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<sst xmlns="http://schemas.openxmlformats.org/spreadsheetml/2006/main" count="1" uniqueCount="1">
  <si>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TRILC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</si>
</sst>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m/d/yyyy h:mm:ss"/>
    <numFmt numFmtId="166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F7981D"/>
      <name val="Arial"/>
      <scheme val="minor"/>
    </font>
    <font>
      <sz val="8.0"/>
      <color rgb="FFCCCCCC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Font="1" applyNumberFormat="1"/>
    <xf borderId="0" fillId="0" fontId="2" numFmtId="0" xfId="0" applyFont="1"/>
    <xf borderId="0" fillId="0" fontId="1" numFmtId="166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IFERROR(__xludf.DUMMYFUNCTION("GOOGLEFINANCE(G1,""all"",I1,J1)"),"Date")</f>
        <v>Date</v>
      </c>
      <c r="B1" s="1" t="str">
        <f>IFERROR(__xludf.DUMMYFUNCTION("""COMPUTED_VALUE"""),"Open")</f>
        <v>Open</v>
      </c>
      <c r="C1" s="2" t="str">
        <f>IFERROR(__xludf.DUMMYFUNCTION("""COMPUTED_VALUE"""),"High")</f>
        <v>High</v>
      </c>
      <c r="D1" s="2" t="str">
        <f>IFERROR(__xludf.DUMMYFUNCTION("""COMPUTED_VALUE"""),"Low")</f>
        <v>Low</v>
      </c>
      <c r="E1" s="2" t="str">
        <f>IFERROR(__xludf.DUMMYFUNCTION("""COMPUTED_VALUE"""),"Close")</f>
        <v>Close</v>
      </c>
      <c r="F1" s="2" t="str">
        <f>IFERROR(__xludf.DUMMYFUNCTION("""COMPUTED_VALUE"""),"Volume")</f>
        <v>Volume</v>
      </c>
      <c r="G1" s="1" t="s">
        <v>0</v>
      </c>
      <c r="H1" s="1"/>
      <c r="I1" s="3">
        <v>44586.0</v>
      </c>
      <c r="J1" s="3">
        <v>45316.0</v>
      </c>
    </row>
    <row r="2">
      <c r="A2" s="4">
        <f>IFERROR(__xludf.DUMMYFUNCTION("""COMPUTED_VALUE"""),44586.756944444445)</f>
        <v>44586.75694</v>
      </c>
      <c r="B2" s="2">
        <f>IFERROR(__xludf.DUMMYFUNCTION("""COMPUTED_VALUE"""),10.67)</f>
        <v>10.67</v>
      </c>
      <c r="C2" s="2">
        <f>IFERROR(__xludf.DUMMYFUNCTION("""COMPUTED_VALUE"""),10.86)</f>
        <v>10.86</v>
      </c>
      <c r="D2" s="2">
        <f>IFERROR(__xludf.DUMMYFUNCTION("""COMPUTED_VALUE"""),10.51)</f>
        <v>10.51</v>
      </c>
      <c r="E2" s="2">
        <f>IFERROR(__xludf.DUMMYFUNCTION("""COMPUTED_VALUE"""),10.8)</f>
        <v>10.8</v>
      </c>
      <c r="F2" s="2">
        <f>IFERROR(__xludf.DUMMYFUNCTION("""COMPUTED_VALUE"""),1303105.0)</f>
        <v>1303105</v>
      </c>
    </row>
    <row r="3">
      <c r="A3" s="4">
        <f>IFERROR(__xludf.DUMMYFUNCTION("""COMPUTED_VALUE"""),44587.756944444445)</f>
        <v>44587.75694</v>
      </c>
      <c r="B3" s="2">
        <f>IFERROR(__xludf.DUMMYFUNCTION("""COMPUTED_VALUE"""),10.79)</f>
        <v>10.79</v>
      </c>
      <c r="C3" s="2">
        <f>IFERROR(__xludf.DUMMYFUNCTION("""COMPUTED_VALUE"""),11.0)</f>
        <v>11</v>
      </c>
      <c r="D3" s="2">
        <f>IFERROR(__xludf.DUMMYFUNCTION("""COMPUTED_VALUE"""),10.77)</f>
        <v>10.77</v>
      </c>
      <c r="E3" s="2">
        <f>IFERROR(__xludf.DUMMYFUNCTION("""COMPUTED_VALUE"""),10.92)</f>
        <v>10.92</v>
      </c>
      <c r="F3" s="2">
        <f>IFERROR(__xludf.DUMMYFUNCTION("""COMPUTED_VALUE"""),1152882.0)</f>
        <v>1152882</v>
      </c>
    </row>
    <row r="4">
      <c r="A4" s="4">
        <f>IFERROR(__xludf.DUMMYFUNCTION("""COMPUTED_VALUE"""),44588.756944444445)</f>
        <v>44588.75694</v>
      </c>
      <c r="B4" s="2">
        <f>IFERROR(__xludf.DUMMYFUNCTION("""COMPUTED_VALUE"""),10.83)</f>
        <v>10.83</v>
      </c>
      <c r="C4" s="5">
        <f>IFERROR(__xludf.DUMMYFUNCTION("""COMPUTED_VALUE"""),11.51)</f>
        <v>11.51</v>
      </c>
      <c r="D4" s="2">
        <f>IFERROR(__xludf.DUMMYFUNCTION("""COMPUTED_VALUE"""),10.79)</f>
        <v>10.79</v>
      </c>
      <c r="E4" s="2">
        <f>IFERROR(__xludf.DUMMYFUNCTION("""COMPUTED_VALUE"""),11.35)</f>
        <v>11.35</v>
      </c>
      <c r="F4" s="2">
        <f>IFERROR(__xludf.DUMMYFUNCTION("""COMPUTED_VALUE"""),1691505.0)</f>
        <v>1691505</v>
      </c>
    </row>
    <row r="5">
      <c r="A5" s="4">
        <f>IFERROR(__xludf.DUMMYFUNCTION("""COMPUTED_VALUE"""),44589.756944444445)</f>
        <v>44589.75694</v>
      </c>
      <c r="B5" s="2">
        <f>IFERROR(__xludf.DUMMYFUNCTION("""COMPUTED_VALUE"""),11.34)</f>
        <v>11.34</v>
      </c>
      <c r="C5" s="2">
        <f>IFERROR(__xludf.DUMMYFUNCTION("""COMPUTED_VALUE"""),11.39)</f>
        <v>11.39</v>
      </c>
      <c r="D5" s="2">
        <f>IFERROR(__xludf.DUMMYFUNCTION("""COMPUTED_VALUE"""),11.16)</f>
        <v>11.16</v>
      </c>
      <c r="E5" s="2">
        <f>IFERROR(__xludf.DUMMYFUNCTION("""COMPUTED_VALUE"""),11.31)</f>
        <v>11.31</v>
      </c>
      <c r="F5" s="2">
        <f>IFERROR(__xludf.DUMMYFUNCTION("""COMPUTED_VALUE"""),1059364.0)</f>
        <v>1059364</v>
      </c>
    </row>
    <row r="6">
      <c r="A6" s="4">
        <f>IFERROR(__xludf.DUMMYFUNCTION("""COMPUTED_VALUE"""),44592.756944444445)</f>
        <v>44592.75694</v>
      </c>
      <c r="B6" s="2">
        <f>IFERROR(__xludf.DUMMYFUNCTION("""COMPUTED_VALUE"""),11.38)</f>
        <v>11.38</v>
      </c>
      <c r="C6" s="2">
        <f>IFERROR(__xludf.DUMMYFUNCTION("""COMPUTED_VALUE"""),11.55)</f>
        <v>11.55</v>
      </c>
      <c r="D6" s="2">
        <f>IFERROR(__xludf.DUMMYFUNCTION("""COMPUTED_VALUE"""),11.14)</f>
        <v>11.14</v>
      </c>
      <c r="E6" s="2">
        <f>IFERROR(__xludf.DUMMYFUNCTION("""COMPUTED_VALUE"""),11.17)</f>
        <v>11.17</v>
      </c>
      <c r="F6" s="2">
        <f>IFERROR(__xludf.DUMMYFUNCTION("""COMPUTED_VALUE"""),4199591.0)</f>
        <v>4199591</v>
      </c>
      <c r="I6" s="6"/>
    </row>
    <row r="7">
      <c r="A7" s="4">
        <f>IFERROR(__xludf.DUMMYFUNCTION("""COMPUTED_VALUE"""),44593.756944444445)</f>
        <v>44593.75694</v>
      </c>
      <c r="B7" s="2">
        <f>IFERROR(__xludf.DUMMYFUNCTION("""COMPUTED_VALUE"""),11.16)</f>
        <v>11.16</v>
      </c>
      <c r="C7" s="2">
        <f>IFERROR(__xludf.DUMMYFUNCTION("""COMPUTED_VALUE"""),11.17)</f>
        <v>11.17</v>
      </c>
      <c r="D7" s="2">
        <f>IFERROR(__xludf.DUMMYFUNCTION("""COMPUTED_VALUE"""),10.88)</f>
        <v>10.88</v>
      </c>
      <c r="E7" s="2">
        <f>IFERROR(__xludf.DUMMYFUNCTION("""COMPUTED_VALUE"""),10.94)</f>
        <v>10.94</v>
      </c>
      <c r="F7" s="2">
        <f>IFERROR(__xludf.DUMMYFUNCTION("""COMPUTED_VALUE"""),4436841.0)</f>
        <v>4436841</v>
      </c>
    </row>
    <row r="8">
      <c r="A8" s="4">
        <f>IFERROR(__xludf.DUMMYFUNCTION("""COMPUTED_VALUE"""),44594.756944444445)</f>
        <v>44594.75694</v>
      </c>
      <c r="B8" s="2">
        <f>IFERROR(__xludf.DUMMYFUNCTION("""COMPUTED_VALUE"""),10.96)</f>
        <v>10.96</v>
      </c>
      <c r="C8" s="2">
        <f>IFERROR(__xludf.DUMMYFUNCTION("""COMPUTED_VALUE"""),11.16)</f>
        <v>11.16</v>
      </c>
      <c r="D8" s="2">
        <f>IFERROR(__xludf.DUMMYFUNCTION("""COMPUTED_VALUE"""),10.79)</f>
        <v>10.79</v>
      </c>
      <c r="E8" s="2">
        <f>IFERROR(__xludf.DUMMYFUNCTION("""COMPUTED_VALUE"""),10.83)</f>
        <v>10.83</v>
      </c>
      <c r="F8" s="2">
        <f>IFERROR(__xludf.DUMMYFUNCTION("""COMPUTED_VALUE"""),4435496.0)</f>
        <v>4435496</v>
      </c>
    </row>
    <row r="9">
      <c r="A9" s="4">
        <f>IFERROR(__xludf.DUMMYFUNCTION("""COMPUTED_VALUE"""),44595.756944444445)</f>
        <v>44595.75694</v>
      </c>
      <c r="B9" s="2">
        <f>IFERROR(__xludf.DUMMYFUNCTION("""COMPUTED_VALUE"""),10.83)</f>
        <v>10.83</v>
      </c>
      <c r="C9" s="2">
        <f>IFERROR(__xludf.DUMMYFUNCTION("""COMPUTED_VALUE"""),10.91)</f>
        <v>10.91</v>
      </c>
      <c r="D9" s="2">
        <f>IFERROR(__xludf.DUMMYFUNCTION("""COMPUTED_VALUE"""),10.5)</f>
        <v>10.5</v>
      </c>
      <c r="E9" s="2">
        <f>IFERROR(__xludf.DUMMYFUNCTION("""COMPUTED_VALUE"""),10.57)</f>
        <v>10.57</v>
      </c>
      <c r="F9" s="2">
        <f>IFERROR(__xludf.DUMMYFUNCTION("""COMPUTED_VALUE"""),2729764.0)</f>
        <v>2729764</v>
      </c>
      <c r="I9" s="7"/>
    </row>
    <row r="10">
      <c r="A10" s="4">
        <f>IFERROR(__xludf.DUMMYFUNCTION("""COMPUTED_VALUE"""),44596.756944444445)</f>
        <v>44596.75694</v>
      </c>
      <c r="B10" s="2">
        <f>IFERROR(__xludf.DUMMYFUNCTION("""COMPUTED_VALUE"""),10.63)</f>
        <v>10.63</v>
      </c>
      <c r="C10" s="2">
        <f>IFERROR(__xludf.DUMMYFUNCTION("""COMPUTED_VALUE"""),10.98)</f>
        <v>10.98</v>
      </c>
      <c r="D10" s="2">
        <f>IFERROR(__xludf.DUMMYFUNCTION("""COMPUTED_VALUE"""),10.55)</f>
        <v>10.55</v>
      </c>
      <c r="E10" s="2">
        <f>IFERROR(__xludf.DUMMYFUNCTION("""COMPUTED_VALUE"""),10.71)</f>
        <v>10.71</v>
      </c>
      <c r="F10" s="2">
        <f>IFERROR(__xludf.DUMMYFUNCTION("""COMPUTED_VALUE"""),4682236.0)</f>
        <v>4682236</v>
      </c>
    </row>
    <row r="11">
      <c r="A11" s="4">
        <f>IFERROR(__xludf.DUMMYFUNCTION("""COMPUTED_VALUE"""),44599.756944444445)</f>
        <v>44599.75694</v>
      </c>
      <c r="B11" s="2">
        <f>IFERROR(__xludf.DUMMYFUNCTION("""COMPUTED_VALUE"""),10.74)</f>
        <v>10.74</v>
      </c>
      <c r="C11" s="2">
        <f>IFERROR(__xludf.DUMMYFUNCTION("""COMPUTED_VALUE"""),10.88)</f>
        <v>10.88</v>
      </c>
      <c r="D11" s="2">
        <f>IFERROR(__xludf.DUMMYFUNCTION("""COMPUTED_VALUE"""),10.57)</f>
        <v>10.57</v>
      </c>
      <c r="E11" s="2">
        <f>IFERROR(__xludf.DUMMYFUNCTION("""COMPUTED_VALUE"""),10.62)</f>
        <v>10.62</v>
      </c>
      <c r="F11" s="2">
        <f>IFERROR(__xludf.DUMMYFUNCTION("""COMPUTED_VALUE"""),2766908.0)</f>
        <v>2766908</v>
      </c>
    </row>
    <row r="12">
      <c r="A12" s="4">
        <f>IFERROR(__xludf.DUMMYFUNCTION("""COMPUTED_VALUE"""),44600.756944444445)</f>
        <v>44600.75694</v>
      </c>
      <c r="B12" s="2">
        <f>IFERROR(__xludf.DUMMYFUNCTION("""COMPUTED_VALUE"""),10.66)</f>
        <v>10.66</v>
      </c>
      <c r="C12" s="2">
        <f>IFERROR(__xludf.DUMMYFUNCTION("""COMPUTED_VALUE"""),10.78)</f>
        <v>10.78</v>
      </c>
      <c r="D12" s="2">
        <f>IFERROR(__xludf.DUMMYFUNCTION("""COMPUTED_VALUE"""),10.5)</f>
        <v>10.5</v>
      </c>
      <c r="E12" s="2">
        <f>IFERROR(__xludf.DUMMYFUNCTION("""COMPUTED_VALUE"""),10.6)</f>
        <v>10.6</v>
      </c>
      <c r="F12" s="2">
        <f>IFERROR(__xludf.DUMMYFUNCTION("""COMPUTED_VALUE"""),2567670.0)</f>
        <v>2567670</v>
      </c>
    </row>
    <row r="13">
      <c r="A13" s="4">
        <f>IFERROR(__xludf.DUMMYFUNCTION("""COMPUTED_VALUE"""),44601.756944444445)</f>
        <v>44601.75694</v>
      </c>
      <c r="B13" s="2">
        <f>IFERROR(__xludf.DUMMYFUNCTION("""COMPUTED_VALUE"""),10.62)</f>
        <v>10.62</v>
      </c>
      <c r="C13" s="2">
        <f>IFERROR(__xludf.DUMMYFUNCTION("""COMPUTED_VALUE"""),10.76)</f>
        <v>10.76</v>
      </c>
      <c r="D13" s="2">
        <f>IFERROR(__xludf.DUMMYFUNCTION("""COMPUTED_VALUE"""),10.45)</f>
        <v>10.45</v>
      </c>
      <c r="E13" s="2">
        <f>IFERROR(__xludf.DUMMYFUNCTION("""COMPUTED_VALUE"""),10.51)</f>
        <v>10.51</v>
      </c>
      <c r="F13" s="2">
        <f>IFERROR(__xludf.DUMMYFUNCTION("""COMPUTED_VALUE"""),4339717.0)</f>
        <v>4339717</v>
      </c>
    </row>
    <row r="14">
      <c r="A14" s="4">
        <f>IFERROR(__xludf.DUMMYFUNCTION("""COMPUTED_VALUE"""),44602.756944444445)</f>
        <v>44602.75694</v>
      </c>
      <c r="B14" s="2">
        <f>IFERROR(__xludf.DUMMYFUNCTION("""COMPUTED_VALUE"""),10.51)</f>
        <v>10.51</v>
      </c>
      <c r="C14" s="2">
        <f>IFERROR(__xludf.DUMMYFUNCTION("""COMPUTED_VALUE"""),10.57)</f>
        <v>10.57</v>
      </c>
      <c r="D14" s="2">
        <f>IFERROR(__xludf.DUMMYFUNCTION("""COMPUTED_VALUE"""),10.2)</f>
        <v>10.2</v>
      </c>
      <c r="E14" s="2">
        <f>IFERROR(__xludf.DUMMYFUNCTION("""COMPUTED_VALUE"""),10.23)</f>
        <v>10.23</v>
      </c>
      <c r="F14" s="2">
        <f>IFERROR(__xludf.DUMMYFUNCTION("""COMPUTED_VALUE"""),3686713.0)</f>
        <v>3686713</v>
      </c>
    </row>
    <row r="15">
      <c r="A15" s="4">
        <f>IFERROR(__xludf.DUMMYFUNCTION("""COMPUTED_VALUE"""),44603.756944444445)</f>
        <v>44603.75694</v>
      </c>
      <c r="B15" s="2">
        <f>IFERROR(__xludf.DUMMYFUNCTION("""COMPUTED_VALUE"""),10.23)</f>
        <v>10.23</v>
      </c>
      <c r="C15" s="2">
        <f>IFERROR(__xludf.DUMMYFUNCTION("""COMPUTED_VALUE"""),10.66)</f>
        <v>10.66</v>
      </c>
      <c r="D15" s="2">
        <f>IFERROR(__xludf.DUMMYFUNCTION("""COMPUTED_VALUE"""),10.05)</f>
        <v>10.05</v>
      </c>
      <c r="E15" s="2">
        <f>IFERROR(__xludf.DUMMYFUNCTION("""COMPUTED_VALUE"""),10.28)</f>
        <v>10.28</v>
      </c>
      <c r="F15" s="2">
        <f>IFERROR(__xludf.DUMMYFUNCTION("""COMPUTED_VALUE"""),7549809.0)</f>
        <v>7549809</v>
      </c>
    </row>
    <row r="16">
      <c r="A16" s="4">
        <f>IFERROR(__xludf.DUMMYFUNCTION("""COMPUTED_VALUE"""),44606.756944444445)</f>
        <v>44606.75694</v>
      </c>
      <c r="B16" s="2">
        <f>IFERROR(__xludf.DUMMYFUNCTION("""COMPUTED_VALUE"""),10.3)</f>
        <v>10.3</v>
      </c>
      <c r="C16" s="2">
        <f>IFERROR(__xludf.DUMMYFUNCTION("""COMPUTED_VALUE"""),10.55)</f>
        <v>10.55</v>
      </c>
      <c r="D16" s="2">
        <f>IFERROR(__xludf.DUMMYFUNCTION("""COMPUTED_VALUE"""),10.02)</f>
        <v>10.02</v>
      </c>
      <c r="E16" s="2">
        <f>IFERROR(__xludf.DUMMYFUNCTION("""COMPUTED_VALUE"""),10.1)</f>
        <v>10.1</v>
      </c>
      <c r="F16" s="2">
        <f>IFERROR(__xludf.DUMMYFUNCTION("""COMPUTED_VALUE"""),4690441.0)</f>
        <v>4690441</v>
      </c>
    </row>
    <row r="17">
      <c r="A17" s="4">
        <f>IFERROR(__xludf.DUMMYFUNCTION("""COMPUTED_VALUE"""),44607.756944444445)</f>
        <v>44607.75694</v>
      </c>
      <c r="B17" s="2">
        <f>IFERROR(__xludf.DUMMYFUNCTION("""COMPUTED_VALUE"""),10.15)</f>
        <v>10.15</v>
      </c>
      <c r="C17" s="2">
        <f>IFERROR(__xludf.DUMMYFUNCTION("""COMPUTED_VALUE"""),10.24)</f>
        <v>10.24</v>
      </c>
      <c r="D17" s="2">
        <f>IFERROR(__xludf.DUMMYFUNCTION("""COMPUTED_VALUE"""),10.09)</f>
        <v>10.09</v>
      </c>
      <c r="E17" s="2">
        <f>IFERROR(__xludf.DUMMYFUNCTION("""COMPUTED_VALUE"""),10.11)</f>
        <v>10.11</v>
      </c>
      <c r="F17" s="2">
        <f>IFERROR(__xludf.DUMMYFUNCTION("""COMPUTED_VALUE"""),2140164.0)</f>
        <v>2140164</v>
      </c>
    </row>
    <row r="18">
      <c r="A18" s="4">
        <f>IFERROR(__xludf.DUMMYFUNCTION("""COMPUTED_VALUE"""),44608.756944444445)</f>
        <v>44608.75694</v>
      </c>
      <c r="B18" s="2">
        <f>IFERROR(__xludf.DUMMYFUNCTION("""COMPUTED_VALUE"""),10.15)</f>
        <v>10.15</v>
      </c>
      <c r="C18" s="2">
        <f>IFERROR(__xludf.DUMMYFUNCTION("""COMPUTED_VALUE"""),10.26)</f>
        <v>10.26</v>
      </c>
      <c r="D18" s="2">
        <f>IFERROR(__xludf.DUMMYFUNCTION("""COMPUTED_VALUE"""),10.08)</f>
        <v>10.08</v>
      </c>
      <c r="E18" s="2">
        <f>IFERROR(__xludf.DUMMYFUNCTION("""COMPUTED_VALUE"""),10.12)</f>
        <v>10.12</v>
      </c>
      <c r="F18" s="2">
        <f>IFERROR(__xludf.DUMMYFUNCTION("""COMPUTED_VALUE"""),2305496.0)</f>
        <v>2305496</v>
      </c>
    </row>
    <row r="19">
      <c r="A19" s="4">
        <f>IFERROR(__xludf.DUMMYFUNCTION("""COMPUTED_VALUE"""),44609.756944444445)</f>
        <v>44609.75694</v>
      </c>
      <c r="B19" s="2">
        <f>IFERROR(__xludf.DUMMYFUNCTION("""COMPUTED_VALUE"""),10.16)</f>
        <v>10.16</v>
      </c>
      <c r="C19" s="2">
        <f>IFERROR(__xludf.DUMMYFUNCTION("""COMPUTED_VALUE"""),10.85)</f>
        <v>10.85</v>
      </c>
      <c r="D19" s="2">
        <f>IFERROR(__xludf.DUMMYFUNCTION("""COMPUTED_VALUE"""),10.16)</f>
        <v>10.16</v>
      </c>
      <c r="E19" s="2">
        <f>IFERROR(__xludf.DUMMYFUNCTION("""COMPUTED_VALUE"""),10.33)</f>
        <v>10.33</v>
      </c>
      <c r="F19" s="2">
        <f>IFERROR(__xludf.DUMMYFUNCTION("""COMPUTED_VALUE"""),2.2033689E7)</f>
        <v>22033689</v>
      </c>
    </row>
    <row r="20">
      <c r="A20" s="4">
        <f>IFERROR(__xludf.DUMMYFUNCTION("""COMPUTED_VALUE"""),44610.756944444445)</f>
        <v>44610.75694</v>
      </c>
      <c r="B20" s="2">
        <f>IFERROR(__xludf.DUMMYFUNCTION("""COMPUTED_VALUE"""),10.5)</f>
        <v>10.5</v>
      </c>
      <c r="C20" s="2">
        <f>IFERROR(__xludf.DUMMYFUNCTION("""COMPUTED_VALUE"""),10.6)</f>
        <v>10.6</v>
      </c>
      <c r="D20" s="2">
        <f>IFERROR(__xludf.DUMMYFUNCTION("""COMPUTED_VALUE"""),10.07)</f>
        <v>10.07</v>
      </c>
      <c r="E20" s="2">
        <f>IFERROR(__xludf.DUMMYFUNCTION("""COMPUTED_VALUE"""),10.11)</f>
        <v>10.11</v>
      </c>
      <c r="F20" s="2">
        <f>IFERROR(__xludf.DUMMYFUNCTION("""COMPUTED_VALUE"""),4595720.0)</f>
        <v>4595720</v>
      </c>
    </row>
    <row r="21">
      <c r="A21" s="4">
        <f>IFERROR(__xludf.DUMMYFUNCTION("""COMPUTED_VALUE"""),44613.756944444445)</f>
        <v>44613.75694</v>
      </c>
      <c r="B21" s="2">
        <f>IFERROR(__xludf.DUMMYFUNCTION("""COMPUTED_VALUE"""),9.99)</f>
        <v>9.99</v>
      </c>
      <c r="C21" s="2">
        <f>IFERROR(__xludf.DUMMYFUNCTION("""COMPUTED_VALUE"""),10.0)</f>
        <v>10</v>
      </c>
      <c r="D21" s="2">
        <f>IFERROR(__xludf.DUMMYFUNCTION("""COMPUTED_VALUE"""),9.68)</f>
        <v>9.68</v>
      </c>
      <c r="E21" s="2">
        <f>IFERROR(__xludf.DUMMYFUNCTION("""COMPUTED_VALUE"""),9.7)</f>
        <v>9.7</v>
      </c>
      <c r="F21" s="2">
        <f>IFERROR(__xludf.DUMMYFUNCTION("""COMPUTED_VALUE"""),4770290.0)</f>
        <v>4770290</v>
      </c>
    </row>
    <row r="22">
      <c r="A22" s="4">
        <f>IFERROR(__xludf.DUMMYFUNCTION("""COMPUTED_VALUE"""),44614.756944444445)</f>
        <v>44614.75694</v>
      </c>
      <c r="B22" s="2">
        <f>IFERROR(__xludf.DUMMYFUNCTION("""COMPUTED_VALUE"""),9.4)</f>
        <v>9.4</v>
      </c>
      <c r="C22" s="2">
        <f>IFERROR(__xludf.DUMMYFUNCTION("""COMPUTED_VALUE"""),9.5)</f>
        <v>9.5</v>
      </c>
      <c r="D22" s="2">
        <f>IFERROR(__xludf.DUMMYFUNCTION("""COMPUTED_VALUE"""),9.15)</f>
        <v>9.15</v>
      </c>
      <c r="E22" s="2">
        <f>IFERROR(__xludf.DUMMYFUNCTION("""COMPUTED_VALUE"""),9.2)</f>
        <v>9.2</v>
      </c>
      <c r="F22" s="2">
        <f>IFERROR(__xludf.DUMMYFUNCTION("""COMPUTED_VALUE"""),5746457.0)</f>
        <v>5746457</v>
      </c>
    </row>
    <row r="23">
      <c r="A23" s="4">
        <f>IFERROR(__xludf.DUMMYFUNCTION("""COMPUTED_VALUE"""),44615.756944444445)</f>
        <v>44615.75694</v>
      </c>
      <c r="B23" s="2">
        <f>IFERROR(__xludf.DUMMYFUNCTION("""COMPUTED_VALUE"""),9.25)</f>
        <v>9.25</v>
      </c>
      <c r="C23" s="2">
        <f>IFERROR(__xludf.DUMMYFUNCTION("""COMPUTED_VALUE"""),9.49)</f>
        <v>9.49</v>
      </c>
      <c r="D23" s="2">
        <f>IFERROR(__xludf.DUMMYFUNCTION("""COMPUTED_VALUE"""),9.11)</f>
        <v>9.11</v>
      </c>
      <c r="E23" s="2">
        <f>IFERROR(__xludf.DUMMYFUNCTION("""COMPUTED_VALUE"""),9.11)</f>
        <v>9.11</v>
      </c>
      <c r="F23" s="2">
        <f>IFERROR(__xludf.DUMMYFUNCTION("""COMPUTED_VALUE"""),4040088.0)</f>
        <v>4040088</v>
      </c>
    </row>
    <row r="24">
      <c r="A24" s="4">
        <f>IFERROR(__xludf.DUMMYFUNCTION("""COMPUTED_VALUE"""),44616.756944444445)</f>
        <v>44616.75694</v>
      </c>
      <c r="B24" s="2">
        <f>IFERROR(__xludf.DUMMYFUNCTION("""COMPUTED_VALUE"""),8.24)</f>
        <v>8.24</v>
      </c>
      <c r="C24" s="2">
        <f>IFERROR(__xludf.DUMMYFUNCTION("""COMPUTED_VALUE"""),8.6)</f>
        <v>8.6</v>
      </c>
      <c r="D24" s="2">
        <f>IFERROR(__xludf.DUMMYFUNCTION("""COMPUTED_VALUE"""),8.2)</f>
        <v>8.2</v>
      </c>
      <c r="E24" s="2">
        <f>IFERROR(__xludf.DUMMYFUNCTION("""COMPUTED_VALUE"""),8.2)</f>
        <v>8.2</v>
      </c>
      <c r="F24" s="2">
        <f>IFERROR(__xludf.DUMMYFUNCTION("""COMPUTED_VALUE"""),5830876.0)</f>
        <v>5830876</v>
      </c>
    </row>
    <row r="25">
      <c r="A25" s="4">
        <f>IFERROR(__xludf.DUMMYFUNCTION("""COMPUTED_VALUE"""),44617.756944444445)</f>
        <v>44617.75694</v>
      </c>
      <c r="B25" s="2">
        <f>IFERROR(__xludf.DUMMYFUNCTION("""COMPUTED_VALUE"""),8.22)</f>
        <v>8.22</v>
      </c>
      <c r="C25" s="2">
        <f>IFERROR(__xludf.DUMMYFUNCTION("""COMPUTED_VALUE"""),8.77)</f>
        <v>8.77</v>
      </c>
      <c r="D25" s="2">
        <f>IFERROR(__xludf.DUMMYFUNCTION("""COMPUTED_VALUE"""),8.18)</f>
        <v>8.18</v>
      </c>
      <c r="E25" s="2">
        <f>IFERROR(__xludf.DUMMYFUNCTION("""COMPUTED_VALUE"""),8.76)</f>
        <v>8.76</v>
      </c>
      <c r="F25" s="2">
        <f>IFERROR(__xludf.DUMMYFUNCTION("""COMPUTED_VALUE"""),6861123.0)</f>
        <v>6861123</v>
      </c>
    </row>
    <row r="26">
      <c r="A26" s="4">
        <f>IFERROR(__xludf.DUMMYFUNCTION("""COMPUTED_VALUE"""),44620.756944444445)</f>
        <v>44620.75694</v>
      </c>
      <c r="B26" s="2">
        <f>IFERROR(__xludf.DUMMYFUNCTION("""COMPUTED_VALUE"""),8.61)</f>
        <v>8.61</v>
      </c>
      <c r="C26" s="2">
        <f>IFERROR(__xludf.DUMMYFUNCTION("""COMPUTED_VALUE"""),8.99)</f>
        <v>8.99</v>
      </c>
      <c r="D26" s="2">
        <f>IFERROR(__xludf.DUMMYFUNCTION("""COMPUTED_VALUE"""),8.4)</f>
        <v>8.4</v>
      </c>
      <c r="E26" s="2">
        <f>IFERROR(__xludf.DUMMYFUNCTION("""COMPUTED_VALUE"""),8.55)</f>
        <v>8.55</v>
      </c>
      <c r="F26" s="2">
        <f>IFERROR(__xludf.DUMMYFUNCTION("""COMPUTED_VALUE"""),5262286.0)</f>
        <v>5262286</v>
      </c>
    </row>
    <row r="27">
      <c r="A27" s="4">
        <f>IFERROR(__xludf.DUMMYFUNCTION("""COMPUTED_VALUE"""),44621.756944444445)</f>
        <v>44621.75694</v>
      </c>
      <c r="B27" s="2">
        <f>IFERROR(__xludf.DUMMYFUNCTION("""COMPUTED_VALUE"""),8.68)</f>
        <v>8.68</v>
      </c>
      <c r="C27" s="2">
        <f>IFERROR(__xludf.DUMMYFUNCTION("""COMPUTED_VALUE"""),8.73)</f>
        <v>8.73</v>
      </c>
      <c r="D27" s="2">
        <f>IFERROR(__xludf.DUMMYFUNCTION("""COMPUTED_VALUE"""),8.39)</f>
        <v>8.39</v>
      </c>
      <c r="E27" s="2">
        <f>IFERROR(__xludf.DUMMYFUNCTION("""COMPUTED_VALUE"""),8.49)</f>
        <v>8.49</v>
      </c>
      <c r="F27" s="2">
        <f>IFERROR(__xludf.DUMMYFUNCTION("""COMPUTED_VALUE"""),2615401.0)</f>
        <v>2615401</v>
      </c>
    </row>
    <row r="28">
      <c r="A28" s="4">
        <f>IFERROR(__xludf.DUMMYFUNCTION("""COMPUTED_VALUE"""),44622.756944444445)</f>
        <v>44622.75694</v>
      </c>
      <c r="B28" s="2">
        <f>IFERROR(__xludf.DUMMYFUNCTION("""COMPUTED_VALUE"""),8.49)</f>
        <v>8.49</v>
      </c>
      <c r="C28" s="2">
        <f>IFERROR(__xludf.DUMMYFUNCTION("""COMPUTED_VALUE"""),8.53)</f>
        <v>8.53</v>
      </c>
      <c r="D28" s="2">
        <f>IFERROR(__xludf.DUMMYFUNCTION("""COMPUTED_VALUE"""),8.37)</f>
        <v>8.37</v>
      </c>
      <c r="E28" s="2">
        <f>IFERROR(__xludf.DUMMYFUNCTION("""COMPUTED_VALUE"""),8.4)</f>
        <v>8.4</v>
      </c>
      <c r="F28" s="2">
        <f>IFERROR(__xludf.DUMMYFUNCTION("""COMPUTED_VALUE"""),1999413.0)</f>
        <v>1999413</v>
      </c>
    </row>
    <row r="29">
      <c r="A29" s="4">
        <f>IFERROR(__xludf.DUMMYFUNCTION("""COMPUTED_VALUE"""),44623.756944444445)</f>
        <v>44623.75694</v>
      </c>
      <c r="B29" s="2">
        <f>IFERROR(__xludf.DUMMYFUNCTION("""COMPUTED_VALUE"""),8.42)</f>
        <v>8.42</v>
      </c>
      <c r="C29" s="2">
        <f>IFERROR(__xludf.DUMMYFUNCTION("""COMPUTED_VALUE"""),8.62)</f>
        <v>8.62</v>
      </c>
      <c r="D29" s="2">
        <f>IFERROR(__xludf.DUMMYFUNCTION("""COMPUTED_VALUE"""),8.42)</f>
        <v>8.42</v>
      </c>
      <c r="E29" s="2">
        <f>IFERROR(__xludf.DUMMYFUNCTION("""COMPUTED_VALUE"""),8.5)</f>
        <v>8.5</v>
      </c>
      <c r="F29" s="2">
        <f>IFERROR(__xludf.DUMMYFUNCTION("""COMPUTED_VALUE"""),3127004.0)</f>
        <v>3127004</v>
      </c>
    </row>
    <row r="30">
      <c r="A30" s="4">
        <f>IFERROR(__xludf.DUMMYFUNCTION("""COMPUTED_VALUE"""),44624.756944444445)</f>
        <v>44624.75694</v>
      </c>
      <c r="B30" s="2">
        <f>IFERROR(__xludf.DUMMYFUNCTION("""COMPUTED_VALUE"""),8.52)</f>
        <v>8.52</v>
      </c>
      <c r="C30" s="2">
        <f>IFERROR(__xludf.DUMMYFUNCTION("""COMPUTED_VALUE"""),8.64)</f>
        <v>8.64</v>
      </c>
      <c r="D30" s="2">
        <f>IFERROR(__xludf.DUMMYFUNCTION("""COMPUTED_VALUE"""),8.28)</f>
        <v>8.28</v>
      </c>
      <c r="E30" s="2">
        <f>IFERROR(__xludf.DUMMYFUNCTION("""COMPUTED_VALUE"""),8.37)</f>
        <v>8.37</v>
      </c>
      <c r="F30" s="2">
        <f>IFERROR(__xludf.DUMMYFUNCTION("""COMPUTED_VALUE"""),3274488.0)</f>
        <v>3274488</v>
      </c>
    </row>
    <row r="31">
      <c r="A31" s="4">
        <f>IFERROR(__xludf.DUMMYFUNCTION("""COMPUTED_VALUE"""),44627.756944444445)</f>
        <v>44627.75694</v>
      </c>
      <c r="B31" s="2">
        <f>IFERROR(__xludf.DUMMYFUNCTION("""COMPUTED_VALUE"""),8.35)</f>
        <v>8.35</v>
      </c>
      <c r="C31" s="2">
        <f>IFERROR(__xludf.DUMMYFUNCTION("""COMPUTED_VALUE"""),8.35)</f>
        <v>8.35</v>
      </c>
      <c r="D31" s="2">
        <f>IFERROR(__xludf.DUMMYFUNCTION("""COMPUTED_VALUE"""),8.12)</f>
        <v>8.12</v>
      </c>
      <c r="E31" s="2">
        <f>IFERROR(__xludf.DUMMYFUNCTION("""COMPUTED_VALUE"""),8.23)</f>
        <v>8.23</v>
      </c>
      <c r="F31" s="2">
        <f>IFERROR(__xludf.DUMMYFUNCTION("""COMPUTED_VALUE"""),2949422.0)</f>
        <v>2949422</v>
      </c>
    </row>
    <row r="32">
      <c r="A32" s="4">
        <f>IFERROR(__xludf.DUMMYFUNCTION("""COMPUTED_VALUE"""),44628.756944444445)</f>
        <v>44628.75694</v>
      </c>
      <c r="B32" s="2">
        <f>IFERROR(__xludf.DUMMYFUNCTION("""COMPUTED_VALUE"""),8.23)</f>
        <v>8.23</v>
      </c>
      <c r="C32" s="2">
        <f>IFERROR(__xludf.DUMMYFUNCTION("""COMPUTED_VALUE"""),8.51)</f>
        <v>8.51</v>
      </c>
      <c r="D32" s="2">
        <f>IFERROR(__xludf.DUMMYFUNCTION("""COMPUTED_VALUE"""),8.16)</f>
        <v>8.16</v>
      </c>
      <c r="E32" s="2">
        <f>IFERROR(__xludf.DUMMYFUNCTION("""COMPUTED_VALUE"""),8.24)</f>
        <v>8.24</v>
      </c>
      <c r="F32" s="2">
        <f>IFERROR(__xludf.DUMMYFUNCTION("""COMPUTED_VALUE"""),4065537.0)</f>
        <v>4065537</v>
      </c>
    </row>
    <row r="33">
      <c r="A33" s="4">
        <f>IFERROR(__xludf.DUMMYFUNCTION("""COMPUTED_VALUE"""),44629.756944444445)</f>
        <v>44629.75694</v>
      </c>
      <c r="B33" s="2">
        <f>IFERROR(__xludf.DUMMYFUNCTION("""COMPUTED_VALUE"""),8.26)</f>
        <v>8.26</v>
      </c>
      <c r="C33" s="2">
        <f>IFERROR(__xludf.DUMMYFUNCTION("""COMPUTED_VALUE"""),8.32)</f>
        <v>8.32</v>
      </c>
      <c r="D33" s="2">
        <f>IFERROR(__xludf.DUMMYFUNCTION("""COMPUTED_VALUE"""),8.12)</f>
        <v>8.12</v>
      </c>
      <c r="E33" s="2">
        <f>IFERROR(__xludf.DUMMYFUNCTION("""COMPUTED_VALUE"""),8.17)</f>
        <v>8.17</v>
      </c>
      <c r="F33" s="2">
        <f>IFERROR(__xludf.DUMMYFUNCTION("""COMPUTED_VALUE"""),3796371.0)</f>
        <v>3796371</v>
      </c>
    </row>
    <row r="34">
      <c r="A34" s="4">
        <f>IFERROR(__xludf.DUMMYFUNCTION("""COMPUTED_VALUE"""),44630.756944444445)</f>
        <v>44630.75694</v>
      </c>
      <c r="B34" s="2">
        <f>IFERROR(__xludf.DUMMYFUNCTION("""COMPUTED_VALUE"""),8.18)</f>
        <v>8.18</v>
      </c>
      <c r="C34" s="2">
        <f>IFERROR(__xludf.DUMMYFUNCTION("""COMPUTED_VALUE"""),8.32)</f>
        <v>8.32</v>
      </c>
      <c r="D34" s="2">
        <f>IFERROR(__xludf.DUMMYFUNCTION("""COMPUTED_VALUE"""),8.13)</f>
        <v>8.13</v>
      </c>
      <c r="E34" s="2">
        <f>IFERROR(__xludf.DUMMYFUNCTION("""COMPUTED_VALUE"""),8.25)</f>
        <v>8.25</v>
      </c>
      <c r="F34" s="2">
        <f>IFERROR(__xludf.DUMMYFUNCTION("""COMPUTED_VALUE"""),3202804.0)</f>
        <v>3202804</v>
      </c>
    </row>
    <row r="35">
      <c r="A35" s="4">
        <f>IFERROR(__xludf.DUMMYFUNCTION("""COMPUTED_VALUE"""),44631.756944444445)</f>
        <v>44631.75694</v>
      </c>
      <c r="B35" s="2">
        <f>IFERROR(__xludf.DUMMYFUNCTION("""COMPUTED_VALUE"""),8.23)</f>
        <v>8.23</v>
      </c>
      <c r="C35" s="2">
        <f>IFERROR(__xludf.DUMMYFUNCTION("""COMPUTED_VALUE"""),8.37)</f>
        <v>8.37</v>
      </c>
      <c r="D35" s="2">
        <f>IFERROR(__xludf.DUMMYFUNCTION("""COMPUTED_VALUE"""),8.2)</f>
        <v>8.2</v>
      </c>
      <c r="E35" s="2">
        <f>IFERROR(__xludf.DUMMYFUNCTION("""COMPUTED_VALUE"""),8.28)</f>
        <v>8.28</v>
      </c>
      <c r="F35" s="2">
        <f>IFERROR(__xludf.DUMMYFUNCTION("""COMPUTED_VALUE"""),2274748.0)</f>
        <v>2274748</v>
      </c>
    </row>
    <row r="36">
      <c r="A36" s="4">
        <f>IFERROR(__xludf.DUMMYFUNCTION("""COMPUTED_VALUE"""),44634.756944444445)</f>
        <v>44634.75694</v>
      </c>
      <c r="B36" s="2">
        <f>IFERROR(__xludf.DUMMYFUNCTION("""COMPUTED_VALUE"""),8.3)</f>
        <v>8.3</v>
      </c>
      <c r="C36" s="2">
        <f>IFERROR(__xludf.DUMMYFUNCTION("""COMPUTED_VALUE"""),8.58)</f>
        <v>8.58</v>
      </c>
      <c r="D36" s="2">
        <f>IFERROR(__xludf.DUMMYFUNCTION("""COMPUTED_VALUE"""),8.3)</f>
        <v>8.3</v>
      </c>
      <c r="E36" s="2">
        <f>IFERROR(__xludf.DUMMYFUNCTION("""COMPUTED_VALUE"""),8.51)</f>
        <v>8.51</v>
      </c>
      <c r="F36" s="2">
        <f>IFERROR(__xludf.DUMMYFUNCTION("""COMPUTED_VALUE"""),4948977.0)</f>
        <v>4948977</v>
      </c>
    </row>
    <row r="37">
      <c r="A37" s="4">
        <f>IFERROR(__xludf.DUMMYFUNCTION("""COMPUTED_VALUE"""),44635.756944444445)</f>
        <v>44635.75694</v>
      </c>
      <c r="B37" s="2">
        <f>IFERROR(__xludf.DUMMYFUNCTION("""COMPUTED_VALUE"""),8.5)</f>
        <v>8.5</v>
      </c>
      <c r="C37" s="2">
        <f>IFERROR(__xludf.DUMMYFUNCTION("""COMPUTED_VALUE"""),8.51)</f>
        <v>8.51</v>
      </c>
      <c r="D37" s="2">
        <f>IFERROR(__xludf.DUMMYFUNCTION("""COMPUTED_VALUE"""),8.28)</f>
        <v>8.28</v>
      </c>
      <c r="E37" s="2">
        <f>IFERROR(__xludf.DUMMYFUNCTION("""COMPUTED_VALUE"""),8.35)</f>
        <v>8.35</v>
      </c>
      <c r="F37" s="2">
        <f>IFERROR(__xludf.DUMMYFUNCTION("""COMPUTED_VALUE"""),3633688.0)</f>
        <v>3633688</v>
      </c>
    </row>
    <row r="38">
      <c r="A38" s="4">
        <f>IFERROR(__xludf.DUMMYFUNCTION("""COMPUTED_VALUE"""),44636.756944444445)</f>
        <v>44636.75694</v>
      </c>
      <c r="B38" s="2">
        <f>IFERROR(__xludf.DUMMYFUNCTION("""COMPUTED_VALUE"""),8.35)</f>
        <v>8.35</v>
      </c>
      <c r="C38" s="2">
        <f>IFERROR(__xludf.DUMMYFUNCTION("""COMPUTED_VALUE"""),8.56)</f>
        <v>8.56</v>
      </c>
      <c r="D38" s="2">
        <f>IFERROR(__xludf.DUMMYFUNCTION("""COMPUTED_VALUE"""),8.32)</f>
        <v>8.32</v>
      </c>
      <c r="E38" s="2">
        <f>IFERROR(__xludf.DUMMYFUNCTION("""COMPUTED_VALUE"""),8.32)</f>
        <v>8.32</v>
      </c>
      <c r="F38" s="2">
        <f>IFERROR(__xludf.DUMMYFUNCTION("""COMPUTED_VALUE"""),4600679.0)</f>
        <v>4600679</v>
      </c>
    </row>
    <row r="39">
      <c r="A39" s="4">
        <f>IFERROR(__xludf.DUMMYFUNCTION("""COMPUTED_VALUE"""),44637.756944444445)</f>
        <v>44637.75694</v>
      </c>
      <c r="B39" s="2">
        <f>IFERROR(__xludf.DUMMYFUNCTION("""COMPUTED_VALUE"""),8.35)</f>
        <v>8.35</v>
      </c>
      <c r="C39" s="2">
        <f>IFERROR(__xludf.DUMMYFUNCTION("""COMPUTED_VALUE"""),8.52)</f>
        <v>8.52</v>
      </c>
      <c r="D39" s="2">
        <f>IFERROR(__xludf.DUMMYFUNCTION("""COMPUTED_VALUE"""),8.33)</f>
        <v>8.33</v>
      </c>
      <c r="E39" s="2">
        <f>IFERROR(__xludf.DUMMYFUNCTION("""COMPUTED_VALUE"""),8.5)</f>
        <v>8.5</v>
      </c>
      <c r="F39" s="2">
        <f>IFERROR(__xludf.DUMMYFUNCTION("""COMPUTED_VALUE"""),4601555.0)</f>
        <v>4601555</v>
      </c>
    </row>
    <row r="40">
      <c r="A40" s="4">
        <f>IFERROR(__xludf.DUMMYFUNCTION("""COMPUTED_VALUE"""),44638.756944444445)</f>
        <v>44638.75694</v>
      </c>
      <c r="B40" s="2">
        <f>IFERROR(__xludf.DUMMYFUNCTION("""COMPUTED_VALUE"""),8.51)</f>
        <v>8.51</v>
      </c>
      <c r="C40" s="2">
        <f>IFERROR(__xludf.DUMMYFUNCTION("""COMPUTED_VALUE"""),8.72)</f>
        <v>8.72</v>
      </c>
      <c r="D40" s="2">
        <f>IFERROR(__xludf.DUMMYFUNCTION("""COMPUTED_VALUE"""),8.44)</f>
        <v>8.44</v>
      </c>
      <c r="E40" s="2">
        <f>IFERROR(__xludf.DUMMYFUNCTION("""COMPUTED_VALUE"""),8.49)</f>
        <v>8.49</v>
      </c>
      <c r="F40" s="2">
        <f>IFERROR(__xludf.DUMMYFUNCTION("""COMPUTED_VALUE"""),4887034.0)</f>
        <v>4887034</v>
      </c>
    </row>
    <row r="41">
      <c r="A41" s="4">
        <f>IFERROR(__xludf.DUMMYFUNCTION("""COMPUTED_VALUE"""),44641.756944444445)</f>
        <v>44641.75694</v>
      </c>
      <c r="B41" s="2">
        <f>IFERROR(__xludf.DUMMYFUNCTION("""COMPUTED_VALUE"""),8.54)</f>
        <v>8.54</v>
      </c>
      <c r="C41" s="2">
        <f>IFERROR(__xludf.DUMMYFUNCTION("""COMPUTED_VALUE"""),9.08)</f>
        <v>9.08</v>
      </c>
      <c r="D41" s="2">
        <f>IFERROR(__xludf.DUMMYFUNCTION("""COMPUTED_VALUE"""),8.54)</f>
        <v>8.54</v>
      </c>
      <c r="E41" s="2">
        <f>IFERROR(__xludf.DUMMYFUNCTION("""COMPUTED_VALUE"""),8.99)</f>
        <v>8.99</v>
      </c>
      <c r="F41" s="2">
        <f>IFERROR(__xludf.DUMMYFUNCTION("""COMPUTED_VALUE"""),9062785.0)</f>
        <v>9062785</v>
      </c>
    </row>
    <row r="42">
      <c r="A42" s="4">
        <f>IFERROR(__xludf.DUMMYFUNCTION("""COMPUTED_VALUE"""),44642.756944444445)</f>
        <v>44642.75694</v>
      </c>
      <c r="B42" s="2">
        <f>IFERROR(__xludf.DUMMYFUNCTION("""COMPUTED_VALUE"""),9.03)</f>
        <v>9.03</v>
      </c>
      <c r="C42" s="2">
        <f>IFERROR(__xludf.DUMMYFUNCTION("""COMPUTED_VALUE"""),9.09)</f>
        <v>9.09</v>
      </c>
      <c r="D42" s="2">
        <f>IFERROR(__xludf.DUMMYFUNCTION("""COMPUTED_VALUE"""),8.82)</f>
        <v>8.82</v>
      </c>
      <c r="E42" s="2">
        <f>IFERROR(__xludf.DUMMYFUNCTION("""COMPUTED_VALUE"""),8.99)</f>
        <v>8.99</v>
      </c>
      <c r="F42" s="2">
        <f>IFERROR(__xludf.DUMMYFUNCTION("""COMPUTED_VALUE"""),5840683.0)</f>
        <v>5840683</v>
      </c>
    </row>
    <row r="43">
      <c r="A43" s="4">
        <f>IFERROR(__xludf.DUMMYFUNCTION("""COMPUTED_VALUE"""),44643.756944444445)</f>
        <v>44643.75694</v>
      </c>
      <c r="B43" s="2">
        <f>IFERROR(__xludf.DUMMYFUNCTION("""COMPUTED_VALUE"""),9.0)</f>
        <v>9</v>
      </c>
      <c r="C43" s="2">
        <f>IFERROR(__xludf.DUMMYFUNCTION("""COMPUTED_VALUE"""),9.38)</f>
        <v>9.38</v>
      </c>
      <c r="D43" s="2">
        <f>IFERROR(__xludf.DUMMYFUNCTION("""COMPUTED_VALUE"""),8.97)</f>
        <v>8.97</v>
      </c>
      <c r="E43" s="2">
        <f>IFERROR(__xludf.DUMMYFUNCTION("""COMPUTED_VALUE"""),9.21)</f>
        <v>9.21</v>
      </c>
      <c r="F43" s="2">
        <f>IFERROR(__xludf.DUMMYFUNCTION("""COMPUTED_VALUE"""),7769861.0)</f>
        <v>7769861</v>
      </c>
    </row>
    <row r="44">
      <c r="A44" s="4">
        <f>IFERROR(__xludf.DUMMYFUNCTION("""COMPUTED_VALUE"""),44644.756944444445)</f>
        <v>44644.75694</v>
      </c>
      <c r="B44" s="2">
        <f>IFERROR(__xludf.DUMMYFUNCTION("""COMPUTED_VALUE"""),9.22)</f>
        <v>9.22</v>
      </c>
      <c r="C44" s="2">
        <f>IFERROR(__xludf.DUMMYFUNCTION("""COMPUTED_VALUE"""),9.39)</f>
        <v>9.39</v>
      </c>
      <c r="D44" s="2">
        <f>IFERROR(__xludf.DUMMYFUNCTION("""COMPUTED_VALUE"""),9.14)</f>
        <v>9.14</v>
      </c>
      <c r="E44" s="2">
        <f>IFERROR(__xludf.DUMMYFUNCTION("""COMPUTED_VALUE"""),9.2)</f>
        <v>9.2</v>
      </c>
      <c r="F44" s="2">
        <f>IFERROR(__xludf.DUMMYFUNCTION("""COMPUTED_VALUE"""),4864383.0)</f>
        <v>4864383</v>
      </c>
    </row>
    <row r="45">
      <c r="A45" s="4">
        <f>IFERROR(__xludf.DUMMYFUNCTION("""COMPUTED_VALUE"""),44645.756944444445)</f>
        <v>44645.75694</v>
      </c>
      <c r="B45" s="2">
        <f>IFERROR(__xludf.DUMMYFUNCTION("""COMPUTED_VALUE"""),9.19)</f>
        <v>9.19</v>
      </c>
      <c r="C45" s="2">
        <f>IFERROR(__xludf.DUMMYFUNCTION("""COMPUTED_VALUE"""),9.24)</f>
        <v>9.24</v>
      </c>
      <c r="D45" s="2">
        <f>IFERROR(__xludf.DUMMYFUNCTION("""COMPUTED_VALUE"""),9.02)</f>
        <v>9.02</v>
      </c>
      <c r="E45" s="2">
        <f>IFERROR(__xludf.DUMMYFUNCTION("""COMPUTED_VALUE"""),9.1)</f>
        <v>9.1</v>
      </c>
      <c r="F45" s="2">
        <f>IFERROR(__xludf.DUMMYFUNCTION("""COMPUTED_VALUE"""),3482166.0)</f>
        <v>3482166</v>
      </c>
    </row>
    <row r="46">
      <c r="A46" s="4">
        <f>IFERROR(__xludf.DUMMYFUNCTION("""COMPUTED_VALUE"""),44648.756944444445)</f>
        <v>44648.75694</v>
      </c>
      <c r="B46" s="2">
        <f>IFERROR(__xludf.DUMMYFUNCTION("""COMPUTED_VALUE"""),9.18)</f>
        <v>9.18</v>
      </c>
      <c r="C46" s="2">
        <f>IFERROR(__xludf.DUMMYFUNCTION("""COMPUTED_VALUE"""),9.23)</f>
        <v>9.23</v>
      </c>
      <c r="D46" s="2">
        <f>IFERROR(__xludf.DUMMYFUNCTION("""COMPUTED_VALUE"""),9.1)</f>
        <v>9.1</v>
      </c>
      <c r="E46" s="2">
        <f>IFERROR(__xludf.DUMMYFUNCTION("""COMPUTED_VALUE"""),9.15)</f>
        <v>9.15</v>
      </c>
      <c r="F46" s="2">
        <f>IFERROR(__xludf.DUMMYFUNCTION("""COMPUTED_VALUE"""),2725650.0)</f>
        <v>2725650</v>
      </c>
    </row>
    <row r="47">
      <c r="A47" s="4">
        <f>IFERROR(__xludf.DUMMYFUNCTION("""COMPUTED_VALUE"""),44649.756944444445)</f>
        <v>44649.75694</v>
      </c>
      <c r="B47" s="2">
        <f>IFERROR(__xludf.DUMMYFUNCTION("""COMPUTED_VALUE"""),9.2)</f>
        <v>9.2</v>
      </c>
      <c r="C47" s="2">
        <f>IFERROR(__xludf.DUMMYFUNCTION("""COMPUTED_VALUE"""),9.29)</f>
        <v>9.29</v>
      </c>
      <c r="D47" s="2">
        <f>IFERROR(__xludf.DUMMYFUNCTION("""COMPUTED_VALUE"""),8.96)</f>
        <v>8.96</v>
      </c>
      <c r="E47" s="2">
        <f>IFERROR(__xludf.DUMMYFUNCTION("""COMPUTED_VALUE"""),8.98)</f>
        <v>8.98</v>
      </c>
      <c r="F47" s="2">
        <f>IFERROR(__xludf.DUMMYFUNCTION("""COMPUTED_VALUE"""),4081279.0)</f>
        <v>4081279</v>
      </c>
    </row>
    <row r="48">
      <c r="A48" s="4">
        <f>IFERROR(__xludf.DUMMYFUNCTION("""COMPUTED_VALUE"""),44650.756944444445)</f>
        <v>44650.75694</v>
      </c>
      <c r="B48" s="2">
        <f>IFERROR(__xludf.DUMMYFUNCTION("""COMPUTED_VALUE"""),8.98)</f>
        <v>8.98</v>
      </c>
      <c r="C48" s="2">
        <f>IFERROR(__xludf.DUMMYFUNCTION("""COMPUTED_VALUE"""),9.07)</f>
        <v>9.07</v>
      </c>
      <c r="D48" s="2">
        <f>IFERROR(__xludf.DUMMYFUNCTION("""COMPUTED_VALUE"""),8.87)</f>
        <v>8.87</v>
      </c>
      <c r="E48" s="2">
        <f>IFERROR(__xludf.DUMMYFUNCTION("""COMPUTED_VALUE"""),8.88)</f>
        <v>8.88</v>
      </c>
      <c r="F48" s="2">
        <f>IFERROR(__xludf.DUMMYFUNCTION("""COMPUTED_VALUE"""),2886279.0)</f>
        <v>2886279</v>
      </c>
    </row>
    <row r="49">
      <c r="A49" s="4">
        <f>IFERROR(__xludf.DUMMYFUNCTION("""COMPUTED_VALUE"""),44651.756944444445)</f>
        <v>44651.75694</v>
      </c>
      <c r="B49" s="2">
        <f>IFERROR(__xludf.DUMMYFUNCTION("""COMPUTED_VALUE"""),8.89)</f>
        <v>8.89</v>
      </c>
      <c r="C49" s="2">
        <f>IFERROR(__xludf.DUMMYFUNCTION("""COMPUTED_VALUE"""),8.96)</f>
        <v>8.96</v>
      </c>
      <c r="D49" s="2">
        <f>IFERROR(__xludf.DUMMYFUNCTION("""COMPUTED_VALUE"""),8.84)</f>
        <v>8.84</v>
      </c>
      <c r="E49" s="2">
        <f>IFERROR(__xludf.DUMMYFUNCTION("""COMPUTED_VALUE"""),8.9)</f>
        <v>8.9</v>
      </c>
      <c r="F49" s="2">
        <f>IFERROR(__xludf.DUMMYFUNCTION("""COMPUTED_VALUE"""),2514478.0)</f>
        <v>2514478</v>
      </c>
    </row>
    <row r="50">
      <c r="A50" s="4">
        <f>IFERROR(__xludf.DUMMYFUNCTION("""COMPUTED_VALUE"""),44652.756944444445)</f>
        <v>44652.75694</v>
      </c>
      <c r="B50" s="2">
        <f>IFERROR(__xludf.DUMMYFUNCTION("""COMPUTED_VALUE"""),8.92)</f>
        <v>8.92</v>
      </c>
      <c r="C50" s="2">
        <f>IFERROR(__xludf.DUMMYFUNCTION("""COMPUTED_VALUE"""),9.0)</f>
        <v>9</v>
      </c>
      <c r="D50" s="2">
        <f>IFERROR(__xludf.DUMMYFUNCTION("""COMPUTED_VALUE"""),8.82)</f>
        <v>8.82</v>
      </c>
      <c r="E50" s="2">
        <f>IFERROR(__xludf.DUMMYFUNCTION("""COMPUTED_VALUE"""),8.9)</f>
        <v>8.9</v>
      </c>
      <c r="F50" s="2">
        <f>IFERROR(__xludf.DUMMYFUNCTION("""COMPUTED_VALUE"""),2723009.0)</f>
        <v>2723009</v>
      </c>
    </row>
    <row r="51">
      <c r="A51" s="4">
        <f>IFERROR(__xludf.DUMMYFUNCTION("""COMPUTED_VALUE"""),44655.756944444445)</f>
        <v>44655.75694</v>
      </c>
      <c r="B51" s="2">
        <f>IFERROR(__xludf.DUMMYFUNCTION("""COMPUTED_VALUE"""),8.94)</f>
        <v>8.94</v>
      </c>
      <c r="C51" s="2">
        <f>IFERROR(__xludf.DUMMYFUNCTION("""COMPUTED_VALUE"""),9.14)</f>
        <v>9.14</v>
      </c>
      <c r="D51" s="2">
        <f>IFERROR(__xludf.DUMMYFUNCTION("""COMPUTED_VALUE"""),8.89)</f>
        <v>8.89</v>
      </c>
      <c r="E51" s="2">
        <f>IFERROR(__xludf.DUMMYFUNCTION("""COMPUTED_VALUE"""),8.91)</f>
        <v>8.91</v>
      </c>
      <c r="F51" s="2">
        <f>IFERROR(__xludf.DUMMYFUNCTION("""COMPUTED_VALUE"""),5284363.0)</f>
        <v>5284363</v>
      </c>
    </row>
    <row r="52">
      <c r="A52" s="4">
        <f>IFERROR(__xludf.DUMMYFUNCTION("""COMPUTED_VALUE"""),44656.756944444445)</f>
        <v>44656.75694</v>
      </c>
      <c r="B52" s="2">
        <f>IFERROR(__xludf.DUMMYFUNCTION("""COMPUTED_VALUE"""),8.92)</f>
        <v>8.92</v>
      </c>
      <c r="C52" s="2">
        <f>IFERROR(__xludf.DUMMYFUNCTION("""COMPUTED_VALUE"""),9.07)</f>
        <v>9.07</v>
      </c>
      <c r="D52" s="2">
        <f>IFERROR(__xludf.DUMMYFUNCTION("""COMPUTED_VALUE"""),8.91)</f>
        <v>8.91</v>
      </c>
      <c r="E52" s="2">
        <f>IFERROR(__xludf.DUMMYFUNCTION("""COMPUTED_VALUE"""),8.97)</f>
        <v>8.97</v>
      </c>
      <c r="F52" s="2">
        <f>IFERROR(__xludf.DUMMYFUNCTION("""COMPUTED_VALUE"""),4504666.0)</f>
        <v>4504666</v>
      </c>
    </row>
    <row r="53">
      <c r="A53" s="4">
        <f>IFERROR(__xludf.DUMMYFUNCTION("""COMPUTED_VALUE"""),44657.756944444445)</f>
        <v>44657.75694</v>
      </c>
      <c r="B53" s="2">
        <f>IFERROR(__xludf.DUMMYFUNCTION("""COMPUTED_VALUE"""),8.97)</f>
        <v>8.97</v>
      </c>
      <c r="C53" s="2">
        <f>IFERROR(__xludf.DUMMYFUNCTION("""COMPUTED_VALUE"""),9.12)</f>
        <v>9.12</v>
      </c>
      <c r="D53" s="2">
        <f>IFERROR(__xludf.DUMMYFUNCTION("""COMPUTED_VALUE"""),8.96)</f>
        <v>8.96</v>
      </c>
      <c r="E53" s="2">
        <f>IFERROR(__xludf.DUMMYFUNCTION("""COMPUTED_VALUE"""),9.0)</f>
        <v>9</v>
      </c>
      <c r="F53" s="2">
        <f>IFERROR(__xludf.DUMMYFUNCTION("""COMPUTED_VALUE"""),4456607.0)</f>
        <v>4456607</v>
      </c>
    </row>
    <row r="54">
      <c r="A54" s="4">
        <f>IFERROR(__xludf.DUMMYFUNCTION("""COMPUTED_VALUE"""),44658.756944444445)</f>
        <v>44658.75694</v>
      </c>
      <c r="B54" s="2">
        <f>IFERROR(__xludf.DUMMYFUNCTION("""COMPUTED_VALUE"""),9.04)</f>
        <v>9.04</v>
      </c>
      <c r="C54" s="2">
        <f>IFERROR(__xludf.DUMMYFUNCTION("""COMPUTED_VALUE"""),9.14)</f>
        <v>9.14</v>
      </c>
      <c r="D54" s="2">
        <f>IFERROR(__xludf.DUMMYFUNCTION("""COMPUTED_VALUE"""),9.02)</f>
        <v>9.02</v>
      </c>
      <c r="E54" s="2">
        <f>IFERROR(__xludf.DUMMYFUNCTION("""COMPUTED_VALUE"""),9.04)</f>
        <v>9.04</v>
      </c>
      <c r="F54" s="2">
        <f>IFERROR(__xludf.DUMMYFUNCTION("""COMPUTED_VALUE"""),4736349.0)</f>
        <v>4736349</v>
      </c>
    </row>
    <row r="55">
      <c r="A55" s="4">
        <f>IFERROR(__xludf.DUMMYFUNCTION("""COMPUTED_VALUE"""),44659.756944444445)</f>
        <v>44659.75694</v>
      </c>
      <c r="B55" s="2">
        <f>IFERROR(__xludf.DUMMYFUNCTION("""COMPUTED_VALUE"""),9.07)</f>
        <v>9.07</v>
      </c>
      <c r="C55" s="2">
        <f>IFERROR(__xludf.DUMMYFUNCTION("""COMPUTED_VALUE"""),9.1)</f>
        <v>9.1</v>
      </c>
      <c r="D55" s="2">
        <f>IFERROR(__xludf.DUMMYFUNCTION("""COMPUTED_VALUE"""),8.89)</f>
        <v>8.89</v>
      </c>
      <c r="E55" s="2">
        <f>IFERROR(__xludf.DUMMYFUNCTION("""COMPUTED_VALUE"""),8.91)</f>
        <v>8.91</v>
      </c>
      <c r="F55" s="2">
        <f>IFERROR(__xludf.DUMMYFUNCTION("""COMPUTED_VALUE"""),4183922.0)</f>
        <v>4183922</v>
      </c>
    </row>
    <row r="56">
      <c r="A56" s="4">
        <f>IFERROR(__xludf.DUMMYFUNCTION("""COMPUTED_VALUE"""),44662.756944444445)</f>
        <v>44662.75694</v>
      </c>
      <c r="B56" s="2">
        <f>IFERROR(__xludf.DUMMYFUNCTION("""COMPUTED_VALUE"""),8.93)</f>
        <v>8.93</v>
      </c>
      <c r="C56" s="2">
        <f>IFERROR(__xludf.DUMMYFUNCTION("""COMPUTED_VALUE"""),8.99)</f>
        <v>8.99</v>
      </c>
      <c r="D56" s="2">
        <f>IFERROR(__xludf.DUMMYFUNCTION("""COMPUTED_VALUE"""),8.87)</f>
        <v>8.87</v>
      </c>
      <c r="E56" s="2">
        <f>IFERROR(__xludf.DUMMYFUNCTION("""COMPUTED_VALUE"""),8.88)</f>
        <v>8.88</v>
      </c>
      <c r="F56" s="2">
        <f>IFERROR(__xludf.DUMMYFUNCTION("""COMPUTED_VALUE"""),4338801.0)</f>
        <v>4338801</v>
      </c>
    </row>
    <row r="57">
      <c r="A57" s="4">
        <f>IFERROR(__xludf.DUMMYFUNCTION("""COMPUTED_VALUE"""),44663.756944444445)</f>
        <v>44663.75694</v>
      </c>
      <c r="B57" s="2">
        <f>IFERROR(__xludf.DUMMYFUNCTION("""COMPUTED_VALUE"""),9.01)</f>
        <v>9.01</v>
      </c>
      <c r="C57" s="2">
        <f>IFERROR(__xludf.DUMMYFUNCTION("""COMPUTED_VALUE"""),9.56)</f>
        <v>9.56</v>
      </c>
      <c r="D57" s="2">
        <f>IFERROR(__xludf.DUMMYFUNCTION("""COMPUTED_VALUE"""),9.01)</f>
        <v>9.01</v>
      </c>
      <c r="E57" s="2">
        <f>IFERROR(__xludf.DUMMYFUNCTION("""COMPUTED_VALUE"""),9.37)</f>
        <v>9.37</v>
      </c>
      <c r="F57" s="2">
        <f>IFERROR(__xludf.DUMMYFUNCTION("""COMPUTED_VALUE"""),2.3175732E7)</f>
        <v>23175732</v>
      </c>
    </row>
    <row r="58">
      <c r="A58" s="4">
        <f>IFERROR(__xludf.DUMMYFUNCTION("""COMPUTED_VALUE"""),44664.756944444445)</f>
        <v>44664.75694</v>
      </c>
      <c r="B58" s="2">
        <f>IFERROR(__xludf.DUMMYFUNCTION("""COMPUTED_VALUE"""),9.45)</f>
        <v>9.45</v>
      </c>
      <c r="C58" s="2">
        <f>IFERROR(__xludf.DUMMYFUNCTION("""COMPUTED_VALUE"""),9.55)</f>
        <v>9.55</v>
      </c>
      <c r="D58" s="2">
        <f>IFERROR(__xludf.DUMMYFUNCTION("""COMPUTED_VALUE"""),9.03)</f>
        <v>9.03</v>
      </c>
      <c r="E58" s="2">
        <f>IFERROR(__xludf.DUMMYFUNCTION("""COMPUTED_VALUE"""),9.09)</f>
        <v>9.09</v>
      </c>
      <c r="F58" s="2">
        <f>IFERROR(__xludf.DUMMYFUNCTION("""COMPUTED_VALUE"""),1.13802E7)</f>
        <v>11380200</v>
      </c>
    </row>
    <row r="59">
      <c r="A59" s="4">
        <f>IFERROR(__xludf.DUMMYFUNCTION("""COMPUTED_VALUE"""),44665.756944444445)</f>
        <v>44665.75694</v>
      </c>
      <c r="B59" s="2">
        <f>IFERROR(__xludf.DUMMYFUNCTION("""COMPUTED_VALUE"""),9.23)</f>
        <v>9.23</v>
      </c>
      <c r="C59" s="2">
        <f>IFERROR(__xludf.DUMMYFUNCTION("""COMPUTED_VALUE"""),9.67)</f>
        <v>9.67</v>
      </c>
      <c r="D59" s="2">
        <f>IFERROR(__xludf.DUMMYFUNCTION("""COMPUTED_VALUE"""),9.23)</f>
        <v>9.23</v>
      </c>
      <c r="E59" s="2">
        <f>IFERROR(__xludf.DUMMYFUNCTION("""COMPUTED_VALUE"""),9.45)</f>
        <v>9.45</v>
      </c>
      <c r="F59" s="2">
        <f>IFERROR(__xludf.DUMMYFUNCTION("""COMPUTED_VALUE"""),1.7298544E7)</f>
        <v>17298544</v>
      </c>
    </row>
    <row r="60">
      <c r="A60" s="4">
        <f>IFERROR(__xludf.DUMMYFUNCTION("""COMPUTED_VALUE"""),44666.756944444445)</f>
        <v>44666.75694</v>
      </c>
      <c r="B60" s="2">
        <f>IFERROR(__xludf.DUMMYFUNCTION("""COMPUTED_VALUE"""),9.5)</f>
        <v>9.5</v>
      </c>
      <c r="C60" s="2">
        <f>IFERROR(__xludf.DUMMYFUNCTION("""COMPUTED_VALUE"""),10.0)</f>
        <v>10</v>
      </c>
      <c r="D60" s="2">
        <f>IFERROR(__xludf.DUMMYFUNCTION("""COMPUTED_VALUE"""),9.31)</f>
        <v>9.31</v>
      </c>
      <c r="E60" s="2">
        <f>IFERROR(__xludf.DUMMYFUNCTION("""COMPUTED_VALUE"""),9.88)</f>
        <v>9.88</v>
      </c>
      <c r="F60" s="2">
        <f>IFERROR(__xludf.DUMMYFUNCTION("""COMPUTED_VALUE"""),1.6981374E7)</f>
        <v>16981374</v>
      </c>
    </row>
    <row r="61">
      <c r="A61" s="4">
        <f>IFERROR(__xludf.DUMMYFUNCTION("""COMPUTED_VALUE"""),44669.756944444445)</f>
        <v>44669.75694</v>
      </c>
      <c r="B61" s="2">
        <f>IFERROR(__xludf.DUMMYFUNCTION("""COMPUTED_VALUE"""),10.0)</f>
        <v>10</v>
      </c>
      <c r="C61" s="2">
        <f>IFERROR(__xludf.DUMMYFUNCTION("""COMPUTED_VALUE"""),10.09)</f>
        <v>10.09</v>
      </c>
      <c r="D61" s="2">
        <f>IFERROR(__xludf.DUMMYFUNCTION("""COMPUTED_VALUE"""),9.83)</f>
        <v>9.83</v>
      </c>
      <c r="E61" s="2">
        <f>IFERROR(__xludf.DUMMYFUNCTION("""COMPUTED_VALUE"""),9.92)</f>
        <v>9.92</v>
      </c>
      <c r="F61" s="2">
        <f>IFERROR(__xludf.DUMMYFUNCTION("""COMPUTED_VALUE"""),9687459.0)</f>
        <v>9687459</v>
      </c>
    </row>
    <row r="62">
      <c r="A62" s="4">
        <f>IFERROR(__xludf.DUMMYFUNCTION("""COMPUTED_VALUE"""),44670.756944444445)</f>
        <v>44670.75694</v>
      </c>
      <c r="B62" s="2">
        <f>IFERROR(__xludf.DUMMYFUNCTION("""COMPUTED_VALUE"""),10.0)</f>
        <v>10</v>
      </c>
      <c r="C62" s="2">
        <f>IFERROR(__xludf.DUMMYFUNCTION("""COMPUTED_VALUE"""),10.05)</f>
        <v>10.05</v>
      </c>
      <c r="D62" s="2">
        <f>IFERROR(__xludf.DUMMYFUNCTION("""COMPUTED_VALUE"""),9.51)</f>
        <v>9.51</v>
      </c>
      <c r="E62" s="2">
        <f>IFERROR(__xludf.DUMMYFUNCTION("""COMPUTED_VALUE"""),9.73)</f>
        <v>9.73</v>
      </c>
      <c r="F62" s="2">
        <f>IFERROR(__xludf.DUMMYFUNCTION("""COMPUTED_VALUE"""),9804232.0)</f>
        <v>9804232</v>
      </c>
    </row>
    <row r="63">
      <c r="A63" s="4">
        <f>IFERROR(__xludf.DUMMYFUNCTION("""COMPUTED_VALUE"""),44671.756944444445)</f>
        <v>44671.75694</v>
      </c>
      <c r="B63" s="2">
        <f>IFERROR(__xludf.DUMMYFUNCTION("""COMPUTED_VALUE"""),9.76)</f>
        <v>9.76</v>
      </c>
      <c r="C63" s="2">
        <f>IFERROR(__xludf.DUMMYFUNCTION("""COMPUTED_VALUE"""),9.78)</f>
        <v>9.78</v>
      </c>
      <c r="D63" s="2">
        <f>IFERROR(__xludf.DUMMYFUNCTION("""COMPUTED_VALUE"""),9.58)</f>
        <v>9.58</v>
      </c>
      <c r="E63" s="2">
        <f>IFERROR(__xludf.DUMMYFUNCTION("""COMPUTED_VALUE"""),9.59)</f>
        <v>9.59</v>
      </c>
      <c r="F63" s="2">
        <f>IFERROR(__xludf.DUMMYFUNCTION("""COMPUTED_VALUE"""),5031939.0)</f>
        <v>5031939</v>
      </c>
    </row>
    <row r="64">
      <c r="A64" s="4">
        <f>IFERROR(__xludf.DUMMYFUNCTION("""COMPUTED_VALUE"""),44672.756944444445)</f>
        <v>44672.75694</v>
      </c>
      <c r="B64" s="2">
        <f>IFERROR(__xludf.DUMMYFUNCTION("""COMPUTED_VALUE"""),9.63)</f>
        <v>9.63</v>
      </c>
      <c r="C64" s="2">
        <f>IFERROR(__xludf.DUMMYFUNCTION("""COMPUTED_VALUE"""),9.75)</f>
        <v>9.75</v>
      </c>
      <c r="D64" s="2">
        <f>IFERROR(__xludf.DUMMYFUNCTION("""COMPUTED_VALUE"""),9.6)</f>
        <v>9.6</v>
      </c>
      <c r="E64" s="2">
        <f>IFERROR(__xludf.DUMMYFUNCTION("""COMPUTED_VALUE"""),9.62)</f>
        <v>9.62</v>
      </c>
      <c r="F64" s="2">
        <f>IFERROR(__xludf.DUMMYFUNCTION("""COMPUTED_VALUE"""),3324057.0)</f>
        <v>3324057</v>
      </c>
    </row>
    <row r="65">
      <c r="A65" s="4">
        <f>IFERROR(__xludf.DUMMYFUNCTION("""COMPUTED_VALUE"""),44673.756944444445)</f>
        <v>44673.75694</v>
      </c>
      <c r="B65" s="2">
        <f>IFERROR(__xludf.DUMMYFUNCTION("""COMPUTED_VALUE"""),9.65)</f>
        <v>9.65</v>
      </c>
      <c r="C65" s="2">
        <f>IFERROR(__xludf.DUMMYFUNCTION("""COMPUTED_VALUE"""),9.86)</f>
        <v>9.86</v>
      </c>
      <c r="D65" s="2">
        <f>IFERROR(__xludf.DUMMYFUNCTION("""COMPUTED_VALUE"""),9.23)</f>
        <v>9.23</v>
      </c>
      <c r="E65" s="2">
        <f>IFERROR(__xludf.DUMMYFUNCTION("""COMPUTED_VALUE"""),9.3)</f>
        <v>9.3</v>
      </c>
      <c r="F65" s="2">
        <f>IFERROR(__xludf.DUMMYFUNCTION("""COMPUTED_VALUE"""),7365910.0)</f>
        <v>7365910</v>
      </c>
    </row>
    <row r="66">
      <c r="A66" s="4">
        <f>IFERROR(__xludf.DUMMYFUNCTION("""COMPUTED_VALUE"""),44676.756944444445)</f>
        <v>44676.75694</v>
      </c>
      <c r="B66" s="2">
        <f>IFERROR(__xludf.DUMMYFUNCTION("""COMPUTED_VALUE"""),9.28)</f>
        <v>9.28</v>
      </c>
      <c r="C66" s="2">
        <f>IFERROR(__xludf.DUMMYFUNCTION("""COMPUTED_VALUE"""),9.3)</f>
        <v>9.3</v>
      </c>
      <c r="D66" s="2">
        <f>IFERROR(__xludf.DUMMYFUNCTION("""COMPUTED_VALUE"""),9.04)</f>
        <v>9.04</v>
      </c>
      <c r="E66" s="2">
        <f>IFERROR(__xludf.DUMMYFUNCTION("""COMPUTED_VALUE"""),9.19)</f>
        <v>9.19</v>
      </c>
      <c r="F66" s="2">
        <f>IFERROR(__xludf.DUMMYFUNCTION("""COMPUTED_VALUE"""),3901532.0)</f>
        <v>3901532</v>
      </c>
    </row>
    <row r="67">
      <c r="A67" s="4">
        <f>IFERROR(__xludf.DUMMYFUNCTION("""COMPUTED_VALUE"""),44677.756944444445)</f>
        <v>44677.75694</v>
      </c>
      <c r="B67" s="2">
        <f>IFERROR(__xludf.DUMMYFUNCTION("""COMPUTED_VALUE"""),9.21)</f>
        <v>9.21</v>
      </c>
      <c r="C67" s="2">
        <f>IFERROR(__xludf.DUMMYFUNCTION("""COMPUTED_VALUE"""),9.42)</f>
        <v>9.42</v>
      </c>
      <c r="D67" s="2">
        <f>IFERROR(__xludf.DUMMYFUNCTION("""COMPUTED_VALUE"""),8.94)</f>
        <v>8.94</v>
      </c>
      <c r="E67" s="2">
        <f>IFERROR(__xludf.DUMMYFUNCTION("""COMPUTED_VALUE"""),8.98)</f>
        <v>8.98</v>
      </c>
      <c r="F67" s="2">
        <f>IFERROR(__xludf.DUMMYFUNCTION("""COMPUTED_VALUE"""),3901212.0)</f>
        <v>3901212</v>
      </c>
    </row>
    <row r="68">
      <c r="A68" s="4">
        <f>IFERROR(__xludf.DUMMYFUNCTION("""COMPUTED_VALUE"""),44678.756944444445)</f>
        <v>44678.75694</v>
      </c>
      <c r="B68" s="2">
        <f>IFERROR(__xludf.DUMMYFUNCTION("""COMPUTED_VALUE"""),8.99)</f>
        <v>8.99</v>
      </c>
      <c r="C68" s="2">
        <f>IFERROR(__xludf.DUMMYFUNCTION("""COMPUTED_VALUE"""),9.03)</f>
        <v>9.03</v>
      </c>
      <c r="D68" s="2">
        <f>IFERROR(__xludf.DUMMYFUNCTION("""COMPUTED_VALUE"""),8.84)</f>
        <v>8.84</v>
      </c>
      <c r="E68" s="2">
        <f>IFERROR(__xludf.DUMMYFUNCTION("""COMPUTED_VALUE"""),8.89)</f>
        <v>8.89</v>
      </c>
      <c r="F68" s="2">
        <f>IFERROR(__xludf.DUMMYFUNCTION("""COMPUTED_VALUE"""),3030360.0)</f>
        <v>3030360</v>
      </c>
    </row>
    <row r="69">
      <c r="A69" s="4">
        <f>IFERROR(__xludf.DUMMYFUNCTION("""COMPUTED_VALUE"""),44679.756944444445)</f>
        <v>44679.75694</v>
      </c>
      <c r="B69" s="2">
        <f>IFERROR(__xludf.DUMMYFUNCTION("""COMPUTED_VALUE"""),9.0)</f>
        <v>9</v>
      </c>
      <c r="C69" s="2">
        <f>IFERROR(__xludf.DUMMYFUNCTION("""COMPUTED_VALUE"""),9.62)</f>
        <v>9.62</v>
      </c>
      <c r="D69" s="2">
        <f>IFERROR(__xludf.DUMMYFUNCTION("""COMPUTED_VALUE"""),8.96)</f>
        <v>8.96</v>
      </c>
      <c r="E69" s="2">
        <f>IFERROR(__xludf.DUMMYFUNCTION("""COMPUTED_VALUE"""),9.44)</f>
        <v>9.44</v>
      </c>
      <c r="F69" s="2">
        <f>IFERROR(__xludf.DUMMYFUNCTION("""COMPUTED_VALUE"""),1.1412196E7)</f>
        <v>11412196</v>
      </c>
    </row>
    <row r="70">
      <c r="A70" s="4">
        <f>IFERROR(__xludf.DUMMYFUNCTION("""COMPUTED_VALUE"""),44680.756944444445)</f>
        <v>44680.75694</v>
      </c>
      <c r="B70" s="2">
        <f>IFERROR(__xludf.DUMMYFUNCTION("""COMPUTED_VALUE"""),9.62)</f>
        <v>9.62</v>
      </c>
      <c r="C70" s="2">
        <f>IFERROR(__xludf.DUMMYFUNCTION("""COMPUTED_VALUE"""),9.75)</f>
        <v>9.75</v>
      </c>
      <c r="D70" s="2">
        <f>IFERROR(__xludf.DUMMYFUNCTION("""COMPUTED_VALUE"""),9.25)</f>
        <v>9.25</v>
      </c>
      <c r="E70" s="2">
        <f>IFERROR(__xludf.DUMMYFUNCTION("""COMPUTED_VALUE"""),9.36)</f>
        <v>9.36</v>
      </c>
      <c r="F70" s="2">
        <f>IFERROR(__xludf.DUMMYFUNCTION("""COMPUTED_VALUE"""),6363203.0)</f>
        <v>6363203</v>
      </c>
    </row>
    <row r="71">
      <c r="A71" s="4">
        <f>IFERROR(__xludf.DUMMYFUNCTION("""COMPUTED_VALUE"""),44686.756944444445)</f>
        <v>44686.75694</v>
      </c>
      <c r="B71" s="2">
        <f>IFERROR(__xludf.DUMMYFUNCTION("""COMPUTED_VALUE"""),9.48)</f>
        <v>9.48</v>
      </c>
      <c r="C71" s="2">
        <f>IFERROR(__xludf.DUMMYFUNCTION("""COMPUTED_VALUE"""),9.72)</f>
        <v>9.72</v>
      </c>
      <c r="D71" s="2">
        <f>IFERROR(__xludf.DUMMYFUNCTION("""COMPUTED_VALUE"""),9.38)</f>
        <v>9.38</v>
      </c>
      <c r="E71" s="2">
        <f>IFERROR(__xludf.DUMMYFUNCTION("""COMPUTED_VALUE"""),9.43)</f>
        <v>9.43</v>
      </c>
      <c r="F71" s="2">
        <f>IFERROR(__xludf.DUMMYFUNCTION("""COMPUTED_VALUE"""),5600502.0)</f>
        <v>5600502</v>
      </c>
    </row>
    <row r="72">
      <c r="A72" s="4">
        <f>IFERROR(__xludf.DUMMYFUNCTION("""COMPUTED_VALUE"""),44687.756944444445)</f>
        <v>44687.75694</v>
      </c>
      <c r="B72" s="2">
        <f>IFERROR(__xludf.DUMMYFUNCTION("""COMPUTED_VALUE"""),9.4)</f>
        <v>9.4</v>
      </c>
      <c r="C72" s="2">
        <f>IFERROR(__xludf.DUMMYFUNCTION("""COMPUTED_VALUE"""),9.49)</f>
        <v>9.49</v>
      </c>
      <c r="D72" s="2">
        <f>IFERROR(__xludf.DUMMYFUNCTION("""COMPUTED_VALUE"""),9.27)</f>
        <v>9.27</v>
      </c>
      <c r="E72" s="2">
        <f>IFERROR(__xludf.DUMMYFUNCTION("""COMPUTED_VALUE"""),9.36)</f>
        <v>9.36</v>
      </c>
      <c r="F72" s="2">
        <f>IFERROR(__xludf.DUMMYFUNCTION("""COMPUTED_VALUE"""),3805674.0)</f>
        <v>3805674</v>
      </c>
    </row>
    <row r="73">
      <c r="A73" s="4">
        <f>IFERROR(__xludf.DUMMYFUNCTION("""COMPUTED_VALUE"""),44690.756944444445)</f>
        <v>44690.75694</v>
      </c>
      <c r="B73" s="2">
        <f>IFERROR(__xludf.DUMMYFUNCTION("""COMPUTED_VALUE"""),9.36)</f>
        <v>9.36</v>
      </c>
      <c r="C73" s="2">
        <f>IFERROR(__xludf.DUMMYFUNCTION("""COMPUTED_VALUE"""),9.43)</f>
        <v>9.43</v>
      </c>
      <c r="D73" s="2">
        <f>IFERROR(__xludf.DUMMYFUNCTION("""COMPUTED_VALUE"""),9.21)</f>
        <v>9.21</v>
      </c>
      <c r="E73" s="2">
        <f>IFERROR(__xludf.DUMMYFUNCTION("""COMPUTED_VALUE"""),9.23)</f>
        <v>9.23</v>
      </c>
      <c r="F73" s="2">
        <f>IFERROR(__xludf.DUMMYFUNCTION("""COMPUTED_VALUE"""),3770045.0)</f>
        <v>3770045</v>
      </c>
    </row>
    <row r="74">
      <c r="A74" s="4">
        <f>IFERROR(__xludf.DUMMYFUNCTION("""COMPUTED_VALUE"""),44691.756944444445)</f>
        <v>44691.75694</v>
      </c>
      <c r="B74" s="2">
        <f>IFERROR(__xludf.DUMMYFUNCTION("""COMPUTED_VALUE"""),9.29)</f>
        <v>9.29</v>
      </c>
      <c r="C74" s="2">
        <f>IFERROR(__xludf.DUMMYFUNCTION("""COMPUTED_VALUE"""),9.29)</f>
        <v>9.29</v>
      </c>
      <c r="D74" s="2">
        <f>IFERROR(__xludf.DUMMYFUNCTION("""COMPUTED_VALUE"""),9.29)</f>
        <v>9.29</v>
      </c>
      <c r="E74" s="2">
        <f>IFERROR(__xludf.DUMMYFUNCTION("""COMPUTED_VALUE"""),9.29)</f>
        <v>9.29</v>
      </c>
      <c r="F74" s="2">
        <f>IFERROR(__xludf.DUMMYFUNCTION("""COMPUTED_VALUE"""),925488.0)</f>
        <v>925488</v>
      </c>
    </row>
    <row r="75">
      <c r="A75" s="4">
        <f>IFERROR(__xludf.DUMMYFUNCTION("""COMPUTED_VALUE"""),44692.756944444445)</f>
        <v>44692.75694</v>
      </c>
      <c r="B75" s="2">
        <f>IFERROR(__xludf.DUMMYFUNCTION("""COMPUTED_VALUE"""),9.29)</f>
        <v>9.29</v>
      </c>
      <c r="C75" s="2">
        <f>IFERROR(__xludf.DUMMYFUNCTION("""COMPUTED_VALUE"""),9.29)</f>
        <v>9.29</v>
      </c>
      <c r="D75" s="2">
        <f>IFERROR(__xludf.DUMMYFUNCTION("""COMPUTED_VALUE"""),9.0)</f>
        <v>9</v>
      </c>
      <c r="E75" s="2">
        <f>IFERROR(__xludf.DUMMYFUNCTION("""COMPUTED_VALUE"""),9.04)</f>
        <v>9.04</v>
      </c>
      <c r="F75" s="2">
        <f>IFERROR(__xludf.DUMMYFUNCTION("""COMPUTED_VALUE"""),4002513.0)</f>
        <v>4002513</v>
      </c>
    </row>
    <row r="76">
      <c r="A76" s="4">
        <f>IFERROR(__xludf.DUMMYFUNCTION("""COMPUTED_VALUE"""),44693.756944444445)</f>
        <v>44693.75694</v>
      </c>
      <c r="B76" s="2">
        <f>IFERROR(__xludf.DUMMYFUNCTION("""COMPUTED_VALUE"""),9.0)</f>
        <v>9</v>
      </c>
      <c r="C76" s="2">
        <f>IFERROR(__xludf.DUMMYFUNCTION("""COMPUTED_VALUE"""),9.0)</f>
        <v>9</v>
      </c>
      <c r="D76" s="2">
        <f>IFERROR(__xludf.DUMMYFUNCTION("""COMPUTED_VALUE"""),8.71)</f>
        <v>8.71</v>
      </c>
      <c r="E76" s="2">
        <f>IFERROR(__xludf.DUMMYFUNCTION("""COMPUTED_VALUE"""),8.73)</f>
        <v>8.73</v>
      </c>
      <c r="F76" s="2">
        <f>IFERROR(__xludf.DUMMYFUNCTION("""COMPUTED_VALUE"""),4369756.0)</f>
        <v>4369756</v>
      </c>
    </row>
    <row r="77">
      <c r="A77" s="4">
        <f>IFERROR(__xludf.DUMMYFUNCTION("""COMPUTED_VALUE"""),44694.756944444445)</f>
        <v>44694.75694</v>
      </c>
      <c r="B77" s="2">
        <f>IFERROR(__xludf.DUMMYFUNCTION("""COMPUTED_VALUE"""),8.75)</f>
        <v>8.75</v>
      </c>
      <c r="C77" s="2">
        <f>IFERROR(__xludf.DUMMYFUNCTION("""COMPUTED_VALUE"""),8.86)</f>
        <v>8.86</v>
      </c>
      <c r="D77" s="2">
        <f>IFERROR(__xludf.DUMMYFUNCTION("""COMPUTED_VALUE"""),8.73)</f>
        <v>8.73</v>
      </c>
      <c r="E77" s="2">
        <f>IFERROR(__xludf.DUMMYFUNCTION("""COMPUTED_VALUE"""),8.79)</f>
        <v>8.79</v>
      </c>
      <c r="F77" s="2">
        <f>IFERROR(__xludf.DUMMYFUNCTION("""COMPUTED_VALUE"""),3967042.0)</f>
        <v>3967042</v>
      </c>
    </row>
    <row r="78">
      <c r="A78" s="4">
        <f>IFERROR(__xludf.DUMMYFUNCTION("""COMPUTED_VALUE"""),44697.756944444445)</f>
        <v>44697.75694</v>
      </c>
      <c r="B78" s="2">
        <f>IFERROR(__xludf.DUMMYFUNCTION("""COMPUTED_VALUE"""),8.8)</f>
        <v>8.8</v>
      </c>
      <c r="C78" s="2">
        <f>IFERROR(__xludf.DUMMYFUNCTION("""COMPUTED_VALUE"""),9.02)</f>
        <v>9.02</v>
      </c>
      <c r="D78" s="2">
        <f>IFERROR(__xludf.DUMMYFUNCTION("""COMPUTED_VALUE"""),8.75)</f>
        <v>8.75</v>
      </c>
      <c r="E78" s="2">
        <f>IFERROR(__xludf.DUMMYFUNCTION("""COMPUTED_VALUE"""),8.76)</f>
        <v>8.76</v>
      </c>
      <c r="F78" s="2">
        <f>IFERROR(__xludf.DUMMYFUNCTION("""COMPUTED_VALUE"""),5120399.0)</f>
        <v>5120399</v>
      </c>
    </row>
    <row r="79">
      <c r="A79" s="4">
        <f>IFERROR(__xludf.DUMMYFUNCTION("""COMPUTED_VALUE"""),44698.756944444445)</f>
        <v>44698.75694</v>
      </c>
      <c r="B79" s="2">
        <f>IFERROR(__xludf.DUMMYFUNCTION("""COMPUTED_VALUE"""),8.8)</f>
        <v>8.8</v>
      </c>
      <c r="C79" s="2">
        <f>IFERROR(__xludf.DUMMYFUNCTION("""COMPUTED_VALUE"""),8.85)</f>
        <v>8.85</v>
      </c>
      <c r="D79" s="2">
        <f>IFERROR(__xludf.DUMMYFUNCTION("""COMPUTED_VALUE"""),8.73)</f>
        <v>8.73</v>
      </c>
      <c r="E79" s="2">
        <f>IFERROR(__xludf.DUMMYFUNCTION("""COMPUTED_VALUE"""),8.75)</f>
        <v>8.75</v>
      </c>
      <c r="F79" s="2">
        <f>IFERROR(__xludf.DUMMYFUNCTION("""COMPUTED_VALUE"""),2851619.0)</f>
        <v>2851619</v>
      </c>
    </row>
    <row r="80">
      <c r="A80" s="4">
        <f>IFERROR(__xludf.DUMMYFUNCTION("""COMPUTED_VALUE"""),44699.756944444445)</f>
        <v>44699.75694</v>
      </c>
      <c r="B80" s="2">
        <f>IFERROR(__xludf.DUMMYFUNCTION("""COMPUTED_VALUE"""),8.69)</f>
        <v>8.69</v>
      </c>
      <c r="C80" s="2">
        <f>IFERROR(__xludf.DUMMYFUNCTION("""COMPUTED_VALUE"""),8.69)</f>
        <v>8.69</v>
      </c>
      <c r="D80" s="2">
        <f>IFERROR(__xludf.DUMMYFUNCTION("""COMPUTED_VALUE"""),8.53)</f>
        <v>8.53</v>
      </c>
      <c r="E80" s="2">
        <f>IFERROR(__xludf.DUMMYFUNCTION("""COMPUTED_VALUE"""),8.56)</f>
        <v>8.56</v>
      </c>
      <c r="F80" s="2">
        <f>IFERROR(__xludf.DUMMYFUNCTION("""COMPUTED_VALUE"""),3825993.0)</f>
        <v>3825993</v>
      </c>
    </row>
    <row r="81">
      <c r="A81" s="4">
        <f>IFERROR(__xludf.DUMMYFUNCTION("""COMPUTED_VALUE"""),44701.756944444445)</f>
        <v>44701.75694</v>
      </c>
      <c r="B81" s="2">
        <f>IFERROR(__xludf.DUMMYFUNCTION("""COMPUTED_VALUE"""),8.57)</f>
        <v>8.57</v>
      </c>
      <c r="C81" s="2">
        <f>IFERROR(__xludf.DUMMYFUNCTION("""COMPUTED_VALUE"""),8.6)</f>
        <v>8.6</v>
      </c>
      <c r="D81" s="2">
        <f>IFERROR(__xludf.DUMMYFUNCTION("""COMPUTED_VALUE"""),8.33)</f>
        <v>8.33</v>
      </c>
      <c r="E81" s="2">
        <f>IFERROR(__xludf.DUMMYFUNCTION("""COMPUTED_VALUE"""),8.37)</f>
        <v>8.37</v>
      </c>
      <c r="F81" s="2">
        <f>IFERROR(__xludf.DUMMYFUNCTION("""COMPUTED_VALUE"""),3562512.0)</f>
        <v>3562512</v>
      </c>
    </row>
    <row r="82">
      <c r="A82" s="4">
        <f>IFERROR(__xludf.DUMMYFUNCTION("""COMPUTED_VALUE"""),44704.756944444445)</f>
        <v>44704.75694</v>
      </c>
      <c r="B82" s="2">
        <f>IFERROR(__xludf.DUMMYFUNCTION("""COMPUTED_VALUE"""),8.38)</f>
        <v>8.38</v>
      </c>
      <c r="C82" s="2">
        <f>IFERROR(__xludf.DUMMYFUNCTION("""COMPUTED_VALUE"""),8.62)</f>
        <v>8.62</v>
      </c>
      <c r="D82" s="2">
        <f>IFERROR(__xludf.DUMMYFUNCTION("""COMPUTED_VALUE"""),8.38)</f>
        <v>8.38</v>
      </c>
      <c r="E82" s="2">
        <f>IFERROR(__xludf.DUMMYFUNCTION("""COMPUTED_VALUE"""),8.44)</f>
        <v>8.44</v>
      </c>
      <c r="F82" s="2">
        <f>IFERROR(__xludf.DUMMYFUNCTION("""COMPUTED_VALUE"""),3072553.0)</f>
        <v>3072553</v>
      </c>
    </row>
    <row r="83">
      <c r="A83" s="4">
        <f>IFERROR(__xludf.DUMMYFUNCTION("""COMPUTED_VALUE"""),44705.756944444445)</f>
        <v>44705.75694</v>
      </c>
      <c r="B83" s="2">
        <f>IFERROR(__xludf.DUMMYFUNCTION("""COMPUTED_VALUE"""),8.46)</f>
        <v>8.46</v>
      </c>
      <c r="C83" s="2">
        <f>IFERROR(__xludf.DUMMYFUNCTION("""COMPUTED_VALUE"""),8.74)</f>
        <v>8.74</v>
      </c>
      <c r="D83" s="2">
        <f>IFERROR(__xludf.DUMMYFUNCTION("""COMPUTED_VALUE"""),8.39)</f>
        <v>8.39</v>
      </c>
      <c r="E83" s="2">
        <f>IFERROR(__xludf.DUMMYFUNCTION("""COMPUTED_VALUE"""),8.4)</f>
        <v>8.4</v>
      </c>
      <c r="F83" s="2">
        <f>IFERROR(__xludf.DUMMYFUNCTION("""COMPUTED_VALUE"""),5166081.0)</f>
        <v>5166081</v>
      </c>
    </row>
    <row r="84">
      <c r="A84" s="4">
        <f>IFERROR(__xludf.DUMMYFUNCTION("""COMPUTED_VALUE"""),44706.756944444445)</f>
        <v>44706.75694</v>
      </c>
      <c r="B84" s="2">
        <f>IFERROR(__xludf.DUMMYFUNCTION("""COMPUTED_VALUE"""),8.43)</f>
        <v>8.43</v>
      </c>
      <c r="C84" s="2">
        <f>IFERROR(__xludf.DUMMYFUNCTION("""COMPUTED_VALUE"""),8.61)</f>
        <v>8.61</v>
      </c>
      <c r="D84" s="2">
        <f>IFERROR(__xludf.DUMMYFUNCTION("""COMPUTED_VALUE"""),8.39)</f>
        <v>8.39</v>
      </c>
      <c r="E84" s="2">
        <f>IFERROR(__xludf.DUMMYFUNCTION("""COMPUTED_VALUE"""),8.41)</f>
        <v>8.41</v>
      </c>
      <c r="F84" s="2">
        <f>IFERROR(__xludf.DUMMYFUNCTION("""COMPUTED_VALUE"""),5092123.0)</f>
        <v>5092123</v>
      </c>
    </row>
    <row r="85">
      <c r="A85" s="4">
        <f>IFERROR(__xludf.DUMMYFUNCTION("""COMPUTED_VALUE"""),44707.756944444445)</f>
        <v>44707.75694</v>
      </c>
      <c r="B85" s="2">
        <f>IFERROR(__xludf.DUMMYFUNCTION("""COMPUTED_VALUE"""),8.42)</f>
        <v>8.42</v>
      </c>
      <c r="C85" s="2">
        <f>IFERROR(__xludf.DUMMYFUNCTION("""COMPUTED_VALUE"""),8.45)</f>
        <v>8.45</v>
      </c>
      <c r="D85" s="2">
        <f>IFERROR(__xludf.DUMMYFUNCTION("""COMPUTED_VALUE"""),8.38)</f>
        <v>8.38</v>
      </c>
      <c r="E85" s="2">
        <f>IFERROR(__xludf.DUMMYFUNCTION("""COMPUTED_VALUE"""),8.4)</f>
        <v>8.4</v>
      </c>
      <c r="F85" s="2">
        <f>IFERROR(__xludf.DUMMYFUNCTION("""COMPUTED_VALUE"""),2446505.0)</f>
        <v>2446505</v>
      </c>
    </row>
    <row r="86">
      <c r="A86" s="4">
        <f>IFERROR(__xludf.DUMMYFUNCTION("""COMPUTED_VALUE"""),44708.756944444445)</f>
        <v>44708.75694</v>
      </c>
      <c r="B86" s="2">
        <f>IFERROR(__xludf.DUMMYFUNCTION("""COMPUTED_VALUE"""),8.41)</f>
        <v>8.41</v>
      </c>
      <c r="C86" s="2">
        <f>IFERROR(__xludf.DUMMYFUNCTION("""COMPUTED_VALUE"""),8.43)</f>
        <v>8.43</v>
      </c>
      <c r="D86" s="2">
        <f>IFERROR(__xludf.DUMMYFUNCTION("""COMPUTED_VALUE"""),8.28)</f>
        <v>8.28</v>
      </c>
      <c r="E86" s="2">
        <f>IFERROR(__xludf.DUMMYFUNCTION("""COMPUTED_VALUE"""),8.29)</f>
        <v>8.29</v>
      </c>
      <c r="F86" s="2">
        <f>IFERROR(__xludf.DUMMYFUNCTION("""COMPUTED_VALUE"""),3060904.0)</f>
        <v>3060904</v>
      </c>
    </row>
    <row r="87">
      <c r="A87" s="4">
        <f>IFERROR(__xludf.DUMMYFUNCTION("""COMPUTED_VALUE"""),44711.756944444445)</f>
        <v>44711.75694</v>
      </c>
      <c r="B87" s="2">
        <f>IFERROR(__xludf.DUMMYFUNCTION("""COMPUTED_VALUE"""),8.3)</f>
        <v>8.3</v>
      </c>
      <c r="C87" s="2">
        <f>IFERROR(__xludf.DUMMYFUNCTION("""COMPUTED_VALUE"""),8.4)</f>
        <v>8.4</v>
      </c>
      <c r="D87" s="2">
        <f>IFERROR(__xludf.DUMMYFUNCTION("""COMPUTED_VALUE"""),8.3)</f>
        <v>8.3</v>
      </c>
      <c r="E87" s="2">
        <f>IFERROR(__xludf.DUMMYFUNCTION("""COMPUTED_VALUE"""),8.34)</f>
        <v>8.34</v>
      </c>
      <c r="F87" s="2">
        <f>IFERROR(__xludf.DUMMYFUNCTION("""COMPUTED_VALUE"""),2780410.0)</f>
        <v>2780410</v>
      </c>
    </row>
    <row r="88">
      <c r="A88" s="4">
        <f>IFERROR(__xludf.DUMMYFUNCTION("""COMPUTED_VALUE"""),44712.756944444445)</f>
        <v>44712.75694</v>
      </c>
      <c r="B88" s="2">
        <f>IFERROR(__xludf.DUMMYFUNCTION("""COMPUTED_VALUE"""),8.35)</f>
        <v>8.35</v>
      </c>
      <c r="C88" s="2">
        <f>IFERROR(__xludf.DUMMYFUNCTION("""COMPUTED_VALUE"""),8.36)</f>
        <v>8.36</v>
      </c>
      <c r="D88" s="2">
        <f>IFERROR(__xludf.DUMMYFUNCTION("""COMPUTED_VALUE"""),8.28)</f>
        <v>8.28</v>
      </c>
      <c r="E88" s="2">
        <f>IFERROR(__xludf.DUMMYFUNCTION("""COMPUTED_VALUE"""),8.28)</f>
        <v>8.28</v>
      </c>
      <c r="F88" s="2">
        <f>IFERROR(__xludf.DUMMYFUNCTION("""COMPUTED_VALUE"""),2134144.0)</f>
        <v>2134144</v>
      </c>
    </row>
    <row r="89">
      <c r="A89" s="4">
        <f>IFERROR(__xludf.DUMMYFUNCTION("""COMPUTED_VALUE"""),44713.756944444445)</f>
        <v>44713.75694</v>
      </c>
      <c r="B89" s="2">
        <f>IFERROR(__xludf.DUMMYFUNCTION("""COMPUTED_VALUE"""),8.3)</f>
        <v>8.3</v>
      </c>
      <c r="C89" s="2">
        <f>IFERROR(__xludf.DUMMYFUNCTION("""COMPUTED_VALUE"""),8.33)</f>
        <v>8.33</v>
      </c>
      <c r="D89" s="2">
        <f>IFERROR(__xludf.DUMMYFUNCTION("""COMPUTED_VALUE"""),8.23)</f>
        <v>8.23</v>
      </c>
      <c r="E89" s="2">
        <f>IFERROR(__xludf.DUMMYFUNCTION("""COMPUTED_VALUE"""),8.23)</f>
        <v>8.23</v>
      </c>
      <c r="F89" s="2">
        <f>IFERROR(__xludf.DUMMYFUNCTION("""COMPUTED_VALUE"""),3600920.0)</f>
        <v>3600920</v>
      </c>
    </row>
    <row r="90">
      <c r="A90" s="4">
        <f>IFERROR(__xludf.DUMMYFUNCTION("""COMPUTED_VALUE"""),44714.756944444445)</f>
        <v>44714.75694</v>
      </c>
      <c r="B90" s="2">
        <f>IFERROR(__xludf.DUMMYFUNCTION("""COMPUTED_VALUE"""),8.24)</f>
        <v>8.24</v>
      </c>
      <c r="C90" s="2">
        <f>IFERROR(__xludf.DUMMYFUNCTION("""COMPUTED_VALUE"""),8.39)</f>
        <v>8.39</v>
      </c>
      <c r="D90" s="2">
        <f>IFERROR(__xludf.DUMMYFUNCTION("""COMPUTED_VALUE"""),8.21)</f>
        <v>8.21</v>
      </c>
      <c r="E90" s="2">
        <f>IFERROR(__xludf.DUMMYFUNCTION("""COMPUTED_VALUE"""),8.29)</f>
        <v>8.29</v>
      </c>
      <c r="F90" s="2">
        <f>IFERROR(__xludf.DUMMYFUNCTION("""COMPUTED_VALUE"""),3565878.0)</f>
        <v>3565878</v>
      </c>
    </row>
    <row r="91">
      <c r="A91" s="4">
        <f>IFERROR(__xludf.DUMMYFUNCTION("""COMPUTED_VALUE"""),44715.756944444445)</f>
        <v>44715.75694</v>
      </c>
      <c r="B91" s="2">
        <f>IFERROR(__xludf.DUMMYFUNCTION("""COMPUTED_VALUE"""),8.31)</f>
        <v>8.31</v>
      </c>
      <c r="C91" s="2">
        <f>IFERROR(__xludf.DUMMYFUNCTION("""COMPUTED_VALUE"""),8.36)</f>
        <v>8.36</v>
      </c>
      <c r="D91" s="2">
        <f>IFERROR(__xludf.DUMMYFUNCTION("""COMPUTED_VALUE"""),8.27)</f>
        <v>8.27</v>
      </c>
      <c r="E91" s="2">
        <f>IFERROR(__xludf.DUMMYFUNCTION("""COMPUTED_VALUE"""),8.34)</f>
        <v>8.34</v>
      </c>
      <c r="F91" s="2">
        <f>IFERROR(__xludf.DUMMYFUNCTION("""COMPUTED_VALUE"""),3147724.0)</f>
        <v>3147724</v>
      </c>
    </row>
    <row r="92">
      <c r="A92" s="4">
        <f>IFERROR(__xludf.DUMMYFUNCTION("""COMPUTED_VALUE"""),44718.756944444445)</f>
        <v>44718.75694</v>
      </c>
      <c r="B92" s="2">
        <f>IFERROR(__xludf.DUMMYFUNCTION("""COMPUTED_VALUE"""),8.46)</f>
        <v>8.46</v>
      </c>
      <c r="C92" s="2">
        <f>IFERROR(__xludf.DUMMYFUNCTION("""COMPUTED_VALUE"""),8.55)</f>
        <v>8.55</v>
      </c>
      <c r="D92" s="2">
        <f>IFERROR(__xludf.DUMMYFUNCTION("""COMPUTED_VALUE"""),8.4)</f>
        <v>8.4</v>
      </c>
      <c r="E92" s="2">
        <f>IFERROR(__xludf.DUMMYFUNCTION("""COMPUTED_VALUE"""),8.46)</f>
        <v>8.46</v>
      </c>
      <c r="F92" s="2">
        <f>IFERROR(__xludf.DUMMYFUNCTION("""COMPUTED_VALUE"""),5777090.0)</f>
        <v>5777090</v>
      </c>
    </row>
    <row r="93">
      <c r="A93" s="4">
        <f>IFERROR(__xludf.DUMMYFUNCTION("""COMPUTED_VALUE"""),44719.756944444445)</f>
        <v>44719.75694</v>
      </c>
      <c r="B93" s="2">
        <f>IFERROR(__xludf.DUMMYFUNCTION("""COMPUTED_VALUE"""),8.47)</f>
        <v>8.47</v>
      </c>
      <c r="C93" s="2">
        <f>IFERROR(__xludf.DUMMYFUNCTION("""COMPUTED_VALUE"""),9.3)</f>
        <v>9.3</v>
      </c>
      <c r="D93" s="2">
        <f>IFERROR(__xludf.DUMMYFUNCTION("""COMPUTED_VALUE"""),8.4)</f>
        <v>8.4</v>
      </c>
      <c r="E93" s="2">
        <f>IFERROR(__xludf.DUMMYFUNCTION("""COMPUTED_VALUE"""),9.09)</f>
        <v>9.09</v>
      </c>
      <c r="F93" s="2">
        <f>IFERROR(__xludf.DUMMYFUNCTION("""COMPUTED_VALUE"""),3.2414133E7)</f>
        <v>32414133</v>
      </c>
    </row>
    <row r="94">
      <c r="A94" s="4">
        <f>IFERROR(__xludf.DUMMYFUNCTION("""COMPUTED_VALUE"""),44720.756944444445)</f>
        <v>44720.75694</v>
      </c>
      <c r="B94" s="2">
        <f>IFERROR(__xludf.DUMMYFUNCTION("""COMPUTED_VALUE"""),9.14)</f>
        <v>9.14</v>
      </c>
      <c r="C94" s="2">
        <f>IFERROR(__xludf.DUMMYFUNCTION("""COMPUTED_VALUE"""),9.57)</f>
        <v>9.57</v>
      </c>
      <c r="D94" s="2">
        <f>IFERROR(__xludf.DUMMYFUNCTION("""COMPUTED_VALUE"""),8.94)</f>
        <v>8.94</v>
      </c>
      <c r="E94" s="2">
        <f>IFERROR(__xludf.DUMMYFUNCTION("""COMPUTED_VALUE"""),9.06)</f>
        <v>9.06</v>
      </c>
      <c r="F94" s="2">
        <f>IFERROR(__xludf.DUMMYFUNCTION("""COMPUTED_VALUE"""),2.3991407E7)</f>
        <v>23991407</v>
      </c>
    </row>
    <row r="95">
      <c r="A95" s="4">
        <f>IFERROR(__xludf.DUMMYFUNCTION("""COMPUTED_VALUE"""),44721.756944444445)</f>
        <v>44721.75694</v>
      </c>
      <c r="B95" s="2">
        <f>IFERROR(__xludf.DUMMYFUNCTION("""COMPUTED_VALUE"""),9.1)</f>
        <v>9.1</v>
      </c>
      <c r="C95" s="2">
        <f>IFERROR(__xludf.DUMMYFUNCTION("""COMPUTED_VALUE"""),9.44)</f>
        <v>9.44</v>
      </c>
      <c r="D95" s="2">
        <f>IFERROR(__xludf.DUMMYFUNCTION("""COMPUTED_VALUE"""),9.06)</f>
        <v>9.06</v>
      </c>
      <c r="E95" s="2">
        <f>IFERROR(__xludf.DUMMYFUNCTION("""COMPUTED_VALUE"""),9.33)</f>
        <v>9.33</v>
      </c>
      <c r="F95" s="2">
        <f>IFERROR(__xludf.DUMMYFUNCTION("""COMPUTED_VALUE"""),1.4264277E7)</f>
        <v>14264277</v>
      </c>
    </row>
    <row r="96">
      <c r="A96" s="4">
        <f>IFERROR(__xludf.DUMMYFUNCTION("""COMPUTED_VALUE"""),44722.756944444445)</f>
        <v>44722.75694</v>
      </c>
      <c r="B96" s="2">
        <f>IFERROR(__xludf.DUMMYFUNCTION("""COMPUTED_VALUE"""),9.29)</f>
        <v>9.29</v>
      </c>
      <c r="C96" s="2">
        <f>IFERROR(__xludf.DUMMYFUNCTION("""COMPUTED_VALUE"""),9.66)</f>
        <v>9.66</v>
      </c>
      <c r="D96" s="2">
        <f>IFERROR(__xludf.DUMMYFUNCTION("""COMPUTED_VALUE"""),9.2)</f>
        <v>9.2</v>
      </c>
      <c r="E96" s="2">
        <f>IFERROR(__xludf.DUMMYFUNCTION("""COMPUTED_VALUE"""),9.5)</f>
        <v>9.5</v>
      </c>
      <c r="F96" s="2">
        <f>IFERROR(__xludf.DUMMYFUNCTION("""COMPUTED_VALUE"""),1.3427976E7)</f>
        <v>13427976</v>
      </c>
    </row>
    <row r="97">
      <c r="A97" s="4">
        <f>IFERROR(__xludf.DUMMYFUNCTION("""COMPUTED_VALUE"""),44725.756944444445)</f>
        <v>44725.75694</v>
      </c>
      <c r="B97" s="2">
        <f>IFERROR(__xludf.DUMMYFUNCTION("""COMPUTED_VALUE"""),9.5)</f>
        <v>9.5</v>
      </c>
      <c r="C97" s="2">
        <f>IFERROR(__xludf.DUMMYFUNCTION("""COMPUTED_VALUE"""),9.63)</f>
        <v>9.63</v>
      </c>
      <c r="D97" s="2">
        <f>IFERROR(__xludf.DUMMYFUNCTION("""COMPUTED_VALUE"""),9.08)</f>
        <v>9.08</v>
      </c>
      <c r="E97" s="2">
        <f>IFERROR(__xludf.DUMMYFUNCTION("""COMPUTED_VALUE"""),9.19)</f>
        <v>9.19</v>
      </c>
      <c r="F97" s="2">
        <f>IFERROR(__xludf.DUMMYFUNCTION("""COMPUTED_VALUE"""),1.0816995E7)</f>
        <v>10816995</v>
      </c>
    </row>
    <row r="98">
      <c r="A98" s="4">
        <f>IFERROR(__xludf.DUMMYFUNCTION("""COMPUTED_VALUE"""),44726.756944444445)</f>
        <v>44726.75694</v>
      </c>
      <c r="B98" s="2">
        <f>IFERROR(__xludf.DUMMYFUNCTION("""COMPUTED_VALUE"""),9.26)</f>
        <v>9.26</v>
      </c>
      <c r="C98" s="2">
        <f>IFERROR(__xludf.DUMMYFUNCTION("""COMPUTED_VALUE"""),9.45)</f>
        <v>9.45</v>
      </c>
      <c r="D98" s="2">
        <f>IFERROR(__xludf.DUMMYFUNCTION("""COMPUTED_VALUE"""),9.18)</f>
        <v>9.18</v>
      </c>
      <c r="E98" s="2">
        <f>IFERROR(__xludf.DUMMYFUNCTION("""COMPUTED_VALUE"""),9.18)</f>
        <v>9.18</v>
      </c>
      <c r="F98" s="2">
        <f>IFERROR(__xludf.DUMMYFUNCTION("""COMPUTED_VALUE"""),8377142.0)</f>
        <v>8377142</v>
      </c>
    </row>
    <row r="99">
      <c r="A99" s="4">
        <f>IFERROR(__xludf.DUMMYFUNCTION("""COMPUTED_VALUE"""),44727.756944444445)</f>
        <v>44727.75694</v>
      </c>
      <c r="B99" s="2">
        <f>IFERROR(__xludf.DUMMYFUNCTION("""COMPUTED_VALUE"""),9.2)</f>
        <v>9.2</v>
      </c>
      <c r="C99" s="2">
        <f>IFERROR(__xludf.DUMMYFUNCTION("""COMPUTED_VALUE"""),9.29)</f>
        <v>9.29</v>
      </c>
      <c r="D99" s="2">
        <f>IFERROR(__xludf.DUMMYFUNCTION("""COMPUTED_VALUE"""),9.0)</f>
        <v>9</v>
      </c>
      <c r="E99" s="2">
        <f>IFERROR(__xludf.DUMMYFUNCTION("""COMPUTED_VALUE"""),9.0)</f>
        <v>9</v>
      </c>
      <c r="F99" s="2">
        <f>IFERROR(__xludf.DUMMYFUNCTION("""COMPUTED_VALUE"""),5701150.0)</f>
        <v>5701150</v>
      </c>
    </row>
    <row r="100">
      <c r="A100" s="4">
        <f>IFERROR(__xludf.DUMMYFUNCTION("""COMPUTED_VALUE"""),44728.756944444445)</f>
        <v>44728.75694</v>
      </c>
      <c r="B100" s="2">
        <f>IFERROR(__xludf.DUMMYFUNCTION("""COMPUTED_VALUE"""),9.03)</f>
        <v>9.03</v>
      </c>
      <c r="C100" s="2">
        <f>IFERROR(__xludf.DUMMYFUNCTION("""COMPUTED_VALUE"""),9.32)</f>
        <v>9.32</v>
      </c>
      <c r="D100" s="2">
        <f>IFERROR(__xludf.DUMMYFUNCTION("""COMPUTED_VALUE"""),8.86)</f>
        <v>8.86</v>
      </c>
      <c r="E100" s="2">
        <f>IFERROR(__xludf.DUMMYFUNCTION("""COMPUTED_VALUE"""),8.99)</f>
        <v>8.99</v>
      </c>
      <c r="F100" s="2">
        <f>IFERROR(__xludf.DUMMYFUNCTION("""COMPUTED_VALUE"""),1.0580314E7)</f>
        <v>10580314</v>
      </c>
    </row>
    <row r="101">
      <c r="A101" s="4">
        <f>IFERROR(__xludf.DUMMYFUNCTION("""COMPUTED_VALUE"""),44729.756944444445)</f>
        <v>44729.75694</v>
      </c>
      <c r="B101" s="2">
        <f>IFERROR(__xludf.DUMMYFUNCTION("""COMPUTED_VALUE"""),9.04)</f>
        <v>9.04</v>
      </c>
      <c r="C101" s="2">
        <f>IFERROR(__xludf.DUMMYFUNCTION("""COMPUTED_VALUE"""),9.21)</f>
        <v>9.21</v>
      </c>
      <c r="D101" s="2">
        <f>IFERROR(__xludf.DUMMYFUNCTION("""COMPUTED_VALUE"""),8.94)</f>
        <v>8.94</v>
      </c>
      <c r="E101" s="2">
        <f>IFERROR(__xludf.DUMMYFUNCTION("""COMPUTED_VALUE"""),9.07)</f>
        <v>9.07</v>
      </c>
      <c r="F101" s="2">
        <f>IFERROR(__xludf.DUMMYFUNCTION("""COMPUTED_VALUE"""),4850188.0)</f>
        <v>4850188</v>
      </c>
    </row>
    <row r="102">
      <c r="A102" s="4">
        <f>IFERROR(__xludf.DUMMYFUNCTION("""COMPUTED_VALUE"""),44732.756944444445)</f>
        <v>44732.75694</v>
      </c>
      <c r="B102" s="2">
        <f>IFERROR(__xludf.DUMMYFUNCTION("""COMPUTED_VALUE"""),9.1)</f>
        <v>9.1</v>
      </c>
      <c r="C102" s="2">
        <f>IFERROR(__xludf.DUMMYFUNCTION("""COMPUTED_VALUE"""),9.13)</f>
        <v>9.13</v>
      </c>
      <c r="D102" s="2">
        <f>IFERROR(__xludf.DUMMYFUNCTION("""COMPUTED_VALUE"""),8.97)</f>
        <v>8.97</v>
      </c>
      <c r="E102" s="2">
        <f>IFERROR(__xludf.DUMMYFUNCTION("""COMPUTED_VALUE"""),8.98)</f>
        <v>8.98</v>
      </c>
      <c r="F102" s="2">
        <f>IFERROR(__xludf.DUMMYFUNCTION("""COMPUTED_VALUE"""),3055228.0)</f>
        <v>3055228</v>
      </c>
    </row>
    <row r="103">
      <c r="A103" s="4">
        <f>IFERROR(__xludf.DUMMYFUNCTION("""COMPUTED_VALUE"""),44733.756944444445)</f>
        <v>44733.75694</v>
      </c>
      <c r="B103" s="2">
        <f>IFERROR(__xludf.DUMMYFUNCTION("""COMPUTED_VALUE"""),9.02)</f>
        <v>9.02</v>
      </c>
      <c r="C103" s="2">
        <f>IFERROR(__xludf.DUMMYFUNCTION("""COMPUTED_VALUE"""),9.18)</f>
        <v>9.18</v>
      </c>
      <c r="D103" s="2">
        <f>IFERROR(__xludf.DUMMYFUNCTION("""COMPUTED_VALUE"""),9.0)</f>
        <v>9</v>
      </c>
      <c r="E103" s="2">
        <f>IFERROR(__xludf.DUMMYFUNCTION("""COMPUTED_VALUE"""),9.01)</f>
        <v>9.01</v>
      </c>
      <c r="F103" s="2">
        <f>IFERROR(__xludf.DUMMYFUNCTION("""COMPUTED_VALUE"""),5975160.0)</f>
        <v>5975160</v>
      </c>
    </row>
    <row r="104">
      <c r="A104" s="4">
        <f>IFERROR(__xludf.DUMMYFUNCTION("""COMPUTED_VALUE"""),44734.756944444445)</f>
        <v>44734.75694</v>
      </c>
      <c r="B104" s="2">
        <f>IFERROR(__xludf.DUMMYFUNCTION("""COMPUTED_VALUE"""),9.02)</f>
        <v>9.02</v>
      </c>
      <c r="C104" s="2">
        <f>IFERROR(__xludf.DUMMYFUNCTION("""COMPUTED_VALUE"""),9.23)</f>
        <v>9.23</v>
      </c>
      <c r="D104" s="2">
        <f>IFERROR(__xludf.DUMMYFUNCTION("""COMPUTED_VALUE"""),8.97)</f>
        <v>8.97</v>
      </c>
      <c r="E104" s="2">
        <f>IFERROR(__xludf.DUMMYFUNCTION("""COMPUTED_VALUE"""),9.12)</f>
        <v>9.12</v>
      </c>
      <c r="F104" s="2">
        <f>IFERROR(__xludf.DUMMYFUNCTION("""COMPUTED_VALUE"""),7644248.0)</f>
        <v>7644248</v>
      </c>
    </row>
    <row r="105">
      <c r="A105" s="4">
        <f>IFERROR(__xludf.DUMMYFUNCTION("""COMPUTED_VALUE"""),44735.756944444445)</f>
        <v>44735.75694</v>
      </c>
      <c r="B105" s="2">
        <f>IFERROR(__xludf.DUMMYFUNCTION("""COMPUTED_VALUE"""),9.12)</f>
        <v>9.12</v>
      </c>
      <c r="C105" s="2">
        <f>IFERROR(__xludf.DUMMYFUNCTION("""COMPUTED_VALUE"""),9.25)</f>
        <v>9.25</v>
      </c>
      <c r="D105" s="2">
        <f>IFERROR(__xludf.DUMMYFUNCTION("""COMPUTED_VALUE"""),9.02)</f>
        <v>9.02</v>
      </c>
      <c r="E105" s="2">
        <f>IFERROR(__xludf.DUMMYFUNCTION("""COMPUTED_VALUE"""),9.06)</f>
        <v>9.06</v>
      </c>
      <c r="F105" s="2">
        <f>IFERROR(__xludf.DUMMYFUNCTION("""COMPUTED_VALUE"""),5902713.0)</f>
        <v>5902713</v>
      </c>
    </row>
    <row r="106">
      <c r="A106" s="4">
        <f>IFERROR(__xludf.DUMMYFUNCTION("""COMPUTED_VALUE"""),44736.756944444445)</f>
        <v>44736.75694</v>
      </c>
      <c r="B106" s="2">
        <f>IFERROR(__xludf.DUMMYFUNCTION("""COMPUTED_VALUE"""),9.11)</f>
        <v>9.11</v>
      </c>
      <c r="C106" s="2">
        <f>IFERROR(__xludf.DUMMYFUNCTION("""COMPUTED_VALUE"""),9.24)</f>
        <v>9.24</v>
      </c>
      <c r="D106" s="2">
        <f>IFERROR(__xludf.DUMMYFUNCTION("""COMPUTED_VALUE"""),9.06)</f>
        <v>9.06</v>
      </c>
      <c r="E106" s="2">
        <f>IFERROR(__xludf.DUMMYFUNCTION("""COMPUTED_VALUE"""),9.13)</f>
        <v>9.13</v>
      </c>
      <c r="F106" s="2">
        <f>IFERROR(__xludf.DUMMYFUNCTION("""COMPUTED_VALUE"""),5482519.0)</f>
        <v>5482519</v>
      </c>
    </row>
    <row r="107">
      <c r="A107" s="4">
        <f>IFERROR(__xludf.DUMMYFUNCTION("""COMPUTED_VALUE"""),44739.756944444445)</f>
        <v>44739.75694</v>
      </c>
      <c r="B107" s="2">
        <f>IFERROR(__xludf.DUMMYFUNCTION("""COMPUTED_VALUE"""),8.97)</f>
        <v>8.97</v>
      </c>
      <c r="C107" s="2">
        <f>IFERROR(__xludf.DUMMYFUNCTION("""COMPUTED_VALUE"""),9.21)</f>
        <v>9.21</v>
      </c>
      <c r="D107" s="2">
        <f>IFERROR(__xludf.DUMMYFUNCTION("""COMPUTED_VALUE"""),8.97)</f>
        <v>8.97</v>
      </c>
      <c r="E107" s="2">
        <f>IFERROR(__xludf.DUMMYFUNCTION("""COMPUTED_VALUE"""),9.12)</f>
        <v>9.12</v>
      </c>
      <c r="F107" s="2">
        <f>IFERROR(__xludf.DUMMYFUNCTION("""COMPUTED_VALUE"""),5282586.0)</f>
        <v>5282586</v>
      </c>
    </row>
    <row r="108">
      <c r="A108" s="4">
        <f>IFERROR(__xludf.DUMMYFUNCTION("""COMPUTED_VALUE"""),44740.756944444445)</f>
        <v>44740.75694</v>
      </c>
      <c r="B108" s="2">
        <f>IFERROR(__xludf.DUMMYFUNCTION("""COMPUTED_VALUE"""),9.16)</f>
        <v>9.16</v>
      </c>
      <c r="C108" s="2">
        <f>IFERROR(__xludf.DUMMYFUNCTION("""COMPUTED_VALUE"""),9.35)</f>
        <v>9.35</v>
      </c>
      <c r="D108" s="2">
        <f>IFERROR(__xludf.DUMMYFUNCTION("""COMPUTED_VALUE"""),9.07)</f>
        <v>9.07</v>
      </c>
      <c r="E108" s="2">
        <f>IFERROR(__xludf.DUMMYFUNCTION("""COMPUTED_VALUE"""),9.08)</f>
        <v>9.08</v>
      </c>
      <c r="F108" s="2">
        <f>IFERROR(__xludf.DUMMYFUNCTION("""COMPUTED_VALUE"""),8730878.0)</f>
        <v>8730878</v>
      </c>
    </row>
    <row r="109">
      <c r="A109" s="4">
        <f>IFERROR(__xludf.DUMMYFUNCTION("""COMPUTED_VALUE"""),44741.756944444445)</f>
        <v>44741.75694</v>
      </c>
      <c r="B109" s="2">
        <f>IFERROR(__xludf.DUMMYFUNCTION("""COMPUTED_VALUE"""),9.1)</f>
        <v>9.1</v>
      </c>
      <c r="C109" s="2">
        <f>IFERROR(__xludf.DUMMYFUNCTION("""COMPUTED_VALUE"""),9.19)</f>
        <v>9.19</v>
      </c>
      <c r="D109" s="2">
        <f>IFERROR(__xludf.DUMMYFUNCTION("""COMPUTED_VALUE"""),8.86)</f>
        <v>8.86</v>
      </c>
      <c r="E109" s="2">
        <f>IFERROR(__xludf.DUMMYFUNCTION("""COMPUTED_VALUE"""),8.86)</f>
        <v>8.86</v>
      </c>
      <c r="F109" s="2">
        <f>IFERROR(__xludf.DUMMYFUNCTION("""COMPUTED_VALUE"""),4377281.0)</f>
        <v>4377281</v>
      </c>
    </row>
    <row r="110">
      <c r="A110" s="4">
        <f>IFERROR(__xludf.DUMMYFUNCTION("""COMPUTED_VALUE"""),44742.756944444445)</f>
        <v>44742.75694</v>
      </c>
      <c r="B110" s="2">
        <f>IFERROR(__xludf.DUMMYFUNCTION("""COMPUTED_VALUE"""),8.97)</f>
        <v>8.97</v>
      </c>
      <c r="C110" s="2">
        <f>IFERROR(__xludf.DUMMYFUNCTION("""COMPUTED_VALUE"""),9.0)</f>
        <v>9</v>
      </c>
      <c r="D110" s="2">
        <f>IFERROR(__xludf.DUMMYFUNCTION("""COMPUTED_VALUE"""),8.72)</f>
        <v>8.72</v>
      </c>
      <c r="E110" s="2">
        <f>IFERROR(__xludf.DUMMYFUNCTION("""COMPUTED_VALUE"""),8.86)</f>
        <v>8.86</v>
      </c>
      <c r="F110" s="2">
        <f>IFERROR(__xludf.DUMMYFUNCTION("""COMPUTED_VALUE"""),3692466.0)</f>
        <v>3692466</v>
      </c>
    </row>
    <row r="111">
      <c r="A111" s="4">
        <f>IFERROR(__xludf.DUMMYFUNCTION("""COMPUTED_VALUE"""),44743.756944444445)</f>
        <v>44743.75694</v>
      </c>
      <c r="B111" s="2">
        <f>IFERROR(__xludf.DUMMYFUNCTION("""COMPUTED_VALUE"""),8.89)</f>
        <v>8.89</v>
      </c>
      <c r="C111" s="2">
        <f>IFERROR(__xludf.DUMMYFUNCTION("""COMPUTED_VALUE"""),9.1)</f>
        <v>9.1</v>
      </c>
      <c r="D111" s="2">
        <f>IFERROR(__xludf.DUMMYFUNCTION("""COMPUTED_VALUE"""),8.87)</f>
        <v>8.87</v>
      </c>
      <c r="E111" s="2">
        <f>IFERROR(__xludf.DUMMYFUNCTION("""COMPUTED_VALUE"""),8.97)</f>
        <v>8.97</v>
      </c>
      <c r="F111" s="2">
        <f>IFERROR(__xludf.DUMMYFUNCTION("""COMPUTED_VALUE"""),4015189.0)</f>
        <v>4015189</v>
      </c>
    </row>
    <row r="112">
      <c r="A112" s="4">
        <f>IFERROR(__xludf.DUMMYFUNCTION("""COMPUTED_VALUE"""),44746.756944444445)</f>
        <v>44746.75694</v>
      </c>
      <c r="B112" s="2">
        <f>IFERROR(__xludf.DUMMYFUNCTION("""COMPUTED_VALUE"""),9.0)</f>
        <v>9</v>
      </c>
      <c r="C112" s="2">
        <f>IFERROR(__xludf.DUMMYFUNCTION("""COMPUTED_VALUE"""),9.08)</f>
        <v>9.08</v>
      </c>
      <c r="D112" s="2">
        <f>IFERROR(__xludf.DUMMYFUNCTION("""COMPUTED_VALUE"""),8.83)</f>
        <v>8.83</v>
      </c>
      <c r="E112" s="2">
        <f>IFERROR(__xludf.DUMMYFUNCTION("""COMPUTED_VALUE"""),8.83)</f>
        <v>8.83</v>
      </c>
      <c r="F112" s="2">
        <f>IFERROR(__xludf.DUMMYFUNCTION("""COMPUTED_VALUE"""),3412870.0)</f>
        <v>3412870</v>
      </c>
    </row>
    <row r="113">
      <c r="A113" s="4">
        <f>IFERROR(__xludf.DUMMYFUNCTION("""COMPUTED_VALUE"""),44747.756944444445)</f>
        <v>44747.75694</v>
      </c>
      <c r="B113" s="2">
        <f>IFERROR(__xludf.DUMMYFUNCTION("""COMPUTED_VALUE"""),8.87)</f>
        <v>8.87</v>
      </c>
      <c r="C113" s="2">
        <f>IFERROR(__xludf.DUMMYFUNCTION("""COMPUTED_VALUE"""),8.92)</f>
        <v>8.92</v>
      </c>
      <c r="D113" s="2">
        <f>IFERROR(__xludf.DUMMYFUNCTION("""COMPUTED_VALUE"""),8.6)</f>
        <v>8.6</v>
      </c>
      <c r="E113" s="2">
        <f>IFERROR(__xludf.DUMMYFUNCTION("""COMPUTED_VALUE"""),8.62)</f>
        <v>8.62</v>
      </c>
      <c r="F113" s="2">
        <f>IFERROR(__xludf.DUMMYFUNCTION("""COMPUTED_VALUE"""),2846229.0)</f>
        <v>2846229</v>
      </c>
    </row>
    <row r="114">
      <c r="A114" s="4">
        <f>IFERROR(__xludf.DUMMYFUNCTION("""COMPUTED_VALUE"""),44748.756944444445)</f>
        <v>44748.75694</v>
      </c>
      <c r="B114" s="2">
        <f>IFERROR(__xludf.DUMMYFUNCTION("""COMPUTED_VALUE"""),8.68)</f>
        <v>8.68</v>
      </c>
      <c r="C114" s="2">
        <f>IFERROR(__xludf.DUMMYFUNCTION("""COMPUTED_VALUE"""),8.72)</f>
        <v>8.72</v>
      </c>
      <c r="D114" s="2">
        <f>IFERROR(__xludf.DUMMYFUNCTION("""COMPUTED_VALUE"""),8.61)</f>
        <v>8.61</v>
      </c>
      <c r="E114" s="2">
        <f>IFERROR(__xludf.DUMMYFUNCTION("""COMPUTED_VALUE"""),8.68)</f>
        <v>8.68</v>
      </c>
      <c r="F114" s="2">
        <f>IFERROR(__xludf.DUMMYFUNCTION("""COMPUTED_VALUE"""),2398555.0)</f>
        <v>2398555</v>
      </c>
    </row>
    <row r="115">
      <c r="A115" s="4">
        <f>IFERROR(__xludf.DUMMYFUNCTION("""COMPUTED_VALUE"""),44749.756944444445)</f>
        <v>44749.75694</v>
      </c>
      <c r="B115" s="2">
        <f>IFERROR(__xludf.DUMMYFUNCTION("""COMPUTED_VALUE"""),8.68)</f>
        <v>8.68</v>
      </c>
      <c r="C115" s="2">
        <f>IFERROR(__xludf.DUMMYFUNCTION("""COMPUTED_VALUE"""),9.08)</f>
        <v>9.08</v>
      </c>
      <c r="D115" s="2">
        <f>IFERROR(__xludf.DUMMYFUNCTION("""COMPUTED_VALUE"""),8.68)</f>
        <v>8.68</v>
      </c>
      <c r="E115" s="2">
        <f>IFERROR(__xludf.DUMMYFUNCTION("""COMPUTED_VALUE"""),8.96)</f>
        <v>8.96</v>
      </c>
      <c r="F115" s="2">
        <f>IFERROR(__xludf.DUMMYFUNCTION("""COMPUTED_VALUE"""),3851405.0)</f>
        <v>3851405</v>
      </c>
    </row>
    <row r="116">
      <c r="A116" s="4">
        <f>IFERROR(__xludf.DUMMYFUNCTION("""COMPUTED_VALUE"""),44750.47916666667)</f>
        <v>44750.47917</v>
      </c>
      <c r="B116" s="2">
        <f>IFERROR(__xludf.DUMMYFUNCTION("""COMPUTED_VALUE"""),9.0)</f>
        <v>9</v>
      </c>
      <c r="C116" s="2">
        <f>IFERROR(__xludf.DUMMYFUNCTION("""COMPUTED_VALUE"""),9.04)</f>
        <v>9.04</v>
      </c>
      <c r="D116" s="2">
        <f>IFERROR(__xludf.DUMMYFUNCTION("""COMPUTED_VALUE"""),8.93)</f>
        <v>8.93</v>
      </c>
      <c r="E116" s="2">
        <f>IFERROR(__xludf.DUMMYFUNCTION("""COMPUTED_VALUE"""),8.97)</f>
        <v>8.97</v>
      </c>
      <c r="F116" s="2">
        <f>IFERROR(__xludf.DUMMYFUNCTION("""COMPUTED_VALUE"""),1380569.0)</f>
        <v>1380569</v>
      </c>
    </row>
    <row r="117">
      <c r="A117" s="4">
        <f>IFERROR(__xludf.DUMMYFUNCTION("""COMPUTED_VALUE"""),44755.756944444445)</f>
        <v>44755.75694</v>
      </c>
      <c r="B117" s="2">
        <f>IFERROR(__xludf.DUMMYFUNCTION("""COMPUTED_VALUE"""),9.0)</f>
        <v>9</v>
      </c>
      <c r="C117" s="2">
        <f>IFERROR(__xludf.DUMMYFUNCTION("""COMPUTED_VALUE"""),9.28)</f>
        <v>9.28</v>
      </c>
      <c r="D117" s="2">
        <f>IFERROR(__xludf.DUMMYFUNCTION("""COMPUTED_VALUE"""),9.0)</f>
        <v>9</v>
      </c>
      <c r="E117" s="2">
        <f>IFERROR(__xludf.DUMMYFUNCTION("""COMPUTED_VALUE"""),9.17)</f>
        <v>9.17</v>
      </c>
      <c r="F117" s="2">
        <f>IFERROR(__xludf.DUMMYFUNCTION("""COMPUTED_VALUE"""),6044735.0)</f>
        <v>6044735</v>
      </c>
    </row>
    <row r="118">
      <c r="A118" s="4">
        <f>IFERROR(__xludf.DUMMYFUNCTION("""COMPUTED_VALUE"""),44756.756944444445)</f>
        <v>44756.75694</v>
      </c>
      <c r="B118" s="2">
        <f>IFERROR(__xludf.DUMMYFUNCTION("""COMPUTED_VALUE"""),9.21)</f>
        <v>9.21</v>
      </c>
      <c r="C118" s="2">
        <f>IFERROR(__xludf.DUMMYFUNCTION("""COMPUTED_VALUE"""),9.69)</f>
        <v>9.69</v>
      </c>
      <c r="D118" s="2">
        <f>IFERROR(__xludf.DUMMYFUNCTION("""COMPUTED_VALUE"""),9.1)</f>
        <v>9.1</v>
      </c>
      <c r="E118" s="2">
        <f>IFERROR(__xludf.DUMMYFUNCTION("""COMPUTED_VALUE"""),9.42)</f>
        <v>9.42</v>
      </c>
      <c r="F118" s="2">
        <f>IFERROR(__xludf.DUMMYFUNCTION("""COMPUTED_VALUE"""),1.8987115E7)</f>
        <v>18987115</v>
      </c>
    </row>
    <row r="119">
      <c r="A119" s="4">
        <f>IFERROR(__xludf.DUMMYFUNCTION("""COMPUTED_VALUE"""),44760.756944444445)</f>
        <v>44760.75694</v>
      </c>
      <c r="B119" s="2">
        <f>IFERROR(__xludf.DUMMYFUNCTION("""COMPUTED_VALUE"""),9.6)</f>
        <v>9.6</v>
      </c>
      <c r="C119" s="2">
        <f>IFERROR(__xludf.DUMMYFUNCTION("""COMPUTED_VALUE"""),9.69)</f>
        <v>9.69</v>
      </c>
      <c r="D119" s="2">
        <f>IFERROR(__xludf.DUMMYFUNCTION("""COMPUTED_VALUE"""),9.5)</f>
        <v>9.5</v>
      </c>
      <c r="E119" s="2">
        <f>IFERROR(__xludf.DUMMYFUNCTION("""COMPUTED_VALUE"""),9.53)</f>
        <v>9.53</v>
      </c>
      <c r="F119" s="2">
        <f>IFERROR(__xludf.DUMMYFUNCTION("""COMPUTED_VALUE"""),1.0165177E7)</f>
        <v>10165177</v>
      </c>
    </row>
    <row r="120">
      <c r="A120" s="4">
        <f>IFERROR(__xludf.DUMMYFUNCTION("""COMPUTED_VALUE"""),44761.756944444445)</f>
        <v>44761.75694</v>
      </c>
      <c r="B120" s="2">
        <f>IFERROR(__xludf.DUMMYFUNCTION("""COMPUTED_VALUE"""),9.53)</f>
        <v>9.53</v>
      </c>
      <c r="C120" s="2">
        <f>IFERROR(__xludf.DUMMYFUNCTION("""COMPUTED_VALUE"""),10.44)</f>
        <v>10.44</v>
      </c>
      <c r="D120" s="2">
        <f>IFERROR(__xludf.DUMMYFUNCTION("""COMPUTED_VALUE"""),9.51)</f>
        <v>9.51</v>
      </c>
      <c r="E120" s="2">
        <f>IFERROR(__xludf.DUMMYFUNCTION("""COMPUTED_VALUE"""),10.18)</f>
        <v>10.18</v>
      </c>
      <c r="F120" s="2">
        <f>IFERROR(__xludf.DUMMYFUNCTION("""COMPUTED_VALUE"""),4.1561618E7)</f>
        <v>41561618</v>
      </c>
    </row>
    <row r="121">
      <c r="A121" s="4">
        <f>IFERROR(__xludf.DUMMYFUNCTION("""COMPUTED_VALUE"""),44762.756944444445)</f>
        <v>44762.75694</v>
      </c>
      <c r="B121" s="2">
        <f>IFERROR(__xludf.DUMMYFUNCTION("""COMPUTED_VALUE"""),10.3)</f>
        <v>10.3</v>
      </c>
      <c r="C121" s="2">
        <f>IFERROR(__xludf.DUMMYFUNCTION("""COMPUTED_VALUE"""),10.54)</f>
        <v>10.54</v>
      </c>
      <c r="D121" s="2">
        <f>IFERROR(__xludf.DUMMYFUNCTION("""COMPUTED_VALUE"""),9.99)</f>
        <v>9.99</v>
      </c>
      <c r="E121" s="2">
        <f>IFERROR(__xludf.DUMMYFUNCTION("""COMPUTED_VALUE"""),10.25)</f>
        <v>10.25</v>
      </c>
      <c r="F121" s="2">
        <f>IFERROR(__xludf.DUMMYFUNCTION("""COMPUTED_VALUE"""),3.7196889E7)</f>
        <v>37196889</v>
      </c>
    </row>
    <row r="122">
      <c r="A122" s="4">
        <f>IFERROR(__xludf.DUMMYFUNCTION("""COMPUTED_VALUE"""),44763.756944444445)</f>
        <v>44763.75694</v>
      </c>
      <c r="B122" s="2">
        <f>IFERROR(__xludf.DUMMYFUNCTION("""COMPUTED_VALUE"""),10.4)</f>
        <v>10.4</v>
      </c>
      <c r="C122" s="2">
        <f>IFERROR(__xludf.DUMMYFUNCTION("""COMPUTED_VALUE"""),10.64)</f>
        <v>10.64</v>
      </c>
      <c r="D122" s="2">
        <f>IFERROR(__xludf.DUMMYFUNCTION("""COMPUTED_VALUE"""),10.28)</f>
        <v>10.28</v>
      </c>
      <c r="E122" s="2">
        <f>IFERROR(__xludf.DUMMYFUNCTION("""COMPUTED_VALUE"""),10.37)</f>
        <v>10.37</v>
      </c>
      <c r="F122" s="2">
        <f>IFERROR(__xludf.DUMMYFUNCTION("""COMPUTED_VALUE"""),2.1694956E7)</f>
        <v>21694956</v>
      </c>
    </row>
    <row r="123">
      <c r="A123" s="4">
        <f>IFERROR(__xludf.DUMMYFUNCTION("""COMPUTED_VALUE"""),44764.756944444445)</f>
        <v>44764.75694</v>
      </c>
      <c r="B123" s="2">
        <f>IFERROR(__xludf.DUMMYFUNCTION("""COMPUTED_VALUE"""),10.41)</f>
        <v>10.41</v>
      </c>
      <c r="C123" s="2">
        <f>IFERROR(__xludf.DUMMYFUNCTION("""COMPUTED_VALUE"""),10.6)</f>
        <v>10.6</v>
      </c>
      <c r="D123" s="2">
        <f>IFERROR(__xludf.DUMMYFUNCTION("""COMPUTED_VALUE"""),10.23)</f>
        <v>10.23</v>
      </c>
      <c r="E123" s="2">
        <f>IFERROR(__xludf.DUMMYFUNCTION("""COMPUTED_VALUE"""),10.28)</f>
        <v>10.28</v>
      </c>
      <c r="F123" s="2">
        <f>IFERROR(__xludf.DUMMYFUNCTION("""COMPUTED_VALUE"""),1.3991969E7)</f>
        <v>13991969</v>
      </c>
    </row>
    <row r="124">
      <c r="A124" s="4">
        <f>IFERROR(__xludf.DUMMYFUNCTION("""COMPUTED_VALUE"""),44767.756944444445)</f>
        <v>44767.75694</v>
      </c>
      <c r="B124" s="2">
        <f>IFERROR(__xludf.DUMMYFUNCTION("""COMPUTED_VALUE"""),10.31)</f>
        <v>10.31</v>
      </c>
      <c r="C124" s="2">
        <f>IFERROR(__xludf.DUMMYFUNCTION("""COMPUTED_VALUE"""),10.69)</f>
        <v>10.69</v>
      </c>
      <c r="D124" s="2">
        <f>IFERROR(__xludf.DUMMYFUNCTION("""COMPUTED_VALUE"""),10.27)</f>
        <v>10.27</v>
      </c>
      <c r="E124" s="2">
        <f>IFERROR(__xludf.DUMMYFUNCTION("""COMPUTED_VALUE"""),10.27)</f>
        <v>10.27</v>
      </c>
      <c r="F124" s="2">
        <f>IFERROR(__xludf.DUMMYFUNCTION("""COMPUTED_VALUE"""),2.3463792E7)</f>
        <v>23463792</v>
      </c>
    </row>
    <row r="125">
      <c r="A125" s="4">
        <f>IFERROR(__xludf.DUMMYFUNCTION("""COMPUTED_VALUE"""),44768.756944444445)</f>
        <v>44768.75694</v>
      </c>
      <c r="B125" s="2">
        <f>IFERROR(__xludf.DUMMYFUNCTION("""COMPUTED_VALUE"""),10.3)</f>
        <v>10.3</v>
      </c>
      <c r="C125" s="2">
        <f>IFERROR(__xludf.DUMMYFUNCTION("""COMPUTED_VALUE"""),10.33)</f>
        <v>10.33</v>
      </c>
      <c r="D125" s="2">
        <f>IFERROR(__xludf.DUMMYFUNCTION("""COMPUTED_VALUE"""),9.8)</f>
        <v>9.8</v>
      </c>
      <c r="E125" s="2">
        <f>IFERROR(__xludf.DUMMYFUNCTION("""COMPUTED_VALUE"""),9.8)</f>
        <v>9.8</v>
      </c>
      <c r="F125" s="2">
        <f>IFERROR(__xludf.DUMMYFUNCTION("""COMPUTED_VALUE"""),1.0140372E7)</f>
        <v>10140372</v>
      </c>
    </row>
    <row r="126">
      <c r="A126" s="4">
        <f>IFERROR(__xludf.DUMMYFUNCTION("""COMPUTED_VALUE"""),44769.756944444445)</f>
        <v>44769.75694</v>
      </c>
      <c r="B126" s="2">
        <f>IFERROR(__xludf.DUMMYFUNCTION("""COMPUTED_VALUE"""),9.82)</f>
        <v>9.82</v>
      </c>
      <c r="C126" s="2">
        <f>IFERROR(__xludf.DUMMYFUNCTION("""COMPUTED_VALUE"""),10.17)</f>
        <v>10.17</v>
      </c>
      <c r="D126" s="2">
        <f>IFERROR(__xludf.DUMMYFUNCTION("""COMPUTED_VALUE"""),9.79)</f>
        <v>9.79</v>
      </c>
      <c r="E126" s="2">
        <f>IFERROR(__xludf.DUMMYFUNCTION("""COMPUTED_VALUE"""),9.98)</f>
        <v>9.98</v>
      </c>
      <c r="F126" s="2">
        <f>IFERROR(__xludf.DUMMYFUNCTION("""COMPUTED_VALUE"""),1.2015952E7)</f>
        <v>12015952</v>
      </c>
    </row>
    <row r="127">
      <c r="A127" s="4">
        <f>IFERROR(__xludf.DUMMYFUNCTION("""COMPUTED_VALUE"""),44770.756944444445)</f>
        <v>44770.75694</v>
      </c>
      <c r="B127" s="2">
        <f>IFERROR(__xludf.DUMMYFUNCTION("""COMPUTED_VALUE"""),10.03)</f>
        <v>10.03</v>
      </c>
      <c r="C127" s="2">
        <f>IFERROR(__xludf.DUMMYFUNCTION("""COMPUTED_VALUE"""),10.07)</f>
        <v>10.07</v>
      </c>
      <c r="D127" s="2">
        <f>IFERROR(__xludf.DUMMYFUNCTION("""COMPUTED_VALUE"""),9.8)</f>
        <v>9.8</v>
      </c>
      <c r="E127" s="2">
        <f>IFERROR(__xludf.DUMMYFUNCTION("""COMPUTED_VALUE"""),9.82)</f>
        <v>9.82</v>
      </c>
      <c r="F127" s="2">
        <f>IFERROR(__xludf.DUMMYFUNCTION("""COMPUTED_VALUE"""),4885766.0)</f>
        <v>4885766</v>
      </c>
    </row>
    <row r="128">
      <c r="A128" s="4">
        <f>IFERROR(__xludf.DUMMYFUNCTION("""COMPUTED_VALUE"""),44771.756944444445)</f>
        <v>44771.75694</v>
      </c>
      <c r="B128" s="2">
        <f>IFERROR(__xludf.DUMMYFUNCTION("""COMPUTED_VALUE"""),9.85)</f>
        <v>9.85</v>
      </c>
      <c r="C128" s="2">
        <f>IFERROR(__xludf.DUMMYFUNCTION("""COMPUTED_VALUE"""),10.12)</f>
        <v>10.12</v>
      </c>
      <c r="D128" s="2">
        <f>IFERROR(__xludf.DUMMYFUNCTION("""COMPUTED_VALUE"""),9.66)</f>
        <v>9.66</v>
      </c>
      <c r="E128" s="2">
        <f>IFERROR(__xludf.DUMMYFUNCTION("""COMPUTED_VALUE"""),9.81)</f>
        <v>9.81</v>
      </c>
      <c r="F128" s="2">
        <f>IFERROR(__xludf.DUMMYFUNCTION("""COMPUTED_VALUE"""),1.5879753E7)</f>
        <v>15879753</v>
      </c>
    </row>
    <row r="129">
      <c r="A129" s="4">
        <f>IFERROR(__xludf.DUMMYFUNCTION("""COMPUTED_VALUE"""),44774.756944444445)</f>
        <v>44774.75694</v>
      </c>
      <c r="B129" s="2">
        <f>IFERROR(__xludf.DUMMYFUNCTION("""COMPUTED_VALUE"""),9.85)</f>
        <v>9.85</v>
      </c>
      <c r="C129" s="2">
        <f>IFERROR(__xludf.DUMMYFUNCTION("""COMPUTED_VALUE"""),9.89)</f>
        <v>9.89</v>
      </c>
      <c r="D129" s="2">
        <f>IFERROR(__xludf.DUMMYFUNCTION("""COMPUTED_VALUE"""),9.77)</f>
        <v>9.77</v>
      </c>
      <c r="E129" s="2">
        <f>IFERROR(__xludf.DUMMYFUNCTION("""COMPUTED_VALUE"""),9.81)</f>
        <v>9.81</v>
      </c>
      <c r="F129" s="2">
        <f>IFERROR(__xludf.DUMMYFUNCTION("""COMPUTED_VALUE"""),6678963.0)</f>
        <v>6678963</v>
      </c>
    </row>
    <row r="130">
      <c r="A130" s="4">
        <f>IFERROR(__xludf.DUMMYFUNCTION("""COMPUTED_VALUE"""),44775.756944444445)</f>
        <v>44775.75694</v>
      </c>
      <c r="B130" s="2">
        <f>IFERROR(__xludf.DUMMYFUNCTION("""COMPUTED_VALUE"""),9.8)</f>
        <v>9.8</v>
      </c>
      <c r="C130" s="2">
        <f>IFERROR(__xludf.DUMMYFUNCTION("""COMPUTED_VALUE"""),9.8)</f>
        <v>9.8</v>
      </c>
      <c r="D130" s="2">
        <f>IFERROR(__xludf.DUMMYFUNCTION("""COMPUTED_VALUE"""),9.41)</f>
        <v>9.41</v>
      </c>
      <c r="E130" s="2">
        <f>IFERROR(__xludf.DUMMYFUNCTION("""COMPUTED_VALUE"""),9.42)</f>
        <v>9.42</v>
      </c>
      <c r="F130" s="2">
        <f>IFERROR(__xludf.DUMMYFUNCTION("""COMPUTED_VALUE"""),7525023.0)</f>
        <v>7525023</v>
      </c>
    </row>
    <row r="131">
      <c r="A131" s="4">
        <f>IFERROR(__xludf.DUMMYFUNCTION("""COMPUTED_VALUE"""),44776.756944444445)</f>
        <v>44776.75694</v>
      </c>
      <c r="B131" s="2">
        <f>IFERROR(__xludf.DUMMYFUNCTION("""COMPUTED_VALUE"""),9.45)</f>
        <v>9.45</v>
      </c>
      <c r="C131" s="2">
        <f>IFERROR(__xludf.DUMMYFUNCTION("""COMPUTED_VALUE"""),9.51)</f>
        <v>9.51</v>
      </c>
      <c r="D131" s="2">
        <f>IFERROR(__xludf.DUMMYFUNCTION("""COMPUTED_VALUE"""),9.38)</f>
        <v>9.38</v>
      </c>
      <c r="E131" s="2">
        <f>IFERROR(__xludf.DUMMYFUNCTION("""COMPUTED_VALUE"""),9.38)</f>
        <v>9.38</v>
      </c>
      <c r="F131" s="2">
        <f>IFERROR(__xludf.DUMMYFUNCTION("""COMPUTED_VALUE"""),5652284.0)</f>
        <v>5652284</v>
      </c>
    </row>
    <row r="132">
      <c r="A132" s="4">
        <f>IFERROR(__xludf.DUMMYFUNCTION("""COMPUTED_VALUE"""),44777.756944444445)</f>
        <v>44777.75694</v>
      </c>
      <c r="B132" s="2">
        <f>IFERROR(__xludf.DUMMYFUNCTION("""COMPUTED_VALUE"""),9.43)</f>
        <v>9.43</v>
      </c>
      <c r="C132" s="2">
        <f>IFERROR(__xludf.DUMMYFUNCTION("""COMPUTED_VALUE"""),9.54)</f>
        <v>9.54</v>
      </c>
      <c r="D132" s="2">
        <f>IFERROR(__xludf.DUMMYFUNCTION("""COMPUTED_VALUE"""),9.4)</f>
        <v>9.4</v>
      </c>
      <c r="E132" s="2">
        <f>IFERROR(__xludf.DUMMYFUNCTION("""COMPUTED_VALUE"""),9.5)</f>
        <v>9.5</v>
      </c>
      <c r="F132" s="2">
        <f>IFERROR(__xludf.DUMMYFUNCTION("""COMPUTED_VALUE"""),5476926.0)</f>
        <v>5476926</v>
      </c>
    </row>
    <row r="133">
      <c r="A133" s="4">
        <f>IFERROR(__xludf.DUMMYFUNCTION("""COMPUTED_VALUE"""),44778.756944444445)</f>
        <v>44778.75694</v>
      </c>
      <c r="B133" s="2">
        <f>IFERROR(__xludf.DUMMYFUNCTION("""COMPUTED_VALUE"""),9.54)</f>
        <v>9.54</v>
      </c>
      <c r="C133" s="2">
        <f>IFERROR(__xludf.DUMMYFUNCTION("""COMPUTED_VALUE"""),9.72)</f>
        <v>9.72</v>
      </c>
      <c r="D133" s="2">
        <f>IFERROR(__xludf.DUMMYFUNCTION("""COMPUTED_VALUE"""),9.49)</f>
        <v>9.49</v>
      </c>
      <c r="E133" s="2">
        <f>IFERROR(__xludf.DUMMYFUNCTION("""COMPUTED_VALUE"""),9.6)</f>
        <v>9.6</v>
      </c>
      <c r="F133" s="2">
        <f>IFERROR(__xludf.DUMMYFUNCTION("""COMPUTED_VALUE"""),6509414.0)</f>
        <v>6509414</v>
      </c>
    </row>
    <row r="134">
      <c r="A134" s="4">
        <f>IFERROR(__xludf.DUMMYFUNCTION("""COMPUTED_VALUE"""),44781.756944444445)</f>
        <v>44781.75694</v>
      </c>
      <c r="B134" s="2">
        <f>IFERROR(__xludf.DUMMYFUNCTION("""COMPUTED_VALUE"""),9.63)</f>
        <v>9.63</v>
      </c>
      <c r="C134" s="2">
        <f>IFERROR(__xludf.DUMMYFUNCTION("""COMPUTED_VALUE"""),9.95)</f>
        <v>9.95</v>
      </c>
      <c r="D134" s="2">
        <f>IFERROR(__xludf.DUMMYFUNCTION("""COMPUTED_VALUE"""),9.63)</f>
        <v>9.63</v>
      </c>
      <c r="E134" s="2">
        <f>IFERROR(__xludf.DUMMYFUNCTION("""COMPUTED_VALUE"""),9.91)</f>
        <v>9.91</v>
      </c>
      <c r="F134" s="2">
        <f>IFERROR(__xludf.DUMMYFUNCTION("""COMPUTED_VALUE"""),1.0010761E7)</f>
        <v>10010761</v>
      </c>
    </row>
    <row r="135">
      <c r="A135" s="4">
        <f>IFERROR(__xludf.DUMMYFUNCTION("""COMPUTED_VALUE"""),44782.756944444445)</f>
        <v>44782.75694</v>
      </c>
      <c r="B135" s="2">
        <f>IFERROR(__xludf.DUMMYFUNCTION("""COMPUTED_VALUE"""),9.93)</f>
        <v>9.93</v>
      </c>
      <c r="C135" s="2">
        <f>IFERROR(__xludf.DUMMYFUNCTION("""COMPUTED_VALUE"""),10.43)</f>
        <v>10.43</v>
      </c>
      <c r="D135" s="2">
        <f>IFERROR(__xludf.DUMMYFUNCTION("""COMPUTED_VALUE"""),9.91)</f>
        <v>9.91</v>
      </c>
      <c r="E135" s="2">
        <f>IFERROR(__xludf.DUMMYFUNCTION("""COMPUTED_VALUE"""),10.15)</f>
        <v>10.15</v>
      </c>
      <c r="F135" s="2">
        <f>IFERROR(__xludf.DUMMYFUNCTION("""COMPUTED_VALUE"""),1.7417694E7)</f>
        <v>17417694</v>
      </c>
    </row>
    <row r="136">
      <c r="A136" s="4">
        <f>IFERROR(__xludf.DUMMYFUNCTION("""COMPUTED_VALUE"""),44783.756944444445)</f>
        <v>44783.75694</v>
      </c>
      <c r="B136" s="2">
        <f>IFERROR(__xludf.DUMMYFUNCTION("""COMPUTED_VALUE"""),10.15)</f>
        <v>10.15</v>
      </c>
      <c r="C136" s="2">
        <f>IFERROR(__xludf.DUMMYFUNCTION("""COMPUTED_VALUE"""),10.65)</f>
        <v>10.65</v>
      </c>
      <c r="D136" s="2">
        <f>IFERROR(__xludf.DUMMYFUNCTION("""COMPUTED_VALUE"""),10.09)</f>
        <v>10.09</v>
      </c>
      <c r="E136" s="2">
        <f>IFERROR(__xludf.DUMMYFUNCTION("""COMPUTED_VALUE"""),10.26)</f>
        <v>10.26</v>
      </c>
      <c r="F136" s="2">
        <f>IFERROR(__xludf.DUMMYFUNCTION("""COMPUTED_VALUE"""),2.5718901E7)</f>
        <v>25718901</v>
      </c>
    </row>
    <row r="137">
      <c r="A137" s="4">
        <f>IFERROR(__xludf.DUMMYFUNCTION("""COMPUTED_VALUE"""),44784.756944444445)</f>
        <v>44784.75694</v>
      </c>
      <c r="B137" s="2">
        <f>IFERROR(__xludf.DUMMYFUNCTION("""COMPUTED_VALUE"""),10.32)</f>
        <v>10.32</v>
      </c>
      <c r="C137" s="2">
        <f>IFERROR(__xludf.DUMMYFUNCTION("""COMPUTED_VALUE"""),10.38)</f>
        <v>10.38</v>
      </c>
      <c r="D137" s="2">
        <f>IFERROR(__xludf.DUMMYFUNCTION("""COMPUTED_VALUE"""),10.26)</f>
        <v>10.26</v>
      </c>
      <c r="E137" s="2">
        <f>IFERROR(__xludf.DUMMYFUNCTION("""COMPUTED_VALUE"""),10.29)</f>
        <v>10.29</v>
      </c>
      <c r="F137" s="2">
        <f>IFERROR(__xludf.DUMMYFUNCTION("""COMPUTED_VALUE"""),6974488.0)</f>
        <v>6974488</v>
      </c>
    </row>
    <row r="138">
      <c r="A138" s="4">
        <f>IFERROR(__xludf.DUMMYFUNCTION("""COMPUTED_VALUE"""),44785.756944444445)</f>
        <v>44785.75694</v>
      </c>
      <c r="B138" s="2">
        <f>IFERROR(__xludf.DUMMYFUNCTION("""COMPUTED_VALUE"""),10.37)</f>
        <v>10.37</v>
      </c>
      <c r="C138" s="2">
        <f>IFERROR(__xludf.DUMMYFUNCTION("""COMPUTED_VALUE"""),10.85)</f>
        <v>10.85</v>
      </c>
      <c r="D138" s="2">
        <f>IFERROR(__xludf.DUMMYFUNCTION("""COMPUTED_VALUE"""),10.3)</f>
        <v>10.3</v>
      </c>
      <c r="E138" s="2">
        <f>IFERROR(__xludf.DUMMYFUNCTION("""COMPUTED_VALUE"""),10.76)</f>
        <v>10.76</v>
      </c>
      <c r="F138" s="2">
        <f>IFERROR(__xludf.DUMMYFUNCTION("""COMPUTED_VALUE"""),2.5071656E7)</f>
        <v>25071656</v>
      </c>
    </row>
    <row r="139">
      <c r="A139" s="4">
        <f>IFERROR(__xludf.DUMMYFUNCTION("""COMPUTED_VALUE"""),44788.756944444445)</f>
        <v>44788.75694</v>
      </c>
      <c r="B139" s="2">
        <f>IFERROR(__xludf.DUMMYFUNCTION("""COMPUTED_VALUE"""),11.0)</f>
        <v>11</v>
      </c>
      <c r="C139" s="2">
        <f>IFERROR(__xludf.DUMMYFUNCTION("""COMPUTED_VALUE"""),11.5)</f>
        <v>11.5</v>
      </c>
      <c r="D139" s="2">
        <f>IFERROR(__xludf.DUMMYFUNCTION("""COMPUTED_VALUE"""),11.0)</f>
        <v>11</v>
      </c>
      <c r="E139" s="2">
        <f>IFERROR(__xludf.DUMMYFUNCTION("""COMPUTED_VALUE"""),11.18)</f>
        <v>11.18</v>
      </c>
      <c r="F139" s="2">
        <f>IFERROR(__xludf.DUMMYFUNCTION("""COMPUTED_VALUE"""),1.9400199E7)</f>
        <v>19400199</v>
      </c>
    </row>
    <row r="140">
      <c r="A140" s="4">
        <f>IFERROR(__xludf.DUMMYFUNCTION("""COMPUTED_VALUE"""),44789.756944444445)</f>
        <v>44789.75694</v>
      </c>
      <c r="B140" s="2">
        <f>IFERROR(__xludf.DUMMYFUNCTION("""COMPUTED_VALUE"""),11.23)</f>
        <v>11.23</v>
      </c>
      <c r="C140" s="2">
        <f>IFERROR(__xludf.DUMMYFUNCTION("""COMPUTED_VALUE"""),11.37)</f>
        <v>11.37</v>
      </c>
      <c r="D140" s="2">
        <f>IFERROR(__xludf.DUMMYFUNCTION("""COMPUTED_VALUE"""),10.83)</f>
        <v>10.83</v>
      </c>
      <c r="E140" s="2">
        <f>IFERROR(__xludf.DUMMYFUNCTION("""COMPUTED_VALUE"""),11.34)</f>
        <v>11.34</v>
      </c>
      <c r="F140" s="2">
        <f>IFERROR(__xludf.DUMMYFUNCTION("""COMPUTED_VALUE"""),1.7349041E7)</f>
        <v>17349041</v>
      </c>
    </row>
    <row r="141">
      <c r="A141" s="4">
        <f>IFERROR(__xludf.DUMMYFUNCTION("""COMPUTED_VALUE"""),44790.756944444445)</f>
        <v>44790.75694</v>
      </c>
      <c r="B141" s="2">
        <f>IFERROR(__xludf.DUMMYFUNCTION("""COMPUTED_VALUE"""),11.36)</f>
        <v>11.36</v>
      </c>
      <c r="C141" s="2">
        <f>IFERROR(__xludf.DUMMYFUNCTION("""COMPUTED_VALUE"""),11.52)</f>
        <v>11.52</v>
      </c>
      <c r="D141" s="2">
        <f>IFERROR(__xludf.DUMMYFUNCTION("""COMPUTED_VALUE"""),11.13)</f>
        <v>11.13</v>
      </c>
      <c r="E141" s="2">
        <f>IFERROR(__xludf.DUMMYFUNCTION("""COMPUTED_VALUE"""),11.27)</f>
        <v>11.27</v>
      </c>
      <c r="F141" s="2">
        <f>IFERROR(__xludf.DUMMYFUNCTION("""COMPUTED_VALUE"""),1.2571763E7)</f>
        <v>12571763</v>
      </c>
    </row>
    <row r="142">
      <c r="A142" s="4">
        <f>IFERROR(__xludf.DUMMYFUNCTION("""COMPUTED_VALUE"""),44791.756944444445)</f>
        <v>44791.75694</v>
      </c>
      <c r="B142" s="2">
        <f>IFERROR(__xludf.DUMMYFUNCTION("""COMPUTED_VALUE"""),11.28)</f>
        <v>11.28</v>
      </c>
      <c r="C142" s="2">
        <f>IFERROR(__xludf.DUMMYFUNCTION("""COMPUTED_VALUE"""),11.66)</f>
        <v>11.66</v>
      </c>
      <c r="D142" s="2">
        <f>IFERROR(__xludf.DUMMYFUNCTION("""COMPUTED_VALUE"""),11.23)</f>
        <v>11.23</v>
      </c>
      <c r="E142" s="2">
        <f>IFERROR(__xludf.DUMMYFUNCTION("""COMPUTED_VALUE"""),11.31)</f>
        <v>11.31</v>
      </c>
      <c r="F142" s="2">
        <f>IFERROR(__xludf.DUMMYFUNCTION("""COMPUTED_VALUE"""),2.1069638E7)</f>
        <v>21069638</v>
      </c>
    </row>
    <row r="143">
      <c r="A143" s="4">
        <f>IFERROR(__xludf.DUMMYFUNCTION("""COMPUTED_VALUE"""),44792.756944444445)</f>
        <v>44792.75694</v>
      </c>
      <c r="B143" s="2">
        <f>IFERROR(__xludf.DUMMYFUNCTION("""COMPUTED_VALUE"""),11.35)</f>
        <v>11.35</v>
      </c>
      <c r="C143" s="2">
        <f>IFERROR(__xludf.DUMMYFUNCTION("""COMPUTED_VALUE"""),11.45)</f>
        <v>11.45</v>
      </c>
      <c r="D143" s="2">
        <f>IFERROR(__xludf.DUMMYFUNCTION("""COMPUTED_VALUE"""),11.28)</f>
        <v>11.28</v>
      </c>
      <c r="E143" s="2">
        <f>IFERROR(__xludf.DUMMYFUNCTION("""COMPUTED_VALUE"""),11.39)</f>
        <v>11.39</v>
      </c>
      <c r="F143" s="2">
        <f>IFERROR(__xludf.DUMMYFUNCTION("""COMPUTED_VALUE"""),9919938.0)</f>
        <v>9919938</v>
      </c>
    </row>
    <row r="144">
      <c r="A144" s="4">
        <f>IFERROR(__xludf.DUMMYFUNCTION("""COMPUTED_VALUE"""),44795.756944444445)</f>
        <v>44795.75694</v>
      </c>
      <c r="B144" s="2">
        <f>IFERROR(__xludf.DUMMYFUNCTION("""COMPUTED_VALUE"""),11.55)</f>
        <v>11.55</v>
      </c>
      <c r="C144" s="2">
        <f>IFERROR(__xludf.DUMMYFUNCTION("""COMPUTED_VALUE"""),11.75)</f>
        <v>11.75</v>
      </c>
      <c r="D144" s="2">
        <f>IFERROR(__xludf.DUMMYFUNCTION("""COMPUTED_VALUE"""),11.39)</f>
        <v>11.39</v>
      </c>
      <c r="E144" s="2">
        <f>IFERROR(__xludf.DUMMYFUNCTION("""COMPUTED_VALUE"""),11.42)</f>
        <v>11.42</v>
      </c>
      <c r="F144" s="2">
        <f>IFERROR(__xludf.DUMMYFUNCTION("""COMPUTED_VALUE"""),1.5215174E7)</f>
        <v>15215174</v>
      </c>
    </row>
    <row r="145">
      <c r="A145" s="4">
        <f>IFERROR(__xludf.DUMMYFUNCTION("""COMPUTED_VALUE"""),44796.756944444445)</f>
        <v>44796.75694</v>
      </c>
      <c r="B145" s="2">
        <f>IFERROR(__xludf.DUMMYFUNCTION("""COMPUTED_VALUE"""),11.47)</f>
        <v>11.47</v>
      </c>
      <c r="C145" s="2">
        <f>IFERROR(__xludf.DUMMYFUNCTION("""COMPUTED_VALUE"""),11.62)</f>
        <v>11.62</v>
      </c>
      <c r="D145" s="2">
        <f>IFERROR(__xludf.DUMMYFUNCTION("""COMPUTED_VALUE"""),11.4)</f>
        <v>11.4</v>
      </c>
      <c r="E145" s="2">
        <f>IFERROR(__xludf.DUMMYFUNCTION("""COMPUTED_VALUE"""),11.47)</f>
        <v>11.47</v>
      </c>
      <c r="F145" s="2">
        <f>IFERROR(__xludf.DUMMYFUNCTION("""COMPUTED_VALUE"""),1.1082027E7)</f>
        <v>11082027</v>
      </c>
    </row>
    <row r="146">
      <c r="A146" s="4">
        <f>IFERROR(__xludf.DUMMYFUNCTION("""COMPUTED_VALUE"""),44797.756944444445)</f>
        <v>44797.75694</v>
      </c>
      <c r="B146" s="2">
        <f>IFERROR(__xludf.DUMMYFUNCTION("""COMPUTED_VALUE"""),11.53)</f>
        <v>11.53</v>
      </c>
      <c r="C146" s="2">
        <f>IFERROR(__xludf.DUMMYFUNCTION("""COMPUTED_VALUE"""),11.55)</f>
        <v>11.55</v>
      </c>
      <c r="D146" s="2">
        <f>IFERROR(__xludf.DUMMYFUNCTION("""COMPUTED_VALUE"""),10.97)</f>
        <v>10.97</v>
      </c>
      <c r="E146" s="2">
        <f>IFERROR(__xludf.DUMMYFUNCTION("""COMPUTED_VALUE"""),11.09)</f>
        <v>11.09</v>
      </c>
      <c r="F146" s="2">
        <f>IFERROR(__xludf.DUMMYFUNCTION("""COMPUTED_VALUE"""),9315856.0)</f>
        <v>9315856</v>
      </c>
    </row>
    <row r="147">
      <c r="A147" s="4">
        <f>IFERROR(__xludf.DUMMYFUNCTION("""COMPUTED_VALUE"""),44798.756944444445)</f>
        <v>44798.75694</v>
      </c>
      <c r="B147" s="2">
        <f>IFERROR(__xludf.DUMMYFUNCTION("""COMPUTED_VALUE"""),11.11)</f>
        <v>11.11</v>
      </c>
      <c r="C147" s="2">
        <f>IFERROR(__xludf.DUMMYFUNCTION("""COMPUTED_VALUE"""),11.37)</f>
        <v>11.37</v>
      </c>
      <c r="D147" s="2">
        <f>IFERROR(__xludf.DUMMYFUNCTION("""COMPUTED_VALUE"""),11.05)</f>
        <v>11.05</v>
      </c>
      <c r="E147" s="2">
        <f>IFERROR(__xludf.DUMMYFUNCTION("""COMPUTED_VALUE"""),11.21)</f>
        <v>11.21</v>
      </c>
      <c r="F147" s="2">
        <f>IFERROR(__xludf.DUMMYFUNCTION("""COMPUTED_VALUE"""),5877879.0)</f>
        <v>5877879</v>
      </c>
    </row>
    <row r="148">
      <c r="A148" s="4">
        <f>IFERROR(__xludf.DUMMYFUNCTION("""COMPUTED_VALUE"""),44799.756944444445)</f>
        <v>44799.75694</v>
      </c>
      <c r="B148" s="2">
        <f>IFERROR(__xludf.DUMMYFUNCTION("""COMPUTED_VALUE"""),11.3)</f>
        <v>11.3</v>
      </c>
      <c r="C148" s="2">
        <f>IFERROR(__xludf.DUMMYFUNCTION("""COMPUTED_VALUE"""),11.32)</f>
        <v>11.32</v>
      </c>
      <c r="D148" s="2">
        <f>IFERROR(__xludf.DUMMYFUNCTION("""COMPUTED_VALUE"""),11.05)</f>
        <v>11.05</v>
      </c>
      <c r="E148" s="2">
        <f>IFERROR(__xludf.DUMMYFUNCTION("""COMPUTED_VALUE"""),11.05)</f>
        <v>11.05</v>
      </c>
      <c r="F148" s="2">
        <f>IFERROR(__xludf.DUMMYFUNCTION("""COMPUTED_VALUE"""),7789973.0)</f>
        <v>7789973</v>
      </c>
    </row>
    <row r="149">
      <c r="A149" s="4">
        <f>IFERROR(__xludf.DUMMYFUNCTION("""COMPUTED_VALUE"""),44802.756944444445)</f>
        <v>44802.75694</v>
      </c>
      <c r="B149" s="2">
        <f>IFERROR(__xludf.DUMMYFUNCTION("""COMPUTED_VALUE"""),11.07)</f>
        <v>11.07</v>
      </c>
      <c r="C149" s="2">
        <f>IFERROR(__xludf.DUMMYFUNCTION("""COMPUTED_VALUE"""),11.26)</f>
        <v>11.26</v>
      </c>
      <c r="D149" s="2">
        <f>IFERROR(__xludf.DUMMYFUNCTION("""COMPUTED_VALUE"""),11.01)</f>
        <v>11.01</v>
      </c>
      <c r="E149" s="2">
        <f>IFERROR(__xludf.DUMMYFUNCTION("""COMPUTED_VALUE"""),11.24)</f>
        <v>11.24</v>
      </c>
      <c r="F149" s="2">
        <f>IFERROR(__xludf.DUMMYFUNCTION("""COMPUTED_VALUE"""),6734507.0)</f>
        <v>6734507</v>
      </c>
    </row>
    <row r="150">
      <c r="A150" s="4">
        <f>IFERROR(__xludf.DUMMYFUNCTION("""COMPUTED_VALUE"""),44804.756944444445)</f>
        <v>44804.75694</v>
      </c>
      <c r="B150" s="2">
        <f>IFERROR(__xludf.DUMMYFUNCTION("""COMPUTED_VALUE"""),11.26)</f>
        <v>11.26</v>
      </c>
      <c r="C150" s="2">
        <f>IFERROR(__xludf.DUMMYFUNCTION("""COMPUTED_VALUE"""),11.39)</f>
        <v>11.39</v>
      </c>
      <c r="D150" s="2">
        <f>IFERROR(__xludf.DUMMYFUNCTION("""COMPUTED_VALUE"""),11.17)</f>
        <v>11.17</v>
      </c>
      <c r="E150" s="2">
        <f>IFERROR(__xludf.DUMMYFUNCTION("""COMPUTED_VALUE"""),11.2)</f>
        <v>11.2</v>
      </c>
      <c r="F150" s="2">
        <f>IFERROR(__xludf.DUMMYFUNCTION("""COMPUTED_VALUE"""),7867078.0)</f>
        <v>7867078</v>
      </c>
    </row>
    <row r="151">
      <c r="A151" s="4">
        <f>IFERROR(__xludf.DUMMYFUNCTION("""COMPUTED_VALUE"""),44805.756944444445)</f>
        <v>44805.75694</v>
      </c>
      <c r="B151" s="2">
        <f>IFERROR(__xludf.DUMMYFUNCTION("""COMPUTED_VALUE"""),11.25)</f>
        <v>11.25</v>
      </c>
      <c r="C151" s="2">
        <f>IFERROR(__xludf.DUMMYFUNCTION("""COMPUTED_VALUE"""),11.26)</f>
        <v>11.26</v>
      </c>
      <c r="D151" s="2">
        <f>IFERROR(__xludf.DUMMYFUNCTION("""COMPUTED_VALUE"""),10.99)</f>
        <v>10.99</v>
      </c>
      <c r="E151" s="2">
        <f>IFERROR(__xludf.DUMMYFUNCTION("""COMPUTED_VALUE"""),11.01)</f>
        <v>11.01</v>
      </c>
      <c r="F151" s="2">
        <f>IFERROR(__xludf.DUMMYFUNCTION("""COMPUTED_VALUE"""),4573372.0)</f>
        <v>4573372</v>
      </c>
    </row>
    <row r="152">
      <c r="A152" s="4">
        <f>IFERROR(__xludf.DUMMYFUNCTION("""COMPUTED_VALUE"""),44806.756944444445)</f>
        <v>44806.75694</v>
      </c>
      <c r="B152" s="2">
        <f>IFERROR(__xludf.DUMMYFUNCTION("""COMPUTED_VALUE"""),11.07)</f>
        <v>11.07</v>
      </c>
      <c r="C152" s="2">
        <f>IFERROR(__xludf.DUMMYFUNCTION("""COMPUTED_VALUE"""),11.21)</f>
        <v>11.21</v>
      </c>
      <c r="D152" s="2">
        <f>IFERROR(__xludf.DUMMYFUNCTION("""COMPUTED_VALUE"""),11.0)</f>
        <v>11</v>
      </c>
      <c r="E152" s="2">
        <f>IFERROR(__xludf.DUMMYFUNCTION("""COMPUTED_VALUE"""),11.07)</f>
        <v>11.07</v>
      </c>
      <c r="F152" s="2">
        <f>IFERROR(__xludf.DUMMYFUNCTION("""COMPUTED_VALUE"""),8911406.0)</f>
        <v>8911406</v>
      </c>
    </row>
    <row r="153">
      <c r="A153" s="4">
        <f>IFERROR(__xludf.DUMMYFUNCTION("""COMPUTED_VALUE"""),44809.756944444445)</f>
        <v>44809.75694</v>
      </c>
      <c r="B153" s="2">
        <f>IFERROR(__xludf.DUMMYFUNCTION("""COMPUTED_VALUE"""),11.13)</f>
        <v>11.13</v>
      </c>
      <c r="C153" s="2">
        <f>IFERROR(__xludf.DUMMYFUNCTION("""COMPUTED_VALUE"""),11.38)</f>
        <v>11.38</v>
      </c>
      <c r="D153" s="2">
        <f>IFERROR(__xludf.DUMMYFUNCTION("""COMPUTED_VALUE"""),11.05)</f>
        <v>11.05</v>
      </c>
      <c r="E153" s="2">
        <f>IFERROR(__xludf.DUMMYFUNCTION("""COMPUTED_VALUE"""),11.2)</f>
        <v>11.2</v>
      </c>
      <c r="F153" s="2">
        <f>IFERROR(__xludf.DUMMYFUNCTION("""COMPUTED_VALUE"""),1.1022655E7)</f>
        <v>11022655</v>
      </c>
    </row>
    <row r="154">
      <c r="A154" s="4">
        <f>IFERROR(__xludf.DUMMYFUNCTION("""COMPUTED_VALUE"""),44810.756944444445)</f>
        <v>44810.75694</v>
      </c>
      <c r="B154" s="2">
        <f>IFERROR(__xludf.DUMMYFUNCTION("""COMPUTED_VALUE"""),11.35)</f>
        <v>11.35</v>
      </c>
      <c r="C154" s="2">
        <f>IFERROR(__xludf.DUMMYFUNCTION("""COMPUTED_VALUE"""),11.42)</f>
        <v>11.42</v>
      </c>
      <c r="D154" s="2">
        <f>IFERROR(__xludf.DUMMYFUNCTION("""COMPUTED_VALUE"""),11.0)</f>
        <v>11</v>
      </c>
      <c r="E154" s="2">
        <f>IFERROR(__xludf.DUMMYFUNCTION("""COMPUTED_VALUE"""),11.18)</f>
        <v>11.18</v>
      </c>
      <c r="F154" s="2">
        <f>IFERROR(__xludf.DUMMYFUNCTION("""COMPUTED_VALUE"""),1.3156148E7)</f>
        <v>13156148</v>
      </c>
    </row>
    <row r="155">
      <c r="A155" s="4">
        <f>IFERROR(__xludf.DUMMYFUNCTION("""COMPUTED_VALUE"""),44811.756944444445)</f>
        <v>44811.75694</v>
      </c>
      <c r="B155" s="2">
        <f>IFERROR(__xludf.DUMMYFUNCTION("""COMPUTED_VALUE"""),11.27)</f>
        <v>11.27</v>
      </c>
      <c r="C155" s="2">
        <f>IFERROR(__xludf.DUMMYFUNCTION("""COMPUTED_VALUE"""),11.53)</f>
        <v>11.53</v>
      </c>
      <c r="D155" s="2">
        <f>IFERROR(__xludf.DUMMYFUNCTION("""COMPUTED_VALUE"""),11.19)</f>
        <v>11.19</v>
      </c>
      <c r="E155" s="2">
        <f>IFERROR(__xludf.DUMMYFUNCTION("""COMPUTED_VALUE"""),11.31)</f>
        <v>11.31</v>
      </c>
      <c r="F155" s="2">
        <f>IFERROR(__xludf.DUMMYFUNCTION("""COMPUTED_VALUE"""),1.6298842E7)</f>
        <v>16298842</v>
      </c>
    </row>
    <row r="156">
      <c r="A156" s="4">
        <f>IFERROR(__xludf.DUMMYFUNCTION("""COMPUTED_VALUE"""),44812.756944444445)</f>
        <v>44812.75694</v>
      </c>
      <c r="B156" s="2">
        <f>IFERROR(__xludf.DUMMYFUNCTION("""COMPUTED_VALUE"""),11.37)</f>
        <v>11.37</v>
      </c>
      <c r="C156" s="2">
        <f>IFERROR(__xludf.DUMMYFUNCTION("""COMPUTED_VALUE"""),11.72)</f>
        <v>11.72</v>
      </c>
      <c r="D156" s="2">
        <f>IFERROR(__xludf.DUMMYFUNCTION("""COMPUTED_VALUE"""),11.34)</f>
        <v>11.34</v>
      </c>
      <c r="E156" s="2">
        <f>IFERROR(__xludf.DUMMYFUNCTION("""COMPUTED_VALUE"""),11.44)</f>
        <v>11.44</v>
      </c>
      <c r="F156" s="2">
        <f>IFERROR(__xludf.DUMMYFUNCTION("""COMPUTED_VALUE"""),1.790632E7)</f>
        <v>17906320</v>
      </c>
    </row>
    <row r="157">
      <c r="A157" s="4">
        <f>IFERROR(__xludf.DUMMYFUNCTION("""COMPUTED_VALUE"""),44813.756944444445)</f>
        <v>44813.75694</v>
      </c>
      <c r="B157" s="2">
        <f>IFERROR(__xludf.DUMMYFUNCTION("""COMPUTED_VALUE"""),11.58)</f>
        <v>11.58</v>
      </c>
      <c r="C157" s="2">
        <f>IFERROR(__xludf.DUMMYFUNCTION("""COMPUTED_VALUE"""),12.38)</f>
        <v>12.38</v>
      </c>
      <c r="D157" s="2">
        <f>IFERROR(__xludf.DUMMYFUNCTION("""COMPUTED_VALUE"""),11.5)</f>
        <v>11.5</v>
      </c>
      <c r="E157" s="2">
        <f>IFERROR(__xludf.DUMMYFUNCTION("""COMPUTED_VALUE"""),11.95)</f>
        <v>11.95</v>
      </c>
      <c r="F157" s="2">
        <f>IFERROR(__xludf.DUMMYFUNCTION("""COMPUTED_VALUE"""),2.3152713E7)</f>
        <v>23152713</v>
      </c>
    </row>
    <row r="158">
      <c r="A158" s="4">
        <f>IFERROR(__xludf.DUMMYFUNCTION("""COMPUTED_VALUE"""),44816.756944444445)</f>
        <v>44816.75694</v>
      </c>
      <c r="B158" s="2">
        <f>IFERROR(__xludf.DUMMYFUNCTION("""COMPUTED_VALUE"""),12.1)</f>
        <v>12.1</v>
      </c>
      <c r="C158" s="2">
        <f>IFERROR(__xludf.DUMMYFUNCTION("""COMPUTED_VALUE"""),12.2)</f>
        <v>12.2</v>
      </c>
      <c r="D158" s="2">
        <f>IFERROR(__xludf.DUMMYFUNCTION("""COMPUTED_VALUE"""),11.78)</f>
        <v>11.78</v>
      </c>
      <c r="E158" s="2">
        <f>IFERROR(__xludf.DUMMYFUNCTION("""COMPUTED_VALUE"""),11.96)</f>
        <v>11.96</v>
      </c>
      <c r="F158" s="2">
        <f>IFERROR(__xludf.DUMMYFUNCTION("""COMPUTED_VALUE"""),1.84772E7)</f>
        <v>18477200</v>
      </c>
    </row>
    <row r="159">
      <c r="A159" s="4">
        <f>IFERROR(__xludf.DUMMYFUNCTION("""COMPUTED_VALUE"""),44817.756944444445)</f>
        <v>44817.75694</v>
      </c>
      <c r="B159" s="2">
        <f>IFERROR(__xludf.DUMMYFUNCTION("""COMPUTED_VALUE"""),12.01)</f>
        <v>12.01</v>
      </c>
      <c r="C159" s="2">
        <f>IFERROR(__xludf.DUMMYFUNCTION("""COMPUTED_VALUE"""),12.04)</f>
        <v>12.04</v>
      </c>
      <c r="D159" s="2">
        <f>IFERROR(__xludf.DUMMYFUNCTION("""COMPUTED_VALUE"""),11.5)</f>
        <v>11.5</v>
      </c>
      <c r="E159" s="2">
        <f>IFERROR(__xludf.DUMMYFUNCTION("""COMPUTED_VALUE"""),11.6)</f>
        <v>11.6</v>
      </c>
      <c r="F159" s="2">
        <f>IFERROR(__xludf.DUMMYFUNCTION("""COMPUTED_VALUE"""),1.6890589E7)</f>
        <v>16890589</v>
      </c>
    </row>
    <row r="160">
      <c r="A160" s="4">
        <f>IFERROR(__xludf.DUMMYFUNCTION("""COMPUTED_VALUE"""),44818.756944444445)</f>
        <v>44818.75694</v>
      </c>
      <c r="B160" s="2">
        <f>IFERROR(__xludf.DUMMYFUNCTION("""COMPUTED_VALUE"""),11.6)</f>
        <v>11.6</v>
      </c>
      <c r="C160" s="2">
        <f>IFERROR(__xludf.DUMMYFUNCTION("""COMPUTED_VALUE"""),11.8)</f>
        <v>11.8</v>
      </c>
      <c r="D160" s="2">
        <f>IFERROR(__xludf.DUMMYFUNCTION("""COMPUTED_VALUE"""),11.4)</f>
        <v>11.4</v>
      </c>
      <c r="E160" s="2">
        <f>IFERROR(__xludf.DUMMYFUNCTION("""COMPUTED_VALUE"""),11.7)</f>
        <v>11.7</v>
      </c>
      <c r="F160" s="2">
        <f>IFERROR(__xludf.DUMMYFUNCTION("""COMPUTED_VALUE"""),8443166.0)</f>
        <v>8443166</v>
      </c>
    </row>
    <row r="161">
      <c r="A161" s="4">
        <f>IFERROR(__xludf.DUMMYFUNCTION("""COMPUTED_VALUE"""),44819.756944444445)</f>
        <v>44819.75694</v>
      </c>
      <c r="B161" s="2">
        <f>IFERROR(__xludf.DUMMYFUNCTION("""COMPUTED_VALUE"""),11.73)</f>
        <v>11.73</v>
      </c>
      <c r="C161" s="2">
        <f>IFERROR(__xludf.DUMMYFUNCTION("""COMPUTED_VALUE"""),11.85)</f>
        <v>11.85</v>
      </c>
      <c r="D161" s="2">
        <f>IFERROR(__xludf.DUMMYFUNCTION("""COMPUTED_VALUE"""),11.6)</f>
        <v>11.6</v>
      </c>
      <c r="E161" s="2">
        <f>IFERROR(__xludf.DUMMYFUNCTION("""COMPUTED_VALUE"""),11.61)</f>
        <v>11.61</v>
      </c>
      <c r="F161" s="2">
        <f>IFERROR(__xludf.DUMMYFUNCTION("""COMPUTED_VALUE"""),7468633.0)</f>
        <v>7468633</v>
      </c>
    </row>
    <row r="162">
      <c r="A162" s="4">
        <f>IFERROR(__xludf.DUMMYFUNCTION("""COMPUTED_VALUE"""),44820.756944444445)</f>
        <v>44820.75694</v>
      </c>
      <c r="B162" s="2">
        <f>IFERROR(__xludf.DUMMYFUNCTION("""COMPUTED_VALUE"""),11.65)</f>
        <v>11.65</v>
      </c>
      <c r="C162" s="2">
        <f>IFERROR(__xludf.DUMMYFUNCTION("""COMPUTED_VALUE"""),11.73)</f>
        <v>11.73</v>
      </c>
      <c r="D162" s="2">
        <f>IFERROR(__xludf.DUMMYFUNCTION("""COMPUTED_VALUE"""),11.59)</f>
        <v>11.59</v>
      </c>
      <c r="E162" s="2">
        <f>IFERROR(__xludf.DUMMYFUNCTION("""COMPUTED_VALUE"""),11.59)</f>
        <v>11.59</v>
      </c>
      <c r="F162" s="2">
        <f>IFERROR(__xludf.DUMMYFUNCTION("""COMPUTED_VALUE"""),4556046.0)</f>
        <v>4556046</v>
      </c>
    </row>
    <row r="163">
      <c r="A163" s="4">
        <f>IFERROR(__xludf.DUMMYFUNCTION("""COMPUTED_VALUE"""),44823.756944444445)</f>
        <v>44823.75694</v>
      </c>
      <c r="B163" s="2">
        <f>IFERROR(__xludf.DUMMYFUNCTION("""COMPUTED_VALUE"""),11.55)</f>
        <v>11.55</v>
      </c>
      <c r="C163" s="2">
        <f>IFERROR(__xludf.DUMMYFUNCTION("""COMPUTED_VALUE"""),11.65)</f>
        <v>11.65</v>
      </c>
      <c r="D163" s="2">
        <f>IFERROR(__xludf.DUMMYFUNCTION("""COMPUTED_VALUE"""),10.99)</f>
        <v>10.99</v>
      </c>
      <c r="E163" s="2">
        <f>IFERROR(__xludf.DUMMYFUNCTION("""COMPUTED_VALUE"""),10.99)</f>
        <v>10.99</v>
      </c>
      <c r="F163" s="2">
        <f>IFERROR(__xludf.DUMMYFUNCTION("""COMPUTED_VALUE"""),6455446.0)</f>
        <v>6455446</v>
      </c>
    </row>
    <row r="164">
      <c r="A164" s="4">
        <f>IFERROR(__xludf.DUMMYFUNCTION("""COMPUTED_VALUE"""),44824.756944444445)</f>
        <v>44824.75694</v>
      </c>
      <c r="B164" s="2">
        <f>IFERROR(__xludf.DUMMYFUNCTION("""COMPUTED_VALUE"""),11.1)</f>
        <v>11.1</v>
      </c>
      <c r="C164" s="2">
        <f>IFERROR(__xludf.DUMMYFUNCTION("""COMPUTED_VALUE"""),11.25)</f>
        <v>11.25</v>
      </c>
      <c r="D164" s="2">
        <f>IFERROR(__xludf.DUMMYFUNCTION("""COMPUTED_VALUE"""),10.77)</f>
        <v>10.77</v>
      </c>
      <c r="E164" s="2">
        <f>IFERROR(__xludf.DUMMYFUNCTION("""COMPUTED_VALUE"""),11.1)</f>
        <v>11.1</v>
      </c>
      <c r="F164" s="2">
        <f>IFERROR(__xludf.DUMMYFUNCTION("""COMPUTED_VALUE"""),6088185.0)</f>
        <v>6088185</v>
      </c>
    </row>
    <row r="165">
      <c r="A165" s="4">
        <f>IFERROR(__xludf.DUMMYFUNCTION("""COMPUTED_VALUE"""),44825.756944444445)</f>
        <v>44825.75694</v>
      </c>
      <c r="B165" s="2">
        <f>IFERROR(__xludf.DUMMYFUNCTION("""COMPUTED_VALUE"""),11.08)</f>
        <v>11.08</v>
      </c>
      <c r="C165" s="2">
        <f>IFERROR(__xludf.DUMMYFUNCTION("""COMPUTED_VALUE"""),11.27)</f>
        <v>11.27</v>
      </c>
      <c r="D165" s="2">
        <f>IFERROR(__xludf.DUMMYFUNCTION("""COMPUTED_VALUE"""),11.0)</f>
        <v>11</v>
      </c>
      <c r="E165" s="2">
        <f>IFERROR(__xludf.DUMMYFUNCTION("""COMPUTED_VALUE"""),11.1)</f>
        <v>11.1</v>
      </c>
      <c r="F165" s="2">
        <f>IFERROR(__xludf.DUMMYFUNCTION("""COMPUTED_VALUE"""),4388446.0)</f>
        <v>4388446</v>
      </c>
    </row>
    <row r="166">
      <c r="A166" s="4">
        <f>IFERROR(__xludf.DUMMYFUNCTION("""COMPUTED_VALUE"""),44826.756944444445)</f>
        <v>44826.75694</v>
      </c>
      <c r="B166" s="2">
        <f>IFERROR(__xludf.DUMMYFUNCTION("""COMPUTED_VALUE"""),11.09)</f>
        <v>11.09</v>
      </c>
      <c r="C166" s="2">
        <f>IFERROR(__xludf.DUMMYFUNCTION("""COMPUTED_VALUE"""),11.21)</f>
        <v>11.21</v>
      </c>
      <c r="D166" s="2">
        <f>IFERROR(__xludf.DUMMYFUNCTION("""COMPUTED_VALUE"""),11.02)</f>
        <v>11.02</v>
      </c>
      <c r="E166" s="2">
        <f>IFERROR(__xludf.DUMMYFUNCTION("""COMPUTED_VALUE"""),11.07)</f>
        <v>11.07</v>
      </c>
      <c r="F166" s="2">
        <f>IFERROR(__xludf.DUMMYFUNCTION("""COMPUTED_VALUE"""),5119638.0)</f>
        <v>5119638</v>
      </c>
    </row>
    <row r="167">
      <c r="A167" s="4">
        <f>IFERROR(__xludf.DUMMYFUNCTION("""COMPUTED_VALUE"""),44827.756944444445)</f>
        <v>44827.75694</v>
      </c>
      <c r="B167" s="2">
        <f>IFERROR(__xludf.DUMMYFUNCTION("""COMPUTED_VALUE"""),11.1)</f>
        <v>11.1</v>
      </c>
      <c r="C167" s="2">
        <f>IFERROR(__xludf.DUMMYFUNCTION("""COMPUTED_VALUE"""),11.24)</f>
        <v>11.24</v>
      </c>
      <c r="D167" s="2">
        <f>IFERROR(__xludf.DUMMYFUNCTION("""COMPUTED_VALUE"""),11.09)</f>
        <v>11.09</v>
      </c>
      <c r="E167" s="2">
        <f>IFERROR(__xludf.DUMMYFUNCTION("""COMPUTED_VALUE"""),11.09)</f>
        <v>11.09</v>
      </c>
      <c r="F167" s="2">
        <f>IFERROR(__xludf.DUMMYFUNCTION("""COMPUTED_VALUE"""),4502553.0)</f>
        <v>4502553</v>
      </c>
    </row>
    <row r="168">
      <c r="A168" s="4">
        <f>IFERROR(__xludf.DUMMYFUNCTION("""COMPUTED_VALUE"""),44830.756944444445)</f>
        <v>44830.75694</v>
      </c>
      <c r="B168" s="2">
        <f>IFERROR(__xludf.DUMMYFUNCTION("""COMPUTED_VALUE"""),11.11)</f>
        <v>11.11</v>
      </c>
      <c r="C168" s="2">
        <f>IFERROR(__xludf.DUMMYFUNCTION("""COMPUTED_VALUE"""),11.33)</f>
        <v>11.33</v>
      </c>
      <c r="D168" s="2">
        <f>IFERROR(__xludf.DUMMYFUNCTION("""COMPUTED_VALUE"""),11.07)</f>
        <v>11.07</v>
      </c>
      <c r="E168" s="2">
        <f>IFERROR(__xludf.DUMMYFUNCTION("""COMPUTED_VALUE"""),11.11)</f>
        <v>11.11</v>
      </c>
      <c r="F168" s="2">
        <f>IFERROR(__xludf.DUMMYFUNCTION("""COMPUTED_VALUE"""),4941041.0)</f>
        <v>4941041</v>
      </c>
    </row>
    <row r="169">
      <c r="A169" s="4">
        <f>IFERROR(__xludf.DUMMYFUNCTION("""COMPUTED_VALUE"""),44831.756944444445)</f>
        <v>44831.75694</v>
      </c>
      <c r="B169" s="2">
        <f>IFERROR(__xludf.DUMMYFUNCTION("""COMPUTED_VALUE"""),11.12)</f>
        <v>11.12</v>
      </c>
      <c r="C169" s="2">
        <f>IFERROR(__xludf.DUMMYFUNCTION("""COMPUTED_VALUE"""),11.35)</f>
        <v>11.35</v>
      </c>
      <c r="D169" s="2">
        <f>IFERROR(__xludf.DUMMYFUNCTION("""COMPUTED_VALUE"""),11.12)</f>
        <v>11.12</v>
      </c>
      <c r="E169" s="2">
        <f>IFERROR(__xludf.DUMMYFUNCTION("""COMPUTED_VALUE"""),11.28)</f>
        <v>11.28</v>
      </c>
      <c r="F169" s="2">
        <f>IFERROR(__xludf.DUMMYFUNCTION("""COMPUTED_VALUE"""),8298647.0)</f>
        <v>8298647</v>
      </c>
    </row>
    <row r="170">
      <c r="A170" s="4">
        <f>IFERROR(__xludf.DUMMYFUNCTION("""COMPUTED_VALUE"""),44832.756944444445)</f>
        <v>44832.75694</v>
      </c>
      <c r="B170" s="2">
        <f>IFERROR(__xludf.DUMMYFUNCTION("""COMPUTED_VALUE"""),11.28)</f>
        <v>11.28</v>
      </c>
      <c r="C170" s="2">
        <f>IFERROR(__xludf.DUMMYFUNCTION("""COMPUTED_VALUE"""),11.33)</f>
        <v>11.33</v>
      </c>
      <c r="D170" s="2">
        <f>IFERROR(__xludf.DUMMYFUNCTION("""COMPUTED_VALUE"""),10.52)</f>
        <v>10.52</v>
      </c>
      <c r="E170" s="2">
        <f>IFERROR(__xludf.DUMMYFUNCTION("""COMPUTED_VALUE"""),10.6)</f>
        <v>10.6</v>
      </c>
      <c r="F170" s="2">
        <f>IFERROR(__xludf.DUMMYFUNCTION("""COMPUTED_VALUE"""),6090205.0)</f>
        <v>6090205</v>
      </c>
    </row>
    <row r="171">
      <c r="A171" s="4">
        <f>IFERROR(__xludf.DUMMYFUNCTION("""COMPUTED_VALUE"""),44833.756944444445)</f>
        <v>44833.75694</v>
      </c>
      <c r="B171" s="2">
        <f>IFERROR(__xludf.DUMMYFUNCTION("""COMPUTED_VALUE"""),10.7)</f>
        <v>10.7</v>
      </c>
      <c r="C171" s="2">
        <f>IFERROR(__xludf.DUMMYFUNCTION("""COMPUTED_VALUE"""),10.89)</f>
        <v>10.89</v>
      </c>
      <c r="D171" s="2">
        <f>IFERROR(__xludf.DUMMYFUNCTION("""COMPUTED_VALUE"""),9.91)</f>
        <v>9.91</v>
      </c>
      <c r="E171" s="2">
        <f>IFERROR(__xludf.DUMMYFUNCTION("""COMPUTED_VALUE"""),10.13)</f>
        <v>10.13</v>
      </c>
      <c r="F171" s="2">
        <f>IFERROR(__xludf.DUMMYFUNCTION("""COMPUTED_VALUE"""),5113195.0)</f>
        <v>5113195</v>
      </c>
    </row>
    <row r="172">
      <c r="A172" s="4">
        <f>IFERROR(__xludf.DUMMYFUNCTION("""COMPUTED_VALUE"""),44834.756944444445)</f>
        <v>44834.75694</v>
      </c>
      <c r="B172" s="2">
        <f>IFERROR(__xludf.DUMMYFUNCTION("""COMPUTED_VALUE"""),10.21)</f>
        <v>10.21</v>
      </c>
      <c r="C172" s="2">
        <f>IFERROR(__xludf.DUMMYFUNCTION("""COMPUTED_VALUE"""),10.31)</f>
        <v>10.31</v>
      </c>
      <c r="D172" s="2">
        <f>IFERROR(__xludf.DUMMYFUNCTION("""COMPUTED_VALUE"""),10.16)</f>
        <v>10.16</v>
      </c>
      <c r="E172" s="2">
        <f>IFERROR(__xludf.DUMMYFUNCTION("""COMPUTED_VALUE"""),10.24)</f>
        <v>10.24</v>
      </c>
      <c r="F172" s="2">
        <f>IFERROR(__xludf.DUMMYFUNCTION("""COMPUTED_VALUE"""),3402210.0)</f>
        <v>3402210</v>
      </c>
    </row>
    <row r="173">
      <c r="A173" s="4">
        <f>IFERROR(__xludf.DUMMYFUNCTION("""COMPUTED_VALUE"""),44837.756944444445)</f>
        <v>44837.75694</v>
      </c>
      <c r="B173" s="2">
        <f>IFERROR(__xludf.DUMMYFUNCTION("""COMPUTED_VALUE"""),10.25)</f>
        <v>10.25</v>
      </c>
      <c r="C173" s="2">
        <f>IFERROR(__xludf.DUMMYFUNCTION("""COMPUTED_VALUE"""),10.54)</f>
        <v>10.54</v>
      </c>
      <c r="D173" s="2">
        <f>IFERROR(__xludf.DUMMYFUNCTION("""COMPUTED_VALUE"""),10.23)</f>
        <v>10.23</v>
      </c>
      <c r="E173" s="2">
        <f>IFERROR(__xludf.DUMMYFUNCTION("""COMPUTED_VALUE"""),10.53)</f>
        <v>10.53</v>
      </c>
      <c r="F173" s="2">
        <f>IFERROR(__xludf.DUMMYFUNCTION("""COMPUTED_VALUE"""),3334622.0)</f>
        <v>3334622</v>
      </c>
    </row>
    <row r="174">
      <c r="A174" s="4">
        <f>IFERROR(__xludf.DUMMYFUNCTION("""COMPUTED_VALUE"""),44838.756944444445)</f>
        <v>44838.75694</v>
      </c>
      <c r="B174" s="2">
        <f>IFERROR(__xludf.DUMMYFUNCTION("""COMPUTED_VALUE"""),10.58)</f>
        <v>10.58</v>
      </c>
      <c r="C174" s="2">
        <f>IFERROR(__xludf.DUMMYFUNCTION("""COMPUTED_VALUE"""),11.08)</f>
        <v>11.08</v>
      </c>
      <c r="D174" s="2">
        <f>IFERROR(__xludf.DUMMYFUNCTION("""COMPUTED_VALUE"""),10.5)</f>
        <v>10.5</v>
      </c>
      <c r="E174" s="2">
        <f>IFERROR(__xludf.DUMMYFUNCTION("""COMPUTED_VALUE"""),10.88)</f>
        <v>10.88</v>
      </c>
      <c r="F174" s="2">
        <f>IFERROR(__xludf.DUMMYFUNCTION("""COMPUTED_VALUE"""),9348623.0)</f>
        <v>9348623</v>
      </c>
    </row>
    <row r="175">
      <c r="A175" s="4">
        <f>IFERROR(__xludf.DUMMYFUNCTION("""COMPUTED_VALUE"""),44839.756944444445)</f>
        <v>44839.75694</v>
      </c>
      <c r="B175" s="2">
        <f>IFERROR(__xludf.DUMMYFUNCTION("""COMPUTED_VALUE"""),10.85)</f>
        <v>10.85</v>
      </c>
      <c r="C175" s="2">
        <f>IFERROR(__xludf.DUMMYFUNCTION("""COMPUTED_VALUE"""),11.06)</f>
        <v>11.06</v>
      </c>
      <c r="D175" s="2">
        <f>IFERROR(__xludf.DUMMYFUNCTION("""COMPUTED_VALUE"""),10.74)</f>
        <v>10.74</v>
      </c>
      <c r="E175" s="2">
        <f>IFERROR(__xludf.DUMMYFUNCTION("""COMPUTED_VALUE"""),10.85)</f>
        <v>10.85</v>
      </c>
      <c r="F175" s="2">
        <f>IFERROR(__xludf.DUMMYFUNCTION("""COMPUTED_VALUE"""),6204816.0)</f>
        <v>6204816</v>
      </c>
    </row>
    <row r="176">
      <c r="A176" s="4">
        <f>IFERROR(__xludf.DUMMYFUNCTION("""COMPUTED_VALUE"""),44840.756944444445)</f>
        <v>44840.75694</v>
      </c>
      <c r="B176" s="2">
        <f>IFERROR(__xludf.DUMMYFUNCTION("""COMPUTED_VALUE"""),10.87)</f>
        <v>10.87</v>
      </c>
      <c r="C176" s="2">
        <f>IFERROR(__xludf.DUMMYFUNCTION("""COMPUTED_VALUE"""),11.0)</f>
        <v>11</v>
      </c>
      <c r="D176" s="2">
        <f>IFERROR(__xludf.DUMMYFUNCTION("""COMPUTED_VALUE"""),10.8)</f>
        <v>10.8</v>
      </c>
      <c r="E176" s="2">
        <f>IFERROR(__xludf.DUMMYFUNCTION("""COMPUTED_VALUE"""),10.87)</f>
        <v>10.87</v>
      </c>
      <c r="F176" s="2">
        <f>IFERROR(__xludf.DUMMYFUNCTION("""COMPUTED_VALUE"""),4259086.0)</f>
        <v>4259086</v>
      </c>
    </row>
    <row r="177">
      <c r="A177" s="4">
        <f>IFERROR(__xludf.DUMMYFUNCTION("""COMPUTED_VALUE"""),44841.756944444445)</f>
        <v>44841.75694</v>
      </c>
      <c r="B177" s="2">
        <f>IFERROR(__xludf.DUMMYFUNCTION("""COMPUTED_VALUE"""),11.03)</f>
        <v>11.03</v>
      </c>
      <c r="C177" s="2">
        <f>IFERROR(__xludf.DUMMYFUNCTION("""COMPUTED_VALUE"""),11.15)</f>
        <v>11.15</v>
      </c>
      <c r="D177" s="2">
        <f>IFERROR(__xludf.DUMMYFUNCTION("""COMPUTED_VALUE"""),10.9)</f>
        <v>10.9</v>
      </c>
      <c r="E177" s="2">
        <f>IFERROR(__xludf.DUMMYFUNCTION("""COMPUTED_VALUE"""),10.92)</f>
        <v>10.92</v>
      </c>
      <c r="F177" s="2">
        <f>IFERROR(__xludf.DUMMYFUNCTION("""COMPUTED_VALUE"""),6866591.0)</f>
        <v>6866591</v>
      </c>
    </row>
    <row r="178">
      <c r="A178" s="4">
        <f>IFERROR(__xludf.DUMMYFUNCTION("""COMPUTED_VALUE"""),44844.756944444445)</f>
        <v>44844.75694</v>
      </c>
      <c r="B178" s="2">
        <f>IFERROR(__xludf.DUMMYFUNCTION("""COMPUTED_VALUE"""),10.92)</f>
        <v>10.92</v>
      </c>
      <c r="C178" s="2">
        <f>IFERROR(__xludf.DUMMYFUNCTION("""COMPUTED_VALUE"""),11.15)</f>
        <v>11.15</v>
      </c>
      <c r="D178" s="2">
        <f>IFERROR(__xludf.DUMMYFUNCTION("""COMPUTED_VALUE"""),10.87)</f>
        <v>10.87</v>
      </c>
      <c r="E178" s="2">
        <f>IFERROR(__xludf.DUMMYFUNCTION("""COMPUTED_VALUE"""),11.05)</f>
        <v>11.05</v>
      </c>
      <c r="F178" s="2">
        <f>IFERROR(__xludf.DUMMYFUNCTION("""COMPUTED_VALUE"""),8025459.0)</f>
        <v>8025459</v>
      </c>
    </row>
    <row r="179">
      <c r="A179" s="4">
        <f>IFERROR(__xludf.DUMMYFUNCTION("""COMPUTED_VALUE"""),44845.756944444445)</f>
        <v>44845.75694</v>
      </c>
      <c r="B179" s="2">
        <f>IFERROR(__xludf.DUMMYFUNCTION("""COMPUTED_VALUE"""),11.14)</f>
        <v>11.14</v>
      </c>
      <c r="C179" s="2">
        <f>IFERROR(__xludf.DUMMYFUNCTION("""COMPUTED_VALUE"""),11.15)</f>
        <v>11.15</v>
      </c>
      <c r="D179" s="2">
        <f>IFERROR(__xludf.DUMMYFUNCTION("""COMPUTED_VALUE"""),10.96)</f>
        <v>10.96</v>
      </c>
      <c r="E179" s="2">
        <f>IFERROR(__xludf.DUMMYFUNCTION("""COMPUTED_VALUE"""),11.04)</f>
        <v>11.04</v>
      </c>
      <c r="F179" s="2">
        <f>IFERROR(__xludf.DUMMYFUNCTION("""COMPUTED_VALUE"""),6408528.0)</f>
        <v>6408528</v>
      </c>
    </row>
    <row r="180">
      <c r="A180" s="4">
        <f>IFERROR(__xludf.DUMMYFUNCTION("""COMPUTED_VALUE"""),44846.756944444445)</f>
        <v>44846.75694</v>
      </c>
      <c r="B180" s="2">
        <f>IFERROR(__xludf.DUMMYFUNCTION("""COMPUTED_VALUE"""),11.07)</f>
        <v>11.07</v>
      </c>
      <c r="C180" s="2">
        <f>IFERROR(__xludf.DUMMYFUNCTION("""COMPUTED_VALUE"""),11.09)</f>
        <v>11.09</v>
      </c>
      <c r="D180" s="2">
        <f>IFERROR(__xludf.DUMMYFUNCTION("""COMPUTED_VALUE"""),10.8)</f>
        <v>10.8</v>
      </c>
      <c r="E180" s="2">
        <f>IFERROR(__xludf.DUMMYFUNCTION("""COMPUTED_VALUE"""),10.85)</f>
        <v>10.85</v>
      </c>
      <c r="F180" s="2">
        <f>IFERROR(__xludf.DUMMYFUNCTION("""COMPUTED_VALUE"""),6095103.0)</f>
        <v>6095103</v>
      </c>
    </row>
    <row r="181">
      <c r="A181" s="4">
        <f>IFERROR(__xludf.DUMMYFUNCTION("""COMPUTED_VALUE"""),44847.756944444445)</f>
        <v>44847.75694</v>
      </c>
      <c r="B181" s="2">
        <f>IFERROR(__xludf.DUMMYFUNCTION("""COMPUTED_VALUE"""),10.86)</f>
        <v>10.86</v>
      </c>
      <c r="C181" s="2">
        <f>IFERROR(__xludf.DUMMYFUNCTION("""COMPUTED_VALUE"""),10.92)</f>
        <v>10.92</v>
      </c>
      <c r="D181" s="2">
        <f>IFERROR(__xludf.DUMMYFUNCTION("""COMPUTED_VALUE"""),10.67)</f>
        <v>10.67</v>
      </c>
      <c r="E181" s="2">
        <f>IFERROR(__xludf.DUMMYFUNCTION("""COMPUTED_VALUE"""),10.7)</f>
        <v>10.7</v>
      </c>
      <c r="F181" s="2">
        <f>IFERROR(__xludf.DUMMYFUNCTION("""COMPUTED_VALUE"""),3506416.0)</f>
        <v>3506416</v>
      </c>
    </row>
    <row r="182">
      <c r="A182" s="4">
        <f>IFERROR(__xludf.DUMMYFUNCTION("""COMPUTED_VALUE"""),44848.756944444445)</f>
        <v>44848.75694</v>
      </c>
      <c r="B182" s="2">
        <f>IFERROR(__xludf.DUMMYFUNCTION("""COMPUTED_VALUE"""),10.76)</f>
        <v>10.76</v>
      </c>
      <c r="C182" s="2">
        <f>IFERROR(__xludf.DUMMYFUNCTION("""COMPUTED_VALUE"""),10.95)</f>
        <v>10.95</v>
      </c>
      <c r="D182" s="2">
        <f>IFERROR(__xludf.DUMMYFUNCTION("""COMPUTED_VALUE"""),10.76)</f>
        <v>10.76</v>
      </c>
      <c r="E182" s="2">
        <f>IFERROR(__xludf.DUMMYFUNCTION("""COMPUTED_VALUE"""),10.94)</f>
        <v>10.94</v>
      </c>
      <c r="F182" s="2">
        <f>IFERROR(__xludf.DUMMYFUNCTION("""COMPUTED_VALUE"""),5296933.0)</f>
        <v>5296933</v>
      </c>
    </row>
    <row r="183">
      <c r="A183" s="4">
        <f>IFERROR(__xludf.DUMMYFUNCTION("""COMPUTED_VALUE"""),44851.756944444445)</f>
        <v>44851.75694</v>
      </c>
      <c r="B183" s="2">
        <f>IFERROR(__xludf.DUMMYFUNCTION("""COMPUTED_VALUE"""),11.0)</f>
        <v>11</v>
      </c>
      <c r="C183" s="2">
        <f>IFERROR(__xludf.DUMMYFUNCTION("""COMPUTED_VALUE"""),11.22)</f>
        <v>11.22</v>
      </c>
      <c r="D183" s="2">
        <f>IFERROR(__xludf.DUMMYFUNCTION("""COMPUTED_VALUE"""),10.95)</f>
        <v>10.95</v>
      </c>
      <c r="E183" s="2">
        <f>IFERROR(__xludf.DUMMYFUNCTION("""COMPUTED_VALUE"""),11.08)</f>
        <v>11.08</v>
      </c>
      <c r="F183" s="2">
        <f>IFERROR(__xludf.DUMMYFUNCTION("""COMPUTED_VALUE"""),1.085785E7)</f>
        <v>10857850</v>
      </c>
    </row>
    <row r="184">
      <c r="A184" s="4">
        <f>IFERROR(__xludf.DUMMYFUNCTION("""COMPUTED_VALUE"""),44852.756944444445)</f>
        <v>44852.75694</v>
      </c>
      <c r="B184" s="2">
        <f>IFERROR(__xludf.DUMMYFUNCTION("""COMPUTED_VALUE"""),11.12)</f>
        <v>11.12</v>
      </c>
      <c r="C184" s="2">
        <f>IFERROR(__xludf.DUMMYFUNCTION("""COMPUTED_VALUE"""),11.15)</f>
        <v>11.15</v>
      </c>
      <c r="D184" s="2">
        <f>IFERROR(__xludf.DUMMYFUNCTION("""COMPUTED_VALUE"""),10.89)</f>
        <v>10.89</v>
      </c>
      <c r="E184" s="2">
        <f>IFERROR(__xludf.DUMMYFUNCTION("""COMPUTED_VALUE"""),10.97)</f>
        <v>10.97</v>
      </c>
      <c r="F184" s="2">
        <f>IFERROR(__xludf.DUMMYFUNCTION("""COMPUTED_VALUE"""),7639347.0)</f>
        <v>7639347</v>
      </c>
    </row>
    <row r="185">
      <c r="A185" s="4">
        <f>IFERROR(__xludf.DUMMYFUNCTION("""COMPUTED_VALUE"""),44853.756944444445)</f>
        <v>44853.75694</v>
      </c>
      <c r="B185" s="2">
        <f>IFERROR(__xludf.DUMMYFUNCTION("""COMPUTED_VALUE"""),11.0)</f>
        <v>11</v>
      </c>
      <c r="C185" s="2">
        <f>IFERROR(__xludf.DUMMYFUNCTION("""COMPUTED_VALUE"""),11.25)</f>
        <v>11.25</v>
      </c>
      <c r="D185" s="2">
        <f>IFERROR(__xludf.DUMMYFUNCTION("""COMPUTED_VALUE"""),10.98)</f>
        <v>10.98</v>
      </c>
      <c r="E185" s="2">
        <f>IFERROR(__xludf.DUMMYFUNCTION("""COMPUTED_VALUE"""),11.13)</f>
        <v>11.13</v>
      </c>
      <c r="F185" s="2">
        <f>IFERROR(__xludf.DUMMYFUNCTION("""COMPUTED_VALUE"""),1.3077936E7)</f>
        <v>13077936</v>
      </c>
    </row>
    <row r="186">
      <c r="A186" s="4">
        <f>IFERROR(__xludf.DUMMYFUNCTION("""COMPUTED_VALUE"""),44854.756944444445)</f>
        <v>44854.75694</v>
      </c>
      <c r="B186" s="2">
        <f>IFERROR(__xludf.DUMMYFUNCTION("""COMPUTED_VALUE"""),11.15)</f>
        <v>11.15</v>
      </c>
      <c r="C186" s="2">
        <f>IFERROR(__xludf.DUMMYFUNCTION("""COMPUTED_VALUE"""),11.63)</f>
        <v>11.63</v>
      </c>
      <c r="D186" s="2">
        <f>IFERROR(__xludf.DUMMYFUNCTION("""COMPUTED_VALUE"""),11.15)</f>
        <v>11.15</v>
      </c>
      <c r="E186" s="2">
        <f>IFERROR(__xludf.DUMMYFUNCTION("""COMPUTED_VALUE"""),11.51)</f>
        <v>11.51</v>
      </c>
      <c r="F186" s="2">
        <f>IFERROR(__xludf.DUMMYFUNCTION("""COMPUTED_VALUE"""),1.765645E7)</f>
        <v>17656450</v>
      </c>
    </row>
    <row r="187">
      <c r="A187" s="4">
        <f>IFERROR(__xludf.DUMMYFUNCTION("""COMPUTED_VALUE"""),44855.756944444445)</f>
        <v>44855.75694</v>
      </c>
      <c r="B187" s="2">
        <f>IFERROR(__xludf.DUMMYFUNCTION("""COMPUTED_VALUE"""),11.53)</f>
        <v>11.53</v>
      </c>
      <c r="C187" s="2">
        <f>IFERROR(__xludf.DUMMYFUNCTION("""COMPUTED_VALUE"""),12.15)</f>
        <v>12.15</v>
      </c>
      <c r="D187" s="2">
        <f>IFERROR(__xludf.DUMMYFUNCTION("""COMPUTED_VALUE"""),11.38)</f>
        <v>11.38</v>
      </c>
      <c r="E187" s="2">
        <f>IFERROR(__xludf.DUMMYFUNCTION("""COMPUTED_VALUE"""),11.95)</f>
        <v>11.95</v>
      </c>
      <c r="F187" s="2">
        <f>IFERROR(__xludf.DUMMYFUNCTION("""COMPUTED_VALUE"""),2.1045707E7)</f>
        <v>21045707</v>
      </c>
    </row>
    <row r="188">
      <c r="A188" s="4">
        <f>IFERROR(__xludf.DUMMYFUNCTION("""COMPUTED_VALUE"""),44858.756944444445)</f>
        <v>44858.75694</v>
      </c>
      <c r="B188" s="2">
        <f>IFERROR(__xludf.DUMMYFUNCTION("""COMPUTED_VALUE"""),12.01)</f>
        <v>12.01</v>
      </c>
      <c r="C188" s="2">
        <f>IFERROR(__xludf.DUMMYFUNCTION("""COMPUTED_VALUE"""),12.6)</f>
        <v>12.6</v>
      </c>
      <c r="D188" s="2">
        <f>IFERROR(__xludf.DUMMYFUNCTION("""COMPUTED_VALUE"""),11.98)</f>
        <v>11.98</v>
      </c>
      <c r="E188" s="2">
        <f>IFERROR(__xludf.DUMMYFUNCTION("""COMPUTED_VALUE"""),12.5)</f>
        <v>12.5</v>
      </c>
      <c r="F188" s="2">
        <f>IFERROR(__xludf.DUMMYFUNCTION("""COMPUTED_VALUE"""),2.1055289E7)</f>
        <v>21055289</v>
      </c>
    </row>
    <row r="189">
      <c r="A189" s="4">
        <f>IFERROR(__xludf.DUMMYFUNCTION("""COMPUTED_VALUE"""),44859.756944444445)</f>
        <v>44859.75694</v>
      </c>
      <c r="B189" s="2">
        <f>IFERROR(__xludf.DUMMYFUNCTION("""COMPUTED_VALUE"""),12.52)</f>
        <v>12.52</v>
      </c>
      <c r="C189" s="2">
        <f>IFERROR(__xludf.DUMMYFUNCTION("""COMPUTED_VALUE"""),12.54)</f>
        <v>12.54</v>
      </c>
      <c r="D189" s="2">
        <f>IFERROR(__xludf.DUMMYFUNCTION("""COMPUTED_VALUE"""),11.91)</f>
        <v>11.91</v>
      </c>
      <c r="E189" s="2">
        <f>IFERROR(__xludf.DUMMYFUNCTION("""COMPUTED_VALUE"""),12.05)</f>
        <v>12.05</v>
      </c>
      <c r="F189" s="2">
        <f>IFERROR(__xludf.DUMMYFUNCTION("""COMPUTED_VALUE"""),1.5652017E7)</f>
        <v>15652017</v>
      </c>
    </row>
    <row r="190">
      <c r="A190" s="4">
        <f>IFERROR(__xludf.DUMMYFUNCTION("""COMPUTED_VALUE"""),44860.756944444445)</f>
        <v>44860.75694</v>
      </c>
      <c r="B190" s="2">
        <f>IFERROR(__xludf.DUMMYFUNCTION("""COMPUTED_VALUE"""),12.09)</f>
        <v>12.09</v>
      </c>
      <c r="C190" s="2">
        <f>IFERROR(__xludf.DUMMYFUNCTION("""COMPUTED_VALUE"""),12.26)</f>
        <v>12.26</v>
      </c>
      <c r="D190" s="2">
        <f>IFERROR(__xludf.DUMMYFUNCTION("""COMPUTED_VALUE"""),12.06)</f>
        <v>12.06</v>
      </c>
      <c r="E190" s="2">
        <f>IFERROR(__xludf.DUMMYFUNCTION("""COMPUTED_VALUE"""),12.14)</f>
        <v>12.14</v>
      </c>
      <c r="F190" s="2">
        <f>IFERROR(__xludf.DUMMYFUNCTION("""COMPUTED_VALUE"""),9261797.0)</f>
        <v>9261797</v>
      </c>
    </row>
    <row r="191">
      <c r="A191" s="4">
        <f>IFERROR(__xludf.DUMMYFUNCTION("""COMPUTED_VALUE"""),44861.756944444445)</f>
        <v>44861.75694</v>
      </c>
      <c r="B191" s="2">
        <f>IFERROR(__xludf.DUMMYFUNCTION("""COMPUTED_VALUE"""),12.16)</f>
        <v>12.16</v>
      </c>
      <c r="C191" s="2">
        <f>IFERROR(__xludf.DUMMYFUNCTION("""COMPUTED_VALUE"""),12.48)</f>
        <v>12.48</v>
      </c>
      <c r="D191" s="2">
        <f>IFERROR(__xludf.DUMMYFUNCTION("""COMPUTED_VALUE"""),12.12)</f>
        <v>12.12</v>
      </c>
      <c r="E191" s="2">
        <f>IFERROR(__xludf.DUMMYFUNCTION("""COMPUTED_VALUE"""),12.36)</f>
        <v>12.36</v>
      </c>
      <c r="F191" s="2">
        <f>IFERROR(__xludf.DUMMYFUNCTION("""COMPUTED_VALUE"""),1.1106984E7)</f>
        <v>11106984</v>
      </c>
    </row>
    <row r="192">
      <c r="A192" s="4">
        <f>IFERROR(__xludf.DUMMYFUNCTION("""COMPUTED_VALUE"""),44862.47916666667)</f>
        <v>44862.47917</v>
      </c>
      <c r="B192" s="2">
        <f>IFERROR(__xludf.DUMMYFUNCTION("""COMPUTED_VALUE"""),12.36)</f>
        <v>12.36</v>
      </c>
      <c r="C192" s="2">
        <f>IFERROR(__xludf.DUMMYFUNCTION("""COMPUTED_VALUE"""),12.77)</f>
        <v>12.77</v>
      </c>
      <c r="D192" s="2">
        <f>IFERROR(__xludf.DUMMYFUNCTION("""COMPUTED_VALUE"""),12.27)</f>
        <v>12.27</v>
      </c>
      <c r="E192" s="2">
        <f>IFERROR(__xludf.DUMMYFUNCTION("""COMPUTED_VALUE"""),12.62)</f>
        <v>12.62</v>
      </c>
      <c r="F192" s="2">
        <f>IFERROR(__xludf.DUMMYFUNCTION("""COMPUTED_VALUE"""),1.1409714E7)</f>
        <v>11409714</v>
      </c>
    </row>
    <row r="193">
      <c r="A193" s="4">
        <f>IFERROR(__xludf.DUMMYFUNCTION("""COMPUTED_VALUE"""),44865.756944444445)</f>
        <v>44865.75694</v>
      </c>
      <c r="B193" s="2">
        <f>IFERROR(__xludf.DUMMYFUNCTION("""COMPUTED_VALUE"""),12.74)</f>
        <v>12.74</v>
      </c>
      <c r="C193" s="2">
        <f>IFERROR(__xludf.DUMMYFUNCTION("""COMPUTED_VALUE"""),12.89)</f>
        <v>12.89</v>
      </c>
      <c r="D193" s="2">
        <f>IFERROR(__xludf.DUMMYFUNCTION("""COMPUTED_VALUE"""),12.44)</f>
        <v>12.44</v>
      </c>
      <c r="E193" s="2">
        <f>IFERROR(__xludf.DUMMYFUNCTION("""COMPUTED_VALUE"""),12.49)</f>
        <v>12.49</v>
      </c>
      <c r="F193" s="2">
        <f>IFERROR(__xludf.DUMMYFUNCTION("""COMPUTED_VALUE"""),1.5393131E7)</f>
        <v>15393131</v>
      </c>
    </row>
    <row r="194">
      <c r="A194" s="4">
        <f>IFERROR(__xludf.DUMMYFUNCTION("""COMPUTED_VALUE"""),44866.756944444445)</f>
        <v>44866.75694</v>
      </c>
      <c r="B194" s="2">
        <f>IFERROR(__xludf.DUMMYFUNCTION("""COMPUTED_VALUE"""),12.55)</f>
        <v>12.55</v>
      </c>
      <c r="C194" s="2">
        <f>IFERROR(__xludf.DUMMYFUNCTION("""COMPUTED_VALUE"""),12.6)</f>
        <v>12.6</v>
      </c>
      <c r="D194" s="2">
        <f>IFERROR(__xludf.DUMMYFUNCTION("""COMPUTED_VALUE"""),12.1)</f>
        <v>12.1</v>
      </c>
      <c r="E194" s="2">
        <f>IFERROR(__xludf.DUMMYFUNCTION("""COMPUTED_VALUE"""),12.13)</f>
        <v>12.13</v>
      </c>
      <c r="F194" s="2">
        <f>IFERROR(__xludf.DUMMYFUNCTION("""COMPUTED_VALUE"""),1.2177552E7)</f>
        <v>12177552</v>
      </c>
    </row>
    <row r="195">
      <c r="A195" s="4">
        <f>IFERROR(__xludf.DUMMYFUNCTION("""COMPUTED_VALUE"""),44867.756944444445)</f>
        <v>44867.75694</v>
      </c>
      <c r="B195" s="2">
        <f>IFERROR(__xludf.DUMMYFUNCTION("""COMPUTED_VALUE"""),12.19)</f>
        <v>12.19</v>
      </c>
      <c r="C195" s="2">
        <f>IFERROR(__xludf.DUMMYFUNCTION("""COMPUTED_VALUE"""),12.38)</f>
        <v>12.38</v>
      </c>
      <c r="D195" s="2">
        <f>IFERROR(__xludf.DUMMYFUNCTION("""COMPUTED_VALUE"""),12.03)</f>
        <v>12.03</v>
      </c>
      <c r="E195" s="2">
        <f>IFERROR(__xludf.DUMMYFUNCTION("""COMPUTED_VALUE"""),12.14)</f>
        <v>12.14</v>
      </c>
      <c r="F195" s="2">
        <f>IFERROR(__xludf.DUMMYFUNCTION("""COMPUTED_VALUE"""),1.4764049E7)</f>
        <v>14764049</v>
      </c>
    </row>
    <row r="196">
      <c r="A196" s="4">
        <f>IFERROR(__xludf.DUMMYFUNCTION("""COMPUTED_VALUE"""),44868.756944444445)</f>
        <v>44868.75694</v>
      </c>
      <c r="B196" s="2">
        <f>IFERROR(__xludf.DUMMYFUNCTION("""COMPUTED_VALUE"""),12.14)</f>
        <v>12.14</v>
      </c>
      <c r="C196" s="2">
        <f>IFERROR(__xludf.DUMMYFUNCTION("""COMPUTED_VALUE"""),12.2)</f>
        <v>12.2</v>
      </c>
      <c r="D196" s="2">
        <f>IFERROR(__xludf.DUMMYFUNCTION("""COMPUTED_VALUE"""),12.06)</f>
        <v>12.06</v>
      </c>
      <c r="E196" s="2">
        <f>IFERROR(__xludf.DUMMYFUNCTION("""COMPUTED_VALUE"""),12.12)</f>
        <v>12.12</v>
      </c>
      <c r="F196" s="2">
        <f>IFERROR(__xludf.DUMMYFUNCTION("""COMPUTED_VALUE"""),7749336.0)</f>
        <v>7749336</v>
      </c>
    </row>
    <row r="197">
      <c r="A197" s="4">
        <f>IFERROR(__xludf.DUMMYFUNCTION("""COMPUTED_VALUE"""),44869.756944444445)</f>
        <v>44869.75694</v>
      </c>
      <c r="B197" s="2">
        <f>IFERROR(__xludf.DUMMYFUNCTION("""COMPUTED_VALUE"""),12.14)</f>
        <v>12.14</v>
      </c>
      <c r="C197" s="2">
        <f>IFERROR(__xludf.DUMMYFUNCTION("""COMPUTED_VALUE"""),12.73)</f>
        <v>12.73</v>
      </c>
      <c r="D197" s="2">
        <f>IFERROR(__xludf.DUMMYFUNCTION("""COMPUTED_VALUE"""),12.13)</f>
        <v>12.13</v>
      </c>
      <c r="E197" s="2">
        <f>IFERROR(__xludf.DUMMYFUNCTION("""COMPUTED_VALUE"""),12.72)</f>
        <v>12.72</v>
      </c>
      <c r="F197" s="2">
        <f>IFERROR(__xludf.DUMMYFUNCTION("""COMPUTED_VALUE"""),1.9816173E7)</f>
        <v>19816173</v>
      </c>
    </row>
    <row r="198">
      <c r="A198" s="4">
        <f>IFERROR(__xludf.DUMMYFUNCTION("""COMPUTED_VALUE"""),44872.756944444445)</f>
        <v>44872.75694</v>
      </c>
      <c r="B198" s="2">
        <f>IFERROR(__xludf.DUMMYFUNCTION("""COMPUTED_VALUE"""),12.73)</f>
        <v>12.73</v>
      </c>
      <c r="C198" s="2">
        <f>IFERROR(__xludf.DUMMYFUNCTION("""COMPUTED_VALUE"""),12.76)</f>
        <v>12.76</v>
      </c>
      <c r="D198" s="2">
        <f>IFERROR(__xludf.DUMMYFUNCTION("""COMPUTED_VALUE"""),12.53)</f>
        <v>12.53</v>
      </c>
      <c r="E198" s="2">
        <f>IFERROR(__xludf.DUMMYFUNCTION("""COMPUTED_VALUE"""),12.63)</f>
        <v>12.63</v>
      </c>
      <c r="F198" s="2">
        <f>IFERROR(__xludf.DUMMYFUNCTION("""COMPUTED_VALUE"""),1.1918411E7)</f>
        <v>11918411</v>
      </c>
    </row>
    <row r="199">
      <c r="A199" s="4">
        <f>IFERROR(__xludf.DUMMYFUNCTION("""COMPUTED_VALUE"""),44873.756944444445)</f>
        <v>44873.75694</v>
      </c>
      <c r="B199" s="2">
        <f>IFERROR(__xludf.DUMMYFUNCTION("""COMPUTED_VALUE"""),12.65)</f>
        <v>12.65</v>
      </c>
      <c r="C199" s="2">
        <f>IFERROR(__xludf.DUMMYFUNCTION("""COMPUTED_VALUE"""),12.68)</f>
        <v>12.68</v>
      </c>
      <c r="D199" s="2">
        <f>IFERROR(__xludf.DUMMYFUNCTION("""COMPUTED_VALUE"""),12.11)</f>
        <v>12.11</v>
      </c>
      <c r="E199" s="2">
        <f>IFERROR(__xludf.DUMMYFUNCTION("""COMPUTED_VALUE"""),12.21)</f>
        <v>12.21</v>
      </c>
      <c r="F199" s="2">
        <f>IFERROR(__xludf.DUMMYFUNCTION("""COMPUTED_VALUE"""),9123515.0)</f>
        <v>9123515</v>
      </c>
    </row>
    <row r="200">
      <c r="A200" s="4">
        <f>IFERROR(__xludf.DUMMYFUNCTION("""COMPUTED_VALUE"""),44874.756944444445)</f>
        <v>44874.75694</v>
      </c>
      <c r="B200" s="2">
        <f>IFERROR(__xludf.DUMMYFUNCTION("""COMPUTED_VALUE"""),12.27)</f>
        <v>12.27</v>
      </c>
      <c r="C200" s="2">
        <f>IFERROR(__xludf.DUMMYFUNCTION("""COMPUTED_VALUE"""),12.42)</f>
        <v>12.42</v>
      </c>
      <c r="D200" s="2">
        <f>IFERROR(__xludf.DUMMYFUNCTION("""COMPUTED_VALUE"""),12.07)</f>
        <v>12.07</v>
      </c>
      <c r="E200" s="2">
        <f>IFERROR(__xludf.DUMMYFUNCTION("""COMPUTED_VALUE"""),12.17)</f>
        <v>12.17</v>
      </c>
      <c r="F200" s="2">
        <f>IFERROR(__xludf.DUMMYFUNCTION("""COMPUTED_VALUE"""),6941809.0)</f>
        <v>6941809</v>
      </c>
    </row>
    <row r="201">
      <c r="A201" s="4">
        <f>IFERROR(__xludf.DUMMYFUNCTION("""COMPUTED_VALUE"""),44875.756944444445)</f>
        <v>44875.75694</v>
      </c>
      <c r="B201" s="2">
        <f>IFERROR(__xludf.DUMMYFUNCTION("""COMPUTED_VALUE"""),12.16)</f>
        <v>12.16</v>
      </c>
      <c r="C201" s="2">
        <f>IFERROR(__xludf.DUMMYFUNCTION("""COMPUTED_VALUE"""),12.89)</f>
        <v>12.89</v>
      </c>
      <c r="D201" s="2">
        <f>IFERROR(__xludf.DUMMYFUNCTION("""COMPUTED_VALUE"""),12.16)</f>
        <v>12.16</v>
      </c>
      <c r="E201" s="2">
        <f>IFERROR(__xludf.DUMMYFUNCTION("""COMPUTED_VALUE"""),12.77)</f>
        <v>12.77</v>
      </c>
      <c r="F201" s="2">
        <f>IFERROR(__xludf.DUMMYFUNCTION("""COMPUTED_VALUE"""),1.8864958E7)</f>
        <v>18864958</v>
      </c>
    </row>
    <row r="202">
      <c r="A202" s="4">
        <f>IFERROR(__xludf.DUMMYFUNCTION("""COMPUTED_VALUE"""),44876.756944444445)</f>
        <v>44876.75694</v>
      </c>
      <c r="B202" s="2">
        <f>IFERROR(__xludf.DUMMYFUNCTION("""COMPUTED_VALUE"""),12.46)</f>
        <v>12.46</v>
      </c>
      <c r="C202" s="2">
        <f>IFERROR(__xludf.DUMMYFUNCTION("""COMPUTED_VALUE"""),12.46)</f>
        <v>12.46</v>
      </c>
      <c r="D202" s="2">
        <f>IFERROR(__xludf.DUMMYFUNCTION("""COMPUTED_VALUE"""),12.07)</f>
        <v>12.07</v>
      </c>
      <c r="E202" s="2">
        <f>IFERROR(__xludf.DUMMYFUNCTION("""COMPUTED_VALUE"""),12.11)</f>
        <v>12.11</v>
      </c>
      <c r="F202" s="2">
        <f>IFERROR(__xludf.DUMMYFUNCTION("""COMPUTED_VALUE"""),1.5997441E7)</f>
        <v>15997441</v>
      </c>
    </row>
    <row r="203">
      <c r="A203" s="4">
        <f>IFERROR(__xludf.DUMMYFUNCTION("""COMPUTED_VALUE"""),44879.756944444445)</f>
        <v>44879.75694</v>
      </c>
      <c r="B203" s="2">
        <f>IFERROR(__xludf.DUMMYFUNCTION("""COMPUTED_VALUE"""),12.2)</f>
        <v>12.2</v>
      </c>
      <c r="C203" s="2">
        <f>IFERROR(__xludf.DUMMYFUNCTION("""COMPUTED_VALUE"""),12.27)</f>
        <v>12.27</v>
      </c>
      <c r="D203" s="2">
        <f>IFERROR(__xludf.DUMMYFUNCTION("""COMPUTED_VALUE"""),12.1)</f>
        <v>12.1</v>
      </c>
      <c r="E203" s="2">
        <f>IFERROR(__xludf.DUMMYFUNCTION("""COMPUTED_VALUE"""),12.12)</f>
        <v>12.12</v>
      </c>
      <c r="F203" s="2">
        <f>IFERROR(__xludf.DUMMYFUNCTION("""COMPUTED_VALUE"""),1.2786431E7)</f>
        <v>12786431</v>
      </c>
    </row>
    <row r="204">
      <c r="A204" s="4">
        <f>IFERROR(__xludf.DUMMYFUNCTION("""COMPUTED_VALUE"""),44880.756944444445)</f>
        <v>44880.75694</v>
      </c>
      <c r="B204" s="2">
        <f>IFERROR(__xludf.DUMMYFUNCTION("""COMPUTED_VALUE"""),12.19)</f>
        <v>12.19</v>
      </c>
      <c r="C204" s="2">
        <f>IFERROR(__xludf.DUMMYFUNCTION("""COMPUTED_VALUE"""),12.23)</f>
        <v>12.23</v>
      </c>
      <c r="D204" s="2">
        <f>IFERROR(__xludf.DUMMYFUNCTION("""COMPUTED_VALUE"""),11.83)</f>
        <v>11.83</v>
      </c>
      <c r="E204" s="2">
        <f>IFERROR(__xludf.DUMMYFUNCTION("""COMPUTED_VALUE"""),11.92)</f>
        <v>11.92</v>
      </c>
      <c r="F204" s="2">
        <f>IFERROR(__xludf.DUMMYFUNCTION("""COMPUTED_VALUE"""),1.2606791E7)</f>
        <v>12606791</v>
      </c>
    </row>
    <row r="205">
      <c r="A205" s="4">
        <f>IFERROR(__xludf.DUMMYFUNCTION("""COMPUTED_VALUE"""),44881.756944444445)</f>
        <v>44881.75694</v>
      </c>
      <c r="B205" s="2">
        <f>IFERROR(__xludf.DUMMYFUNCTION("""COMPUTED_VALUE"""),11.95)</f>
        <v>11.95</v>
      </c>
      <c r="C205" s="2">
        <f>IFERROR(__xludf.DUMMYFUNCTION("""COMPUTED_VALUE"""),11.96)</f>
        <v>11.96</v>
      </c>
      <c r="D205" s="2">
        <f>IFERROR(__xludf.DUMMYFUNCTION("""COMPUTED_VALUE"""),11.7)</f>
        <v>11.7</v>
      </c>
      <c r="E205" s="2">
        <f>IFERROR(__xludf.DUMMYFUNCTION("""COMPUTED_VALUE"""),11.73)</f>
        <v>11.73</v>
      </c>
      <c r="F205" s="2">
        <f>IFERROR(__xludf.DUMMYFUNCTION("""COMPUTED_VALUE"""),9291378.0)</f>
        <v>9291378</v>
      </c>
    </row>
    <row r="206">
      <c r="A206" s="4">
        <f>IFERROR(__xludf.DUMMYFUNCTION("""COMPUTED_VALUE"""),44882.756944444445)</f>
        <v>44882.75694</v>
      </c>
      <c r="B206" s="2">
        <f>IFERROR(__xludf.DUMMYFUNCTION("""COMPUTED_VALUE"""),11.75)</f>
        <v>11.75</v>
      </c>
      <c r="C206" s="2">
        <f>IFERROR(__xludf.DUMMYFUNCTION("""COMPUTED_VALUE"""),12.22)</f>
        <v>12.22</v>
      </c>
      <c r="D206" s="2">
        <f>IFERROR(__xludf.DUMMYFUNCTION("""COMPUTED_VALUE"""),11.43)</f>
        <v>11.43</v>
      </c>
      <c r="E206" s="2">
        <f>IFERROR(__xludf.DUMMYFUNCTION("""COMPUTED_VALUE"""),11.99)</f>
        <v>11.99</v>
      </c>
      <c r="F206" s="2">
        <f>IFERROR(__xludf.DUMMYFUNCTION("""COMPUTED_VALUE"""),1.4245241E7)</f>
        <v>14245241</v>
      </c>
    </row>
    <row r="207">
      <c r="A207" s="4">
        <f>IFERROR(__xludf.DUMMYFUNCTION("""COMPUTED_VALUE"""),44883.756944444445)</f>
        <v>44883.75694</v>
      </c>
      <c r="B207" s="2">
        <f>IFERROR(__xludf.DUMMYFUNCTION("""COMPUTED_VALUE"""),11.99)</f>
        <v>11.99</v>
      </c>
      <c r="C207" s="2">
        <f>IFERROR(__xludf.DUMMYFUNCTION("""COMPUTED_VALUE"""),12.14)</f>
        <v>12.14</v>
      </c>
      <c r="D207" s="2">
        <f>IFERROR(__xludf.DUMMYFUNCTION("""COMPUTED_VALUE"""),10.81)</f>
        <v>10.81</v>
      </c>
      <c r="E207" s="2">
        <f>IFERROR(__xludf.DUMMYFUNCTION("""COMPUTED_VALUE"""),11.18)</f>
        <v>11.18</v>
      </c>
      <c r="F207" s="2">
        <f>IFERROR(__xludf.DUMMYFUNCTION("""COMPUTED_VALUE"""),3.8788567E7)</f>
        <v>38788567</v>
      </c>
    </row>
    <row r="208">
      <c r="A208" s="4">
        <f>IFERROR(__xludf.DUMMYFUNCTION("""COMPUTED_VALUE"""),44886.756944444445)</f>
        <v>44886.75694</v>
      </c>
      <c r="B208" s="2">
        <f>IFERROR(__xludf.DUMMYFUNCTION("""COMPUTED_VALUE"""),11.18)</f>
        <v>11.18</v>
      </c>
      <c r="C208" s="2">
        <f>IFERROR(__xludf.DUMMYFUNCTION("""COMPUTED_VALUE"""),11.44)</f>
        <v>11.44</v>
      </c>
      <c r="D208" s="2">
        <f>IFERROR(__xludf.DUMMYFUNCTION("""COMPUTED_VALUE"""),11.15)</f>
        <v>11.15</v>
      </c>
      <c r="E208" s="2">
        <f>IFERROR(__xludf.DUMMYFUNCTION("""COMPUTED_VALUE"""),11.32)</f>
        <v>11.32</v>
      </c>
      <c r="F208" s="2">
        <f>IFERROR(__xludf.DUMMYFUNCTION("""COMPUTED_VALUE"""),1.6007756E7)</f>
        <v>16007756</v>
      </c>
    </row>
    <row r="209">
      <c r="A209" s="4">
        <f>IFERROR(__xludf.DUMMYFUNCTION("""COMPUTED_VALUE"""),44887.756944444445)</f>
        <v>44887.75694</v>
      </c>
      <c r="B209" s="2">
        <f>IFERROR(__xludf.DUMMYFUNCTION("""COMPUTED_VALUE"""),11.36)</f>
        <v>11.36</v>
      </c>
      <c r="C209" s="2">
        <f>IFERROR(__xludf.DUMMYFUNCTION("""COMPUTED_VALUE"""),11.75)</f>
        <v>11.75</v>
      </c>
      <c r="D209" s="2">
        <f>IFERROR(__xludf.DUMMYFUNCTION("""COMPUTED_VALUE"""),11.32)</f>
        <v>11.32</v>
      </c>
      <c r="E209" s="2">
        <f>IFERROR(__xludf.DUMMYFUNCTION("""COMPUTED_VALUE"""),11.57)</f>
        <v>11.57</v>
      </c>
      <c r="F209" s="2">
        <f>IFERROR(__xludf.DUMMYFUNCTION("""COMPUTED_VALUE"""),1.7419937E7)</f>
        <v>17419937</v>
      </c>
    </row>
    <row r="210">
      <c r="A210" s="4">
        <f>IFERROR(__xludf.DUMMYFUNCTION("""COMPUTED_VALUE"""),44888.756944444445)</f>
        <v>44888.75694</v>
      </c>
      <c r="B210" s="2">
        <f>IFERROR(__xludf.DUMMYFUNCTION("""COMPUTED_VALUE"""),11.6)</f>
        <v>11.6</v>
      </c>
      <c r="C210" s="2">
        <f>IFERROR(__xludf.DUMMYFUNCTION("""COMPUTED_VALUE"""),11.61)</f>
        <v>11.61</v>
      </c>
      <c r="D210" s="2">
        <f>IFERROR(__xludf.DUMMYFUNCTION("""COMPUTED_VALUE"""),11.35)</f>
        <v>11.35</v>
      </c>
      <c r="E210" s="2">
        <f>IFERROR(__xludf.DUMMYFUNCTION("""COMPUTED_VALUE"""),11.5)</f>
        <v>11.5</v>
      </c>
      <c r="F210" s="2">
        <f>IFERROR(__xludf.DUMMYFUNCTION("""COMPUTED_VALUE"""),1.0760721E7)</f>
        <v>10760721</v>
      </c>
    </row>
    <row r="211">
      <c r="A211" s="4">
        <f>IFERROR(__xludf.DUMMYFUNCTION("""COMPUTED_VALUE"""),44889.756944444445)</f>
        <v>44889.75694</v>
      </c>
      <c r="B211" s="2">
        <f>IFERROR(__xludf.DUMMYFUNCTION("""COMPUTED_VALUE"""),11.51)</f>
        <v>11.51</v>
      </c>
      <c r="C211" s="2">
        <f>IFERROR(__xludf.DUMMYFUNCTION("""COMPUTED_VALUE"""),11.89)</f>
        <v>11.89</v>
      </c>
      <c r="D211" s="2">
        <f>IFERROR(__xludf.DUMMYFUNCTION("""COMPUTED_VALUE"""),11.47)</f>
        <v>11.47</v>
      </c>
      <c r="E211" s="2">
        <f>IFERROR(__xludf.DUMMYFUNCTION("""COMPUTED_VALUE"""),11.82)</f>
        <v>11.82</v>
      </c>
      <c r="F211" s="2">
        <f>IFERROR(__xludf.DUMMYFUNCTION("""COMPUTED_VALUE"""),2.2210456E7)</f>
        <v>22210456</v>
      </c>
    </row>
    <row r="212">
      <c r="A212" s="4">
        <f>IFERROR(__xludf.DUMMYFUNCTION("""COMPUTED_VALUE"""),44890.756944444445)</f>
        <v>44890.75694</v>
      </c>
      <c r="B212" s="2">
        <f>IFERROR(__xludf.DUMMYFUNCTION("""COMPUTED_VALUE"""),11.85)</f>
        <v>11.85</v>
      </c>
      <c r="C212" s="2">
        <f>IFERROR(__xludf.DUMMYFUNCTION("""COMPUTED_VALUE"""),12.54)</f>
        <v>12.54</v>
      </c>
      <c r="D212" s="2">
        <f>IFERROR(__xludf.DUMMYFUNCTION("""COMPUTED_VALUE"""),11.84)</f>
        <v>11.84</v>
      </c>
      <c r="E212" s="2">
        <f>IFERROR(__xludf.DUMMYFUNCTION("""COMPUTED_VALUE"""),12.43)</f>
        <v>12.43</v>
      </c>
      <c r="F212" s="2">
        <f>IFERROR(__xludf.DUMMYFUNCTION("""COMPUTED_VALUE"""),2.2894357E7)</f>
        <v>22894357</v>
      </c>
    </row>
    <row r="213">
      <c r="A213" s="4">
        <f>IFERROR(__xludf.DUMMYFUNCTION("""COMPUTED_VALUE"""),44893.756944444445)</f>
        <v>44893.75694</v>
      </c>
      <c r="B213" s="2">
        <f>IFERROR(__xludf.DUMMYFUNCTION("""COMPUTED_VALUE"""),12.98)</f>
        <v>12.98</v>
      </c>
      <c r="C213" s="2">
        <f>IFERROR(__xludf.DUMMYFUNCTION("""COMPUTED_VALUE"""),13.67)</f>
        <v>13.67</v>
      </c>
      <c r="D213" s="2">
        <f>IFERROR(__xludf.DUMMYFUNCTION("""COMPUTED_VALUE"""),12.97)</f>
        <v>12.97</v>
      </c>
      <c r="E213" s="2">
        <f>IFERROR(__xludf.DUMMYFUNCTION("""COMPUTED_VALUE"""),13.67)</f>
        <v>13.67</v>
      </c>
      <c r="F213" s="2">
        <f>IFERROR(__xludf.DUMMYFUNCTION("""COMPUTED_VALUE"""),1.7244222E7)</f>
        <v>17244222</v>
      </c>
    </row>
    <row r="214">
      <c r="A214" s="4">
        <f>IFERROR(__xludf.DUMMYFUNCTION("""COMPUTED_VALUE"""),44894.756944444445)</f>
        <v>44894.75694</v>
      </c>
      <c r="B214" s="2">
        <f>IFERROR(__xludf.DUMMYFUNCTION("""COMPUTED_VALUE"""),13.95)</f>
        <v>13.95</v>
      </c>
      <c r="C214" s="2">
        <f>IFERROR(__xludf.DUMMYFUNCTION("""COMPUTED_VALUE"""),14.15)</f>
        <v>14.15</v>
      </c>
      <c r="D214" s="2">
        <f>IFERROR(__xludf.DUMMYFUNCTION("""COMPUTED_VALUE"""),12.82)</f>
        <v>12.82</v>
      </c>
      <c r="E214" s="2">
        <f>IFERROR(__xludf.DUMMYFUNCTION("""COMPUTED_VALUE"""),12.92)</f>
        <v>12.92</v>
      </c>
      <c r="F214" s="2">
        <f>IFERROR(__xludf.DUMMYFUNCTION("""COMPUTED_VALUE"""),3.9859604E7)</f>
        <v>39859604</v>
      </c>
    </row>
    <row r="215">
      <c r="A215" s="4">
        <f>IFERROR(__xludf.DUMMYFUNCTION("""COMPUTED_VALUE"""),44895.756944444445)</f>
        <v>44895.75694</v>
      </c>
      <c r="B215" s="2">
        <f>IFERROR(__xludf.DUMMYFUNCTION("""COMPUTED_VALUE"""),12.92)</f>
        <v>12.92</v>
      </c>
      <c r="C215" s="2">
        <f>IFERROR(__xludf.DUMMYFUNCTION("""COMPUTED_VALUE"""),13.33)</f>
        <v>13.33</v>
      </c>
      <c r="D215" s="2">
        <f>IFERROR(__xludf.DUMMYFUNCTION("""COMPUTED_VALUE"""),12.85)</f>
        <v>12.85</v>
      </c>
      <c r="E215" s="2">
        <f>IFERROR(__xludf.DUMMYFUNCTION("""COMPUTED_VALUE"""),13.16)</f>
        <v>13.16</v>
      </c>
      <c r="F215" s="2">
        <f>IFERROR(__xludf.DUMMYFUNCTION("""COMPUTED_VALUE"""),2.386203E7)</f>
        <v>23862030</v>
      </c>
    </row>
    <row r="216">
      <c r="A216" s="4">
        <f>IFERROR(__xludf.DUMMYFUNCTION("""COMPUTED_VALUE"""),44896.756944444445)</f>
        <v>44896.75694</v>
      </c>
      <c r="B216" s="2">
        <f>IFERROR(__xludf.DUMMYFUNCTION("""COMPUTED_VALUE"""),13.21)</f>
        <v>13.21</v>
      </c>
      <c r="C216" s="2">
        <f>IFERROR(__xludf.DUMMYFUNCTION("""COMPUTED_VALUE"""),13.37)</f>
        <v>13.37</v>
      </c>
      <c r="D216" s="2">
        <f>IFERROR(__xludf.DUMMYFUNCTION("""COMPUTED_VALUE"""),12.97)</f>
        <v>12.97</v>
      </c>
      <c r="E216" s="2">
        <f>IFERROR(__xludf.DUMMYFUNCTION("""COMPUTED_VALUE"""),13.23)</f>
        <v>13.23</v>
      </c>
      <c r="F216" s="2">
        <f>IFERROR(__xludf.DUMMYFUNCTION("""COMPUTED_VALUE"""),1.8094524E7)</f>
        <v>18094524</v>
      </c>
    </row>
    <row r="217">
      <c r="A217" s="4">
        <f>IFERROR(__xludf.DUMMYFUNCTION("""COMPUTED_VALUE"""),44897.756944444445)</f>
        <v>44897.75694</v>
      </c>
      <c r="B217" s="2">
        <f>IFERROR(__xludf.DUMMYFUNCTION("""COMPUTED_VALUE"""),13.25)</f>
        <v>13.25</v>
      </c>
      <c r="C217" s="2">
        <f>IFERROR(__xludf.DUMMYFUNCTION("""COMPUTED_VALUE"""),13.86)</f>
        <v>13.86</v>
      </c>
      <c r="D217" s="2">
        <f>IFERROR(__xludf.DUMMYFUNCTION("""COMPUTED_VALUE"""),13.04)</f>
        <v>13.04</v>
      </c>
      <c r="E217" s="2">
        <f>IFERROR(__xludf.DUMMYFUNCTION("""COMPUTED_VALUE"""),13.49)</f>
        <v>13.49</v>
      </c>
      <c r="F217" s="2">
        <f>IFERROR(__xludf.DUMMYFUNCTION("""COMPUTED_VALUE"""),2.6940491E7)</f>
        <v>26940491</v>
      </c>
    </row>
    <row r="218">
      <c r="A218" s="4">
        <f>IFERROR(__xludf.DUMMYFUNCTION("""COMPUTED_VALUE"""),44900.756944444445)</f>
        <v>44900.75694</v>
      </c>
      <c r="B218" s="2">
        <f>IFERROR(__xludf.DUMMYFUNCTION("""COMPUTED_VALUE"""),13.62)</f>
        <v>13.62</v>
      </c>
      <c r="C218" s="2">
        <f>IFERROR(__xludf.DUMMYFUNCTION("""COMPUTED_VALUE"""),14.25)</f>
        <v>14.25</v>
      </c>
      <c r="D218" s="2">
        <f>IFERROR(__xludf.DUMMYFUNCTION("""COMPUTED_VALUE"""),13.62)</f>
        <v>13.62</v>
      </c>
      <c r="E218" s="2">
        <f>IFERROR(__xludf.DUMMYFUNCTION("""COMPUTED_VALUE"""),14.15)</f>
        <v>14.15</v>
      </c>
      <c r="F218" s="2">
        <f>IFERROR(__xludf.DUMMYFUNCTION("""COMPUTED_VALUE"""),2.4453046E7)</f>
        <v>24453046</v>
      </c>
    </row>
    <row r="219">
      <c r="A219" s="4">
        <f>IFERROR(__xludf.DUMMYFUNCTION("""COMPUTED_VALUE"""),44901.756944444445)</f>
        <v>44901.75694</v>
      </c>
      <c r="B219" s="2">
        <f>IFERROR(__xludf.DUMMYFUNCTION("""COMPUTED_VALUE"""),14.22)</f>
        <v>14.22</v>
      </c>
      <c r="C219" s="2">
        <f>IFERROR(__xludf.DUMMYFUNCTION("""COMPUTED_VALUE"""),14.29)</f>
        <v>14.29</v>
      </c>
      <c r="D219" s="2">
        <f>IFERROR(__xludf.DUMMYFUNCTION("""COMPUTED_VALUE"""),13.52)</f>
        <v>13.52</v>
      </c>
      <c r="E219" s="2">
        <f>IFERROR(__xludf.DUMMYFUNCTION("""COMPUTED_VALUE"""),13.73)</f>
        <v>13.73</v>
      </c>
      <c r="F219" s="2">
        <f>IFERROR(__xludf.DUMMYFUNCTION("""COMPUTED_VALUE"""),1.3672187E7)</f>
        <v>13672187</v>
      </c>
    </row>
    <row r="220">
      <c r="A220" s="4">
        <f>IFERROR(__xludf.DUMMYFUNCTION("""COMPUTED_VALUE"""),44902.756944444445)</f>
        <v>44902.75694</v>
      </c>
      <c r="B220" s="2">
        <f>IFERROR(__xludf.DUMMYFUNCTION("""COMPUTED_VALUE"""),13.75)</f>
        <v>13.75</v>
      </c>
      <c r="C220" s="2">
        <f>IFERROR(__xludf.DUMMYFUNCTION("""COMPUTED_VALUE"""),13.78)</f>
        <v>13.78</v>
      </c>
      <c r="D220" s="2">
        <f>IFERROR(__xludf.DUMMYFUNCTION("""COMPUTED_VALUE"""),12.74)</f>
        <v>12.74</v>
      </c>
      <c r="E220" s="2">
        <f>IFERROR(__xludf.DUMMYFUNCTION("""COMPUTED_VALUE"""),13.03)</f>
        <v>13.03</v>
      </c>
      <c r="F220" s="2">
        <f>IFERROR(__xludf.DUMMYFUNCTION("""COMPUTED_VALUE"""),1.1515802E7)</f>
        <v>11515802</v>
      </c>
    </row>
    <row r="221">
      <c r="A221" s="4">
        <f>IFERROR(__xludf.DUMMYFUNCTION("""COMPUTED_VALUE"""),44903.756944444445)</f>
        <v>44903.75694</v>
      </c>
      <c r="B221" s="2">
        <f>IFERROR(__xludf.DUMMYFUNCTION("""COMPUTED_VALUE"""),13.0)</f>
        <v>13</v>
      </c>
      <c r="C221" s="2">
        <f>IFERROR(__xludf.DUMMYFUNCTION("""COMPUTED_VALUE"""),13.24)</f>
        <v>13.24</v>
      </c>
      <c r="D221" s="2">
        <f>IFERROR(__xludf.DUMMYFUNCTION("""COMPUTED_VALUE"""),12.61)</f>
        <v>12.61</v>
      </c>
      <c r="E221" s="2">
        <f>IFERROR(__xludf.DUMMYFUNCTION("""COMPUTED_VALUE"""),13.12)</f>
        <v>13.12</v>
      </c>
      <c r="F221" s="2">
        <f>IFERROR(__xludf.DUMMYFUNCTION("""COMPUTED_VALUE"""),9250196.0)</f>
        <v>9250196</v>
      </c>
    </row>
    <row r="222">
      <c r="A222" s="4">
        <f>IFERROR(__xludf.DUMMYFUNCTION("""COMPUTED_VALUE"""),44904.756944444445)</f>
        <v>44904.75694</v>
      </c>
      <c r="B222" s="2">
        <f>IFERROR(__xludf.DUMMYFUNCTION("""COMPUTED_VALUE"""),13.12)</f>
        <v>13.12</v>
      </c>
      <c r="C222" s="2">
        <f>IFERROR(__xludf.DUMMYFUNCTION("""COMPUTED_VALUE"""),13.39)</f>
        <v>13.39</v>
      </c>
      <c r="D222" s="2">
        <f>IFERROR(__xludf.DUMMYFUNCTION("""COMPUTED_VALUE"""),13.12)</f>
        <v>13.12</v>
      </c>
      <c r="E222" s="2">
        <f>IFERROR(__xludf.DUMMYFUNCTION("""COMPUTED_VALUE"""),13.35)</f>
        <v>13.35</v>
      </c>
      <c r="F222" s="2">
        <f>IFERROR(__xludf.DUMMYFUNCTION("""COMPUTED_VALUE"""),7404244.0)</f>
        <v>7404244</v>
      </c>
    </row>
    <row r="223">
      <c r="A223" s="4">
        <f>IFERROR(__xludf.DUMMYFUNCTION("""COMPUTED_VALUE"""),44907.756944444445)</f>
        <v>44907.75694</v>
      </c>
      <c r="B223" s="2">
        <f>IFERROR(__xludf.DUMMYFUNCTION("""COMPUTED_VALUE"""),13.4)</f>
        <v>13.4</v>
      </c>
      <c r="C223" s="2">
        <f>IFERROR(__xludf.DUMMYFUNCTION("""COMPUTED_VALUE"""),13.49)</f>
        <v>13.49</v>
      </c>
      <c r="D223" s="2">
        <f>IFERROR(__xludf.DUMMYFUNCTION("""COMPUTED_VALUE"""),13.22)</f>
        <v>13.22</v>
      </c>
      <c r="E223" s="2">
        <f>IFERROR(__xludf.DUMMYFUNCTION("""COMPUTED_VALUE"""),13.36)</f>
        <v>13.36</v>
      </c>
      <c r="F223" s="2">
        <f>IFERROR(__xludf.DUMMYFUNCTION("""COMPUTED_VALUE"""),1.5033591E7)</f>
        <v>15033591</v>
      </c>
    </row>
    <row r="224">
      <c r="A224" s="4">
        <f>IFERROR(__xludf.DUMMYFUNCTION("""COMPUTED_VALUE"""),44908.756944444445)</f>
        <v>44908.75694</v>
      </c>
      <c r="B224" s="2">
        <f>IFERROR(__xludf.DUMMYFUNCTION("""COMPUTED_VALUE"""),13.37)</f>
        <v>13.37</v>
      </c>
      <c r="C224" s="2">
        <f>IFERROR(__xludf.DUMMYFUNCTION("""COMPUTED_VALUE"""),13.43)</f>
        <v>13.43</v>
      </c>
      <c r="D224" s="2">
        <f>IFERROR(__xludf.DUMMYFUNCTION("""COMPUTED_VALUE"""),13.17)</f>
        <v>13.17</v>
      </c>
      <c r="E224" s="2">
        <f>IFERROR(__xludf.DUMMYFUNCTION("""COMPUTED_VALUE"""),13.27)</f>
        <v>13.27</v>
      </c>
      <c r="F224" s="2">
        <f>IFERROR(__xludf.DUMMYFUNCTION("""COMPUTED_VALUE"""),1.1107513E7)</f>
        <v>11107513</v>
      </c>
    </row>
    <row r="225">
      <c r="A225" s="4">
        <f>IFERROR(__xludf.DUMMYFUNCTION("""COMPUTED_VALUE"""),44909.756944444445)</f>
        <v>44909.75694</v>
      </c>
      <c r="B225" s="2">
        <f>IFERROR(__xludf.DUMMYFUNCTION("""COMPUTED_VALUE"""),13.5)</f>
        <v>13.5</v>
      </c>
      <c r="C225" s="2">
        <f>IFERROR(__xludf.DUMMYFUNCTION("""COMPUTED_VALUE"""),13.98)</f>
        <v>13.98</v>
      </c>
      <c r="D225" s="2">
        <f>IFERROR(__xludf.DUMMYFUNCTION("""COMPUTED_VALUE"""),13.08)</f>
        <v>13.08</v>
      </c>
      <c r="E225" s="2">
        <f>IFERROR(__xludf.DUMMYFUNCTION("""COMPUTED_VALUE"""),13.22)</f>
        <v>13.22</v>
      </c>
      <c r="F225" s="2">
        <f>IFERROR(__xludf.DUMMYFUNCTION("""COMPUTED_VALUE"""),2.661385E7)</f>
        <v>26613850</v>
      </c>
    </row>
    <row r="226">
      <c r="A226" s="4">
        <f>IFERROR(__xludf.DUMMYFUNCTION("""COMPUTED_VALUE"""),44910.756944444445)</f>
        <v>44910.75694</v>
      </c>
      <c r="B226" s="2">
        <f>IFERROR(__xludf.DUMMYFUNCTION("""COMPUTED_VALUE"""),13.32)</f>
        <v>13.32</v>
      </c>
      <c r="C226" s="2">
        <f>IFERROR(__xludf.DUMMYFUNCTION("""COMPUTED_VALUE"""),13.56)</f>
        <v>13.56</v>
      </c>
      <c r="D226" s="2">
        <f>IFERROR(__xludf.DUMMYFUNCTION("""COMPUTED_VALUE"""),12.8)</f>
        <v>12.8</v>
      </c>
      <c r="E226" s="2">
        <f>IFERROR(__xludf.DUMMYFUNCTION("""COMPUTED_VALUE"""),13.34)</f>
        <v>13.34</v>
      </c>
      <c r="F226" s="2">
        <f>IFERROR(__xludf.DUMMYFUNCTION("""COMPUTED_VALUE"""),9684919.0)</f>
        <v>9684919</v>
      </c>
    </row>
    <row r="227">
      <c r="A227" s="4">
        <f>IFERROR(__xludf.DUMMYFUNCTION("""COMPUTED_VALUE"""),44911.756944444445)</f>
        <v>44911.75694</v>
      </c>
      <c r="B227" s="2">
        <f>IFERROR(__xludf.DUMMYFUNCTION("""COMPUTED_VALUE"""),13.41)</f>
        <v>13.41</v>
      </c>
      <c r="C227" s="2">
        <f>IFERROR(__xludf.DUMMYFUNCTION("""COMPUTED_VALUE"""),13.43)</f>
        <v>13.43</v>
      </c>
      <c r="D227" s="2">
        <f>IFERROR(__xludf.DUMMYFUNCTION("""COMPUTED_VALUE"""),13.18)</f>
        <v>13.18</v>
      </c>
      <c r="E227" s="2">
        <f>IFERROR(__xludf.DUMMYFUNCTION("""COMPUTED_VALUE"""),13.18)</f>
        <v>13.18</v>
      </c>
      <c r="F227" s="2">
        <f>IFERROR(__xludf.DUMMYFUNCTION("""COMPUTED_VALUE"""),2241133.0)</f>
        <v>2241133</v>
      </c>
    </row>
    <row r="228">
      <c r="A228" s="4">
        <f>IFERROR(__xludf.DUMMYFUNCTION("""COMPUTED_VALUE"""),44914.756944444445)</f>
        <v>44914.75694</v>
      </c>
      <c r="B228" s="2">
        <f>IFERROR(__xludf.DUMMYFUNCTION("""COMPUTED_VALUE"""),13.32)</f>
        <v>13.32</v>
      </c>
      <c r="C228" s="2">
        <f>IFERROR(__xludf.DUMMYFUNCTION("""COMPUTED_VALUE"""),13.62)</f>
        <v>13.62</v>
      </c>
      <c r="D228" s="2">
        <f>IFERROR(__xludf.DUMMYFUNCTION("""COMPUTED_VALUE"""),13.26)</f>
        <v>13.26</v>
      </c>
      <c r="E228" s="2">
        <f>IFERROR(__xludf.DUMMYFUNCTION("""COMPUTED_VALUE"""),13.52)</f>
        <v>13.52</v>
      </c>
      <c r="F228" s="2">
        <f>IFERROR(__xludf.DUMMYFUNCTION("""COMPUTED_VALUE"""),9856925.0)</f>
        <v>9856925</v>
      </c>
    </row>
    <row r="229">
      <c r="A229" s="4">
        <f>IFERROR(__xludf.DUMMYFUNCTION("""COMPUTED_VALUE"""),44915.756944444445)</f>
        <v>44915.75694</v>
      </c>
      <c r="B229" s="2">
        <f>IFERROR(__xludf.DUMMYFUNCTION("""COMPUTED_VALUE"""),13.53)</f>
        <v>13.53</v>
      </c>
      <c r="C229" s="2">
        <f>IFERROR(__xludf.DUMMYFUNCTION("""COMPUTED_VALUE"""),13.58)</f>
        <v>13.58</v>
      </c>
      <c r="D229" s="2">
        <f>IFERROR(__xludf.DUMMYFUNCTION("""COMPUTED_VALUE"""),13.28)</f>
        <v>13.28</v>
      </c>
      <c r="E229" s="2">
        <f>IFERROR(__xludf.DUMMYFUNCTION("""COMPUTED_VALUE"""),13.34)</f>
        <v>13.34</v>
      </c>
      <c r="F229" s="2">
        <f>IFERROR(__xludf.DUMMYFUNCTION("""COMPUTED_VALUE"""),7974750.0)</f>
        <v>7974750</v>
      </c>
    </row>
    <row r="230">
      <c r="A230" s="4">
        <f>IFERROR(__xludf.DUMMYFUNCTION("""COMPUTED_VALUE"""),44916.756944444445)</f>
        <v>44916.75694</v>
      </c>
      <c r="B230" s="2">
        <f>IFERROR(__xludf.DUMMYFUNCTION("""COMPUTED_VALUE"""),13.34)</f>
        <v>13.34</v>
      </c>
      <c r="C230" s="2">
        <f>IFERROR(__xludf.DUMMYFUNCTION("""COMPUTED_VALUE"""),13.37)</f>
        <v>13.37</v>
      </c>
      <c r="D230" s="2">
        <f>IFERROR(__xludf.DUMMYFUNCTION("""COMPUTED_VALUE"""),13.25)</f>
        <v>13.25</v>
      </c>
      <c r="E230" s="2">
        <f>IFERROR(__xludf.DUMMYFUNCTION("""COMPUTED_VALUE"""),13.29)</f>
        <v>13.29</v>
      </c>
      <c r="F230" s="2">
        <f>IFERROR(__xludf.DUMMYFUNCTION("""COMPUTED_VALUE"""),6758061.0)</f>
        <v>6758061</v>
      </c>
    </row>
    <row r="231">
      <c r="A231" s="4">
        <f>IFERROR(__xludf.DUMMYFUNCTION("""COMPUTED_VALUE"""),44917.756944444445)</f>
        <v>44917.75694</v>
      </c>
      <c r="B231" s="2">
        <f>IFERROR(__xludf.DUMMYFUNCTION("""COMPUTED_VALUE"""),13.29)</f>
        <v>13.29</v>
      </c>
      <c r="C231" s="2">
        <f>IFERROR(__xludf.DUMMYFUNCTION("""COMPUTED_VALUE"""),14.22)</f>
        <v>14.22</v>
      </c>
      <c r="D231" s="2">
        <f>IFERROR(__xludf.DUMMYFUNCTION("""COMPUTED_VALUE"""),13.22)</f>
        <v>13.22</v>
      </c>
      <c r="E231" s="2">
        <f>IFERROR(__xludf.DUMMYFUNCTION("""COMPUTED_VALUE"""),13.83)</f>
        <v>13.83</v>
      </c>
      <c r="F231" s="2">
        <f>IFERROR(__xludf.DUMMYFUNCTION("""COMPUTED_VALUE"""),2.5247605E7)</f>
        <v>25247605</v>
      </c>
    </row>
    <row r="232">
      <c r="A232" s="4">
        <f>IFERROR(__xludf.DUMMYFUNCTION("""COMPUTED_VALUE"""),44918.756944444445)</f>
        <v>44918.75694</v>
      </c>
      <c r="B232" s="2">
        <f>IFERROR(__xludf.DUMMYFUNCTION("""COMPUTED_VALUE"""),13.85)</f>
        <v>13.85</v>
      </c>
      <c r="C232" s="2">
        <f>IFERROR(__xludf.DUMMYFUNCTION("""COMPUTED_VALUE"""),14.44)</f>
        <v>14.44</v>
      </c>
      <c r="D232" s="2">
        <f>IFERROR(__xludf.DUMMYFUNCTION("""COMPUTED_VALUE"""),13.75)</f>
        <v>13.75</v>
      </c>
      <c r="E232" s="2">
        <f>IFERROR(__xludf.DUMMYFUNCTION("""COMPUTED_VALUE"""),14.15)</f>
        <v>14.15</v>
      </c>
      <c r="F232" s="2">
        <f>IFERROR(__xludf.DUMMYFUNCTION("""COMPUTED_VALUE"""),2.3111394E7)</f>
        <v>23111394</v>
      </c>
    </row>
    <row r="233">
      <c r="A233" s="4">
        <f>IFERROR(__xludf.DUMMYFUNCTION("""COMPUTED_VALUE"""),44921.756944444445)</f>
        <v>44921.75694</v>
      </c>
      <c r="B233" s="2">
        <f>IFERROR(__xludf.DUMMYFUNCTION("""COMPUTED_VALUE"""),14.25)</f>
        <v>14.25</v>
      </c>
      <c r="C233" s="2">
        <f>IFERROR(__xludf.DUMMYFUNCTION("""COMPUTED_VALUE"""),14.44)</f>
        <v>14.44</v>
      </c>
      <c r="D233" s="2">
        <f>IFERROR(__xludf.DUMMYFUNCTION("""COMPUTED_VALUE"""),13.87)</f>
        <v>13.87</v>
      </c>
      <c r="E233" s="2">
        <f>IFERROR(__xludf.DUMMYFUNCTION("""COMPUTED_VALUE"""),13.94)</f>
        <v>13.94</v>
      </c>
      <c r="F233" s="2">
        <f>IFERROR(__xludf.DUMMYFUNCTION("""COMPUTED_VALUE"""),1.3554076E7)</f>
        <v>13554076</v>
      </c>
    </row>
    <row r="234">
      <c r="A234" s="4">
        <f>IFERROR(__xludf.DUMMYFUNCTION("""COMPUTED_VALUE"""),44922.756944444445)</f>
        <v>44922.75694</v>
      </c>
      <c r="B234" s="2">
        <f>IFERROR(__xludf.DUMMYFUNCTION("""COMPUTED_VALUE"""),13.94)</f>
        <v>13.94</v>
      </c>
      <c r="C234" s="2">
        <f>IFERROR(__xludf.DUMMYFUNCTION("""COMPUTED_VALUE"""),13.95)</f>
        <v>13.95</v>
      </c>
      <c r="D234" s="2">
        <f>IFERROR(__xludf.DUMMYFUNCTION("""COMPUTED_VALUE"""),13.28)</f>
        <v>13.28</v>
      </c>
      <c r="E234" s="2">
        <f>IFERROR(__xludf.DUMMYFUNCTION("""COMPUTED_VALUE"""),13.38)</f>
        <v>13.38</v>
      </c>
      <c r="F234" s="2">
        <f>IFERROR(__xludf.DUMMYFUNCTION("""COMPUTED_VALUE"""),8376410.0)</f>
        <v>8376410</v>
      </c>
    </row>
    <row r="235">
      <c r="A235" s="4">
        <f>IFERROR(__xludf.DUMMYFUNCTION("""COMPUTED_VALUE"""),44923.756944444445)</f>
        <v>44923.75694</v>
      </c>
      <c r="B235" s="2">
        <f>IFERROR(__xludf.DUMMYFUNCTION("""COMPUTED_VALUE"""),13.39)</f>
        <v>13.39</v>
      </c>
      <c r="C235" s="2">
        <f>IFERROR(__xludf.DUMMYFUNCTION("""COMPUTED_VALUE"""),13.42)</f>
        <v>13.42</v>
      </c>
      <c r="D235" s="2">
        <f>IFERROR(__xludf.DUMMYFUNCTION("""COMPUTED_VALUE"""),12.74)</f>
        <v>12.74</v>
      </c>
      <c r="E235" s="2">
        <f>IFERROR(__xludf.DUMMYFUNCTION("""COMPUTED_VALUE"""),13.04)</f>
        <v>13.04</v>
      </c>
      <c r="F235" s="2">
        <f>IFERROR(__xludf.DUMMYFUNCTION("""COMPUTED_VALUE"""),6466463.0)</f>
        <v>6466463</v>
      </c>
    </row>
    <row r="236">
      <c r="A236" s="4">
        <f>IFERROR(__xludf.DUMMYFUNCTION("""COMPUTED_VALUE"""),44924.756944444445)</f>
        <v>44924.75694</v>
      </c>
      <c r="B236" s="2">
        <f>IFERROR(__xludf.DUMMYFUNCTION("""COMPUTED_VALUE"""),13.07)</f>
        <v>13.07</v>
      </c>
      <c r="C236" s="2">
        <f>IFERROR(__xludf.DUMMYFUNCTION("""COMPUTED_VALUE"""),13.4)</f>
        <v>13.4</v>
      </c>
      <c r="D236" s="2">
        <f>IFERROR(__xludf.DUMMYFUNCTION("""COMPUTED_VALUE"""),13.05)</f>
        <v>13.05</v>
      </c>
      <c r="E236" s="2">
        <f>IFERROR(__xludf.DUMMYFUNCTION("""COMPUTED_VALUE"""),13.28)</f>
        <v>13.28</v>
      </c>
      <c r="F236" s="2">
        <f>IFERROR(__xludf.DUMMYFUNCTION("""COMPUTED_VALUE"""),6325923.0)</f>
        <v>6325923</v>
      </c>
    </row>
    <row r="237">
      <c r="A237" s="4">
        <f>IFERROR(__xludf.DUMMYFUNCTION("""COMPUTED_VALUE"""),44925.756944444445)</f>
        <v>44925.75694</v>
      </c>
      <c r="B237" s="2">
        <f>IFERROR(__xludf.DUMMYFUNCTION("""COMPUTED_VALUE"""),13.31)</f>
        <v>13.31</v>
      </c>
      <c r="C237" s="2">
        <f>IFERROR(__xludf.DUMMYFUNCTION("""COMPUTED_VALUE"""),13.76)</f>
        <v>13.76</v>
      </c>
      <c r="D237" s="2">
        <f>IFERROR(__xludf.DUMMYFUNCTION("""COMPUTED_VALUE"""),13.27)</f>
        <v>13.27</v>
      </c>
      <c r="E237" s="2">
        <f>IFERROR(__xludf.DUMMYFUNCTION("""COMPUTED_VALUE"""),13.48)</f>
        <v>13.48</v>
      </c>
      <c r="F237" s="2">
        <f>IFERROR(__xludf.DUMMYFUNCTION("""COMPUTED_VALUE"""),6951737.0)</f>
        <v>6951737</v>
      </c>
    </row>
    <row r="238">
      <c r="A238" s="4">
        <f>IFERROR(__xludf.DUMMYFUNCTION("""COMPUTED_VALUE"""),44928.756944444445)</f>
        <v>44928.75694</v>
      </c>
      <c r="B238" s="2">
        <f>IFERROR(__xludf.DUMMYFUNCTION("""COMPUTED_VALUE"""),13.6)</f>
        <v>13.6</v>
      </c>
      <c r="C238" s="2">
        <f>IFERROR(__xludf.DUMMYFUNCTION("""COMPUTED_VALUE"""),13.7)</f>
        <v>13.7</v>
      </c>
      <c r="D238" s="2">
        <f>IFERROR(__xludf.DUMMYFUNCTION("""COMPUTED_VALUE"""),13.49)</f>
        <v>13.49</v>
      </c>
      <c r="E238" s="2">
        <f>IFERROR(__xludf.DUMMYFUNCTION("""COMPUTED_VALUE"""),13.51)</f>
        <v>13.51</v>
      </c>
      <c r="F238" s="2">
        <f>IFERROR(__xludf.DUMMYFUNCTION("""COMPUTED_VALUE"""),6444723.0)</f>
        <v>6444723</v>
      </c>
    </row>
    <row r="239">
      <c r="A239" s="4">
        <f>IFERROR(__xludf.DUMMYFUNCTION("""COMPUTED_VALUE"""),44929.756944444445)</f>
        <v>44929.75694</v>
      </c>
      <c r="B239" s="2">
        <f>IFERROR(__xludf.DUMMYFUNCTION("""COMPUTED_VALUE"""),13.52)</f>
        <v>13.52</v>
      </c>
      <c r="C239" s="2">
        <f>IFERROR(__xludf.DUMMYFUNCTION("""COMPUTED_VALUE"""),13.61)</f>
        <v>13.61</v>
      </c>
      <c r="D239" s="2">
        <f>IFERROR(__xludf.DUMMYFUNCTION("""COMPUTED_VALUE"""),12.9)</f>
        <v>12.9</v>
      </c>
      <c r="E239" s="2">
        <f>IFERROR(__xludf.DUMMYFUNCTION("""COMPUTED_VALUE"""),13.08)</f>
        <v>13.08</v>
      </c>
      <c r="F239" s="2">
        <f>IFERROR(__xludf.DUMMYFUNCTION("""COMPUTED_VALUE"""),7098593.0)</f>
        <v>7098593</v>
      </c>
    </row>
    <row r="240">
      <c r="A240" s="4">
        <f>IFERROR(__xludf.DUMMYFUNCTION("""COMPUTED_VALUE"""),44930.756944444445)</f>
        <v>44930.75694</v>
      </c>
      <c r="B240" s="2">
        <f>IFERROR(__xludf.DUMMYFUNCTION("""COMPUTED_VALUE"""),13.09)</f>
        <v>13.09</v>
      </c>
      <c r="C240" s="2">
        <f>IFERROR(__xludf.DUMMYFUNCTION("""COMPUTED_VALUE"""),13.12)</f>
        <v>13.12</v>
      </c>
      <c r="D240" s="2">
        <f>IFERROR(__xludf.DUMMYFUNCTION("""COMPUTED_VALUE"""),12.65)</f>
        <v>12.65</v>
      </c>
      <c r="E240" s="2">
        <f>IFERROR(__xludf.DUMMYFUNCTION("""COMPUTED_VALUE"""),12.78)</f>
        <v>12.78</v>
      </c>
      <c r="F240" s="2">
        <f>IFERROR(__xludf.DUMMYFUNCTION("""COMPUTED_VALUE"""),6410803.0)</f>
        <v>6410803</v>
      </c>
    </row>
    <row r="241">
      <c r="A241" s="4">
        <f>IFERROR(__xludf.DUMMYFUNCTION("""COMPUTED_VALUE"""),44931.756944444445)</f>
        <v>44931.75694</v>
      </c>
      <c r="B241" s="2">
        <f>IFERROR(__xludf.DUMMYFUNCTION("""COMPUTED_VALUE"""),12.8)</f>
        <v>12.8</v>
      </c>
      <c r="C241" s="2">
        <f>IFERROR(__xludf.DUMMYFUNCTION("""COMPUTED_VALUE"""),12.83)</f>
        <v>12.83</v>
      </c>
      <c r="D241" s="2">
        <f>IFERROR(__xludf.DUMMYFUNCTION("""COMPUTED_VALUE"""),12.1)</f>
        <v>12.1</v>
      </c>
      <c r="E241" s="2">
        <f>IFERROR(__xludf.DUMMYFUNCTION("""COMPUTED_VALUE"""),12.16)</f>
        <v>12.16</v>
      </c>
      <c r="F241" s="2">
        <f>IFERROR(__xludf.DUMMYFUNCTION("""COMPUTED_VALUE"""),5991946.0)</f>
        <v>5991946</v>
      </c>
    </row>
    <row r="242">
      <c r="A242" s="4">
        <f>IFERROR(__xludf.DUMMYFUNCTION("""COMPUTED_VALUE"""),44932.756944444445)</f>
        <v>44932.75694</v>
      </c>
      <c r="B242" s="2">
        <f>IFERROR(__xludf.DUMMYFUNCTION("""COMPUTED_VALUE"""),11.89)</f>
        <v>11.89</v>
      </c>
      <c r="C242" s="2">
        <f>IFERROR(__xludf.DUMMYFUNCTION("""COMPUTED_VALUE"""),12.39)</f>
        <v>12.39</v>
      </c>
      <c r="D242" s="2">
        <f>IFERROR(__xludf.DUMMYFUNCTION("""COMPUTED_VALUE"""),11.42)</f>
        <v>11.42</v>
      </c>
      <c r="E242" s="2">
        <f>IFERROR(__xludf.DUMMYFUNCTION("""COMPUTED_VALUE"""),12.32)</f>
        <v>12.32</v>
      </c>
      <c r="F242" s="2">
        <f>IFERROR(__xludf.DUMMYFUNCTION("""COMPUTED_VALUE"""),9378240.0)</f>
        <v>9378240</v>
      </c>
    </row>
    <row r="243">
      <c r="A243" s="4">
        <f>IFERROR(__xludf.DUMMYFUNCTION("""COMPUTED_VALUE"""),44935.756944444445)</f>
        <v>44935.75694</v>
      </c>
      <c r="B243" s="2">
        <f>IFERROR(__xludf.DUMMYFUNCTION("""COMPUTED_VALUE"""),12.4)</f>
        <v>12.4</v>
      </c>
      <c r="C243" s="2">
        <f>IFERROR(__xludf.DUMMYFUNCTION("""COMPUTED_VALUE"""),13.03)</f>
        <v>13.03</v>
      </c>
      <c r="D243" s="2">
        <f>IFERROR(__xludf.DUMMYFUNCTION("""COMPUTED_VALUE"""),12.12)</f>
        <v>12.12</v>
      </c>
      <c r="E243" s="2">
        <f>IFERROR(__xludf.DUMMYFUNCTION("""COMPUTED_VALUE"""),12.38)</f>
        <v>12.38</v>
      </c>
      <c r="F243" s="2">
        <f>IFERROR(__xludf.DUMMYFUNCTION("""COMPUTED_VALUE"""),1.1690964E7)</f>
        <v>11690964</v>
      </c>
    </row>
    <row r="244">
      <c r="A244" s="4">
        <f>IFERROR(__xludf.DUMMYFUNCTION("""COMPUTED_VALUE"""),44936.756944444445)</f>
        <v>44936.75694</v>
      </c>
      <c r="B244" s="2">
        <f>IFERROR(__xludf.DUMMYFUNCTION("""COMPUTED_VALUE"""),12.31)</f>
        <v>12.31</v>
      </c>
      <c r="C244" s="2">
        <f>IFERROR(__xludf.DUMMYFUNCTION("""COMPUTED_VALUE"""),12.36)</f>
        <v>12.36</v>
      </c>
      <c r="D244" s="2">
        <f>IFERROR(__xludf.DUMMYFUNCTION("""COMPUTED_VALUE"""),11.76)</f>
        <v>11.76</v>
      </c>
      <c r="E244" s="2">
        <f>IFERROR(__xludf.DUMMYFUNCTION("""COMPUTED_VALUE"""),11.96)</f>
        <v>11.96</v>
      </c>
      <c r="F244" s="2">
        <f>IFERROR(__xludf.DUMMYFUNCTION("""COMPUTED_VALUE"""),6588099.0)</f>
        <v>6588099</v>
      </c>
    </row>
    <row r="245">
      <c r="A245" s="4">
        <f>IFERROR(__xludf.DUMMYFUNCTION("""COMPUTED_VALUE"""),44937.756944444445)</f>
        <v>44937.75694</v>
      </c>
      <c r="B245" s="2">
        <f>IFERROR(__xludf.DUMMYFUNCTION("""COMPUTED_VALUE"""),11.96)</f>
        <v>11.96</v>
      </c>
      <c r="C245" s="2">
        <f>IFERROR(__xludf.DUMMYFUNCTION("""COMPUTED_VALUE"""),12.17)</f>
        <v>12.17</v>
      </c>
      <c r="D245" s="2">
        <f>IFERROR(__xludf.DUMMYFUNCTION("""COMPUTED_VALUE"""),11.28)</f>
        <v>11.28</v>
      </c>
      <c r="E245" s="2">
        <f>IFERROR(__xludf.DUMMYFUNCTION("""COMPUTED_VALUE"""),11.28)</f>
        <v>11.28</v>
      </c>
      <c r="F245" s="2">
        <f>IFERROR(__xludf.DUMMYFUNCTION("""COMPUTED_VALUE"""),4972457.0)</f>
        <v>4972457</v>
      </c>
    </row>
    <row r="246">
      <c r="A246" s="4">
        <f>IFERROR(__xludf.DUMMYFUNCTION("""COMPUTED_VALUE"""),44938.756944444445)</f>
        <v>44938.75694</v>
      </c>
      <c r="B246" s="2">
        <f>IFERROR(__xludf.DUMMYFUNCTION("""COMPUTED_VALUE"""),11.5)</f>
        <v>11.5</v>
      </c>
      <c r="C246" s="2">
        <f>IFERROR(__xludf.DUMMYFUNCTION("""COMPUTED_VALUE"""),11.62)</f>
        <v>11.62</v>
      </c>
      <c r="D246" s="2">
        <f>IFERROR(__xludf.DUMMYFUNCTION("""COMPUTED_VALUE"""),10.4)</f>
        <v>10.4</v>
      </c>
      <c r="E246" s="2">
        <f>IFERROR(__xludf.DUMMYFUNCTION("""COMPUTED_VALUE"""),11.39)</f>
        <v>11.39</v>
      </c>
      <c r="F246" s="2">
        <f>IFERROR(__xludf.DUMMYFUNCTION("""COMPUTED_VALUE"""),9419284.0)</f>
        <v>9419284</v>
      </c>
    </row>
    <row r="247">
      <c r="A247" s="4">
        <f>IFERROR(__xludf.DUMMYFUNCTION("""COMPUTED_VALUE"""),44939.756944444445)</f>
        <v>44939.75694</v>
      </c>
      <c r="B247" s="2">
        <f>IFERROR(__xludf.DUMMYFUNCTION("""COMPUTED_VALUE"""),11.31)</f>
        <v>11.31</v>
      </c>
      <c r="C247" s="2">
        <f>IFERROR(__xludf.DUMMYFUNCTION("""COMPUTED_VALUE"""),11.8)</f>
        <v>11.8</v>
      </c>
      <c r="D247" s="2">
        <f>IFERROR(__xludf.DUMMYFUNCTION("""COMPUTED_VALUE"""),11.23)</f>
        <v>11.23</v>
      </c>
      <c r="E247" s="2">
        <f>IFERROR(__xludf.DUMMYFUNCTION("""COMPUTED_VALUE"""),11.47)</f>
        <v>11.47</v>
      </c>
      <c r="F247" s="2">
        <f>IFERROR(__xludf.DUMMYFUNCTION("""COMPUTED_VALUE"""),9220705.0)</f>
        <v>9220705</v>
      </c>
    </row>
    <row r="248">
      <c r="A248" s="4">
        <f>IFERROR(__xludf.DUMMYFUNCTION("""COMPUTED_VALUE"""),44942.756944444445)</f>
        <v>44942.75694</v>
      </c>
      <c r="B248" s="2">
        <f>IFERROR(__xludf.DUMMYFUNCTION("""COMPUTED_VALUE"""),11.53)</f>
        <v>11.53</v>
      </c>
      <c r="C248" s="2">
        <f>IFERROR(__xludf.DUMMYFUNCTION("""COMPUTED_VALUE"""),11.84)</f>
        <v>11.84</v>
      </c>
      <c r="D248" s="2">
        <f>IFERROR(__xludf.DUMMYFUNCTION("""COMPUTED_VALUE"""),11.53)</f>
        <v>11.53</v>
      </c>
      <c r="E248" s="2">
        <f>IFERROR(__xludf.DUMMYFUNCTION("""COMPUTED_VALUE"""),11.8)</f>
        <v>11.8</v>
      </c>
      <c r="F248" s="2">
        <f>IFERROR(__xludf.DUMMYFUNCTION("""COMPUTED_VALUE"""),4631710.0)</f>
        <v>4631710</v>
      </c>
    </row>
    <row r="249">
      <c r="A249" s="4">
        <f>IFERROR(__xludf.DUMMYFUNCTION("""COMPUTED_VALUE"""),44943.756944444445)</f>
        <v>44943.75694</v>
      </c>
      <c r="B249" s="2">
        <f>IFERROR(__xludf.DUMMYFUNCTION("""COMPUTED_VALUE"""),11.82)</f>
        <v>11.82</v>
      </c>
      <c r="C249" s="2">
        <f>IFERROR(__xludf.DUMMYFUNCTION("""COMPUTED_VALUE"""),12.09)</f>
        <v>12.09</v>
      </c>
      <c r="D249" s="2">
        <f>IFERROR(__xludf.DUMMYFUNCTION("""COMPUTED_VALUE"""),11.7)</f>
        <v>11.7</v>
      </c>
      <c r="E249" s="2">
        <f>IFERROR(__xludf.DUMMYFUNCTION("""COMPUTED_VALUE"""),12.02)</f>
        <v>12.02</v>
      </c>
      <c r="F249" s="2">
        <f>IFERROR(__xludf.DUMMYFUNCTION("""COMPUTED_VALUE"""),5993967.0)</f>
        <v>5993967</v>
      </c>
    </row>
    <row r="250">
      <c r="A250" s="4">
        <f>IFERROR(__xludf.DUMMYFUNCTION("""COMPUTED_VALUE"""),44944.756944444445)</f>
        <v>44944.75694</v>
      </c>
      <c r="B250" s="2">
        <f>IFERROR(__xludf.DUMMYFUNCTION("""COMPUTED_VALUE"""),12.02)</f>
        <v>12.02</v>
      </c>
      <c r="C250" s="2">
        <f>IFERROR(__xludf.DUMMYFUNCTION("""COMPUTED_VALUE"""),12.14)</f>
        <v>12.14</v>
      </c>
      <c r="D250" s="2">
        <f>IFERROR(__xludf.DUMMYFUNCTION("""COMPUTED_VALUE"""),11.83)</f>
        <v>11.83</v>
      </c>
      <c r="E250" s="2">
        <f>IFERROR(__xludf.DUMMYFUNCTION("""COMPUTED_VALUE"""),11.93)</f>
        <v>11.93</v>
      </c>
      <c r="F250" s="2">
        <f>IFERROR(__xludf.DUMMYFUNCTION("""COMPUTED_VALUE"""),5763110.0)</f>
        <v>5763110</v>
      </c>
    </row>
    <row r="251">
      <c r="A251" s="4">
        <f>IFERROR(__xludf.DUMMYFUNCTION("""COMPUTED_VALUE"""),44945.756944444445)</f>
        <v>44945.75694</v>
      </c>
      <c r="B251" s="2">
        <f>IFERROR(__xludf.DUMMYFUNCTION("""COMPUTED_VALUE"""),11.93)</f>
        <v>11.93</v>
      </c>
      <c r="C251" s="2">
        <f>IFERROR(__xludf.DUMMYFUNCTION("""COMPUTED_VALUE"""),12.14)</f>
        <v>12.14</v>
      </c>
      <c r="D251" s="2">
        <f>IFERROR(__xludf.DUMMYFUNCTION("""COMPUTED_VALUE"""),11.84)</f>
        <v>11.84</v>
      </c>
      <c r="E251" s="2">
        <f>IFERROR(__xludf.DUMMYFUNCTION("""COMPUTED_VALUE"""),11.94)</f>
        <v>11.94</v>
      </c>
      <c r="F251" s="2">
        <f>IFERROR(__xludf.DUMMYFUNCTION("""COMPUTED_VALUE"""),5481071.0)</f>
        <v>5481071</v>
      </c>
    </row>
    <row r="252">
      <c r="A252" s="4">
        <f>IFERROR(__xludf.DUMMYFUNCTION("""COMPUTED_VALUE"""),44946.756944444445)</f>
        <v>44946.75694</v>
      </c>
      <c r="B252" s="2">
        <f>IFERROR(__xludf.DUMMYFUNCTION("""COMPUTED_VALUE"""),11.95)</f>
        <v>11.95</v>
      </c>
      <c r="C252" s="2">
        <f>IFERROR(__xludf.DUMMYFUNCTION("""COMPUTED_VALUE"""),12.25)</f>
        <v>12.25</v>
      </c>
      <c r="D252" s="2">
        <f>IFERROR(__xludf.DUMMYFUNCTION("""COMPUTED_VALUE"""),11.95)</f>
        <v>11.95</v>
      </c>
      <c r="E252" s="2">
        <f>IFERROR(__xludf.DUMMYFUNCTION("""COMPUTED_VALUE"""),12.08)</f>
        <v>12.08</v>
      </c>
      <c r="F252" s="2">
        <f>IFERROR(__xludf.DUMMYFUNCTION("""COMPUTED_VALUE"""),7570513.0)</f>
        <v>7570513</v>
      </c>
    </row>
    <row r="253">
      <c r="A253" s="4">
        <f>IFERROR(__xludf.DUMMYFUNCTION("""COMPUTED_VALUE"""),44949.756944444445)</f>
        <v>44949.75694</v>
      </c>
      <c r="B253" s="2">
        <f>IFERROR(__xludf.DUMMYFUNCTION("""COMPUTED_VALUE"""),12.14)</f>
        <v>12.14</v>
      </c>
      <c r="C253" s="2">
        <f>IFERROR(__xludf.DUMMYFUNCTION("""COMPUTED_VALUE"""),12.32)</f>
        <v>12.32</v>
      </c>
      <c r="D253" s="2">
        <f>IFERROR(__xludf.DUMMYFUNCTION("""COMPUTED_VALUE"""),11.54)</f>
        <v>11.54</v>
      </c>
      <c r="E253" s="2">
        <f>IFERROR(__xludf.DUMMYFUNCTION("""COMPUTED_VALUE"""),11.61)</f>
        <v>11.61</v>
      </c>
      <c r="F253" s="2">
        <f>IFERROR(__xludf.DUMMYFUNCTION("""COMPUTED_VALUE"""),6851223.0)</f>
        <v>6851223</v>
      </c>
    </row>
    <row r="254">
      <c r="A254" s="4">
        <f>IFERROR(__xludf.DUMMYFUNCTION("""COMPUTED_VALUE"""),44950.756944444445)</f>
        <v>44950.75694</v>
      </c>
      <c r="B254" s="2">
        <f>IFERROR(__xludf.DUMMYFUNCTION("""COMPUTED_VALUE"""),11.62)</f>
        <v>11.62</v>
      </c>
      <c r="C254" s="2">
        <f>IFERROR(__xludf.DUMMYFUNCTION("""COMPUTED_VALUE"""),11.67)</f>
        <v>11.67</v>
      </c>
      <c r="D254" s="2">
        <f>IFERROR(__xludf.DUMMYFUNCTION("""COMPUTED_VALUE"""),11.17)</f>
        <v>11.17</v>
      </c>
      <c r="E254" s="2">
        <f>IFERROR(__xludf.DUMMYFUNCTION("""COMPUTED_VALUE"""),11.27)</f>
        <v>11.27</v>
      </c>
      <c r="F254" s="2">
        <f>IFERROR(__xludf.DUMMYFUNCTION("""COMPUTED_VALUE"""),5780869.0)</f>
        <v>5780869</v>
      </c>
    </row>
    <row r="255">
      <c r="A255" s="4">
        <f>IFERROR(__xludf.DUMMYFUNCTION("""COMPUTED_VALUE"""),44951.756944444445)</f>
        <v>44951.75694</v>
      </c>
      <c r="B255" s="2">
        <f>IFERROR(__xludf.DUMMYFUNCTION("""COMPUTED_VALUE"""),11.3)</f>
        <v>11.3</v>
      </c>
      <c r="C255" s="2">
        <f>IFERROR(__xludf.DUMMYFUNCTION("""COMPUTED_VALUE"""),11.67)</f>
        <v>11.67</v>
      </c>
      <c r="D255" s="2">
        <f>IFERROR(__xludf.DUMMYFUNCTION("""COMPUTED_VALUE"""),10.86)</f>
        <v>10.86</v>
      </c>
      <c r="E255" s="2">
        <f>IFERROR(__xludf.DUMMYFUNCTION("""COMPUTED_VALUE"""),11.19)</f>
        <v>11.19</v>
      </c>
      <c r="F255" s="2">
        <f>IFERROR(__xludf.DUMMYFUNCTION("""COMPUTED_VALUE"""),7008291.0)</f>
        <v>7008291</v>
      </c>
    </row>
    <row r="256">
      <c r="A256" s="4">
        <f>IFERROR(__xludf.DUMMYFUNCTION("""COMPUTED_VALUE"""),44952.756944444445)</f>
        <v>44952.75694</v>
      </c>
      <c r="B256" s="2">
        <f>IFERROR(__xludf.DUMMYFUNCTION("""COMPUTED_VALUE"""),11.22)</f>
        <v>11.22</v>
      </c>
      <c r="C256" s="2">
        <f>IFERROR(__xludf.DUMMYFUNCTION("""COMPUTED_VALUE"""),11.37)</f>
        <v>11.37</v>
      </c>
      <c r="D256" s="2">
        <f>IFERROR(__xludf.DUMMYFUNCTION("""COMPUTED_VALUE"""),11.11)</f>
        <v>11.11</v>
      </c>
      <c r="E256" s="2">
        <f>IFERROR(__xludf.DUMMYFUNCTION("""COMPUTED_VALUE"""),11.27)</f>
        <v>11.27</v>
      </c>
      <c r="F256" s="2">
        <f>IFERROR(__xludf.DUMMYFUNCTION("""COMPUTED_VALUE"""),4275711.0)</f>
        <v>4275711</v>
      </c>
    </row>
    <row r="257">
      <c r="A257" s="4">
        <f>IFERROR(__xludf.DUMMYFUNCTION("""COMPUTED_VALUE"""),44953.756944444445)</f>
        <v>44953.75694</v>
      </c>
      <c r="B257" s="2">
        <f>IFERROR(__xludf.DUMMYFUNCTION("""COMPUTED_VALUE"""),11.28)</f>
        <v>11.28</v>
      </c>
      <c r="C257" s="2">
        <f>IFERROR(__xludf.DUMMYFUNCTION("""COMPUTED_VALUE"""),11.42)</f>
        <v>11.42</v>
      </c>
      <c r="D257" s="2">
        <f>IFERROR(__xludf.DUMMYFUNCTION("""COMPUTED_VALUE"""),10.73)</f>
        <v>10.73</v>
      </c>
      <c r="E257" s="2">
        <f>IFERROR(__xludf.DUMMYFUNCTION("""COMPUTED_VALUE"""),11.14)</f>
        <v>11.14</v>
      </c>
      <c r="F257" s="2">
        <f>IFERROR(__xludf.DUMMYFUNCTION("""COMPUTED_VALUE"""),4806963.0)</f>
        <v>4806963</v>
      </c>
    </row>
    <row r="258">
      <c r="A258" s="4">
        <f>IFERROR(__xludf.DUMMYFUNCTION("""COMPUTED_VALUE"""),44956.756944444445)</f>
        <v>44956.75694</v>
      </c>
      <c r="B258" s="2">
        <f>IFERROR(__xludf.DUMMYFUNCTION("""COMPUTED_VALUE"""),11.13)</f>
        <v>11.13</v>
      </c>
      <c r="C258" s="2">
        <f>IFERROR(__xludf.DUMMYFUNCTION("""COMPUTED_VALUE"""),11.17)</f>
        <v>11.17</v>
      </c>
      <c r="D258" s="2">
        <f>IFERROR(__xludf.DUMMYFUNCTION("""COMPUTED_VALUE"""),10.85)</f>
        <v>10.85</v>
      </c>
      <c r="E258" s="2">
        <f>IFERROR(__xludf.DUMMYFUNCTION("""COMPUTED_VALUE"""),10.95)</f>
        <v>10.95</v>
      </c>
      <c r="F258" s="2">
        <f>IFERROR(__xludf.DUMMYFUNCTION("""COMPUTED_VALUE"""),2783242.0)</f>
        <v>2783242</v>
      </c>
    </row>
    <row r="259">
      <c r="A259" s="4">
        <f>IFERROR(__xludf.DUMMYFUNCTION("""COMPUTED_VALUE"""),44957.756944444445)</f>
        <v>44957.75694</v>
      </c>
      <c r="B259" s="2">
        <f>IFERROR(__xludf.DUMMYFUNCTION("""COMPUTED_VALUE"""),10.95)</f>
        <v>10.95</v>
      </c>
      <c r="C259" s="2">
        <f>IFERROR(__xludf.DUMMYFUNCTION("""COMPUTED_VALUE"""),10.99)</f>
        <v>10.99</v>
      </c>
      <c r="D259" s="2">
        <f>IFERROR(__xludf.DUMMYFUNCTION("""COMPUTED_VALUE"""),10.7)</f>
        <v>10.7</v>
      </c>
      <c r="E259" s="2">
        <f>IFERROR(__xludf.DUMMYFUNCTION("""COMPUTED_VALUE"""),10.7)</f>
        <v>10.7</v>
      </c>
      <c r="F259" s="2">
        <f>IFERROR(__xludf.DUMMYFUNCTION("""COMPUTED_VALUE"""),3093122.0)</f>
        <v>3093122</v>
      </c>
    </row>
    <row r="260">
      <c r="A260" s="4">
        <f>IFERROR(__xludf.DUMMYFUNCTION("""COMPUTED_VALUE"""),44958.756944444445)</f>
        <v>44958.75694</v>
      </c>
      <c r="B260" s="2">
        <f>IFERROR(__xludf.DUMMYFUNCTION("""COMPUTED_VALUE"""),10.74)</f>
        <v>10.74</v>
      </c>
      <c r="C260" s="2">
        <f>IFERROR(__xludf.DUMMYFUNCTION("""COMPUTED_VALUE"""),10.81)</f>
        <v>10.81</v>
      </c>
      <c r="D260" s="2">
        <f>IFERROR(__xludf.DUMMYFUNCTION("""COMPUTED_VALUE"""),10.0)</f>
        <v>10</v>
      </c>
      <c r="E260" s="2">
        <f>IFERROR(__xludf.DUMMYFUNCTION("""COMPUTED_VALUE"""),10.1)</f>
        <v>10.1</v>
      </c>
      <c r="F260" s="2">
        <f>IFERROR(__xludf.DUMMYFUNCTION("""COMPUTED_VALUE"""),3585796.0)</f>
        <v>3585796</v>
      </c>
    </row>
    <row r="261">
      <c r="A261" s="4">
        <f>IFERROR(__xludf.DUMMYFUNCTION("""COMPUTED_VALUE"""),44959.756944444445)</f>
        <v>44959.75694</v>
      </c>
      <c r="B261" s="2">
        <f>IFERROR(__xludf.DUMMYFUNCTION("""COMPUTED_VALUE"""),10.15)</f>
        <v>10.15</v>
      </c>
      <c r="C261" s="2">
        <f>IFERROR(__xludf.DUMMYFUNCTION("""COMPUTED_VALUE"""),10.22)</f>
        <v>10.22</v>
      </c>
      <c r="D261" s="2">
        <f>IFERROR(__xludf.DUMMYFUNCTION("""COMPUTED_VALUE"""),9.36)</f>
        <v>9.36</v>
      </c>
      <c r="E261" s="2">
        <f>IFERROR(__xludf.DUMMYFUNCTION("""COMPUTED_VALUE"""),9.81)</f>
        <v>9.81</v>
      </c>
      <c r="F261" s="2">
        <f>IFERROR(__xludf.DUMMYFUNCTION("""COMPUTED_VALUE"""),6893034.0)</f>
        <v>6893034</v>
      </c>
    </row>
    <row r="262">
      <c r="A262" s="4">
        <f>IFERROR(__xludf.DUMMYFUNCTION("""COMPUTED_VALUE"""),44960.756944444445)</f>
        <v>44960.75694</v>
      </c>
      <c r="B262" s="2">
        <f>IFERROR(__xludf.DUMMYFUNCTION("""COMPUTED_VALUE"""),9.9)</f>
        <v>9.9</v>
      </c>
      <c r="C262" s="2">
        <f>IFERROR(__xludf.DUMMYFUNCTION("""COMPUTED_VALUE"""),10.29)</f>
        <v>10.29</v>
      </c>
      <c r="D262" s="2">
        <f>IFERROR(__xludf.DUMMYFUNCTION("""COMPUTED_VALUE"""),9.74)</f>
        <v>9.74</v>
      </c>
      <c r="E262" s="2">
        <f>IFERROR(__xludf.DUMMYFUNCTION("""COMPUTED_VALUE"""),10.29)</f>
        <v>10.29</v>
      </c>
      <c r="F262" s="2">
        <f>IFERROR(__xludf.DUMMYFUNCTION("""COMPUTED_VALUE"""),3718068.0)</f>
        <v>3718068</v>
      </c>
    </row>
    <row r="263">
      <c r="A263" s="4">
        <f>IFERROR(__xludf.DUMMYFUNCTION("""COMPUTED_VALUE"""),44963.756944444445)</f>
        <v>44963.75694</v>
      </c>
      <c r="B263" s="2">
        <f>IFERROR(__xludf.DUMMYFUNCTION("""COMPUTED_VALUE"""),10.18)</f>
        <v>10.18</v>
      </c>
      <c r="C263" s="2">
        <f>IFERROR(__xludf.DUMMYFUNCTION("""COMPUTED_VALUE"""),11.31)</f>
        <v>11.31</v>
      </c>
      <c r="D263" s="2">
        <f>IFERROR(__xludf.DUMMYFUNCTION("""COMPUTED_VALUE"""),9.92)</f>
        <v>9.92</v>
      </c>
      <c r="E263" s="2">
        <f>IFERROR(__xludf.DUMMYFUNCTION("""COMPUTED_VALUE"""),11.31)</f>
        <v>11.31</v>
      </c>
      <c r="F263" s="2">
        <f>IFERROR(__xludf.DUMMYFUNCTION("""COMPUTED_VALUE"""),4203564.0)</f>
        <v>4203564</v>
      </c>
    </row>
    <row r="264">
      <c r="A264" s="4">
        <f>IFERROR(__xludf.DUMMYFUNCTION("""COMPUTED_VALUE"""),44964.756944444445)</f>
        <v>44964.75694</v>
      </c>
      <c r="B264" s="2">
        <f>IFERROR(__xludf.DUMMYFUNCTION("""COMPUTED_VALUE"""),11.55)</f>
        <v>11.55</v>
      </c>
      <c r="C264" s="2">
        <f>IFERROR(__xludf.DUMMYFUNCTION("""COMPUTED_VALUE"""),12.44)</f>
        <v>12.44</v>
      </c>
      <c r="D264" s="2">
        <f>IFERROR(__xludf.DUMMYFUNCTION("""COMPUTED_VALUE"""),10.54)</f>
        <v>10.54</v>
      </c>
      <c r="E264" s="2">
        <f>IFERROR(__xludf.DUMMYFUNCTION("""COMPUTED_VALUE"""),10.83)</f>
        <v>10.83</v>
      </c>
      <c r="F264" s="2">
        <f>IFERROR(__xludf.DUMMYFUNCTION("""COMPUTED_VALUE"""),2.1377572E7)</f>
        <v>21377572</v>
      </c>
    </row>
    <row r="265">
      <c r="A265" s="4">
        <f>IFERROR(__xludf.DUMMYFUNCTION("""COMPUTED_VALUE"""),44972.756944444445)</f>
        <v>44972.75694</v>
      </c>
      <c r="B265" s="2">
        <f>IFERROR(__xludf.DUMMYFUNCTION("""COMPUTED_VALUE"""),10.83)</f>
        <v>10.83</v>
      </c>
      <c r="C265" s="2">
        <f>IFERROR(__xludf.DUMMYFUNCTION("""COMPUTED_VALUE"""),11.82)</f>
        <v>11.82</v>
      </c>
      <c r="D265" s="2">
        <f>IFERROR(__xludf.DUMMYFUNCTION("""COMPUTED_VALUE"""),10.3)</f>
        <v>10.3</v>
      </c>
      <c r="E265" s="2">
        <f>IFERROR(__xludf.DUMMYFUNCTION("""COMPUTED_VALUE"""),11.76)</f>
        <v>11.76</v>
      </c>
      <c r="F265" s="2">
        <f>IFERROR(__xludf.DUMMYFUNCTION("""COMPUTED_VALUE"""),1.0751082E7)</f>
        <v>10751082</v>
      </c>
    </row>
    <row r="266">
      <c r="A266" s="4">
        <f>IFERROR(__xludf.DUMMYFUNCTION("""COMPUTED_VALUE"""),44973.756944444445)</f>
        <v>44973.75694</v>
      </c>
      <c r="B266" s="2">
        <f>IFERROR(__xludf.DUMMYFUNCTION("""COMPUTED_VALUE"""),11.76)</f>
        <v>11.76</v>
      </c>
      <c r="C266" s="2">
        <f>IFERROR(__xludf.DUMMYFUNCTION("""COMPUTED_VALUE"""),12.3)</f>
        <v>12.3</v>
      </c>
      <c r="D266" s="2">
        <f>IFERROR(__xludf.DUMMYFUNCTION("""COMPUTED_VALUE"""),10.84)</f>
        <v>10.84</v>
      </c>
      <c r="E266" s="2">
        <f>IFERROR(__xludf.DUMMYFUNCTION("""COMPUTED_VALUE"""),10.91)</f>
        <v>10.91</v>
      </c>
      <c r="F266" s="2">
        <f>IFERROR(__xludf.DUMMYFUNCTION("""COMPUTED_VALUE"""),9085204.0)</f>
        <v>9085204</v>
      </c>
    </row>
    <row r="267">
      <c r="A267" s="4">
        <f>IFERROR(__xludf.DUMMYFUNCTION("""COMPUTED_VALUE"""),44974.756944444445)</f>
        <v>44974.75694</v>
      </c>
      <c r="B267" s="2">
        <f>IFERROR(__xludf.DUMMYFUNCTION("""COMPUTED_VALUE"""),10.91)</f>
        <v>10.91</v>
      </c>
      <c r="C267" s="2">
        <f>IFERROR(__xludf.DUMMYFUNCTION("""COMPUTED_VALUE"""),10.91)</f>
        <v>10.91</v>
      </c>
      <c r="D267" s="2">
        <f>IFERROR(__xludf.DUMMYFUNCTION("""COMPUTED_VALUE"""),10.4)</f>
        <v>10.4</v>
      </c>
      <c r="E267" s="2">
        <f>IFERROR(__xludf.DUMMYFUNCTION("""COMPUTED_VALUE"""),10.53)</f>
        <v>10.53</v>
      </c>
      <c r="F267" s="2">
        <f>IFERROR(__xludf.DUMMYFUNCTION("""COMPUTED_VALUE"""),4510541.0)</f>
        <v>4510541</v>
      </c>
    </row>
    <row r="268">
      <c r="A268" s="4">
        <f>IFERROR(__xludf.DUMMYFUNCTION("""COMPUTED_VALUE"""),44977.756944444445)</f>
        <v>44977.75694</v>
      </c>
      <c r="B268" s="2">
        <f>IFERROR(__xludf.DUMMYFUNCTION("""COMPUTED_VALUE"""),10.53)</f>
        <v>10.53</v>
      </c>
      <c r="C268" s="2">
        <f>IFERROR(__xludf.DUMMYFUNCTION("""COMPUTED_VALUE"""),10.65)</f>
        <v>10.65</v>
      </c>
      <c r="D268" s="2">
        <f>IFERROR(__xludf.DUMMYFUNCTION("""COMPUTED_VALUE"""),10.36)</f>
        <v>10.36</v>
      </c>
      <c r="E268" s="2">
        <f>IFERROR(__xludf.DUMMYFUNCTION("""COMPUTED_VALUE"""),10.49)</f>
        <v>10.49</v>
      </c>
      <c r="F268" s="2">
        <f>IFERROR(__xludf.DUMMYFUNCTION("""COMPUTED_VALUE"""),4258764.0)</f>
        <v>4258764</v>
      </c>
    </row>
    <row r="269">
      <c r="A269" s="4">
        <f>IFERROR(__xludf.DUMMYFUNCTION("""COMPUTED_VALUE"""),44978.756944444445)</f>
        <v>44978.75694</v>
      </c>
      <c r="B269" s="2">
        <f>IFERROR(__xludf.DUMMYFUNCTION("""COMPUTED_VALUE"""),10.48)</f>
        <v>10.48</v>
      </c>
      <c r="C269" s="2">
        <f>IFERROR(__xludf.DUMMYFUNCTION("""COMPUTED_VALUE"""),10.56)</f>
        <v>10.56</v>
      </c>
      <c r="D269" s="2">
        <f>IFERROR(__xludf.DUMMYFUNCTION("""COMPUTED_VALUE"""),10.36)</f>
        <v>10.36</v>
      </c>
      <c r="E269" s="2">
        <f>IFERROR(__xludf.DUMMYFUNCTION("""COMPUTED_VALUE"""),10.4)</f>
        <v>10.4</v>
      </c>
      <c r="F269" s="2">
        <f>IFERROR(__xludf.DUMMYFUNCTION("""COMPUTED_VALUE"""),6450956.0)</f>
        <v>6450956</v>
      </c>
    </row>
    <row r="270">
      <c r="A270" s="4">
        <f>IFERROR(__xludf.DUMMYFUNCTION("""COMPUTED_VALUE"""),44979.756944444445)</f>
        <v>44979.75694</v>
      </c>
      <c r="B270" s="2">
        <f>IFERROR(__xludf.DUMMYFUNCTION("""COMPUTED_VALUE"""),10.4)</f>
        <v>10.4</v>
      </c>
      <c r="C270" s="2">
        <f>IFERROR(__xludf.DUMMYFUNCTION("""COMPUTED_VALUE"""),10.44)</f>
        <v>10.44</v>
      </c>
      <c r="D270" s="2">
        <f>IFERROR(__xludf.DUMMYFUNCTION("""COMPUTED_VALUE"""),10.14)</f>
        <v>10.14</v>
      </c>
      <c r="E270" s="2">
        <f>IFERROR(__xludf.DUMMYFUNCTION("""COMPUTED_VALUE"""),10.15)</f>
        <v>10.15</v>
      </c>
      <c r="F270" s="2">
        <f>IFERROR(__xludf.DUMMYFUNCTION("""COMPUTED_VALUE"""),4514588.0)</f>
        <v>4514588</v>
      </c>
    </row>
    <row r="271">
      <c r="A271" s="4">
        <f>IFERROR(__xludf.DUMMYFUNCTION("""COMPUTED_VALUE"""),44980.756944444445)</f>
        <v>44980.75694</v>
      </c>
      <c r="B271" s="2">
        <f>IFERROR(__xludf.DUMMYFUNCTION("""COMPUTED_VALUE"""),10.15)</f>
        <v>10.15</v>
      </c>
      <c r="C271" s="2">
        <f>IFERROR(__xludf.DUMMYFUNCTION("""COMPUTED_VALUE"""),10.38)</f>
        <v>10.38</v>
      </c>
      <c r="D271" s="2">
        <f>IFERROR(__xludf.DUMMYFUNCTION("""COMPUTED_VALUE"""),10.12)</f>
        <v>10.12</v>
      </c>
      <c r="E271" s="2">
        <f>IFERROR(__xludf.DUMMYFUNCTION("""COMPUTED_VALUE"""),10.23)</f>
        <v>10.23</v>
      </c>
      <c r="F271" s="2">
        <f>IFERROR(__xludf.DUMMYFUNCTION("""COMPUTED_VALUE"""),3475740.0)</f>
        <v>3475740</v>
      </c>
    </row>
    <row r="272">
      <c r="A272" s="4">
        <f>IFERROR(__xludf.DUMMYFUNCTION("""COMPUTED_VALUE"""),44981.756944444445)</f>
        <v>44981.75694</v>
      </c>
      <c r="B272" s="2">
        <f>IFERROR(__xludf.DUMMYFUNCTION("""COMPUTED_VALUE"""),10.24)</f>
        <v>10.24</v>
      </c>
      <c r="C272" s="2">
        <f>IFERROR(__xludf.DUMMYFUNCTION("""COMPUTED_VALUE"""),10.31)</f>
        <v>10.31</v>
      </c>
      <c r="D272" s="2">
        <f>IFERROR(__xludf.DUMMYFUNCTION("""COMPUTED_VALUE"""),10.19)</f>
        <v>10.19</v>
      </c>
      <c r="E272" s="2">
        <f>IFERROR(__xludf.DUMMYFUNCTION("""COMPUTED_VALUE"""),10.25)</f>
        <v>10.25</v>
      </c>
      <c r="F272" s="2">
        <f>IFERROR(__xludf.DUMMYFUNCTION("""COMPUTED_VALUE"""),3275310.0)</f>
        <v>3275310</v>
      </c>
    </row>
    <row r="273">
      <c r="A273" s="4">
        <f>IFERROR(__xludf.DUMMYFUNCTION("""COMPUTED_VALUE"""),44984.756944444445)</f>
        <v>44984.75694</v>
      </c>
      <c r="B273" s="2">
        <f>IFERROR(__xludf.DUMMYFUNCTION("""COMPUTED_VALUE"""),10.25)</f>
        <v>10.25</v>
      </c>
      <c r="C273" s="2">
        <f>IFERROR(__xludf.DUMMYFUNCTION("""COMPUTED_VALUE"""),10.28)</f>
        <v>10.28</v>
      </c>
      <c r="D273" s="2">
        <f>IFERROR(__xludf.DUMMYFUNCTION("""COMPUTED_VALUE"""),10.15)</f>
        <v>10.15</v>
      </c>
      <c r="E273" s="2">
        <f>IFERROR(__xludf.DUMMYFUNCTION("""COMPUTED_VALUE"""),10.2)</f>
        <v>10.2</v>
      </c>
      <c r="F273" s="2">
        <f>IFERROR(__xludf.DUMMYFUNCTION("""COMPUTED_VALUE"""),3963021.0)</f>
        <v>3963021</v>
      </c>
    </row>
    <row r="274">
      <c r="A274" s="4">
        <f>IFERROR(__xludf.DUMMYFUNCTION("""COMPUTED_VALUE"""),44985.756944444445)</f>
        <v>44985.75694</v>
      </c>
      <c r="B274" s="2">
        <f>IFERROR(__xludf.DUMMYFUNCTION("""COMPUTED_VALUE"""),10.23)</f>
        <v>10.23</v>
      </c>
      <c r="C274" s="2">
        <f>IFERROR(__xludf.DUMMYFUNCTION("""COMPUTED_VALUE"""),10.36)</f>
        <v>10.36</v>
      </c>
      <c r="D274" s="2">
        <f>IFERROR(__xludf.DUMMYFUNCTION("""COMPUTED_VALUE"""),10.2)</f>
        <v>10.2</v>
      </c>
      <c r="E274" s="2">
        <f>IFERROR(__xludf.DUMMYFUNCTION("""COMPUTED_VALUE"""),10.27)</f>
        <v>10.27</v>
      </c>
      <c r="F274" s="2">
        <f>IFERROR(__xludf.DUMMYFUNCTION("""COMPUTED_VALUE"""),3665942.0)</f>
        <v>3665942</v>
      </c>
    </row>
    <row r="275">
      <c r="A275" s="4">
        <f>IFERROR(__xludf.DUMMYFUNCTION("""COMPUTED_VALUE"""),44986.756944444445)</f>
        <v>44986.75694</v>
      </c>
      <c r="B275" s="2">
        <f>IFERROR(__xludf.DUMMYFUNCTION("""COMPUTED_VALUE"""),10.3)</f>
        <v>10.3</v>
      </c>
      <c r="C275" s="2">
        <f>IFERROR(__xludf.DUMMYFUNCTION("""COMPUTED_VALUE"""),10.44)</f>
        <v>10.44</v>
      </c>
      <c r="D275" s="2">
        <f>IFERROR(__xludf.DUMMYFUNCTION("""COMPUTED_VALUE"""),10.27)</f>
        <v>10.27</v>
      </c>
      <c r="E275" s="2">
        <f>IFERROR(__xludf.DUMMYFUNCTION("""COMPUTED_VALUE"""),10.42)</f>
        <v>10.42</v>
      </c>
      <c r="F275" s="2">
        <f>IFERROR(__xludf.DUMMYFUNCTION("""COMPUTED_VALUE"""),4300212.0)</f>
        <v>4300212</v>
      </c>
    </row>
    <row r="276">
      <c r="A276" s="4">
        <f>IFERROR(__xludf.DUMMYFUNCTION("""COMPUTED_VALUE"""),44987.756944444445)</f>
        <v>44987.75694</v>
      </c>
      <c r="B276" s="2">
        <f>IFERROR(__xludf.DUMMYFUNCTION("""COMPUTED_VALUE"""),10.42)</f>
        <v>10.42</v>
      </c>
      <c r="C276" s="2">
        <f>IFERROR(__xludf.DUMMYFUNCTION("""COMPUTED_VALUE"""),10.53)</f>
        <v>10.53</v>
      </c>
      <c r="D276" s="2">
        <f>IFERROR(__xludf.DUMMYFUNCTION("""COMPUTED_VALUE"""),10.25)</f>
        <v>10.25</v>
      </c>
      <c r="E276" s="2">
        <f>IFERROR(__xludf.DUMMYFUNCTION("""COMPUTED_VALUE"""),10.25)</f>
        <v>10.25</v>
      </c>
      <c r="F276" s="2">
        <f>IFERROR(__xludf.DUMMYFUNCTION("""COMPUTED_VALUE"""),5001601.0)</f>
        <v>5001601</v>
      </c>
    </row>
    <row r="277">
      <c r="A277" s="4">
        <f>IFERROR(__xludf.DUMMYFUNCTION("""COMPUTED_VALUE"""),44988.756944444445)</f>
        <v>44988.75694</v>
      </c>
      <c r="B277" s="2">
        <f>IFERROR(__xludf.DUMMYFUNCTION("""COMPUTED_VALUE"""),10.24)</f>
        <v>10.24</v>
      </c>
      <c r="C277" s="2">
        <f>IFERROR(__xludf.DUMMYFUNCTION("""COMPUTED_VALUE"""),10.3)</f>
        <v>10.3</v>
      </c>
      <c r="D277" s="2">
        <f>IFERROR(__xludf.DUMMYFUNCTION("""COMPUTED_VALUE"""),9.93)</f>
        <v>9.93</v>
      </c>
      <c r="E277" s="2">
        <f>IFERROR(__xludf.DUMMYFUNCTION("""COMPUTED_VALUE"""),10.08)</f>
        <v>10.08</v>
      </c>
      <c r="F277" s="2">
        <f>IFERROR(__xludf.DUMMYFUNCTION("""COMPUTED_VALUE"""),5245379.0)</f>
        <v>5245379</v>
      </c>
    </row>
    <row r="278">
      <c r="A278" s="4">
        <f>IFERROR(__xludf.DUMMYFUNCTION("""COMPUTED_VALUE"""),44991.756944444445)</f>
        <v>44991.75694</v>
      </c>
      <c r="B278" s="2">
        <f>IFERROR(__xludf.DUMMYFUNCTION("""COMPUTED_VALUE"""),10.08)</f>
        <v>10.08</v>
      </c>
      <c r="C278" s="2">
        <f>IFERROR(__xludf.DUMMYFUNCTION("""COMPUTED_VALUE"""),10.29)</f>
        <v>10.29</v>
      </c>
      <c r="D278" s="2">
        <f>IFERROR(__xludf.DUMMYFUNCTION("""COMPUTED_VALUE"""),10.01)</f>
        <v>10.01</v>
      </c>
      <c r="E278" s="2">
        <f>IFERROR(__xludf.DUMMYFUNCTION("""COMPUTED_VALUE"""),10.24)</f>
        <v>10.24</v>
      </c>
      <c r="F278" s="2">
        <f>IFERROR(__xludf.DUMMYFUNCTION("""COMPUTED_VALUE"""),3716639.0)</f>
        <v>3716639</v>
      </c>
    </row>
    <row r="279">
      <c r="A279" s="4">
        <f>IFERROR(__xludf.DUMMYFUNCTION("""COMPUTED_VALUE"""),44992.756944444445)</f>
        <v>44992.75694</v>
      </c>
      <c r="B279" s="2">
        <f>IFERROR(__xludf.DUMMYFUNCTION("""COMPUTED_VALUE"""),10.25)</f>
        <v>10.25</v>
      </c>
      <c r="C279" s="2">
        <f>IFERROR(__xludf.DUMMYFUNCTION("""COMPUTED_VALUE"""),10.29)</f>
        <v>10.29</v>
      </c>
      <c r="D279" s="2">
        <f>IFERROR(__xludf.DUMMYFUNCTION("""COMPUTED_VALUE"""),10.16)</f>
        <v>10.16</v>
      </c>
      <c r="E279" s="2">
        <f>IFERROR(__xludf.DUMMYFUNCTION("""COMPUTED_VALUE"""),10.18)</f>
        <v>10.18</v>
      </c>
      <c r="F279" s="2">
        <f>IFERROR(__xludf.DUMMYFUNCTION("""COMPUTED_VALUE"""),4300722.0)</f>
        <v>4300722</v>
      </c>
    </row>
    <row r="280">
      <c r="A280" s="4">
        <f>IFERROR(__xludf.DUMMYFUNCTION("""COMPUTED_VALUE"""),44993.756944444445)</f>
        <v>44993.75694</v>
      </c>
      <c r="B280" s="2">
        <f>IFERROR(__xludf.DUMMYFUNCTION("""COMPUTED_VALUE"""),10.2)</f>
        <v>10.2</v>
      </c>
      <c r="C280" s="2">
        <f>IFERROR(__xludf.DUMMYFUNCTION("""COMPUTED_VALUE"""),10.26)</f>
        <v>10.26</v>
      </c>
      <c r="D280" s="2">
        <f>IFERROR(__xludf.DUMMYFUNCTION("""COMPUTED_VALUE"""),10.01)</f>
        <v>10.01</v>
      </c>
      <c r="E280" s="2">
        <f>IFERROR(__xludf.DUMMYFUNCTION("""COMPUTED_VALUE"""),10.2)</f>
        <v>10.2</v>
      </c>
      <c r="F280" s="2">
        <f>IFERROR(__xludf.DUMMYFUNCTION("""COMPUTED_VALUE"""),3400685.0)</f>
        <v>3400685</v>
      </c>
    </row>
    <row r="281">
      <c r="A281" s="4">
        <f>IFERROR(__xludf.DUMMYFUNCTION("""COMPUTED_VALUE"""),44994.756944444445)</f>
        <v>44994.75694</v>
      </c>
      <c r="B281" s="2">
        <f>IFERROR(__xludf.DUMMYFUNCTION("""COMPUTED_VALUE"""),10.2)</f>
        <v>10.2</v>
      </c>
      <c r="C281" s="2">
        <f>IFERROR(__xludf.DUMMYFUNCTION("""COMPUTED_VALUE"""),10.43)</f>
        <v>10.43</v>
      </c>
      <c r="D281" s="2">
        <f>IFERROR(__xludf.DUMMYFUNCTION("""COMPUTED_VALUE"""),10.08)</f>
        <v>10.08</v>
      </c>
      <c r="E281" s="2">
        <f>IFERROR(__xludf.DUMMYFUNCTION("""COMPUTED_VALUE"""),10.35)</f>
        <v>10.35</v>
      </c>
      <c r="F281" s="2">
        <f>IFERROR(__xludf.DUMMYFUNCTION("""COMPUTED_VALUE"""),6685591.0)</f>
        <v>6685591</v>
      </c>
    </row>
    <row r="282">
      <c r="A282" s="4">
        <f>IFERROR(__xludf.DUMMYFUNCTION("""COMPUTED_VALUE"""),44995.756944444445)</f>
        <v>44995.75694</v>
      </c>
      <c r="B282" s="2">
        <f>IFERROR(__xludf.DUMMYFUNCTION("""COMPUTED_VALUE"""),10.45)</f>
        <v>10.45</v>
      </c>
      <c r="C282" s="2">
        <f>IFERROR(__xludf.DUMMYFUNCTION("""COMPUTED_VALUE"""),10.81)</f>
        <v>10.81</v>
      </c>
      <c r="D282" s="2">
        <f>IFERROR(__xludf.DUMMYFUNCTION("""COMPUTED_VALUE"""),10.35)</f>
        <v>10.35</v>
      </c>
      <c r="E282" s="2">
        <f>IFERROR(__xludf.DUMMYFUNCTION("""COMPUTED_VALUE"""),10.71)</f>
        <v>10.71</v>
      </c>
      <c r="F282" s="2">
        <f>IFERROR(__xludf.DUMMYFUNCTION("""COMPUTED_VALUE"""),8799329.0)</f>
        <v>8799329</v>
      </c>
    </row>
    <row r="283">
      <c r="A283" s="4">
        <f>IFERROR(__xludf.DUMMYFUNCTION("""COMPUTED_VALUE"""),44999.756944444445)</f>
        <v>44999.75694</v>
      </c>
      <c r="B283" s="2">
        <f>IFERROR(__xludf.DUMMYFUNCTION("""COMPUTED_VALUE"""),10.2)</f>
        <v>10.2</v>
      </c>
      <c r="C283" s="2">
        <f>IFERROR(__xludf.DUMMYFUNCTION("""COMPUTED_VALUE"""),10.58)</f>
        <v>10.58</v>
      </c>
      <c r="D283" s="2">
        <f>IFERROR(__xludf.DUMMYFUNCTION("""COMPUTED_VALUE"""),10.0)</f>
        <v>10</v>
      </c>
      <c r="E283" s="2">
        <f>IFERROR(__xludf.DUMMYFUNCTION("""COMPUTED_VALUE"""),10.3)</f>
        <v>10.3</v>
      </c>
      <c r="F283" s="2">
        <f>IFERROR(__xludf.DUMMYFUNCTION("""COMPUTED_VALUE"""),1.0023924E7)</f>
        <v>10023924</v>
      </c>
    </row>
    <row r="284">
      <c r="A284" s="4">
        <f>IFERROR(__xludf.DUMMYFUNCTION("""COMPUTED_VALUE"""),45000.756944444445)</f>
        <v>45000.75694</v>
      </c>
      <c r="B284" s="2">
        <f>IFERROR(__xludf.DUMMYFUNCTION("""COMPUTED_VALUE"""),10.3)</f>
        <v>10.3</v>
      </c>
      <c r="C284" s="2">
        <f>IFERROR(__xludf.DUMMYFUNCTION("""COMPUTED_VALUE"""),10.41)</f>
        <v>10.41</v>
      </c>
      <c r="D284" s="2">
        <f>IFERROR(__xludf.DUMMYFUNCTION("""COMPUTED_VALUE"""),9.97)</f>
        <v>9.97</v>
      </c>
      <c r="E284" s="2">
        <f>IFERROR(__xludf.DUMMYFUNCTION("""COMPUTED_VALUE"""),10.02)</f>
        <v>10.02</v>
      </c>
      <c r="F284" s="2">
        <f>IFERROR(__xludf.DUMMYFUNCTION("""COMPUTED_VALUE"""),5002845.0)</f>
        <v>5002845</v>
      </c>
    </row>
    <row r="285">
      <c r="A285" s="4">
        <f>IFERROR(__xludf.DUMMYFUNCTION("""COMPUTED_VALUE"""),45001.756944444445)</f>
        <v>45001.75694</v>
      </c>
      <c r="B285" s="2">
        <f>IFERROR(__xludf.DUMMYFUNCTION("""COMPUTED_VALUE"""),10.08)</f>
        <v>10.08</v>
      </c>
      <c r="C285" s="2">
        <f>IFERROR(__xludf.DUMMYFUNCTION("""COMPUTED_VALUE"""),10.2)</f>
        <v>10.2</v>
      </c>
      <c r="D285" s="2">
        <f>IFERROR(__xludf.DUMMYFUNCTION("""COMPUTED_VALUE"""),9.96)</f>
        <v>9.96</v>
      </c>
      <c r="E285" s="2">
        <f>IFERROR(__xludf.DUMMYFUNCTION("""COMPUTED_VALUE"""),10.07)</f>
        <v>10.07</v>
      </c>
      <c r="F285" s="2">
        <f>IFERROR(__xludf.DUMMYFUNCTION("""COMPUTED_VALUE"""),2993779.0)</f>
        <v>2993779</v>
      </c>
    </row>
    <row r="286">
      <c r="A286" s="4">
        <f>IFERROR(__xludf.DUMMYFUNCTION("""COMPUTED_VALUE"""),45002.756944444445)</f>
        <v>45002.75694</v>
      </c>
      <c r="B286" s="2">
        <f>IFERROR(__xludf.DUMMYFUNCTION("""COMPUTED_VALUE"""),10.11)</f>
        <v>10.11</v>
      </c>
      <c r="C286" s="2">
        <f>IFERROR(__xludf.DUMMYFUNCTION("""COMPUTED_VALUE"""),10.2)</f>
        <v>10.2</v>
      </c>
      <c r="D286" s="2">
        <f>IFERROR(__xludf.DUMMYFUNCTION("""COMPUTED_VALUE"""),10.0)</f>
        <v>10</v>
      </c>
      <c r="E286" s="2">
        <f>IFERROR(__xludf.DUMMYFUNCTION("""COMPUTED_VALUE"""),10.0)</f>
        <v>10</v>
      </c>
      <c r="F286" s="2">
        <f>IFERROR(__xludf.DUMMYFUNCTION("""COMPUTED_VALUE"""),2778124.0)</f>
        <v>2778124</v>
      </c>
    </row>
    <row r="287">
      <c r="A287" s="4">
        <f>IFERROR(__xludf.DUMMYFUNCTION("""COMPUTED_VALUE"""),45005.756944444445)</f>
        <v>45005.75694</v>
      </c>
      <c r="B287" s="2">
        <f>IFERROR(__xludf.DUMMYFUNCTION("""COMPUTED_VALUE"""),10.02)</f>
        <v>10.02</v>
      </c>
      <c r="C287" s="2">
        <f>IFERROR(__xludf.DUMMYFUNCTION("""COMPUTED_VALUE"""),10.1)</f>
        <v>10.1</v>
      </c>
      <c r="D287" s="2">
        <f>IFERROR(__xludf.DUMMYFUNCTION("""COMPUTED_VALUE"""),9.6)</f>
        <v>9.6</v>
      </c>
      <c r="E287" s="2">
        <f>IFERROR(__xludf.DUMMYFUNCTION("""COMPUTED_VALUE"""),9.6)</f>
        <v>9.6</v>
      </c>
      <c r="F287" s="2">
        <f>IFERROR(__xludf.DUMMYFUNCTION("""COMPUTED_VALUE"""),3626640.0)</f>
        <v>3626640</v>
      </c>
    </row>
    <row r="288">
      <c r="A288" s="4">
        <f>IFERROR(__xludf.DUMMYFUNCTION("""COMPUTED_VALUE"""),45006.756944444445)</f>
        <v>45006.75694</v>
      </c>
      <c r="B288" s="2">
        <f>IFERROR(__xludf.DUMMYFUNCTION("""COMPUTED_VALUE"""),9.63)</f>
        <v>9.63</v>
      </c>
      <c r="C288" s="2">
        <f>IFERROR(__xludf.DUMMYFUNCTION("""COMPUTED_VALUE"""),9.7)</f>
        <v>9.7</v>
      </c>
      <c r="D288" s="2">
        <f>IFERROR(__xludf.DUMMYFUNCTION("""COMPUTED_VALUE"""),9.39)</f>
        <v>9.39</v>
      </c>
      <c r="E288" s="2">
        <f>IFERROR(__xludf.DUMMYFUNCTION("""COMPUTED_VALUE"""),9.5)</f>
        <v>9.5</v>
      </c>
      <c r="F288" s="2">
        <f>IFERROR(__xludf.DUMMYFUNCTION("""COMPUTED_VALUE"""),3076331.0)</f>
        <v>3076331</v>
      </c>
    </row>
    <row r="289">
      <c r="A289" s="4">
        <f>IFERROR(__xludf.DUMMYFUNCTION("""COMPUTED_VALUE"""),45007.756944444445)</f>
        <v>45007.75694</v>
      </c>
      <c r="B289" s="2">
        <f>IFERROR(__xludf.DUMMYFUNCTION("""COMPUTED_VALUE"""),9.52)</f>
        <v>9.52</v>
      </c>
      <c r="C289" s="2">
        <f>IFERROR(__xludf.DUMMYFUNCTION("""COMPUTED_VALUE"""),9.62)</f>
        <v>9.62</v>
      </c>
      <c r="D289" s="2">
        <f>IFERROR(__xludf.DUMMYFUNCTION("""COMPUTED_VALUE"""),9.4)</f>
        <v>9.4</v>
      </c>
      <c r="E289" s="2">
        <f>IFERROR(__xludf.DUMMYFUNCTION("""COMPUTED_VALUE"""),9.56)</f>
        <v>9.56</v>
      </c>
      <c r="F289" s="2">
        <f>IFERROR(__xludf.DUMMYFUNCTION("""COMPUTED_VALUE"""),3546869.0)</f>
        <v>3546869</v>
      </c>
    </row>
    <row r="290">
      <c r="A290" s="4">
        <f>IFERROR(__xludf.DUMMYFUNCTION("""COMPUTED_VALUE"""),45008.756944444445)</f>
        <v>45008.75694</v>
      </c>
      <c r="B290" s="2">
        <f>IFERROR(__xludf.DUMMYFUNCTION("""COMPUTED_VALUE"""),9.55)</f>
        <v>9.55</v>
      </c>
      <c r="C290" s="2">
        <f>IFERROR(__xludf.DUMMYFUNCTION("""COMPUTED_VALUE"""),9.69)</f>
        <v>9.69</v>
      </c>
      <c r="D290" s="2">
        <f>IFERROR(__xludf.DUMMYFUNCTION("""COMPUTED_VALUE"""),9.5)</f>
        <v>9.5</v>
      </c>
      <c r="E290" s="2">
        <f>IFERROR(__xludf.DUMMYFUNCTION("""COMPUTED_VALUE"""),9.56)</f>
        <v>9.56</v>
      </c>
      <c r="F290" s="2">
        <f>IFERROR(__xludf.DUMMYFUNCTION("""COMPUTED_VALUE"""),1709155.0)</f>
        <v>1709155</v>
      </c>
    </row>
    <row r="291">
      <c r="A291" s="4">
        <f>IFERROR(__xludf.DUMMYFUNCTION("""COMPUTED_VALUE"""),45009.756944444445)</f>
        <v>45009.75694</v>
      </c>
      <c r="B291" s="2">
        <f>IFERROR(__xludf.DUMMYFUNCTION("""COMPUTED_VALUE"""),9.54)</f>
        <v>9.54</v>
      </c>
      <c r="C291" s="2">
        <f>IFERROR(__xludf.DUMMYFUNCTION("""COMPUTED_VALUE"""),9.69)</f>
        <v>9.69</v>
      </c>
      <c r="D291" s="2">
        <f>IFERROR(__xludf.DUMMYFUNCTION("""COMPUTED_VALUE"""),9.53)</f>
        <v>9.53</v>
      </c>
      <c r="E291" s="2">
        <f>IFERROR(__xludf.DUMMYFUNCTION("""COMPUTED_VALUE"""),9.64)</f>
        <v>9.64</v>
      </c>
      <c r="F291" s="2">
        <f>IFERROR(__xludf.DUMMYFUNCTION("""COMPUTED_VALUE"""),2098771.0)</f>
        <v>2098771</v>
      </c>
    </row>
    <row r="292">
      <c r="A292" s="4">
        <f>IFERROR(__xludf.DUMMYFUNCTION("""COMPUTED_VALUE"""),45012.756944444445)</f>
        <v>45012.75694</v>
      </c>
      <c r="B292" s="2">
        <f>IFERROR(__xludf.DUMMYFUNCTION("""COMPUTED_VALUE"""),9.66)</f>
        <v>9.66</v>
      </c>
      <c r="C292" s="2">
        <f>IFERROR(__xludf.DUMMYFUNCTION("""COMPUTED_VALUE"""),10.29)</f>
        <v>10.29</v>
      </c>
      <c r="D292" s="2">
        <f>IFERROR(__xludf.DUMMYFUNCTION("""COMPUTED_VALUE"""),9.6)</f>
        <v>9.6</v>
      </c>
      <c r="E292" s="2">
        <f>IFERROR(__xludf.DUMMYFUNCTION("""COMPUTED_VALUE"""),9.82)</f>
        <v>9.82</v>
      </c>
      <c r="F292" s="2">
        <f>IFERROR(__xludf.DUMMYFUNCTION("""COMPUTED_VALUE"""),8166587.0)</f>
        <v>8166587</v>
      </c>
    </row>
    <row r="293">
      <c r="A293" s="4">
        <f>IFERROR(__xludf.DUMMYFUNCTION("""COMPUTED_VALUE"""),45013.756944444445)</f>
        <v>45013.75694</v>
      </c>
      <c r="B293" s="2">
        <f>IFERROR(__xludf.DUMMYFUNCTION("""COMPUTED_VALUE"""),9.84)</f>
        <v>9.84</v>
      </c>
      <c r="C293" s="2">
        <f>IFERROR(__xludf.DUMMYFUNCTION("""COMPUTED_VALUE"""),9.96)</f>
        <v>9.96</v>
      </c>
      <c r="D293" s="2">
        <f>IFERROR(__xludf.DUMMYFUNCTION("""COMPUTED_VALUE"""),9.42)</f>
        <v>9.42</v>
      </c>
      <c r="E293" s="2">
        <f>IFERROR(__xludf.DUMMYFUNCTION("""COMPUTED_VALUE"""),9.45)</f>
        <v>9.45</v>
      </c>
      <c r="F293" s="2">
        <f>IFERROR(__xludf.DUMMYFUNCTION("""COMPUTED_VALUE"""),2964853.0)</f>
        <v>2964853</v>
      </c>
    </row>
    <row r="294">
      <c r="A294" s="4">
        <f>IFERROR(__xludf.DUMMYFUNCTION("""COMPUTED_VALUE"""),45014.756944444445)</f>
        <v>45014.75694</v>
      </c>
      <c r="B294" s="2">
        <f>IFERROR(__xludf.DUMMYFUNCTION("""COMPUTED_VALUE"""),9.45)</f>
        <v>9.45</v>
      </c>
      <c r="C294" s="2">
        <f>IFERROR(__xludf.DUMMYFUNCTION("""COMPUTED_VALUE"""),9.58)</f>
        <v>9.58</v>
      </c>
      <c r="D294" s="2">
        <f>IFERROR(__xludf.DUMMYFUNCTION("""COMPUTED_VALUE"""),9.2)</f>
        <v>9.2</v>
      </c>
      <c r="E294" s="2">
        <f>IFERROR(__xludf.DUMMYFUNCTION("""COMPUTED_VALUE"""),9.4)</f>
        <v>9.4</v>
      </c>
      <c r="F294" s="2">
        <f>IFERROR(__xludf.DUMMYFUNCTION("""COMPUTED_VALUE"""),2682610.0)</f>
        <v>2682610</v>
      </c>
    </row>
    <row r="295">
      <c r="A295" s="4">
        <f>IFERROR(__xludf.DUMMYFUNCTION("""COMPUTED_VALUE"""),45015.756944444445)</f>
        <v>45015.75694</v>
      </c>
      <c r="B295" s="2">
        <f>IFERROR(__xludf.DUMMYFUNCTION("""COMPUTED_VALUE"""),9.4)</f>
        <v>9.4</v>
      </c>
      <c r="C295" s="2">
        <f>IFERROR(__xludf.DUMMYFUNCTION("""COMPUTED_VALUE"""),9.58)</f>
        <v>9.58</v>
      </c>
      <c r="D295" s="2">
        <f>IFERROR(__xludf.DUMMYFUNCTION("""COMPUTED_VALUE"""),9.4)</f>
        <v>9.4</v>
      </c>
      <c r="E295" s="2">
        <f>IFERROR(__xludf.DUMMYFUNCTION("""COMPUTED_VALUE"""),9.5)</f>
        <v>9.5</v>
      </c>
      <c r="F295" s="2">
        <f>IFERROR(__xludf.DUMMYFUNCTION("""COMPUTED_VALUE"""),2212871.0)</f>
        <v>2212871</v>
      </c>
    </row>
    <row r="296">
      <c r="A296" s="4">
        <f>IFERROR(__xludf.DUMMYFUNCTION("""COMPUTED_VALUE"""),45016.756944444445)</f>
        <v>45016.75694</v>
      </c>
      <c r="B296" s="2">
        <f>IFERROR(__xludf.DUMMYFUNCTION("""COMPUTED_VALUE"""),9.51)</f>
        <v>9.51</v>
      </c>
      <c r="C296" s="2">
        <f>IFERROR(__xludf.DUMMYFUNCTION("""COMPUTED_VALUE"""),9.81)</f>
        <v>9.81</v>
      </c>
      <c r="D296" s="2">
        <f>IFERROR(__xludf.DUMMYFUNCTION("""COMPUTED_VALUE"""),9.45)</f>
        <v>9.45</v>
      </c>
      <c r="E296" s="2">
        <f>IFERROR(__xludf.DUMMYFUNCTION("""COMPUTED_VALUE"""),9.45)</f>
        <v>9.45</v>
      </c>
      <c r="F296" s="2">
        <f>IFERROR(__xludf.DUMMYFUNCTION("""COMPUTED_VALUE"""),3534494.0)</f>
        <v>3534494</v>
      </c>
    </row>
    <row r="297">
      <c r="A297" s="4">
        <f>IFERROR(__xludf.DUMMYFUNCTION("""COMPUTED_VALUE"""),45019.756944444445)</f>
        <v>45019.75694</v>
      </c>
      <c r="B297" s="2">
        <f>IFERROR(__xludf.DUMMYFUNCTION("""COMPUTED_VALUE"""),9.45)</f>
        <v>9.45</v>
      </c>
      <c r="C297" s="2">
        <f>IFERROR(__xludf.DUMMYFUNCTION("""COMPUTED_VALUE"""),9.54)</f>
        <v>9.54</v>
      </c>
      <c r="D297" s="2">
        <f>IFERROR(__xludf.DUMMYFUNCTION("""COMPUTED_VALUE"""),9.23)</f>
        <v>9.23</v>
      </c>
      <c r="E297" s="2">
        <f>IFERROR(__xludf.DUMMYFUNCTION("""COMPUTED_VALUE"""),9.45)</f>
        <v>9.45</v>
      </c>
      <c r="F297" s="2">
        <f>IFERROR(__xludf.DUMMYFUNCTION("""COMPUTED_VALUE"""),2679943.0)</f>
        <v>2679943</v>
      </c>
    </row>
    <row r="298">
      <c r="A298" s="4">
        <f>IFERROR(__xludf.DUMMYFUNCTION("""COMPUTED_VALUE"""),45020.756944444445)</f>
        <v>45020.75694</v>
      </c>
      <c r="B298" s="2">
        <f>IFERROR(__xludf.DUMMYFUNCTION("""COMPUTED_VALUE"""),9.5)</f>
        <v>9.5</v>
      </c>
      <c r="C298" s="2">
        <f>IFERROR(__xludf.DUMMYFUNCTION("""COMPUTED_VALUE"""),9.55)</f>
        <v>9.55</v>
      </c>
      <c r="D298" s="2">
        <f>IFERROR(__xludf.DUMMYFUNCTION("""COMPUTED_VALUE"""),9.4)</f>
        <v>9.4</v>
      </c>
      <c r="E298" s="2">
        <f>IFERROR(__xludf.DUMMYFUNCTION("""COMPUTED_VALUE"""),9.52)</f>
        <v>9.52</v>
      </c>
      <c r="F298" s="2">
        <f>IFERROR(__xludf.DUMMYFUNCTION("""COMPUTED_VALUE"""),1724030.0)</f>
        <v>1724030</v>
      </c>
    </row>
    <row r="299">
      <c r="A299" s="4">
        <f>IFERROR(__xludf.DUMMYFUNCTION("""COMPUTED_VALUE"""),45021.756944444445)</f>
        <v>45021.75694</v>
      </c>
      <c r="B299" s="2">
        <f>IFERROR(__xludf.DUMMYFUNCTION("""COMPUTED_VALUE"""),9.53)</f>
        <v>9.53</v>
      </c>
      <c r="C299" s="2">
        <f>IFERROR(__xludf.DUMMYFUNCTION("""COMPUTED_VALUE"""),9.77)</f>
        <v>9.77</v>
      </c>
      <c r="D299" s="2">
        <f>IFERROR(__xludf.DUMMYFUNCTION("""COMPUTED_VALUE"""),9.52)</f>
        <v>9.52</v>
      </c>
      <c r="E299" s="2">
        <f>IFERROR(__xludf.DUMMYFUNCTION("""COMPUTED_VALUE"""),9.73)</f>
        <v>9.73</v>
      </c>
      <c r="F299" s="2">
        <f>IFERROR(__xludf.DUMMYFUNCTION("""COMPUTED_VALUE"""),4206646.0)</f>
        <v>4206646</v>
      </c>
    </row>
    <row r="300">
      <c r="A300" s="4">
        <f>IFERROR(__xludf.DUMMYFUNCTION("""COMPUTED_VALUE"""),45022.756944444445)</f>
        <v>45022.75694</v>
      </c>
      <c r="B300" s="2">
        <f>IFERROR(__xludf.DUMMYFUNCTION("""COMPUTED_VALUE"""),9.74)</f>
        <v>9.74</v>
      </c>
      <c r="C300" s="2">
        <f>IFERROR(__xludf.DUMMYFUNCTION("""COMPUTED_VALUE"""),9.77)</f>
        <v>9.77</v>
      </c>
      <c r="D300" s="2">
        <f>IFERROR(__xludf.DUMMYFUNCTION("""COMPUTED_VALUE"""),9.57)</f>
        <v>9.57</v>
      </c>
      <c r="E300" s="2">
        <f>IFERROR(__xludf.DUMMYFUNCTION("""COMPUTED_VALUE"""),9.6)</f>
        <v>9.6</v>
      </c>
      <c r="F300" s="2">
        <f>IFERROR(__xludf.DUMMYFUNCTION("""COMPUTED_VALUE"""),1689175.0)</f>
        <v>1689175</v>
      </c>
    </row>
    <row r="301">
      <c r="A301" s="4">
        <f>IFERROR(__xludf.DUMMYFUNCTION("""COMPUTED_VALUE"""),45023.756944444445)</f>
        <v>45023.75694</v>
      </c>
      <c r="B301" s="2">
        <f>IFERROR(__xludf.DUMMYFUNCTION("""COMPUTED_VALUE"""),9.61)</f>
        <v>9.61</v>
      </c>
      <c r="C301" s="2">
        <f>IFERROR(__xludf.DUMMYFUNCTION("""COMPUTED_VALUE"""),9.63)</f>
        <v>9.63</v>
      </c>
      <c r="D301" s="2">
        <f>IFERROR(__xludf.DUMMYFUNCTION("""COMPUTED_VALUE"""),9.43)</f>
        <v>9.43</v>
      </c>
      <c r="E301" s="2">
        <f>IFERROR(__xludf.DUMMYFUNCTION("""COMPUTED_VALUE"""),9.5)</f>
        <v>9.5</v>
      </c>
      <c r="F301" s="2">
        <f>IFERROR(__xludf.DUMMYFUNCTION("""COMPUTED_VALUE"""),2862210.0)</f>
        <v>2862210</v>
      </c>
    </row>
    <row r="302">
      <c r="A302" s="4">
        <f>IFERROR(__xludf.DUMMYFUNCTION("""COMPUTED_VALUE"""),45026.756944444445)</f>
        <v>45026.75694</v>
      </c>
      <c r="B302" s="2">
        <f>IFERROR(__xludf.DUMMYFUNCTION("""COMPUTED_VALUE"""),9.53)</f>
        <v>9.53</v>
      </c>
      <c r="C302" s="2">
        <f>IFERROR(__xludf.DUMMYFUNCTION("""COMPUTED_VALUE"""),9.63)</f>
        <v>9.63</v>
      </c>
      <c r="D302" s="2">
        <f>IFERROR(__xludf.DUMMYFUNCTION("""COMPUTED_VALUE"""),9.53)</f>
        <v>9.53</v>
      </c>
      <c r="E302" s="2">
        <f>IFERROR(__xludf.DUMMYFUNCTION("""COMPUTED_VALUE"""),9.58)</f>
        <v>9.58</v>
      </c>
      <c r="F302" s="2">
        <f>IFERROR(__xludf.DUMMYFUNCTION("""COMPUTED_VALUE"""),2018577.0)</f>
        <v>2018577</v>
      </c>
    </row>
    <row r="303">
      <c r="A303" s="4">
        <f>IFERROR(__xludf.DUMMYFUNCTION("""COMPUTED_VALUE"""),45027.756944444445)</f>
        <v>45027.75694</v>
      </c>
      <c r="B303" s="2">
        <f>IFERROR(__xludf.DUMMYFUNCTION("""COMPUTED_VALUE"""),9.61)</f>
        <v>9.61</v>
      </c>
      <c r="C303" s="2">
        <f>IFERROR(__xludf.DUMMYFUNCTION("""COMPUTED_VALUE"""),10.17)</f>
        <v>10.17</v>
      </c>
      <c r="D303" s="2">
        <f>IFERROR(__xludf.DUMMYFUNCTION("""COMPUTED_VALUE"""),9.58)</f>
        <v>9.58</v>
      </c>
      <c r="E303" s="2">
        <f>IFERROR(__xludf.DUMMYFUNCTION("""COMPUTED_VALUE"""),9.74)</f>
        <v>9.74</v>
      </c>
      <c r="F303" s="2">
        <f>IFERROR(__xludf.DUMMYFUNCTION("""COMPUTED_VALUE"""),1.4579649E7)</f>
        <v>14579649</v>
      </c>
    </row>
    <row r="304">
      <c r="A304" s="4">
        <f>IFERROR(__xludf.DUMMYFUNCTION("""COMPUTED_VALUE"""),45028.756944444445)</f>
        <v>45028.75694</v>
      </c>
      <c r="B304" s="2">
        <f>IFERROR(__xludf.DUMMYFUNCTION("""COMPUTED_VALUE"""),9.75)</f>
        <v>9.75</v>
      </c>
      <c r="C304" s="2">
        <f>IFERROR(__xludf.DUMMYFUNCTION("""COMPUTED_VALUE"""),10.07)</f>
        <v>10.07</v>
      </c>
      <c r="D304" s="2">
        <f>IFERROR(__xludf.DUMMYFUNCTION("""COMPUTED_VALUE"""),9.72)</f>
        <v>9.72</v>
      </c>
      <c r="E304" s="2">
        <f>IFERROR(__xludf.DUMMYFUNCTION("""COMPUTED_VALUE"""),9.76)</f>
        <v>9.76</v>
      </c>
      <c r="F304" s="2">
        <f>IFERROR(__xludf.DUMMYFUNCTION("""COMPUTED_VALUE"""),7219462.0)</f>
        <v>7219462</v>
      </c>
    </row>
    <row r="305">
      <c r="A305" s="4">
        <f>IFERROR(__xludf.DUMMYFUNCTION("""COMPUTED_VALUE"""),45029.756944444445)</f>
        <v>45029.75694</v>
      </c>
      <c r="B305" s="2">
        <f>IFERROR(__xludf.DUMMYFUNCTION("""COMPUTED_VALUE"""),9.77)</f>
        <v>9.77</v>
      </c>
      <c r="C305" s="2">
        <f>IFERROR(__xludf.DUMMYFUNCTION("""COMPUTED_VALUE"""),9.85)</f>
        <v>9.85</v>
      </c>
      <c r="D305" s="2">
        <f>IFERROR(__xludf.DUMMYFUNCTION("""COMPUTED_VALUE"""),9.76)</f>
        <v>9.76</v>
      </c>
      <c r="E305" s="2">
        <f>IFERROR(__xludf.DUMMYFUNCTION("""COMPUTED_VALUE"""),9.82)</f>
        <v>9.82</v>
      </c>
      <c r="F305" s="2">
        <f>IFERROR(__xludf.DUMMYFUNCTION("""COMPUTED_VALUE"""),2097654.0)</f>
        <v>2097654</v>
      </c>
    </row>
    <row r="306">
      <c r="A306" s="4">
        <f>IFERROR(__xludf.DUMMYFUNCTION("""COMPUTED_VALUE"""),45030.756944444445)</f>
        <v>45030.75694</v>
      </c>
      <c r="B306" s="2">
        <f>IFERROR(__xludf.DUMMYFUNCTION("""COMPUTED_VALUE"""),9.85)</f>
        <v>9.85</v>
      </c>
      <c r="C306" s="2">
        <f>IFERROR(__xludf.DUMMYFUNCTION("""COMPUTED_VALUE"""),9.96)</f>
        <v>9.96</v>
      </c>
      <c r="D306" s="2">
        <f>IFERROR(__xludf.DUMMYFUNCTION("""COMPUTED_VALUE"""),9.66)</f>
        <v>9.66</v>
      </c>
      <c r="E306" s="2">
        <f>IFERROR(__xludf.DUMMYFUNCTION("""COMPUTED_VALUE"""),9.7)</f>
        <v>9.7</v>
      </c>
      <c r="F306" s="2">
        <f>IFERROR(__xludf.DUMMYFUNCTION("""COMPUTED_VALUE"""),4286786.0)</f>
        <v>4286786</v>
      </c>
    </row>
    <row r="307">
      <c r="A307" s="4">
        <f>IFERROR(__xludf.DUMMYFUNCTION("""COMPUTED_VALUE"""),45033.756944444445)</f>
        <v>45033.75694</v>
      </c>
      <c r="B307" s="2">
        <f>IFERROR(__xludf.DUMMYFUNCTION("""COMPUTED_VALUE"""),9.7)</f>
        <v>9.7</v>
      </c>
      <c r="C307" s="2">
        <f>IFERROR(__xludf.DUMMYFUNCTION("""COMPUTED_VALUE"""),9.72)</f>
        <v>9.72</v>
      </c>
      <c r="D307" s="2">
        <f>IFERROR(__xludf.DUMMYFUNCTION("""COMPUTED_VALUE"""),9.43)</f>
        <v>9.43</v>
      </c>
      <c r="E307" s="2">
        <f>IFERROR(__xludf.DUMMYFUNCTION("""COMPUTED_VALUE"""),9.47)</f>
        <v>9.47</v>
      </c>
      <c r="F307" s="2">
        <f>IFERROR(__xludf.DUMMYFUNCTION("""COMPUTED_VALUE"""),3475972.0)</f>
        <v>3475972</v>
      </c>
    </row>
    <row r="308">
      <c r="A308" s="4">
        <f>IFERROR(__xludf.DUMMYFUNCTION("""COMPUTED_VALUE"""),45034.756944444445)</f>
        <v>45034.75694</v>
      </c>
      <c r="B308" s="2">
        <f>IFERROR(__xludf.DUMMYFUNCTION("""COMPUTED_VALUE"""),9.47)</f>
        <v>9.47</v>
      </c>
      <c r="C308" s="2">
        <f>IFERROR(__xludf.DUMMYFUNCTION("""COMPUTED_VALUE"""),9.57)</f>
        <v>9.57</v>
      </c>
      <c r="D308" s="2">
        <f>IFERROR(__xludf.DUMMYFUNCTION("""COMPUTED_VALUE"""),9.43)</f>
        <v>9.43</v>
      </c>
      <c r="E308" s="2">
        <f>IFERROR(__xludf.DUMMYFUNCTION("""COMPUTED_VALUE"""),9.55)</f>
        <v>9.55</v>
      </c>
      <c r="F308" s="2">
        <f>IFERROR(__xludf.DUMMYFUNCTION("""COMPUTED_VALUE"""),2130354.0)</f>
        <v>2130354</v>
      </c>
    </row>
    <row r="309">
      <c r="A309" s="4">
        <f>IFERROR(__xludf.DUMMYFUNCTION("""COMPUTED_VALUE"""),45035.756944444445)</f>
        <v>45035.75694</v>
      </c>
      <c r="B309" s="2">
        <f>IFERROR(__xludf.DUMMYFUNCTION("""COMPUTED_VALUE"""),9.56)</f>
        <v>9.56</v>
      </c>
      <c r="C309" s="2">
        <f>IFERROR(__xludf.DUMMYFUNCTION("""COMPUTED_VALUE"""),9.64)</f>
        <v>9.64</v>
      </c>
      <c r="D309" s="2">
        <f>IFERROR(__xludf.DUMMYFUNCTION("""COMPUTED_VALUE"""),9.5)</f>
        <v>9.5</v>
      </c>
      <c r="E309" s="2">
        <f>IFERROR(__xludf.DUMMYFUNCTION("""COMPUTED_VALUE"""),9.63)</f>
        <v>9.63</v>
      </c>
      <c r="F309" s="2">
        <f>IFERROR(__xludf.DUMMYFUNCTION("""COMPUTED_VALUE"""),1456639.0)</f>
        <v>1456639</v>
      </c>
    </row>
    <row r="310">
      <c r="A310" s="4">
        <f>IFERROR(__xludf.DUMMYFUNCTION("""COMPUTED_VALUE"""),45036.52777777778)</f>
        <v>45036.52778</v>
      </c>
      <c r="B310" s="2">
        <f>IFERROR(__xludf.DUMMYFUNCTION("""COMPUTED_VALUE"""),9.7)</f>
        <v>9.7</v>
      </c>
      <c r="C310" s="2">
        <f>IFERROR(__xludf.DUMMYFUNCTION("""COMPUTED_VALUE"""),9.7)</f>
        <v>9.7</v>
      </c>
      <c r="D310" s="2">
        <f>IFERROR(__xludf.DUMMYFUNCTION("""COMPUTED_VALUE"""),9.51)</f>
        <v>9.51</v>
      </c>
      <c r="E310" s="2">
        <f>IFERROR(__xludf.DUMMYFUNCTION("""COMPUTED_VALUE"""),9.65)</f>
        <v>9.65</v>
      </c>
      <c r="F310" s="2">
        <f>IFERROR(__xludf.DUMMYFUNCTION("""COMPUTED_VALUE"""),860897.0)</f>
        <v>860897</v>
      </c>
    </row>
    <row r="311">
      <c r="A311" s="4">
        <f>IFERROR(__xludf.DUMMYFUNCTION("""COMPUTED_VALUE"""),45040.756944444445)</f>
        <v>45040.75694</v>
      </c>
      <c r="B311" s="2">
        <f>IFERROR(__xludf.DUMMYFUNCTION("""COMPUTED_VALUE"""),9.68)</f>
        <v>9.68</v>
      </c>
      <c r="C311" s="2">
        <f>IFERROR(__xludf.DUMMYFUNCTION("""COMPUTED_VALUE"""),9.86)</f>
        <v>9.86</v>
      </c>
      <c r="D311" s="2">
        <f>IFERROR(__xludf.DUMMYFUNCTION("""COMPUTED_VALUE"""),9.64)</f>
        <v>9.64</v>
      </c>
      <c r="E311" s="2">
        <f>IFERROR(__xludf.DUMMYFUNCTION("""COMPUTED_VALUE"""),9.68)</f>
        <v>9.68</v>
      </c>
      <c r="F311" s="2">
        <f>IFERROR(__xludf.DUMMYFUNCTION("""COMPUTED_VALUE"""),4118875.0)</f>
        <v>4118875</v>
      </c>
    </row>
    <row r="312">
      <c r="A312" s="4">
        <f>IFERROR(__xludf.DUMMYFUNCTION("""COMPUTED_VALUE"""),45041.756944444445)</f>
        <v>45041.75694</v>
      </c>
      <c r="B312" s="2">
        <f>IFERROR(__xludf.DUMMYFUNCTION("""COMPUTED_VALUE"""),9.8)</f>
        <v>9.8</v>
      </c>
      <c r="C312" s="2">
        <f>IFERROR(__xludf.DUMMYFUNCTION("""COMPUTED_VALUE"""),9.81)</f>
        <v>9.81</v>
      </c>
      <c r="D312" s="2">
        <f>IFERROR(__xludf.DUMMYFUNCTION("""COMPUTED_VALUE"""),9.41)</f>
        <v>9.41</v>
      </c>
      <c r="E312" s="2">
        <f>IFERROR(__xludf.DUMMYFUNCTION("""COMPUTED_VALUE"""),9.47)</f>
        <v>9.47</v>
      </c>
      <c r="F312" s="2">
        <f>IFERROR(__xludf.DUMMYFUNCTION("""COMPUTED_VALUE"""),2433244.0)</f>
        <v>2433244</v>
      </c>
    </row>
    <row r="313">
      <c r="A313" s="4">
        <f>IFERROR(__xludf.DUMMYFUNCTION("""COMPUTED_VALUE"""),45042.756944444445)</f>
        <v>45042.75694</v>
      </c>
      <c r="B313" s="2">
        <f>IFERROR(__xludf.DUMMYFUNCTION("""COMPUTED_VALUE"""),9.47)</f>
        <v>9.47</v>
      </c>
      <c r="C313" s="2">
        <f>IFERROR(__xludf.DUMMYFUNCTION("""COMPUTED_VALUE"""),9.49)</f>
        <v>9.49</v>
      </c>
      <c r="D313" s="2">
        <f>IFERROR(__xludf.DUMMYFUNCTION("""COMPUTED_VALUE"""),9.3)</f>
        <v>9.3</v>
      </c>
      <c r="E313" s="2">
        <f>IFERROR(__xludf.DUMMYFUNCTION("""COMPUTED_VALUE"""),9.32)</f>
        <v>9.32</v>
      </c>
      <c r="F313" s="2">
        <f>IFERROR(__xludf.DUMMYFUNCTION("""COMPUTED_VALUE"""),2940394.0)</f>
        <v>2940394</v>
      </c>
    </row>
    <row r="314">
      <c r="A314" s="4">
        <f>IFERROR(__xludf.DUMMYFUNCTION("""COMPUTED_VALUE"""),45043.756944444445)</f>
        <v>45043.75694</v>
      </c>
      <c r="B314" s="2">
        <f>IFERROR(__xludf.DUMMYFUNCTION("""COMPUTED_VALUE"""),9.3)</f>
        <v>9.3</v>
      </c>
      <c r="C314" s="2">
        <f>IFERROR(__xludf.DUMMYFUNCTION("""COMPUTED_VALUE"""),9.38)</f>
        <v>9.38</v>
      </c>
      <c r="D314" s="2">
        <f>IFERROR(__xludf.DUMMYFUNCTION("""COMPUTED_VALUE"""),9.2)</f>
        <v>9.2</v>
      </c>
      <c r="E314" s="2">
        <f>IFERROR(__xludf.DUMMYFUNCTION("""COMPUTED_VALUE"""),9.23)</f>
        <v>9.23</v>
      </c>
      <c r="F314" s="2">
        <f>IFERROR(__xludf.DUMMYFUNCTION("""COMPUTED_VALUE"""),1515030.0)</f>
        <v>1515030</v>
      </c>
    </row>
    <row r="315">
      <c r="A315" s="4">
        <f>IFERROR(__xludf.DUMMYFUNCTION("""COMPUTED_VALUE"""),45044.756944444445)</f>
        <v>45044.75694</v>
      </c>
      <c r="B315" s="2">
        <f>IFERROR(__xludf.DUMMYFUNCTION("""COMPUTED_VALUE"""),9.3)</f>
        <v>9.3</v>
      </c>
      <c r="C315" s="2">
        <f>IFERROR(__xludf.DUMMYFUNCTION("""COMPUTED_VALUE"""),9.31)</f>
        <v>9.31</v>
      </c>
      <c r="D315" s="2">
        <f>IFERROR(__xludf.DUMMYFUNCTION("""COMPUTED_VALUE"""),8.93)</f>
        <v>8.93</v>
      </c>
      <c r="E315" s="2">
        <f>IFERROR(__xludf.DUMMYFUNCTION("""COMPUTED_VALUE"""),9.06)</f>
        <v>9.06</v>
      </c>
      <c r="F315" s="2">
        <f>IFERROR(__xludf.DUMMYFUNCTION("""COMPUTED_VALUE"""),1630787.0)</f>
        <v>1630787</v>
      </c>
    </row>
    <row r="316">
      <c r="A316" s="4">
        <f>IFERROR(__xludf.DUMMYFUNCTION("""COMPUTED_VALUE"""),45048.756944444445)</f>
        <v>45048.75694</v>
      </c>
      <c r="B316" s="2">
        <f>IFERROR(__xludf.DUMMYFUNCTION("""COMPUTED_VALUE"""),9.07)</f>
        <v>9.07</v>
      </c>
      <c r="C316" s="2">
        <f>IFERROR(__xludf.DUMMYFUNCTION("""COMPUTED_VALUE"""),9.15)</f>
        <v>9.15</v>
      </c>
      <c r="D316" s="2">
        <f>IFERROR(__xludf.DUMMYFUNCTION("""COMPUTED_VALUE"""),8.4)</f>
        <v>8.4</v>
      </c>
      <c r="E316" s="2">
        <f>IFERROR(__xludf.DUMMYFUNCTION("""COMPUTED_VALUE"""),8.44)</f>
        <v>8.44</v>
      </c>
      <c r="F316" s="2">
        <f>IFERROR(__xludf.DUMMYFUNCTION("""COMPUTED_VALUE"""),3366061.0)</f>
        <v>3366061</v>
      </c>
    </row>
    <row r="317">
      <c r="A317" s="4">
        <f>IFERROR(__xludf.DUMMYFUNCTION("""COMPUTED_VALUE"""),45049.756944444445)</f>
        <v>45049.75694</v>
      </c>
      <c r="B317" s="2">
        <f>IFERROR(__xludf.DUMMYFUNCTION("""COMPUTED_VALUE"""),8.44)</f>
        <v>8.44</v>
      </c>
      <c r="C317" s="2">
        <f>IFERROR(__xludf.DUMMYFUNCTION("""COMPUTED_VALUE"""),8.48)</f>
        <v>8.48</v>
      </c>
      <c r="D317" s="2">
        <f>IFERROR(__xludf.DUMMYFUNCTION("""COMPUTED_VALUE"""),7.81)</f>
        <v>7.81</v>
      </c>
      <c r="E317" s="2">
        <f>IFERROR(__xludf.DUMMYFUNCTION("""COMPUTED_VALUE"""),8.08)</f>
        <v>8.08</v>
      </c>
      <c r="F317" s="2">
        <f>IFERROR(__xludf.DUMMYFUNCTION("""COMPUTED_VALUE"""),2729546.0)</f>
        <v>2729546</v>
      </c>
    </row>
    <row r="318">
      <c r="A318" s="4">
        <f>IFERROR(__xludf.DUMMYFUNCTION("""COMPUTED_VALUE"""),45050.756944444445)</f>
        <v>45050.75694</v>
      </c>
      <c r="B318" s="2">
        <f>IFERROR(__xludf.DUMMYFUNCTION("""COMPUTED_VALUE"""),8.08)</f>
        <v>8.08</v>
      </c>
      <c r="C318" s="2">
        <f>IFERROR(__xludf.DUMMYFUNCTION("""COMPUTED_VALUE"""),8.3)</f>
        <v>8.3</v>
      </c>
      <c r="D318" s="2">
        <f>IFERROR(__xludf.DUMMYFUNCTION("""COMPUTED_VALUE"""),8.0)</f>
        <v>8</v>
      </c>
      <c r="E318" s="2">
        <f>IFERROR(__xludf.DUMMYFUNCTION("""COMPUTED_VALUE"""),8.15)</f>
        <v>8.15</v>
      </c>
      <c r="F318" s="2">
        <f>IFERROR(__xludf.DUMMYFUNCTION("""COMPUTED_VALUE"""),1538371.0)</f>
        <v>1538371</v>
      </c>
    </row>
    <row r="319">
      <c r="A319" s="4">
        <f>IFERROR(__xludf.DUMMYFUNCTION("""COMPUTED_VALUE"""),45051.756944444445)</f>
        <v>45051.75694</v>
      </c>
      <c r="B319" s="2">
        <f>IFERROR(__xludf.DUMMYFUNCTION("""COMPUTED_VALUE"""),8.15)</f>
        <v>8.15</v>
      </c>
      <c r="C319" s="2">
        <f>IFERROR(__xludf.DUMMYFUNCTION("""COMPUTED_VALUE"""),8.29)</f>
        <v>8.29</v>
      </c>
      <c r="D319" s="2">
        <f>IFERROR(__xludf.DUMMYFUNCTION("""COMPUTED_VALUE"""),7.95)</f>
        <v>7.95</v>
      </c>
      <c r="E319" s="2">
        <f>IFERROR(__xludf.DUMMYFUNCTION("""COMPUTED_VALUE"""),8.23)</f>
        <v>8.23</v>
      </c>
      <c r="F319" s="2">
        <f>IFERROR(__xludf.DUMMYFUNCTION("""COMPUTED_VALUE"""),1152978.0)</f>
        <v>1152978</v>
      </c>
    </row>
    <row r="320">
      <c r="A320" s="4">
        <f>IFERROR(__xludf.DUMMYFUNCTION("""COMPUTED_VALUE"""),45054.756944444445)</f>
        <v>45054.75694</v>
      </c>
      <c r="B320" s="2">
        <f>IFERROR(__xludf.DUMMYFUNCTION("""COMPUTED_VALUE"""),8.22)</f>
        <v>8.22</v>
      </c>
      <c r="C320" s="2">
        <f>IFERROR(__xludf.DUMMYFUNCTION("""COMPUTED_VALUE"""),8.46)</f>
        <v>8.46</v>
      </c>
      <c r="D320" s="2">
        <f>IFERROR(__xludf.DUMMYFUNCTION("""COMPUTED_VALUE"""),8.17)</f>
        <v>8.17</v>
      </c>
      <c r="E320" s="2">
        <f>IFERROR(__xludf.DUMMYFUNCTION("""COMPUTED_VALUE"""),8.41)</f>
        <v>8.41</v>
      </c>
      <c r="F320" s="2">
        <f>IFERROR(__xludf.DUMMYFUNCTION("""COMPUTED_VALUE"""),1576643.0)</f>
        <v>1576643</v>
      </c>
    </row>
    <row r="321">
      <c r="A321" s="4">
        <f>IFERROR(__xludf.DUMMYFUNCTION("""COMPUTED_VALUE"""),45055.756944444445)</f>
        <v>45055.75694</v>
      </c>
      <c r="B321" s="2">
        <f>IFERROR(__xludf.DUMMYFUNCTION("""COMPUTED_VALUE"""),8.7)</f>
        <v>8.7</v>
      </c>
      <c r="C321" s="2">
        <f>IFERROR(__xludf.DUMMYFUNCTION("""COMPUTED_VALUE"""),8.7)</f>
        <v>8.7</v>
      </c>
      <c r="D321" s="2">
        <f>IFERROR(__xludf.DUMMYFUNCTION("""COMPUTED_VALUE"""),8.25)</f>
        <v>8.25</v>
      </c>
      <c r="E321" s="2">
        <f>IFERROR(__xludf.DUMMYFUNCTION("""COMPUTED_VALUE"""),8.25)</f>
        <v>8.25</v>
      </c>
      <c r="F321" s="2">
        <f>IFERROR(__xludf.DUMMYFUNCTION("""COMPUTED_VALUE"""),2568470.0)</f>
        <v>2568470</v>
      </c>
    </row>
    <row r="322">
      <c r="A322" s="4">
        <f>IFERROR(__xludf.DUMMYFUNCTION("""COMPUTED_VALUE"""),45056.756944444445)</f>
        <v>45056.75694</v>
      </c>
      <c r="B322" s="2">
        <f>IFERROR(__xludf.DUMMYFUNCTION("""COMPUTED_VALUE"""),8.27)</f>
        <v>8.27</v>
      </c>
      <c r="C322" s="2">
        <f>IFERROR(__xludf.DUMMYFUNCTION("""COMPUTED_VALUE"""),8.37)</f>
        <v>8.37</v>
      </c>
      <c r="D322" s="2">
        <f>IFERROR(__xludf.DUMMYFUNCTION("""COMPUTED_VALUE"""),7.86)</f>
        <v>7.86</v>
      </c>
      <c r="E322" s="2">
        <f>IFERROR(__xludf.DUMMYFUNCTION("""COMPUTED_VALUE"""),8.25)</f>
        <v>8.25</v>
      </c>
      <c r="F322" s="2">
        <f>IFERROR(__xludf.DUMMYFUNCTION("""COMPUTED_VALUE"""),1339164.0)</f>
        <v>1339164</v>
      </c>
    </row>
    <row r="323">
      <c r="A323" s="4">
        <f>IFERROR(__xludf.DUMMYFUNCTION("""COMPUTED_VALUE"""),45057.756944444445)</f>
        <v>45057.75694</v>
      </c>
      <c r="B323" s="2">
        <f>IFERROR(__xludf.DUMMYFUNCTION("""COMPUTED_VALUE"""),8.25)</f>
        <v>8.25</v>
      </c>
      <c r="C323" s="2">
        <f>IFERROR(__xludf.DUMMYFUNCTION("""COMPUTED_VALUE"""),8.51)</f>
        <v>8.51</v>
      </c>
      <c r="D323" s="2">
        <f>IFERROR(__xludf.DUMMYFUNCTION("""COMPUTED_VALUE"""),8.05)</f>
        <v>8.05</v>
      </c>
      <c r="E323" s="2">
        <f>IFERROR(__xludf.DUMMYFUNCTION("""COMPUTED_VALUE"""),8.47)</f>
        <v>8.47</v>
      </c>
      <c r="F323" s="2">
        <f>IFERROR(__xludf.DUMMYFUNCTION("""COMPUTED_VALUE"""),3387709.0)</f>
        <v>3387709</v>
      </c>
    </row>
    <row r="324">
      <c r="A324" s="4">
        <f>IFERROR(__xludf.DUMMYFUNCTION("""COMPUTED_VALUE"""),45058.756944444445)</f>
        <v>45058.75694</v>
      </c>
      <c r="B324" s="2">
        <f>IFERROR(__xludf.DUMMYFUNCTION("""COMPUTED_VALUE"""),8.49)</f>
        <v>8.49</v>
      </c>
      <c r="C324" s="2">
        <f>IFERROR(__xludf.DUMMYFUNCTION("""COMPUTED_VALUE"""),8.5)</f>
        <v>8.5</v>
      </c>
      <c r="D324" s="2">
        <f>IFERROR(__xludf.DUMMYFUNCTION("""COMPUTED_VALUE"""),8.14)</f>
        <v>8.14</v>
      </c>
      <c r="E324" s="2">
        <f>IFERROR(__xludf.DUMMYFUNCTION("""COMPUTED_VALUE"""),8.18)</f>
        <v>8.18</v>
      </c>
      <c r="F324" s="2">
        <f>IFERROR(__xludf.DUMMYFUNCTION("""COMPUTED_VALUE"""),1703450.0)</f>
        <v>1703450</v>
      </c>
    </row>
    <row r="325">
      <c r="A325" s="4">
        <f>IFERROR(__xludf.DUMMYFUNCTION("""COMPUTED_VALUE"""),45061.756944444445)</f>
        <v>45061.75694</v>
      </c>
      <c r="B325" s="2">
        <f>IFERROR(__xludf.DUMMYFUNCTION("""COMPUTED_VALUE"""),8.07)</f>
        <v>8.07</v>
      </c>
      <c r="C325" s="2">
        <f>IFERROR(__xludf.DUMMYFUNCTION("""COMPUTED_VALUE"""),8.42)</f>
        <v>8.42</v>
      </c>
      <c r="D325" s="2">
        <f>IFERROR(__xludf.DUMMYFUNCTION("""COMPUTED_VALUE"""),7.86)</f>
        <v>7.86</v>
      </c>
      <c r="E325" s="2">
        <f>IFERROR(__xludf.DUMMYFUNCTION("""COMPUTED_VALUE"""),8.15)</f>
        <v>8.15</v>
      </c>
      <c r="F325" s="2">
        <f>IFERROR(__xludf.DUMMYFUNCTION("""COMPUTED_VALUE"""),1618786.0)</f>
        <v>1618786</v>
      </c>
    </row>
    <row r="326">
      <c r="A326" s="4">
        <f>IFERROR(__xludf.DUMMYFUNCTION("""COMPUTED_VALUE"""),45062.756944444445)</f>
        <v>45062.75694</v>
      </c>
      <c r="B326" s="2">
        <f>IFERROR(__xludf.DUMMYFUNCTION("""COMPUTED_VALUE"""),8.15)</f>
        <v>8.15</v>
      </c>
      <c r="C326" s="2">
        <f>IFERROR(__xludf.DUMMYFUNCTION("""COMPUTED_VALUE"""),8.4)</f>
        <v>8.4</v>
      </c>
      <c r="D326" s="2">
        <f>IFERROR(__xludf.DUMMYFUNCTION("""COMPUTED_VALUE"""),8.1)</f>
        <v>8.1</v>
      </c>
      <c r="E326" s="2">
        <f>IFERROR(__xludf.DUMMYFUNCTION("""COMPUTED_VALUE"""),8.34)</f>
        <v>8.34</v>
      </c>
      <c r="F326" s="2">
        <f>IFERROR(__xludf.DUMMYFUNCTION("""COMPUTED_VALUE"""),1458658.0)</f>
        <v>1458658</v>
      </c>
    </row>
    <row r="327">
      <c r="A327" s="4">
        <f>IFERROR(__xludf.DUMMYFUNCTION("""COMPUTED_VALUE"""),45063.756944444445)</f>
        <v>45063.75694</v>
      </c>
      <c r="B327" s="2">
        <f>IFERROR(__xludf.DUMMYFUNCTION("""COMPUTED_VALUE"""),8.39)</f>
        <v>8.39</v>
      </c>
      <c r="C327" s="2">
        <f>IFERROR(__xludf.DUMMYFUNCTION("""COMPUTED_VALUE"""),8.68)</f>
        <v>8.68</v>
      </c>
      <c r="D327" s="2">
        <f>IFERROR(__xludf.DUMMYFUNCTION("""COMPUTED_VALUE"""),8.34)</f>
        <v>8.34</v>
      </c>
      <c r="E327" s="2">
        <f>IFERROR(__xludf.DUMMYFUNCTION("""COMPUTED_VALUE"""),8.65)</f>
        <v>8.65</v>
      </c>
      <c r="F327" s="2">
        <f>IFERROR(__xludf.DUMMYFUNCTION("""COMPUTED_VALUE"""),2595768.0)</f>
        <v>2595768</v>
      </c>
    </row>
    <row r="328">
      <c r="A328" s="4">
        <f>IFERROR(__xludf.DUMMYFUNCTION("""COMPUTED_VALUE"""),45064.756944444445)</f>
        <v>45064.75694</v>
      </c>
      <c r="B328" s="2">
        <f>IFERROR(__xludf.DUMMYFUNCTION("""COMPUTED_VALUE"""),8.65)</f>
        <v>8.65</v>
      </c>
      <c r="C328" s="2">
        <f>IFERROR(__xludf.DUMMYFUNCTION("""COMPUTED_VALUE"""),8.77)</f>
        <v>8.77</v>
      </c>
      <c r="D328" s="2">
        <f>IFERROR(__xludf.DUMMYFUNCTION("""COMPUTED_VALUE"""),8.3)</f>
        <v>8.3</v>
      </c>
      <c r="E328" s="2">
        <f>IFERROR(__xludf.DUMMYFUNCTION("""COMPUTED_VALUE"""),8.36)</f>
        <v>8.36</v>
      </c>
      <c r="F328" s="2">
        <f>IFERROR(__xludf.DUMMYFUNCTION("""COMPUTED_VALUE"""),1625147.0)</f>
        <v>1625147</v>
      </c>
    </row>
    <row r="329">
      <c r="A329" s="4">
        <f>IFERROR(__xludf.DUMMYFUNCTION("""COMPUTED_VALUE"""),45068.756944444445)</f>
        <v>45068.75694</v>
      </c>
      <c r="B329" s="2">
        <f>IFERROR(__xludf.DUMMYFUNCTION("""COMPUTED_VALUE"""),8.37)</f>
        <v>8.37</v>
      </c>
      <c r="C329" s="2">
        <f>IFERROR(__xludf.DUMMYFUNCTION("""COMPUTED_VALUE"""),8.77)</f>
        <v>8.77</v>
      </c>
      <c r="D329" s="2">
        <f>IFERROR(__xludf.DUMMYFUNCTION("""COMPUTED_VALUE"""),8.26)</f>
        <v>8.26</v>
      </c>
      <c r="E329" s="2">
        <f>IFERROR(__xludf.DUMMYFUNCTION("""COMPUTED_VALUE"""),8.5)</f>
        <v>8.5</v>
      </c>
      <c r="F329" s="2">
        <f>IFERROR(__xludf.DUMMYFUNCTION("""COMPUTED_VALUE"""),1840097.0)</f>
        <v>1840097</v>
      </c>
    </row>
    <row r="330">
      <c r="A330" s="4">
        <f>IFERROR(__xludf.DUMMYFUNCTION("""COMPUTED_VALUE"""),45069.756944444445)</f>
        <v>45069.75694</v>
      </c>
      <c r="B330" s="2">
        <f>IFERROR(__xludf.DUMMYFUNCTION("""COMPUTED_VALUE"""),8.49)</f>
        <v>8.49</v>
      </c>
      <c r="C330" s="2">
        <f>IFERROR(__xludf.DUMMYFUNCTION("""COMPUTED_VALUE"""),9.14)</f>
        <v>9.14</v>
      </c>
      <c r="D330" s="2">
        <f>IFERROR(__xludf.DUMMYFUNCTION("""COMPUTED_VALUE"""),8.42)</f>
        <v>8.42</v>
      </c>
      <c r="E330" s="2">
        <f>IFERROR(__xludf.DUMMYFUNCTION("""COMPUTED_VALUE"""),9.07)</f>
        <v>9.07</v>
      </c>
      <c r="F330" s="2">
        <f>IFERROR(__xludf.DUMMYFUNCTION("""COMPUTED_VALUE"""),5731511.0)</f>
        <v>5731511</v>
      </c>
    </row>
    <row r="331">
      <c r="A331" s="4">
        <f>IFERROR(__xludf.DUMMYFUNCTION("""COMPUTED_VALUE"""),45070.756944444445)</f>
        <v>45070.75694</v>
      </c>
      <c r="B331" s="2">
        <f>IFERROR(__xludf.DUMMYFUNCTION("""COMPUTED_VALUE"""),9.0)</f>
        <v>9</v>
      </c>
      <c r="C331" s="2">
        <f>IFERROR(__xludf.DUMMYFUNCTION("""COMPUTED_VALUE"""),9.06)</f>
        <v>9.06</v>
      </c>
      <c r="D331" s="2">
        <f>IFERROR(__xludf.DUMMYFUNCTION("""COMPUTED_VALUE"""),8.55)</f>
        <v>8.55</v>
      </c>
      <c r="E331" s="2">
        <f>IFERROR(__xludf.DUMMYFUNCTION("""COMPUTED_VALUE"""),8.76)</f>
        <v>8.76</v>
      </c>
      <c r="F331" s="2">
        <f>IFERROR(__xludf.DUMMYFUNCTION("""COMPUTED_VALUE"""),3013996.0)</f>
        <v>3013996</v>
      </c>
    </row>
    <row r="332">
      <c r="A332" s="4">
        <f>IFERROR(__xludf.DUMMYFUNCTION("""COMPUTED_VALUE"""),45071.756944444445)</f>
        <v>45071.75694</v>
      </c>
      <c r="B332" s="2">
        <f>IFERROR(__xludf.DUMMYFUNCTION("""COMPUTED_VALUE"""),8.76)</f>
        <v>8.76</v>
      </c>
      <c r="C332" s="2">
        <f>IFERROR(__xludf.DUMMYFUNCTION("""COMPUTED_VALUE"""),9.0)</f>
        <v>9</v>
      </c>
      <c r="D332" s="2">
        <f>IFERROR(__xludf.DUMMYFUNCTION("""COMPUTED_VALUE"""),8.58)</f>
        <v>8.58</v>
      </c>
      <c r="E332" s="2">
        <f>IFERROR(__xludf.DUMMYFUNCTION("""COMPUTED_VALUE"""),8.76)</f>
        <v>8.76</v>
      </c>
      <c r="F332" s="2">
        <f>IFERROR(__xludf.DUMMYFUNCTION("""COMPUTED_VALUE"""),2681096.0)</f>
        <v>2681096</v>
      </c>
    </row>
    <row r="333">
      <c r="A333" s="4">
        <f>IFERROR(__xludf.DUMMYFUNCTION("""COMPUTED_VALUE"""),45072.756944444445)</f>
        <v>45072.75694</v>
      </c>
      <c r="B333" s="2">
        <f>IFERROR(__xludf.DUMMYFUNCTION("""COMPUTED_VALUE"""),8.82)</f>
        <v>8.82</v>
      </c>
      <c r="C333" s="2">
        <f>IFERROR(__xludf.DUMMYFUNCTION("""COMPUTED_VALUE"""),8.88)</f>
        <v>8.88</v>
      </c>
      <c r="D333" s="2">
        <f>IFERROR(__xludf.DUMMYFUNCTION("""COMPUTED_VALUE"""),8.75)</f>
        <v>8.75</v>
      </c>
      <c r="E333" s="2">
        <f>IFERROR(__xludf.DUMMYFUNCTION("""COMPUTED_VALUE"""),8.81)</f>
        <v>8.81</v>
      </c>
      <c r="F333" s="2">
        <f>IFERROR(__xludf.DUMMYFUNCTION("""COMPUTED_VALUE"""),1801124.0)</f>
        <v>1801124</v>
      </c>
    </row>
    <row r="334">
      <c r="A334" s="4">
        <f>IFERROR(__xludf.DUMMYFUNCTION("""COMPUTED_VALUE"""),45075.756944444445)</f>
        <v>45075.75694</v>
      </c>
      <c r="B334" s="2">
        <f>IFERROR(__xludf.DUMMYFUNCTION("""COMPUTED_VALUE"""),8.89)</f>
        <v>8.89</v>
      </c>
      <c r="C334" s="2">
        <f>IFERROR(__xludf.DUMMYFUNCTION("""COMPUTED_VALUE"""),9.13)</f>
        <v>9.13</v>
      </c>
      <c r="D334" s="2">
        <f>IFERROR(__xludf.DUMMYFUNCTION("""COMPUTED_VALUE"""),8.82)</f>
        <v>8.82</v>
      </c>
      <c r="E334" s="2">
        <f>IFERROR(__xludf.DUMMYFUNCTION("""COMPUTED_VALUE"""),9.05)</f>
        <v>9.05</v>
      </c>
      <c r="F334" s="2">
        <f>IFERROR(__xludf.DUMMYFUNCTION("""COMPUTED_VALUE"""),3805825.0)</f>
        <v>3805825</v>
      </c>
    </row>
    <row r="335">
      <c r="A335" s="4">
        <f>IFERROR(__xludf.DUMMYFUNCTION("""COMPUTED_VALUE"""),45076.756944444445)</f>
        <v>45076.75694</v>
      </c>
      <c r="B335" s="2">
        <f>IFERROR(__xludf.DUMMYFUNCTION("""COMPUTED_VALUE"""),9.07)</f>
        <v>9.07</v>
      </c>
      <c r="C335" s="2">
        <f>IFERROR(__xludf.DUMMYFUNCTION("""COMPUTED_VALUE"""),9.32)</f>
        <v>9.32</v>
      </c>
      <c r="D335" s="2">
        <f>IFERROR(__xludf.DUMMYFUNCTION("""COMPUTED_VALUE"""),9.07)</f>
        <v>9.07</v>
      </c>
      <c r="E335" s="2">
        <f>IFERROR(__xludf.DUMMYFUNCTION("""COMPUTED_VALUE"""),9.31)</f>
        <v>9.31</v>
      </c>
      <c r="F335" s="2">
        <f>IFERROR(__xludf.DUMMYFUNCTION("""COMPUTED_VALUE"""),2819215.0)</f>
        <v>2819215</v>
      </c>
    </row>
    <row r="336">
      <c r="A336" s="4">
        <f>IFERROR(__xludf.DUMMYFUNCTION("""COMPUTED_VALUE"""),45077.756944444445)</f>
        <v>45077.75694</v>
      </c>
      <c r="B336" s="2">
        <f>IFERROR(__xludf.DUMMYFUNCTION("""COMPUTED_VALUE"""),9.31)</f>
        <v>9.31</v>
      </c>
      <c r="C336" s="2">
        <f>IFERROR(__xludf.DUMMYFUNCTION("""COMPUTED_VALUE"""),9.45)</f>
        <v>9.45</v>
      </c>
      <c r="D336" s="2">
        <f>IFERROR(__xludf.DUMMYFUNCTION("""COMPUTED_VALUE"""),9.15)</f>
        <v>9.15</v>
      </c>
      <c r="E336" s="2">
        <f>IFERROR(__xludf.DUMMYFUNCTION("""COMPUTED_VALUE"""),9.18)</f>
        <v>9.18</v>
      </c>
      <c r="F336" s="2">
        <f>IFERROR(__xludf.DUMMYFUNCTION("""COMPUTED_VALUE"""),2177576.0)</f>
        <v>2177576</v>
      </c>
    </row>
    <row r="337">
      <c r="A337" s="4">
        <f>IFERROR(__xludf.DUMMYFUNCTION("""COMPUTED_VALUE"""),45078.756944444445)</f>
        <v>45078.75694</v>
      </c>
      <c r="B337" s="2">
        <f>IFERROR(__xludf.DUMMYFUNCTION("""COMPUTED_VALUE"""),9.25)</f>
        <v>9.25</v>
      </c>
      <c r="C337" s="2">
        <f>IFERROR(__xludf.DUMMYFUNCTION("""COMPUTED_VALUE"""),9.54)</f>
        <v>9.54</v>
      </c>
      <c r="D337" s="2">
        <f>IFERROR(__xludf.DUMMYFUNCTION("""COMPUTED_VALUE"""),9.22)</f>
        <v>9.22</v>
      </c>
      <c r="E337" s="2">
        <f>IFERROR(__xludf.DUMMYFUNCTION("""COMPUTED_VALUE"""),9.48)</f>
        <v>9.48</v>
      </c>
      <c r="F337" s="2">
        <f>IFERROR(__xludf.DUMMYFUNCTION("""COMPUTED_VALUE"""),2327765.0)</f>
        <v>2327765</v>
      </c>
    </row>
    <row r="338">
      <c r="A338" s="4">
        <f>IFERROR(__xludf.DUMMYFUNCTION("""COMPUTED_VALUE"""),45079.756944444445)</f>
        <v>45079.75694</v>
      </c>
      <c r="B338" s="2">
        <f>IFERROR(__xludf.DUMMYFUNCTION("""COMPUTED_VALUE"""),9.5)</f>
        <v>9.5</v>
      </c>
      <c r="C338" s="2">
        <f>IFERROR(__xludf.DUMMYFUNCTION("""COMPUTED_VALUE"""),9.57)</f>
        <v>9.57</v>
      </c>
      <c r="D338" s="2">
        <f>IFERROR(__xludf.DUMMYFUNCTION("""COMPUTED_VALUE"""),9.41)</f>
        <v>9.41</v>
      </c>
      <c r="E338" s="2">
        <f>IFERROR(__xludf.DUMMYFUNCTION("""COMPUTED_VALUE"""),9.46)</f>
        <v>9.46</v>
      </c>
      <c r="F338" s="2">
        <f>IFERROR(__xludf.DUMMYFUNCTION("""COMPUTED_VALUE"""),2628925.0)</f>
        <v>2628925</v>
      </c>
    </row>
    <row r="339">
      <c r="A339" s="4">
        <f>IFERROR(__xludf.DUMMYFUNCTION("""COMPUTED_VALUE"""),45082.756944444445)</f>
        <v>45082.75694</v>
      </c>
      <c r="B339" s="2">
        <f>IFERROR(__xludf.DUMMYFUNCTION("""COMPUTED_VALUE"""),9.52)</f>
        <v>9.52</v>
      </c>
      <c r="C339" s="2">
        <f>IFERROR(__xludf.DUMMYFUNCTION("""COMPUTED_VALUE"""),9.6)</f>
        <v>9.6</v>
      </c>
      <c r="D339" s="2">
        <f>IFERROR(__xludf.DUMMYFUNCTION("""COMPUTED_VALUE"""),9.51)</f>
        <v>9.51</v>
      </c>
      <c r="E339" s="2">
        <f>IFERROR(__xludf.DUMMYFUNCTION("""COMPUTED_VALUE"""),9.57)</f>
        <v>9.57</v>
      </c>
      <c r="F339" s="2">
        <f>IFERROR(__xludf.DUMMYFUNCTION("""COMPUTED_VALUE"""),2410820.0)</f>
        <v>2410820</v>
      </c>
    </row>
    <row r="340">
      <c r="A340" s="4">
        <f>IFERROR(__xludf.DUMMYFUNCTION("""COMPUTED_VALUE"""),45083.756944444445)</f>
        <v>45083.75694</v>
      </c>
      <c r="B340" s="2">
        <f>IFERROR(__xludf.DUMMYFUNCTION("""COMPUTED_VALUE"""),9.59)</f>
        <v>9.59</v>
      </c>
      <c r="C340" s="2">
        <f>IFERROR(__xludf.DUMMYFUNCTION("""COMPUTED_VALUE"""),9.59)</f>
        <v>9.59</v>
      </c>
      <c r="D340" s="2">
        <f>IFERROR(__xludf.DUMMYFUNCTION("""COMPUTED_VALUE"""),9.37)</f>
        <v>9.37</v>
      </c>
      <c r="E340" s="2">
        <f>IFERROR(__xludf.DUMMYFUNCTION("""COMPUTED_VALUE"""),9.57)</f>
        <v>9.57</v>
      </c>
      <c r="F340" s="2">
        <f>IFERROR(__xludf.DUMMYFUNCTION("""COMPUTED_VALUE"""),2493330.0)</f>
        <v>2493330</v>
      </c>
    </row>
    <row r="341">
      <c r="A341" s="4">
        <f>IFERROR(__xludf.DUMMYFUNCTION("""COMPUTED_VALUE"""),45084.756944444445)</f>
        <v>45084.75694</v>
      </c>
      <c r="B341" s="2">
        <f>IFERROR(__xludf.DUMMYFUNCTION("""COMPUTED_VALUE"""),9.57)</f>
        <v>9.57</v>
      </c>
      <c r="C341" s="2">
        <f>IFERROR(__xludf.DUMMYFUNCTION("""COMPUTED_VALUE"""),9.66)</f>
        <v>9.66</v>
      </c>
      <c r="D341" s="2">
        <f>IFERROR(__xludf.DUMMYFUNCTION("""COMPUTED_VALUE"""),9.4)</f>
        <v>9.4</v>
      </c>
      <c r="E341" s="2">
        <f>IFERROR(__xludf.DUMMYFUNCTION("""COMPUTED_VALUE"""),9.43)</f>
        <v>9.43</v>
      </c>
      <c r="F341" s="2">
        <f>IFERROR(__xludf.DUMMYFUNCTION("""COMPUTED_VALUE"""),2854699.0)</f>
        <v>2854699</v>
      </c>
    </row>
    <row r="342">
      <c r="A342" s="4">
        <f>IFERROR(__xludf.DUMMYFUNCTION("""COMPUTED_VALUE"""),45085.756944444445)</f>
        <v>45085.75694</v>
      </c>
      <c r="B342" s="2">
        <f>IFERROR(__xludf.DUMMYFUNCTION("""COMPUTED_VALUE"""),9.42)</f>
        <v>9.42</v>
      </c>
      <c r="C342" s="2">
        <f>IFERROR(__xludf.DUMMYFUNCTION("""COMPUTED_VALUE"""),9.43)</f>
        <v>9.43</v>
      </c>
      <c r="D342" s="2">
        <f>IFERROR(__xludf.DUMMYFUNCTION("""COMPUTED_VALUE"""),9.2)</f>
        <v>9.2</v>
      </c>
      <c r="E342" s="2">
        <f>IFERROR(__xludf.DUMMYFUNCTION("""COMPUTED_VALUE"""),9.23)</f>
        <v>9.23</v>
      </c>
      <c r="F342" s="2">
        <f>IFERROR(__xludf.DUMMYFUNCTION("""COMPUTED_VALUE"""),4547726.0)</f>
        <v>4547726</v>
      </c>
    </row>
    <row r="343">
      <c r="A343" s="4">
        <f>IFERROR(__xludf.DUMMYFUNCTION("""COMPUTED_VALUE"""),45086.756944444445)</f>
        <v>45086.75694</v>
      </c>
      <c r="B343" s="2">
        <f>IFERROR(__xludf.DUMMYFUNCTION("""COMPUTED_VALUE"""),9.25)</f>
        <v>9.25</v>
      </c>
      <c r="C343" s="2">
        <f>IFERROR(__xludf.DUMMYFUNCTION("""COMPUTED_VALUE"""),9.3)</f>
        <v>9.3</v>
      </c>
      <c r="D343" s="2">
        <f>IFERROR(__xludf.DUMMYFUNCTION("""COMPUTED_VALUE"""),9.16)</f>
        <v>9.16</v>
      </c>
      <c r="E343" s="2">
        <f>IFERROR(__xludf.DUMMYFUNCTION("""COMPUTED_VALUE"""),9.27)</f>
        <v>9.27</v>
      </c>
      <c r="F343" s="2">
        <f>IFERROR(__xludf.DUMMYFUNCTION("""COMPUTED_VALUE"""),2129841.0)</f>
        <v>2129841</v>
      </c>
    </row>
    <row r="344">
      <c r="A344" s="4">
        <f>IFERROR(__xludf.DUMMYFUNCTION("""COMPUTED_VALUE"""),45089.756944444445)</f>
        <v>45089.75694</v>
      </c>
      <c r="B344" s="2">
        <f>IFERROR(__xludf.DUMMYFUNCTION("""COMPUTED_VALUE"""),9.3)</f>
        <v>9.3</v>
      </c>
      <c r="C344" s="2">
        <f>IFERROR(__xludf.DUMMYFUNCTION("""COMPUTED_VALUE"""),9.44)</f>
        <v>9.44</v>
      </c>
      <c r="D344" s="2">
        <f>IFERROR(__xludf.DUMMYFUNCTION("""COMPUTED_VALUE"""),9.26)</f>
        <v>9.26</v>
      </c>
      <c r="E344" s="2">
        <f>IFERROR(__xludf.DUMMYFUNCTION("""COMPUTED_VALUE"""),9.34)</f>
        <v>9.34</v>
      </c>
      <c r="F344" s="2">
        <f>IFERROR(__xludf.DUMMYFUNCTION("""COMPUTED_VALUE"""),3252434.0)</f>
        <v>3252434</v>
      </c>
    </row>
    <row r="345">
      <c r="A345" s="4">
        <f>IFERROR(__xludf.DUMMYFUNCTION("""COMPUTED_VALUE"""),45090.756944444445)</f>
        <v>45090.75694</v>
      </c>
      <c r="B345" s="2">
        <f>IFERROR(__xludf.DUMMYFUNCTION("""COMPUTED_VALUE"""),9.34)</f>
        <v>9.34</v>
      </c>
      <c r="C345" s="2">
        <f>IFERROR(__xludf.DUMMYFUNCTION("""COMPUTED_VALUE"""),9.35)</f>
        <v>9.35</v>
      </c>
      <c r="D345" s="2">
        <f>IFERROR(__xludf.DUMMYFUNCTION("""COMPUTED_VALUE"""),9.01)</f>
        <v>9.01</v>
      </c>
      <c r="E345" s="2">
        <f>IFERROR(__xludf.DUMMYFUNCTION("""COMPUTED_VALUE"""),9.06)</f>
        <v>9.06</v>
      </c>
      <c r="F345" s="2">
        <f>IFERROR(__xludf.DUMMYFUNCTION("""COMPUTED_VALUE"""),2164767.0)</f>
        <v>2164767</v>
      </c>
    </row>
    <row r="346">
      <c r="A346" s="4">
        <f>IFERROR(__xludf.DUMMYFUNCTION("""COMPUTED_VALUE"""),45091.756944444445)</f>
        <v>45091.75694</v>
      </c>
      <c r="B346" s="2">
        <f>IFERROR(__xludf.DUMMYFUNCTION("""COMPUTED_VALUE"""),9.08)</f>
        <v>9.08</v>
      </c>
      <c r="C346" s="2">
        <f>IFERROR(__xludf.DUMMYFUNCTION("""COMPUTED_VALUE"""),9.18)</f>
        <v>9.18</v>
      </c>
      <c r="D346" s="2">
        <f>IFERROR(__xludf.DUMMYFUNCTION("""COMPUTED_VALUE"""),8.95)</f>
        <v>8.95</v>
      </c>
      <c r="E346" s="2">
        <f>IFERROR(__xludf.DUMMYFUNCTION("""COMPUTED_VALUE"""),9.15)</f>
        <v>9.15</v>
      </c>
      <c r="F346" s="2">
        <f>IFERROR(__xludf.DUMMYFUNCTION("""COMPUTED_VALUE"""),2471901.0)</f>
        <v>2471901</v>
      </c>
    </row>
    <row r="347">
      <c r="A347" s="4">
        <f>IFERROR(__xludf.DUMMYFUNCTION("""COMPUTED_VALUE"""),45092.756944444445)</f>
        <v>45092.75694</v>
      </c>
      <c r="B347" s="2">
        <f>IFERROR(__xludf.DUMMYFUNCTION("""COMPUTED_VALUE"""),9.19)</f>
        <v>9.19</v>
      </c>
      <c r="C347" s="2">
        <f>IFERROR(__xludf.DUMMYFUNCTION("""COMPUTED_VALUE"""),9.3)</f>
        <v>9.3</v>
      </c>
      <c r="D347" s="2">
        <f>IFERROR(__xludf.DUMMYFUNCTION("""COMPUTED_VALUE"""),9.09)</f>
        <v>9.09</v>
      </c>
      <c r="E347" s="2">
        <f>IFERROR(__xludf.DUMMYFUNCTION("""COMPUTED_VALUE"""),9.3)</f>
        <v>9.3</v>
      </c>
      <c r="F347" s="2">
        <f>IFERROR(__xludf.DUMMYFUNCTION("""COMPUTED_VALUE"""),1950406.0)</f>
        <v>1950406</v>
      </c>
    </row>
    <row r="348">
      <c r="A348" s="4">
        <f>IFERROR(__xludf.DUMMYFUNCTION("""COMPUTED_VALUE"""),45093.756944444445)</f>
        <v>45093.75694</v>
      </c>
      <c r="B348" s="2">
        <f>IFERROR(__xludf.DUMMYFUNCTION("""COMPUTED_VALUE"""),9.3)</f>
        <v>9.3</v>
      </c>
      <c r="C348" s="2">
        <f>IFERROR(__xludf.DUMMYFUNCTION("""COMPUTED_VALUE"""),9.37)</f>
        <v>9.37</v>
      </c>
      <c r="D348" s="2">
        <f>IFERROR(__xludf.DUMMYFUNCTION("""COMPUTED_VALUE"""),9.2)</f>
        <v>9.2</v>
      </c>
      <c r="E348" s="2">
        <f>IFERROR(__xludf.DUMMYFUNCTION("""COMPUTED_VALUE"""),9.26)</f>
        <v>9.26</v>
      </c>
      <c r="F348" s="2">
        <f>IFERROR(__xludf.DUMMYFUNCTION("""COMPUTED_VALUE"""),1671724.0)</f>
        <v>1671724</v>
      </c>
    </row>
    <row r="349">
      <c r="A349" s="4">
        <f>IFERROR(__xludf.DUMMYFUNCTION("""COMPUTED_VALUE"""),45096.756944444445)</f>
        <v>45096.75694</v>
      </c>
      <c r="B349" s="2">
        <f>IFERROR(__xludf.DUMMYFUNCTION("""COMPUTED_VALUE"""),9.26)</f>
        <v>9.26</v>
      </c>
      <c r="C349" s="2">
        <f>IFERROR(__xludf.DUMMYFUNCTION("""COMPUTED_VALUE"""),9.27)</f>
        <v>9.27</v>
      </c>
      <c r="D349" s="2">
        <f>IFERROR(__xludf.DUMMYFUNCTION("""COMPUTED_VALUE"""),8.91)</f>
        <v>8.91</v>
      </c>
      <c r="E349" s="2">
        <f>IFERROR(__xludf.DUMMYFUNCTION("""COMPUTED_VALUE"""),8.92)</f>
        <v>8.92</v>
      </c>
      <c r="F349" s="2">
        <f>IFERROR(__xludf.DUMMYFUNCTION("""COMPUTED_VALUE"""),1339911.0)</f>
        <v>1339911</v>
      </c>
    </row>
    <row r="350">
      <c r="A350" s="4">
        <f>IFERROR(__xludf.DUMMYFUNCTION("""COMPUTED_VALUE"""),45097.756944444445)</f>
        <v>45097.75694</v>
      </c>
      <c r="B350" s="2">
        <f>IFERROR(__xludf.DUMMYFUNCTION("""COMPUTED_VALUE"""),8.92)</f>
        <v>8.92</v>
      </c>
      <c r="C350" s="2">
        <f>IFERROR(__xludf.DUMMYFUNCTION("""COMPUTED_VALUE"""),9.04)</f>
        <v>9.04</v>
      </c>
      <c r="D350" s="2">
        <f>IFERROR(__xludf.DUMMYFUNCTION("""COMPUTED_VALUE"""),8.76)</f>
        <v>8.76</v>
      </c>
      <c r="E350" s="2">
        <f>IFERROR(__xludf.DUMMYFUNCTION("""COMPUTED_VALUE"""),8.9)</f>
        <v>8.9</v>
      </c>
      <c r="F350" s="2">
        <f>IFERROR(__xludf.DUMMYFUNCTION("""COMPUTED_VALUE"""),1350452.0)</f>
        <v>1350452</v>
      </c>
    </row>
    <row r="351">
      <c r="A351" s="4">
        <f>IFERROR(__xludf.DUMMYFUNCTION("""COMPUTED_VALUE"""),45098.756944444445)</f>
        <v>45098.75694</v>
      </c>
      <c r="B351" s="2">
        <f>IFERROR(__xludf.DUMMYFUNCTION("""COMPUTED_VALUE"""),8.9)</f>
        <v>8.9</v>
      </c>
      <c r="C351" s="2">
        <f>IFERROR(__xludf.DUMMYFUNCTION("""COMPUTED_VALUE"""),8.96)</f>
        <v>8.96</v>
      </c>
      <c r="D351" s="2">
        <f>IFERROR(__xludf.DUMMYFUNCTION("""COMPUTED_VALUE"""),8.75)</f>
        <v>8.75</v>
      </c>
      <c r="E351" s="2">
        <f>IFERROR(__xludf.DUMMYFUNCTION("""COMPUTED_VALUE"""),8.76)</f>
        <v>8.76</v>
      </c>
      <c r="F351" s="2">
        <f>IFERROR(__xludf.DUMMYFUNCTION("""COMPUTED_VALUE"""),757413.0)</f>
        <v>757413</v>
      </c>
    </row>
    <row r="352">
      <c r="A352" s="4">
        <f>IFERROR(__xludf.DUMMYFUNCTION("""COMPUTED_VALUE"""),45099.756944444445)</f>
        <v>45099.75694</v>
      </c>
      <c r="B352" s="2">
        <f>IFERROR(__xludf.DUMMYFUNCTION("""COMPUTED_VALUE"""),8.75)</f>
        <v>8.75</v>
      </c>
      <c r="C352" s="2">
        <f>IFERROR(__xludf.DUMMYFUNCTION("""COMPUTED_VALUE"""),9.04)</f>
        <v>9.04</v>
      </c>
      <c r="D352" s="2">
        <f>IFERROR(__xludf.DUMMYFUNCTION("""COMPUTED_VALUE"""),8.74)</f>
        <v>8.74</v>
      </c>
      <c r="E352" s="2">
        <f>IFERROR(__xludf.DUMMYFUNCTION("""COMPUTED_VALUE"""),9.01)</f>
        <v>9.01</v>
      </c>
      <c r="F352" s="2">
        <f>IFERROR(__xludf.DUMMYFUNCTION("""COMPUTED_VALUE"""),2515439.0)</f>
        <v>2515439</v>
      </c>
    </row>
    <row r="353">
      <c r="A353" s="4">
        <f>IFERROR(__xludf.DUMMYFUNCTION("""COMPUTED_VALUE"""),45100.756944444445)</f>
        <v>45100.75694</v>
      </c>
      <c r="B353" s="2">
        <f>IFERROR(__xludf.DUMMYFUNCTION("""COMPUTED_VALUE"""),9.13)</f>
        <v>9.13</v>
      </c>
      <c r="C353" s="2">
        <f>IFERROR(__xludf.DUMMYFUNCTION("""COMPUTED_VALUE"""),9.43)</f>
        <v>9.43</v>
      </c>
      <c r="D353" s="2">
        <f>IFERROR(__xludf.DUMMYFUNCTION("""COMPUTED_VALUE"""),9.06)</f>
        <v>9.06</v>
      </c>
      <c r="E353" s="2">
        <f>IFERROR(__xludf.DUMMYFUNCTION("""COMPUTED_VALUE"""),9.35)</f>
        <v>9.35</v>
      </c>
      <c r="F353" s="2">
        <f>IFERROR(__xludf.DUMMYFUNCTION("""COMPUTED_VALUE"""),2820537.0)</f>
        <v>2820537</v>
      </c>
    </row>
    <row r="354">
      <c r="A354" s="4">
        <f>IFERROR(__xludf.DUMMYFUNCTION("""COMPUTED_VALUE"""),45103.756944444445)</f>
        <v>45103.75694</v>
      </c>
      <c r="B354" s="2">
        <f>IFERROR(__xludf.DUMMYFUNCTION("""COMPUTED_VALUE"""),9.42)</f>
        <v>9.42</v>
      </c>
      <c r="C354" s="2">
        <f>IFERROR(__xludf.DUMMYFUNCTION("""COMPUTED_VALUE"""),9.7)</f>
        <v>9.7</v>
      </c>
      <c r="D354" s="2">
        <f>IFERROR(__xludf.DUMMYFUNCTION("""COMPUTED_VALUE"""),9.39)</f>
        <v>9.39</v>
      </c>
      <c r="E354" s="2">
        <f>IFERROR(__xludf.DUMMYFUNCTION("""COMPUTED_VALUE"""),9.66)</f>
        <v>9.66</v>
      </c>
      <c r="F354" s="2">
        <f>IFERROR(__xludf.DUMMYFUNCTION("""COMPUTED_VALUE"""),3725358.0)</f>
        <v>3725358</v>
      </c>
    </row>
    <row r="355">
      <c r="A355" s="4">
        <f>IFERROR(__xludf.DUMMYFUNCTION("""COMPUTED_VALUE"""),45104.52777777778)</f>
        <v>45104.52778</v>
      </c>
      <c r="B355" s="2">
        <f>IFERROR(__xludf.DUMMYFUNCTION("""COMPUTED_VALUE"""),9.66)</f>
        <v>9.66</v>
      </c>
      <c r="C355" s="2">
        <f>IFERROR(__xludf.DUMMYFUNCTION("""COMPUTED_VALUE"""),9.76)</f>
        <v>9.76</v>
      </c>
      <c r="D355" s="2">
        <f>IFERROR(__xludf.DUMMYFUNCTION("""COMPUTED_VALUE"""),9.56)</f>
        <v>9.56</v>
      </c>
      <c r="E355" s="2">
        <f>IFERROR(__xludf.DUMMYFUNCTION("""COMPUTED_VALUE"""),9.74)</f>
        <v>9.74</v>
      </c>
      <c r="F355" s="2">
        <f>IFERROR(__xludf.DUMMYFUNCTION("""COMPUTED_VALUE"""),1327032.0)</f>
        <v>1327032</v>
      </c>
    </row>
    <row r="356">
      <c r="A356" s="4">
        <f>IFERROR(__xludf.DUMMYFUNCTION("""COMPUTED_VALUE"""),45110.756944444445)</f>
        <v>45110.75694</v>
      </c>
      <c r="B356" s="2">
        <f>IFERROR(__xludf.DUMMYFUNCTION("""COMPUTED_VALUE"""),9.78)</f>
        <v>9.78</v>
      </c>
      <c r="C356" s="2">
        <f>IFERROR(__xludf.DUMMYFUNCTION("""COMPUTED_VALUE"""),10.41)</f>
        <v>10.41</v>
      </c>
      <c r="D356" s="2">
        <f>IFERROR(__xludf.DUMMYFUNCTION("""COMPUTED_VALUE"""),9.6)</f>
        <v>9.6</v>
      </c>
      <c r="E356" s="2">
        <f>IFERROR(__xludf.DUMMYFUNCTION("""COMPUTED_VALUE"""),10.15)</f>
        <v>10.15</v>
      </c>
      <c r="F356" s="2">
        <f>IFERROR(__xludf.DUMMYFUNCTION("""COMPUTED_VALUE"""),9220934.0)</f>
        <v>9220934</v>
      </c>
    </row>
    <row r="357">
      <c r="A357" s="4">
        <f>IFERROR(__xludf.DUMMYFUNCTION("""COMPUTED_VALUE"""),45111.756944444445)</f>
        <v>45111.75694</v>
      </c>
      <c r="B357" s="2">
        <f>IFERROR(__xludf.DUMMYFUNCTION("""COMPUTED_VALUE"""),10.08)</f>
        <v>10.08</v>
      </c>
      <c r="C357" s="2">
        <f>IFERROR(__xludf.DUMMYFUNCTION("""COMPUTED_VALUE"""),10.23)</f>
        <v>10.23</v>
      </c>
      <c r="D357" s="2">
        <f>IFERROR(__xludf.DUMMYFUNCTION("""COMPUTED_VALUE"""),9.88)</f>
        <v>9.88</v>
      </c>
      <c r="E357" s="2">
        <f>IFERROR(__xludf.DUMMYFUNCTION("""COMPUTED_VALUE"""),10.0)</f>
        <v>10</v>
      </c>
      <c r="F357" s="2">
        <f>IFERROR(__xludf.DUMMYFUNCTION("""COMPUTED_VALUE"""),5109320.0)</f>
        <v>5109320</v>
      </c>
    </row>
    <row r="358">
      <c r="A358" s="4">
        <f>IFERROR(__xludf.DUMMYFUNCTION("""COMPUTED_VALUE"""),45112.756944444445)</f>
        <v>45112.75694</v>
      </c>
      <c r="B358" s="2">
        <f>IFERROR(__xludf.DUMMYFUNCTION("""COMPUTED_VALUE"""),10.0)</f>
        <v>10</v>
      </c>
      <c r="C358" s="2">
        <f>IFERROR(__xludf.DUMMYFUNCTION("""COMPUTED_VALUE"""),10.17)</f>
        <v>10.17</v>
      </c>
      <c r="D358" s="2">
        <f>IFERROR(__xludf.DUMMYFUNCTION("""COMPUTED_VALUE"""),9.9)</f>
        <v>9.9</v>
      </c>
      <c r="E358" s="2">
        <f>IFERROR(__xludf.DUMMYFUNCTION("""COMPUTED_VALUE"""),10.07)</f>
        <v>10.07</v>
      </c>
      <c r="F358" s="2">
        <f>IFERROR(__xludf.DUMMYFUNCTION("""COMPUTED_VALUE"""),3771649.0)</f>
        <v>3771649</v>
      </c>
    </row>
    <row r="359">
      <c r="A359" s="4">
        <f>IFERROR(__xludf.DUMMYFUNCTION("""COMPUTED_VALUE"""),45113.756944444445)</f>
        <v>45113.75694</v>
      </c>
      <c r="B359" s="2">
        <f>IFERROR(__xludf.DUMMYFUNCTION("""COMPUTED_VALUE"""),10.07)</f>
        <v>10.07</v>
      </c>
      <c r="C359" s="2">
        <f>IFERROR(__xludf.DUMMYFUNCTION("""COMPUTED_VALUE"""),10.5)</f>
        <v>10.5</v>
      </c>
      <c r="D359" s="2">
        <f>IFERROR(__xludf.DUMMYFUNCTION("""COMPUTED_VALUE"""),10.06)</f>
        <v>10.06</v>
      </c>
      <c r="E359" s="2">
        <f>IFERROR(__xludf.DUMMYFUNCTION("""COMPUTED_VALUE"""),10.23)</f>
        <v>10.23</v>
      </c>
      <c r="F359" s="2">
        <f>IFERROR(__xludf.DUMMYFUNCTION("""COMPUTED_VALUE"""),1.0580402E7)</f>
        <v>10580402</v>
      </c>
    </row>
    <row r="360">
      <c r="A360" s="4">
        <f>IFERROR(__xludf.DUMMYFUNCTION("""COMPUTED_VALUE"""),45114.756944444445)</f>
        <v>45114.75694</v>
      </c>
      <c r="B360" s="2">
        <f>IFERROR(__xludf.DUMMYFUNCTION("""COMPUTED_VALUE"""),10.38)</f>
        <v>10.38</v>
      </c>
      <c r="C360" s="2">
        <f>IFERROR(__xludf.DUMMYFUNCTION("""COMPUTED_VALUE"""),10.4)</f>
        <v>10.4</v>
      </c>
      <c r="D360" s="2">
        <f>IFERROR(__xludf.DUMMYFUNCTION("""COMPUTED_VALUE"""),10.23)</f>
        <v>10.23</v>
      </c>
      <c r="E360" s="2">
        <f>IFERROR(__xludf.DUMMYFUNCTION("""COMPUTED_VALUE"""),10.32)</f>
        <v>10.32</v>
      </c>
      <c r="F360" s="2">
        <f>IFERROR(__xludf.DUMMYFUNCTION("""COMPUTED_VALUE"""),4973611.0)</f>
        <v>4973611</v>
      </c>
    </row>
    <row r="361">
      <c r="A361" s="4">
        <f>IFERROR(__xludf.DUMMYFUNCTION("""COMPUTED_VALUE"""),45117.756944444445)</f>
        <v>45117.75694</v>
      </c>
      <c r="B361" s="2">
        <f>IFERROR(__xludf.DUMMYFUNCTION("""COMPUTED_VALUE"""),10.32)</f>
        <v>10.32</v>
      </c>
      <c r="C361" s="2">
        <f>IFERROR(__xludf.DUMMYFUNCTION("""COMPUTED_VALUE"""),10.53)</f>
        <v>10.53</v>
      </c>
      <c r="D361" s="2">
        <f>IFERROR(__xludf.DUMMYFUNCTION("""COMPUTED_VALUE"""),10.32)</f>
        <v>10.32</v>
      </c>
      <c r="E361" s="2">
        <f>IFERROR(__xludf.DUMMYFUNCTION("""COMPUTED_VALUE"""),10.5)</f>
        <v>10.5</v>
      </c>
      <c r="F361" s="2">
        <f>IFERROR(__xludf.DUMMYFUNCTION("""COMPUTED_VALUE"""),9777149.0)</f>
        <v>9777149</v>
      </c>
    </row>
    <row r="362">
      <c r="A362" s="4">
        <f>IFERROR(__xludf.DUMMYFUNCTION("""COMPUTED_VALUE"""),45118.756944444445)</f>
        <v>45118.75694</v>
      </c>
      <c r="B362" s="2">
        <f>IFERROR(__xludf.DUMMYFUNCTION("""COMPUTED_VALUE"""),10.61)</f>
        <v>10.61</v>
      </c>
      <c r="C362" s="2">
        <f>IFERROR(__xludf.DUMMYFUNCTION("""COMPUTED_VALUE"""),10.63)</f>
        <v>10.63</v>
      </c>
      <c r="D362" s="2">
        <f>IFERROR(__xludf.DUMMYFUNCTION("""COMPUTED_VALUE"""),10.31)</f>
        <v>10.31</v>
      </c>
      <c r="E362" s="2">
        <f>IFERROR(__xludf.DUMMYFUNCTION("""COMPUTED_VALUE"""),10.5)</f>
        <v>10.5</v>
      </c>
      <c r="F362" s="2">
        <f>IFERROR(__xludf.DUMMYFUNCTION("""COMPUTED_VALUE"""),4395682.0)</f>
        <v>4395682</v>
      </c>
    </row>
    <row r="363">
      <c r="A363" s="4">
        <f>IFERROR(__xludf.DUMMYFUNCTION("""COMPUTED_VALUE"""),45119.756944444445)</f>
        <v>45119.75694</v>
      </c>
      <c r="B363" s="2">
        <f>IFERROR(__xludf.DUMMYFUNCTION("""COMPUTED_VALUE"""),10.5)</f>
        <v>10.5</v>
      </c>
      <c r="C363" s="2">
        <f>IFERROR(__xludf.DUMMYFUNCTION("""COMPUTED_VALUE"""),10.65)</f>
        <v>10.65</v>
      </c>
      <c r="D363" s="2">
        <f>IFERROR(__xludf.DUMMYFUNCTION("""COMPUTED_VALUE"""),10.28)</f>
        <v>10.28</v>
      </c>
      <c r="E363" s="2">
        <f>IFERROR(__xludf.DUMMYFUNCTION("""COMPUTED_VALUE"""),10.64)</f>
        <v>10.64</v>
      </c>
      <c r="F363" s="2">
        <f>IFERROR(__xludf.DUMMYFUNCTION("""COMPUTED_VALUE"""),6351544.0)</f>
        <v>6351544</v>
      </c>
    </row>
    <row r="364">
      <c r="A364" s="4">
        <f>IFERROR(__xludf.DUMMYFUNCTION("""COMPUTED_VALUE"""),45120.756944444445)</f>
        <v>45120.75694</v>
      </c>
      <c r="B364" s="2">
        <f>IFERROR(__xludf.DUMMYFUNCTION("""COMPUTED_VALUE"""),10.65)</f>
        <v>10.65</v>
      </c>
      <c r="C364" s="2">
        <f>IFERROR(__xludf.DUMMYFUNCTION("""COMPUTED_VALUE"""),10.87)</f>
        <v>10.87</v>
      </c>
      <c r="D364" s="2">
        <f>IFERROR(__xludf.DUMMYFUNCTION("""COMPUTED_VALUE"""),10.36)</f>
        <v>10.36</v>
      </c>
      <c r="E364" s="2">
        <f>IFERROR(__xludf.DUMMYFUNCTION("""COMPUTED_VALUE"""),10.73)</f>
        <v>10.73</v>
      </c>
      <c r="F364" s="2">
        <f>IFERROR(__xludf.DUMMYFUNCTION("""COMPUTED_VALUE"""),8769608.0)</f>
        <v>8769608</v>
      </c>
    </row>
    <row r="365">
      <c r="A365" s="4">
        <f>IFERROR(__xludf.DUMMYFUNCTION("""COMPUTED_VALUE"""),45121.756944444445)</f>
        <v>45121.75694</v>
      </c>
      <c r="B365" s="2">
        <f>IFERROR(__xludf.DUMMYFUNCTION("""COMPUTED_VALUE"""),10.77)</f>
        <v>10.77</v>
      </c>
      <c r="C365" s="2">
        <f>IFERROR(__xludf.DUMMYFUNCTION("""COMPUTED_VALUE"""),10.86)</f>
        <v>10.86</v>
      </c>
      <c r="D365" s="2">
        <f>IFERROR(__xludf.DUMMYFUNCTION("""COMPUTED_VALUE"""),10.55)</f>
        <v>10.55</v>
      </c>
      <c r="E365" s="2">
        <f>IFERROR(__xludf.DUMMYFUNCTION("""COMPUTED_VALUE"""),10.84)</f>
        <v>10.84</v>
      </c>
      <c r="F365" s="2">
        <f>IFERROR(__xludf.DUMMYFUNCTION("""COMPUTED_VALUE"""),3834287.0)</f>
        <v>3834287</v>
      </c>
    </row>
    <row r="366">
      <c r="A366" s="4">
        <f>IFERROR(__xludf.DUMMYFUNCTION("""COMPUTED_VALUE"""),45124.756944444445)</f>
        <v>45124.75694</v>
      </c>
      <c r="B366" s="2">
        <f>IFERROR(__xludf.DUMMYFUNCTION("""COMPUTED_VALUE"""),11.0)</f>
        <v>11</v>
      </c>
      <c r="C366" s="2">
        <f>IFERROR(__xludf.DUMMYFUNCTION("""COMPUTED_VALUE"""),11.02)</f>
        <v>11.02</v>
      </c>
      <c r="D366" s="2">
        <f>IFERROR(__xludf.DUMMYFUNCTION("""COMPUTED_VALUE"""),10.65)</f>
        <v>10.65</v>
      </c>
      <c r="E366" s="2">
        <f>IFERROR(__xludf.DUMMYFUNCTION("""COMPUTED_VALUE"""),10.8)</f>
        <v>10.8</v>
      </c>
      <c r="F366" s="2">
        <f>IFERROR(__xludf.DUMMYFUNCTION("""COMPUTED_VALUE"""),8616005.0)</f>
        <v>8616005</v>
      </c>
    </row>
    <row r="367">
      <c r="A367" s="4">
        <f>IFERROR(__xludf.DUMMYFUNCTION("""COMPUTED_VALUE"""),45125.756944444445)</f>
        <v>45125.75694</v>
      </c>
      <c r="B367" s="2">
        <f>IFERROR(__xludf.DUMMYFUNCTION("""COMPUTED_VALUE"""),10.8)</f>
        <v>10.8</v>
      </c>
      <c r="C367" s="2">
        <f>IFERROR(__xludf.DUMMYFUNCTION("""COMPUTED_VALUE"""),10.83)</f>
        <v>10.83</v>
      </c>
      <c r="D367" s="2">
        <f>IFERROR(__xludf.DUMMYFUNCTION("""COMPUTED_VALUE"""),10.26)</f>
        <v>10.26</v>
      </c>
      <c r="E367" s="2">
        <f>IFERROR(__xludf.DUMMYFUNCTION("""COMPUTED_VALUE"""),10.27)</f>
        <v>10.27</v>
      </c>
      <c r="F367" s="2">
        <f>IFERROR(__xludf.DUMMYFUNCTION("""COMPUTED_VALUE"""),4640290.0)</f>
        <v>4640290</v>
      </c>
    </row>
    <row r="368">
      <c r="A368" s="4">
        <f>IFERROR(__xludf.DUMMYFUNCTION("""COMPUTED_VALUE"""),45126.756944444445)</f>
        <v>45126.75694</v>
      </c>
      <c r="B368" s="2">
        <f>IFERROR(__xludf.DUMMYFUNCTION("""COMPUTED_VALUE"""),10.28)</f>
        <v>10.28</v>
      </c>
      <c r="C368" s="2">
        <f>IFERROR(__xludf.DUMMYFUNCTION("""COMPUTED_VALUE"""),10.54)</f>
        <v>10.54</v>
      </c>
      <c r="D368" s="2">
        <f>IFERROR(__xludf.DUMMYFUNCTION("""COMPUTED_VALUE"""),10.17)</f>
        <v>10.17</v>
      </c>
      <c r="E368" s="2">
        <f>IFERROR(__xludf.DUMMYFUNCTION("""COMPUTED_VALUE"""),10.44)</f>
        <v>10.44</v>
      </c>
      <c r="F368" s="2">
        <f>IFERROR(__xludf.DUMMYFUNCTION("""COMPUTED_VALUE"""),8071298.0)</f>
        <v>8071298</v>
      </c>
    </row>
    <row r="369">
      <c r="A369" s="4">
        <f>IFERROR(__xludf.DUMMYFUNCTION("""COMPUTED_VALUE"""),45127.756944444445)</f>
        <v>45127.75694</v>
      </c>
      <c r="B369" s="2">
        <f>IFERROR(__xludf.DUMMYFUNCTION("""COMPUTED_VALUE"""),10.45)</f>
        <v>10.45</v>
      </c>
      <c r="C369" s="2">
        <f>IFERROR(__xludf.DUMMYFUNCTION("""COMPUTED_VALUE"""),10.58)</f>
        <v>10.58</v>
      </c>
      <c r="D369" s="2">
        <f>IFERROR(__xludf.DUMMYFUNCTION("""COMPUTED_VALUE"""),10.36)</f>
        <v>10.36</v>
      </c>
      <c r="E369" s="2">
        <f>IFERROR(__xludf.DUMMYFUNCTION("""COMPUTED_VALUE"""),10.58)</f>
        <v>10.58</v>
      </c>
      <c r="F369" s="2">
        <f>IFERROR(__xludf.DUMMYFUNCTION("""COMPUTED_VALUE"""),3945291.0)</f>
        <v>3945291</v>
      </c>
    </row>
    <row r="370">
      <c r="A370" s="4">
        <f>IFERROR(__xludf.DUMMYFUNCTION("""COMPUTED_VALUE"""),45128.756944444445)</f>
        <v>45128.75694</v>
      </c>
      <c r="B370" s="2">
        <f>IFERROR(__xludf.DUMMYFUNCTION("""COMPUTED_VALUE"""),10.74)</f>
        <v>10.74</v>
      </c>
      <c r="C370" s="2">
        <f>IFERROR(__xludf.DUMMYFUNCTION("""COMPUTED_VALUE"""),11.27)</f>
        <v>11.27</v>
      </c>
      <c r="D370" s="2">
        <f>IFERROR(__xludf.DUMMYFUNCTION("""COMPUTED_VALUE"""),10.61)</f>
        <v>10.61</v>
      </c>
      <c r="E370" s="2">
        <f>IFERROR(__xludf.DUMMYFUNCTION("""COMPUTED_VALUE"""),11.13)</f>
        <v>11.13</v>
      </c>
      <c r="F370" s="2">
        <f>IFERROR(__xludf.DUMMYFUNCTION("""COMPUTED_VALUE"""),1.7793359E7)</f>
        <v>17793359</v>
      </c>
    </row>
    <row r="371">
      <c r="A371" s="4">
        <f>IFERROR(__xludf.DUMMYFUNCTION("""COMPUTED_VALUE"""),45131.756944444445)</f>
        <v>45131.75694</v>
      </c>
      <c r="B371" s="2">
        <f>IFERROR(__xludf.DUMMYFUNCTION("""COMPUTED_VALUE"""),11.76)</f>
        <v>11.76</v>
      </c>
      <c r="C371" s="2">
        <f>IFERROR(__xludf.DUMMYFUNCTION("""COMPUTED_VALUE"""),12.24)</f>
        <v>12.24</v>
      </c>
      <c r="D371" s="2">
        <f>IFERROR(__xludf.DUMMYFUNCTION("""COMPUTED_VALUE"""),11.18)</f>
        <v>11.18</v>
      </c>
      <c r="E371" s="2">
        <f>IFERROR(__xludf.DUMMYFUNCTION("""COMPUTED_VALUE"""),11.49)</f>
        <v>11.49</v>
      </c>
      <c r="F371" s="2">
        <f>IFERROR(__xludf.DUMMYFUNCTION("""COMPUTED_VALUE"""),3.4585811E7)</f>
        <v>34585811</v>
      </c>
    </row>
    <row r="372">
      <c r="A372" s="4">
        <f>IFERROR(__xludf.DUMMYFUNCTION("""COMPUTED_VALUE"""),45132.756944444445)</f>
        <v>45132.75694</v>
      </c>
      <c r="B372" s="2">
        <f>IFERROR(__xludf.DUMMYFUNCTION("""COMPUTED_VALUE"""),11.45)</f>
        <v>11.45</v>
      </c>
      <c r="C372" s="2">
        <f>IFERROR(__xludf.DUMMYFUNCTION("""COMPUTED_VALUE"""),11.49)</f>
        <v>11.49</v>
      </c>
      <c r="D372" s="2">
        <f>IFERROR(__xludf.DUMMYFUNCTION("""COMPUTED_VALUE"""),10.74)</f>
        <v>10.74</v>
      </c>
      <c r="E372" s="2">
        <f>IFERROR(__xludf.DUMMYFUNCTION("""COMPUTED_VALUE"""),10.78)</f>
        <v>10.78</v>
      </c>
      <c r="F372" s="2">
        <f>IFERROR(__xludf.DUMMYFUNCTION("""COMPUTED_VALUE"""),1.6197694E7)</f>
        <v>16197694</v>
      </c>
    </row>
    <row r="373">
      <c r="A373" s="4">
        <f>IFERROR(__xludf.DUMMYFUNCTION("""COMPUTED_VALUE"""),45133.756944444445)</f>
        <v>45133.75694</v>
      </c>
      <c r="B373" s="2">
        <f>IFERROR(__xludf.DUMMYFUNCTION("""COMPUTED_VALUE"""),10.9)</f>
        <v>10.9</v>
      </c>
      <c r="C373" s="2">
        <f>IFERROR(__xludf.DUMMYFUNCTION("""COMPUTED_VALUE"""),11.11)</f>
        <v>11.11</v>
      </c>
      <c r="D373" s="2">
        <f>IFERROR(__xludf.DUMMYFUNCTION("""COMPUTED_VALUE"""),10.8)</f>
        <v>10.8</v>
      </c>
      <c r="E373" s="2">
        <f>IFERROR(__xludf.DUMMYFUNCTION("""COMPUTED_VALUE"""),10.88)</f>
        <v>10.88</v>
      </c>
      <c r="F373" s="2">
        <f>IFERROR(__xludf.DUMMYFUNCTION("""COMPUTED_VALUE"""),9808512.0)</f>
        <v>9808512</v>
      </c>
    </row>
    <row r="374">
      <c r="A374" s="4">
        <f>IFERROR(__xludf.DUMMYFUNCTION("""COMPUTED_VALUE"""),45134.756944444445)</f>
        <v>45134.75694</v>
      </c>
      <c r="B374" s="2">
        <f>IFERROR(__xludf.DUMMYFUNCTION("""COMPUTED_VALUE"""),10.92)</f>
        <v>10.92</v>
      </c>
      <c r="C374" s="2">
        <f>IFERROR(__xludf.DUMMYFUNCTION("""COMPUTED_VALUE"""),11.5)</f>
        <v>11.5</v>
      </c>
      <c r="D374" s="2">
        <f>IFERROR(__xludf.DUMMYFUNCTION("""COMPUTED_VALUE"""),10.84)</f>
        <v>10.84</v>
      </c>
      <c r="E374" s="2">
        <f>IFERROR(__xludf.DUMMYFUNCTION("""COMPUTED_VALUE"""),11.23)</f>
        <v>11.23</v>
      </c>
      <c r="F374" s="2">
        <f>IFERROR(__xludf.DUMMYFUNCTION("""COMPUTED_VALUE"""),1.1428677E7)</f>
        <v>11428677</v>
      </c>
    </row>
    <row r="375">
      <c r="A375" s="4">
        <f>IFERROR(__xludf.DUMMYFUNCTION("""COMPUTED_VALUE"""),45135.756944444445)</f>
        <v>45135.75694</v>
      </c>
      <c r="B375" s="2">
        <f>IFERROR(__xludf.DUMMYFUNCTION("""COMPUTED_VALUE"""),11.25)</f>
        <v>11.25</v>
      </c>
      <c r="C375" s="2">
        <f>IFERROR(__xludf.DUMMYFUNCTION("""COMPUTED_VALUE"""),11.74)</f>
        <v>11.74</v>
      </c>
      <c r="D375" s="2">
        <f>IFERROR(__xludf.DUMMYFUNCTION("""COMPUTED_VALUE"""),11.24)</f>
        <v>11.24</v>
      </c>
      <c r="E375" s="2">
        <f>IFERROR(__xludf.DUMMYFUNCTION("""COMPUTED_VALUE"""),11.53)</f>
        <v>11.53</v>
      </c>
      <c r="F375" s="2">
        <f>IFERROR(__xludf.DUMMYFUNCTION("""COMPUTED_VALUE"""),1.6123814E7)</f>
        <v>16123814</v>
      </c>
    </row>
    <row r="376">
      <c r="A376" s="4">
        <f>IFERROR(__xludf.DUMMYFUNCTION("""COMPUTED_VALUE"""),45138.756944444445)</f>
        <v>45138.75694</v>
      </c>
      <c r="B376" s="2">
        <f>IFERROR(__xludf.DUMMYFUNCTION("""COMPUTED_VALUE"""),11.7)</f>
        <v>11.7</v>
      </c>
      <c r="C376" s="2">
        <f>IFERROR(__xludf.DUMMYFUNCTION("""COMPUTED_VALUE"""),11.78)</f>
        <v>11.78</v>
      </c>
      <c r="D376" s="2">
        <f>IFERROR(__xludf.DUMMYFUNCTION("""COMPUTED_VALUE"""),11.21)</f>
        <v>11.21</v>
      </c>
      <c r="E376" s="2">
        <f>IFERROR(__xludf.DUMMYFUNCTION("""COMPUTED_VALUE"""),11.27)</f>
        <v>11.27</v>
      </c>
      <c r="F376" s="2">
        <f>IFERROR(__xludf.DUMMYFUNCTION("""COMPUTED_VALUE"""),1.8906576E7)</f>
        <v>18906576</v>
      </c>
    </row>
    <row r="377">
      <c r="A377" s="4">
        <f>IFERROR(__xludf.DUMMYFUNCTION("""COMPUTED_VALUE"""),45139.756944444445)</f>
        <v>45139.75694</v>
      </c>
      <c r="B377" s="2">
        <f>IFERROR(__xludf.DUMMYFUNCTION("""COMPUTED_VALUE"""),11.27)</f>
        <v>11.27</v>
      </c>
      <c r="C377" s="2">
        <f>IFERROR(__xludf.DUMMYFUNCTION("""COMPUTED_VALUE"""),11.37)</f>
        <v>11.37</v>
      </c>
      <c r="D377" s="2">
        <f>IFERROR(__xludf.DUMMYFUNCTION("""COMPUTED_VALUE"""),11.05)</f>
        <v>11.05</v>
      </c>
      <c r="E377" s="2">
        <f>IFERROR(__xludf.DUMMYFUNCTION("""COMPUTED_VALUE"""),11.08)</f>
        <v>11.08</v>
      </c>
      <c r="F377" s="2">
        <f>IFERROR(__xludf.DUMMYFUNCTION("""COMPUTED_VALUE"""),1.1858068E7)</f>
        <v>11858068</v>
      </c>
    </row>
    <row r="378">
      <c r="A378" s="4">
        <f>IFERROR(__xludf.DUMMYFUNCTION("""COMPUTED_VALUE"""),45140.756944444445)</f>
        <v>45140.75694</v>
      </c>
      <c r="B378" s="2">
        <f>IFERROR(__xludf.DUMMYFUNCTION("""COMPUTED_VALUE"""),11.08)</f>
        <v>11.08</v>
      </c>
      <c r="C378" s="2">
        <f>IFERROR(__xludf.DUMMYFUNCTION("""COMPUTED_VALUE"""),11.31)</f>
        <v>11.31</v>
      </c>
      <c r="D378" s="2">
        <f>IFERROR(__xludf.DUMMYFUNCTION("""COMPUTED_VALUE"""),10.97)</f>
        <v>10.97</v>
      </c>
      <c r="E378" s="2">
        <f>IFERROR(__xludf.DUMMYFUNCTION("""COMPUTED_VALUE"""),11.17)</f>
        <v>11.17</v>
      </c>
      <c r="F378" s="2">
        <f>IFERROR(__xludf.DUMMYFUNCTION("""COMPUTED_VALUE"""),7997531.0)</f>
        <v>7997531</v>
      </c>
    </row>
    <row r="379">
      <c r="A379" s="4">
        <f>IFERROR(__xludf.DUMMYFUNCTION("""COMPUTED_VALUE"""),45141.756944444445)</f>
        <v>45141.75694</v>
      </c>
      <c r="B379" s="2">
        <f>IFERROR(__xludf.DUMMYFUNCTION("""COMPUTED_VALUE"""),11.17)</f>
        <v>11.17</v>
      </c>
      <c r="C379" s="2">
        <f>IFERROR(__xludf.DUMMYFUNCTION("""COMPUTED_VALUE"""),11.4)</f>
        <v>11.4</v>
      </c>
      <c r="D379" s="2">
        <f>IFERROR(__xludf.DUMMYFUNCTION("""COMPUTED_VALUE"""),11.06)</f>
        <v>11.06</v>
      </c>
      <c r="E379" s="2">
        <f>IFERROR(__xludf.DUMMYFUNCTION("""COMPUTED_VALUE"""),11.12)</f>
        <v>11.12</v>
      </c>
      <c r="F379" s="2">
        <f>IFERROR(__xludf.DUMMYFUNCTION("""COMPUTED_VALUE"""),1.6691392E7)</f>
        <v>16691392</v>
      </c>
    </row>
    <row r="380">
      <c r="A380" s="4">
        <f>IFERROR(__xludf.DUMMYFUNCTION("""COMPUTED_VALUE"""),45142.756944444445)</f>
        <v>45142.75694</v>
      </c>
      <c r="B380" s="2">
        <f>IFERROR(__xludf.DUMMYFUNCTION("""COMPUTED_VALUE"""),11.18)</f>
        <v>11.18</v>
      </c>
      <c r="C380" s="2">
        <f>IFERROR(__xludf.DUMMYFUNCTION("""COMPUTED_VALUE"""),11.34)</f>
        <v>11.34</v>
      </c>
      <c r="D380" s="2">
        <f>IFERROR(__xludf.DUMMYFUNCTION("""COMPUTED_VALUE"""),11.04)</f>
        <v>11.04</v>
      </c>
      <c r="E380" s="2">
        <f>IFERROR(__xludf.DUMMYFUNCTION("""COMPUTED_VALUE"""),11.25)</f>
        <v>11.25</v>
      </c>
      <c r="F380" s="2">
        <f>IFERROR(__xludf.DUMMYFUNCTION("""COMPUTED_VALUE"""),5761942.0)</f>
        <v>5761942</v>
      </c>
    </row>
    <row r="381">
      <c r="A381" s="4">
        <f>IFERROR(__xludf.DUMMYFUNCTION("""COMPUTED_VALUE"""),45145.756944444445)</f>
        <v>45145.75694</v>
      </c>
      <c r="B381" s="2">
        <f>IFERROR(__xludf.DUMMYFUNCTION("""COMPUTED_VALUE"""),11.28)</f>
        <v>11.28</v>
      </c>
      <c r="C381" s="2">
        <f>IFERROR(__xludf.DUMMYFUNCTION("""COMPUTED_VALUE"""),11.72)</f>
        <v>11.72</v>
      </c>
      <c r="D381" s="2">
        <f>IFERROR(__xludf.DUMMYFUNCTION("""COMPUTED_VALUE"""),11.23)</f>
        <v>11.23</v>
      </c>
      <c r="E381" s="2">
        <f>IFERROR(__xludf.DUMMYFUNCTION("""COMPUTED_VALUE"""),11.47)</f>
        <v>11.47</v>
      </c>
      <c r="F381" s="2">
        <f>IFERROR(__xludf.DUMMYFUNCTION("""COMPUTED_VALUE"""),1.5337703E7)</f>
        <v>15337703</v>
      </c>
    </row>
    <row r="382">
      <c r="A382" s="4">
        <f>IFERROR(__xludf.DUMMYFUNCTION("""COMPUTED_VALUE"""),45146.756944444445)</f>
        <v>45146.75694</v>
      </c>
      <c r="B382" s="2">
        <f>IFERROR(__xludf.DUMMYFUNCTION("""COMPUTED_VALUE"""),11.49)</f>
        <v>11.49</v>
      </c>
      <c r="C382" s="2">
        <f>IFERROR(__xludf.DUMMYFUNCTION("""COMPUTED_VALUE"""),11.6)</f>
        <v>11.6</v>
      </c>
      <c r="D382" s="2">
        <f>IFERROR(__xludf.DUMMYFUNCTION("""COMPUTED_VALUE"""),11.21)</f>
        <v>11.21</v>
      </c>
      <c r="E382" s="2">
        <f>IFERROR(__xludf.DUMMYFUNCTION("""COMPUTED_VALUE"""),11.25)</f>
        <v>11.25</v>
      </c>
      <c r="F382" s="2">
        <f>IFERROR(__xludf.DUMMYFUNCTION("""COMPUTED_VALUE"""),6856685.0)</f>
        <v>6856685</v>
      </c>
    </row>
    <row r="383">
      <c r="A383" s="4">
        <f>IFERROR(__xludf.DUMMYFUNCTION("""COMPUTED_VALUE"""),45147.756944444445)</f>
        <v>45147.75694</v>
      </c>
      <c r="B383" s="2">
        <f>IFERROR(__xludf.DUMMYFUNCTION("""COMPUTED_VALUE"""),11.25)</f>
        <v>11.25</v>
      </c>
      <c r="C383" s="2">
        <f>IFERROR(__xludf.DUMMYFUNCTION("""COMPUTED_VALUE"""),11.47)</f>
        <v>11.47</v>
      </c>
      <c r="D383" s="2">
        <f>IFERROR(__xludf.DUMMYFUNCTION("""COMPUTED_VALUE"""),11.22)</f>
        <v>11.22</v>
      </c>
      <c r="E383" s="2">
        <f>IFERROR(__xludf.DUMMYFUNCTION("""COMPUTED_VALUE"""),11.25)</f>
        <v>11.25</v>
      </c>
      <c r="F383" s="2">
        <f>IFERROR(__xludf.DUMMYFUNCTION("""COMPUTED_VALUE"""),1.0290341E7)</f>
        <v>10290341</v>
      </c>
    </row>
    <row r="384">
      <c r="A384" s="4">
        <f>IFERROR(__xludf.DUMMYFUNCTION("""COMPUTED_VALUE"""),45148.756944444445)</f>
        <v>45148.75694</v>
      </c>
      <c r="B384" s="2">
        <f>IFERROR(__xludf.DUMMYFUNCTION("""COMPUTED_VALUE"""),11.35)</f>
        <v>11.35</v>
      </c>
      <c r="C384" s="2">
        <f>IFERROR(__xludf.DUMMYFUNCTION("""COMPUTED_VALUE"""),11.72)</f>
        <v>11.72</v>
      </c>
      <c r="D384" s="2">
        <f>IFERROR(__xludf.DUMMYFUNCTION("""COMPUTED_VALUE"""),10.98)</f>
        <v>10.98</v>
      </c>
      <c r="E384" s="2">
        <f>IFERROR(__xludf.DUMMYFUNCTION("""COMPUTED_VALUE"""),11.07)</f>
        <v>11.07</v>
      </c>
      <c r="F384" s="2">
        <f>IFERROR(__xludf.DUMMYFUNCTION("""COMPUTED_VALUE"""),2.5512861E7)</f>
        <v>25512861</v>
      </c>
    </row>
    <row r="385">
      <c r="A385" s="4">
        <f>IFERROR(__xludf.DUMMYFUNCTION("""COMPUTED_VALUE"""),45149.756944444445)</f>
        <v>45149.75694</v>
      </c>
      <c r="B385" s="2">
        <f>IFERROR(__xludf.DUMMYFUNCTION("""COMPUTED_VALUE"""),11.17)</f>
        <v>11.17</v>
      </c>
      <c r="C385" s="2">
        <f>IFERROR(__xludf.DUMMYFUNCTION("""COMPUTED_VALUE"""),11.43)</f>
        <v>11.43</v>
      </c>
      <c r="D385" s="2">
        <f>IFERROR(__xludf.DUMMYFUNCTION("""COMPUTED_VALUE"""),10.91)</f>
        <v>10.91</v>
      </c>
      <c r="E385" s="2">
        <f>IFERROR(__xludf.DUMMYFUNCTION("""COMPUTED_VALUE"""),11.4)</f>
        <v>11.4</v>
      </c>
      <c r="F385" s="2">
        <f>IFERROR(__xludf.DUMMYFUNCTION("""COMPUTED_VALUE"""),8603822.0)</f>
        <v>8603822</v>
      </c>
    </row>
    <row r="386">
      <c r="A386" s="4">
        <f>IFERROR(__xludf.DUMMYFUNCTION("""COMPUTED_VALUE"""),45152.756944444445)</f>
        <v>45152.75694</v>
      </c>
      <c r="B386" s="2">
        <f>IFERROR(__xludf.DUMMYFUNCTION("""COMPUTED_VALUE"""),11.5)</f>
        <v>11.5</v>
      </c>
      <c r="C386" s="2">
        <f>IFERROR(__xludf.DUMMYFUNCTION("""COMPUTED_VALUE"""),11.8)</f>
        <v>11.8</v>
      </c>
      <c r="D386" s="2">
        <f>IFERROR(__xludf.DUMMYFUNCTION("""COMPUTED_VALUE"""),11.46)</f>
        <v>11.46</v>
      </c>
      <c r="E386" s="2">
        <f>IFERROR(__xludf.DUMMYFUNCTION("""COMPUTED_VALUE"""),11.61)</f>
        <v>11.61</v>
      </c>
      <c r="F386" s="2">
        <f>IFERROR(__xludf.DUMMYFUNCTION("""COMPUTED_VALUE"""),1.170091E7)</f>
        <v>11700910</v>
      </c>
    </row>
    <row r="387">
      <c r="A387" s="4">
        <f>IFERROR(__xludf.DUMMYFUNCTION("""COMPUTED_VALUE"""),45153.756944444445)</f>
        <v>45153.75694</v>
      </c>
      <c r="B387" s="2">
        <f>IFERROR(__xludf.DUMMYFUNCTION("""COMPUTED_VALUE"""),11.61)</f>
        <v>11.61</v>
      </c>
      <c r="C387" s="2">
        <f>IFERROR(__xludf.DUMMYFUNCTION("""COMPUTED_VALUE"""),11.67)</f>
        <v>11.67</v>
      </c>
      <c r="D387" s="2">
        <f>IFERROR(__xludf.DUMMYFUNCTION("""COMPUTED_VALUE"""),11.18)</f>
        <v>11.18</v>
      </c>
      <c r="E387" s="2">
        <f>IFERROR(__xludf.DUMMYFUNCTION("""COMPUTED_VALUE"""),11.2)</f>
        <v>11.2</v>
      </c>
      <c r="F387" s="2">
        <f>IFERROR(__xludf.DUMMYFUNCTION("""COMPUTED_VALUE"""),8466694.0)</f>
        <v>8466694</v>
      </c>
    </row>
    <row r="388">
      <c r="A388" s="4">
        <f>IFERROR(__xludf.DUMMYFUNCTION("""COMPUTED_VALUE"""),45154.756944444445)</f>
        <v>45154.75694</v>
      </c>
      <c r="B388" s="2">
        <f>IFERROR(__xludf.DUMMYFUNCTION("""COMPUTED_VALUE"""),11.24)</f>
        <v>11.24</v>
      </c>
      <c r="C388" s="2">
        <f>IFERROR(__xludf.DUMMYFUNCTION("""COMPUTED_VALUE"""),11.45)</f>
        <v>11.45</v>
      </c>
      <c r="D388" s="2">
        <f>IFERROR(__xludf.DUMMYFUNCTION("""COMPUTED_VALUE"""),11.05)</f>
        <v>11.05</v>
      </c>
      <c r="E388" s="2">
        <f>IFERROR(__xludf.DUMMYFUNCTION("""COMPUTED_VALUE"""),11.39)</f>
        <v>11.39</v>
      </c>
      <c r="F388" s="2">
        <f>IFERROR(__xludf.DUMMYFUNCTION("""COMPUTED_VALUE"""),1.2904813E7)</f>
        <v>12904813</v>
      </c>
    </row>
    <row r="389">
      <c r="A389" s="4">
        <f>IFERROR(__xludf.DUMMYFUNCTION("""COMPUTED_VALUE"""),45155.756944444445)</f>
        <v>45155.75694</v>
      </c>
      <c r="B389" s="2">
        <f>IFERROR(__xludf.DUMMYFUNCTION("""COMPUTED_VALUE"""),11.39)</f>
        <v>11.39</v>
      </c>
      <c r="C389" s="2">
        <f>IFERROR(__xludf.DUMMYFUNCTION("""COMPUTED_VALUE"""),12.38)</f>
        <v>12.38</v>
      </c>
      <c r="D389" s="2">
        <f>IFERROR(__xludf.DUMMYFUNCTION("""COMPUTED_VALUE"""),11.35)</f>
        <v>11.35</v>
      </c>
      <c r="E389" s="2">
        <f>IFERROR(__xludf.DUMMYFUNCTION("""COMPUTED_VALUE"""),12.25)</f>
        <v>12.25</v>
      </c>
      <c r="F389" s="2">
        <f>IFERROR(__xludf.DUMMYFUNCTION("""COMPUTED_VALUE"""),2.5161982E7)</f>
        <v>25161982</v>
      </c>
    </row>
    <row r="390">
      <c r="A390" s="4">
        <f>IFERROR(__xludf.DUMMYFUNCTION("""COMPUTED_VALUE"""),45156.756944444445)</f>
        <v>45156.75694</v>
      </c>
      <c r="B390" s="2">
        <f>IFERROR(__xludf.DUMMYFUNCTION("""COMPUTED_VALUE"""),12.3)</f>
        <v>12.3</v>
      </c>
      <c r="C390" s="2">
        <f>IFERROR(__xludf.DUMMYFUNCTION("""COMPUTED_VALUE"""),12.5)</f>
        <v>12.5</v>
      </c>
      <c r="D390" s="2">
        <f>IFERROR(__xludf.DUMMYFUNCTION("""COMPUTED_VALUE"""),11.75)</f>
        <v>11.75</v>
      </c>
      <c r="E390" s="2">
        <f>IFERROR(__xludf.DUMMYFUNCTION("""COMPUTED_VALUE"""),11.86)</f>
        <v>11.86</v>
      </c>
      <c r="F390" s="2">
        <f>IFERROR(__xludf.DUMMYFUNCTION("""COMPUTED_VALUE"""),2.6920449E7)</f>
        <v>26920449</v>
      </c>
    </row>
    <row r="391">
      <c r="A391" s="4">
        <f>IFERROR(__xludf.DUMMYFUNCTION("""COMPUTED_VALUE"""),45159.756944444445)</f>
        <v>45159.75694</v>
      </c>
      <c r="B391" s="2">
        <f>IFERROR(__xludf.DUMMYFUNCTION("""COMPUTED_VALUE"""),12.11)</f>
        <v>12.11</v>
      </c>
      <c r="C391" s="2">
        <f>IFERROR(__xludf.DUMMYFUNCTION("""COMPUTED_VALUE"""),13.04)</f>
        <v>13.04</v>
      </c>
      <c r="D391" s="2">
        <f>IFERROR(__xludf.DUMMYFUNCTION("""COMPUTED_VALUE"""),12.1)</f>
        <v>12.1</v>
      </c>
      <c r="E391" s="2">
        <f>IFERROR(__xludf.DUMMYFUNCTION("""COMPUTED_VALUE"""),13.04)</f>
        <v>13.04</v>
      </c>
      <c r="F391" s="2">
        <f>IFERROR(__xludf.DUMMYFUNCTION("""COMPUTED_VALUE"""),1.0279611E7)</f>
        <v>10279611</v>
      </c>
    </row>
    <row r="392">
      <c r="A392" s="4">
        <f>IFERROR(__xludf.DUMMYFUNCTION("""COMPUTED_VALUE"""),45160.756944444445)</f>
        <v>45160.75694</v>
      </c>
      <c r="B392" s="2">
        <f>IFERROR(__xludf.DUMMYFUNCTION("""COMPUTED_VALUE"""),13.85)</f>
        <v>13.85</v>
      </c>
      <c r="C392" s="2">
        <f>IFERROR(__xludf.DUMMYFUNCTION("""COMPUTED_VALUE"""),14.33)</f>
        <v>14.33</v>
      </c>
      <c r="D392" s="2">
        <f>IFERROR(__xludf.DUMMYFUNCTION("""COMPUTED_VALUE"""),13.33)</f>
        <v>13.33</v>
      </c>
      <c r="E392" s="2">
        <f>IFERROR(__xludf.DUMMYFUNCTION("""COMPUTED_VALUE"""),14.0)</f>
        <v>14</v>
      </c>
      <c r="F392" s="2">
        <f>IFERROR(__xludf.DUMMYFUNCTION("""COMPUTED_VALUE"""),6.8304703E7)</f>
        <v>68304703</v>
      </c>
    </row>
    <row r="393">
      <c r="A393" s="4">
        <f>IFERROR(__xludf.DUMMYFUNCTION("""COMPUTED_VALUE"""),45161.756944444445)</f>
        <v>45161.75694</v>
      </c>
      <c r="B393" s="2">
        <f>IFERROR(__xludf.DUMMYFUNCTION("""COMPUTED_VALUE"""),14.0)</f>
        <v>14</v>
      </c>
      <c r="C393" s="2">
        <f>IFERROR(__xludf.DUMMYFUNCTION("""COMPUTED_VALUE"""),15.4)</f>
        <v>15.4</v>
      </c>
      <c r="D393" s="2">
        <f>IFERROR(__xludf.DUMMYFUNCTION("""COMPUTED_VALUE"""),14.0)</f>
        <v>14</v>
      </c>
      <c r="E393" s="2">
        <f>IFERROR(__xludf.DUMMYFUNCTION("""COMPUTED_VALUE"""),15.4)</f>
        <v>15.4</v>
      </c>
      <c r="F393" s="2">
        <f>IFERROR(__xludf.DUMMYFUNCTION("""COMPUTED_VALUE"""),5.0484446E7)</f>
        <v>50484446</v>
      </c>
    </row>
    <row r="394">
      <c r="A394" s="4">
        <f>IFERROR(__xludf.DUMMYFUNCTION("""COMPUTED_VALUE"""),45162.756944444445)</f>
        <v>45162.75694</v>
      </c>
      <c r="B394" s="2">
        <f>IFERROR(__xludf.DUMMYFUNCTION("""COMPUTED_VALUE"""),15.95)</f>
        <v>15.95</v>
      </c>
      <c r="C394" s="2">
        <f>IFERROR(__xludf.DUMMYFUNCTION("""COMPUTED_VALUE"""),16.38)</f>
        <v>16.38</v>
      </c>
      <c r="D394" s="2">
        <f>IFERROR(__xludf.DUMMYFUNCTION("""COMPUTED_VALUE"""),13.86)</f>
        <v>13.86</v>
      </c>
      <c r="E394" s="2">
        <f>IFERROR(__xludf.DUMMYFUNCTION("""COMPUTED_VALUE"""),13.86)</f>
        <v>13.86</v>
      </c>
      <c r="F394" s="2">
        <f>IFERROR(__xludf.DUMMYFUNCTION("""COMPUTED_VALUE"""),4.7418697E7)</f>
        <v>47418697</v>
      </c>
    </row>
    <row r="395">
      <c r="A395" s="4">
        <f>IFERROR(__xludf.DUMMYFUNCTION("""COMPUTED_VALUE"""),45163.756944444445)</f>
        <v>45163.75694</v>
      </c>
      <c r="B395" s="2">
        <f>IFERROR(__xludf.DUMMYFUNCTION("""COMPUTED_VALUE"""),13.86)</f>
        <v>13.86</v>
      </c>
      <c r="C395" s="2">
        <f>IFERROR(__xludf.DUMMYFUNCTION("""COMPUTED_VALUE"""),14.9)</f>
        <v>14.9</v>
      </c>
      <c r="D395" s="2">
        <f>IFERROR(__xludf.DUMMYFUNCTION("""COMPUTED_VALUE"""),13.26)</f>
        <v>13.26</v>
      </c>
      <c r="E395" s="2">
        <f>IFERROR(__xludf.DUMMYFUNCTION("""COMPUTED_VALUE"""),14.14)</f>
        <v>14.14</v>
      </c>
      <c r="F395" s="2">
        <f>IFERROR(__xludf.DUMMYFUNCTION("""COMPUTED_VALUE"""),3.2755982E7)</f>
        <v>32755982</v>
      </c>
    </row>
    <row r="396">
      <c r="A396" s="4">
        <f>IFERROR(__xludf.DUMMYFUNCTION("""COMPUTED_VALUE"""),45166.756944444445)</f>
        <v>45166.75694</v>
      </c>
      <c r="B396" s="2">
        <f>IFERROR(__xludf.DUMMYFUNCTION("""COMPUTED_VALUE"""),14.25)</f>
        <v>14.25</v>
      </c>
      <c r="C396" s="2">
        <f>IFERROR(__xludf.DUMMYFUNCTION("""COMPUTED_VALUE"""),14.85)</f>
        <v>14.85</v>
      </c>
      <c r="D396" s="2">
        <f>IFERROR(__xludf.DUMMYFUNCTION("""COMPUTED_VALUE"""),14.08)</f>
        <v>14.08</v>
      </c>
      <c r="E396" s="2">
        <f>IFERROR(__xludf.DUMMYFUNCTION("""COMPUTED_VALUE"""),14.16)</f>
        <v>14.16</v>
      </c>
      <c r="F396" s="2">
        <f>IFERROR(__xludf.DUMMYFUNCTION("""COMPUTED_VALUE"""),2.8243148E7)</f>
        <v>28243148</v>
      </c>
    </row>
    <row r="397">
      <c r="A397" s="4">
        <f>IFERROR(__xludf.DUMMYFUNCTION("""COMPUTED_VALUE"""),45167.756944444445)</f>
        <v>45167.75694</v>
      </c>
      <c r="B397" s="2">
        <f>IFERROR(__xludf.DUMMYFUNCTION("""COMPUTED_VALUE"""),14.24)</f>
        <v>14.24</v>
      </c>
      <c r="C397" s="2">
        <f>IFERROR(__xludf.DUMMYFUNCTION("""COMPUTED_VALUE"""),14.56)</f>
        <v>14.56</v>
      </c>
      <c r="D397" s="2">
        <f>IFERROR(__xludf.DUMMYFUNCTION("""COMPUTED_VALUE"""),13.84)</f>
        <v>13.84</v>
      </c>
      <c r="E397" s="2">
        <f>IFERROR(__xludf.DUMMYFUNCTION("""COMPUTED_VALUE"""),14.0)</f>
        <v>14</v>
      </c>
      <c r="F397" s="2">
        <f>IFERROR(__xludf.DUMMYFUNCTION("""COMPUTED_VALUE"""),2.1365365E7)</f>
        <v>21365365</v>
      </c>
    </row>
    <row r="398">
      <c r="A398" s="4">
        <f>IFERROR(__xludf.DUMMYFUNCTION("""COMPUTED_VALUE"""),45169.756944444445)</f>
        <v>45169.75694</v>
      </c>
      <c r="B398" s="2">
        <f>IFERROR(__xludf.DUMMYFUNCTION("""COMPUTED_VALUE"""),14.04)</f>
        <v>14.04</v>
      </c>
      <c r="C398" s="2">
        <f>IFERROR(__xludf.DUMMYFUNCTION("""COMPUTED_VALUE"""),14.57)</f>
        <v>14.57</v>
      </c>
      <c r="D398" s="2">
        <f>IFERROR(__xludf.DUMMYFUNCTION("""COMPUTED_VALUE"""),13.8)</f>
        <v>13.8</v>
      </c>
      <c r="E398" s="2">
        <f>IFERROR(__xludf.DUMMYFUNCTION("""COMPUTED_VALUE"""),14.35)</f>
        <v>14.35</v>
      </c>
      <c r="F398" s="2">
        <f>IFERROR(__xludf.DUMMYFUNCTION("""COMPUTED_VALUE"""),2.756425E7)</f>
        <v>27564250</v>
      </c>
    </row>
    <row r="399">
      <c r="A399" s="4">
        <f>IFERROR(__xludf.DUMMYFUNCTION("""COMPUTED_VALUE"""),45170.756944444445)</f>
        <v>45170.75694</v>
      </c>
      <c r="B399" s="2">
        <f>IFERROR(__xludf.DUMMYFUNCTION("""COMPUTED_VALUE"""),14.35)</f>
        <v>14.35</v>
      </c>
      <c r="C399" s="2">
        <f>IFERROR(__xludf.DUMMYFUNCTION("""COMPUTED_VALUE"""),14.5)</f>
        <v>14.5</v>
      </c>
      <c r="D399" s="2">
        <f>IFERROR(__xludf.DUMMYFUNCTION("""COMPUTED_VALUE"""),14.03)</f>
        <v>14.03</v>
      </c>
      <c r="E399" s="2">
        <f>IFERROR(__xludf.DUMMYFUNCTION("""COMPUTED_VALUE"""),14.05)</f>
        <v>14.05</v>
      </c>
      <c r="F399" s="2">
        <f>IFERROR(__xludf.DUMMYFUNCTION("""COMPUTED_VALUE"""),1.4245422E7)</f>
        <v>14245422</v>
      </c>
    </row>
    <row r="400">
      <c r="A400" s="4">
        <f>IFERROR(__xludf.DUMMYFUNCTION("""COMPUTED_VALUE"""),45173.756944444445)</f>
        <v>45173.75694</v>
      </c>
      <c r="B400" s="2">
        <f>IFERROR(__xludf.DUMMYFUNCTION("""COMPUTED_VALUE"""),14.12)</f>
        <v>14.12</v>
      </c>
      <c r="C400" s="2">
        <f>IFERROR(__xludf.DUMMYFUNCTION("""COMPUTED_VALUE"""),14.51)</f>
        <v>14.51</v>
      </c>
      <c r="D400" s="2">
        <f>IFERROR(__xludf.DUMMYFUNCTION("""COMPUTED_VALUE"""),14.06)</f>
        <v>14.06</v>
      </c>
      <c r="E400" s="2">
        <f>IFERROR(__xludf.DUMMYFUNCTION("""COMPUTED_VALUE"""),14.18)</f>
        <v>14.18</v>
      </c>
      <c r="F400" s="2">
        <f>IFERROR(__xludf.DUMMYFUNCTION("""COMPUTED_VALUE"""),1.6576656E7)</f>
        <v>16576656</v>
      </c>
    </row>
    <row r="401">
      <c r="A401" s="4">
        <f>IFERROR(__xludf.DUMMYFUNCTION("""COMPUTED_VALUE"""),45174.756944444445)</f>
        <v>45174.75694</v>
      </c>
      <c r="B401" s="2">
        <f>IFERROR(__xludf.DUMMYFUNCTION("""COMPUTED_VALUE"""),14.19)</f>
        <v>14.19</v>
      </c>
      <c r="C401" s="2">
        <f>IFERROR(__xludf.DUMMYFUNCTION("""COMPUTED_VALUE"""),15.18)</f>
        <v>15.18</v>
      </c>
      <c r="D401" s="2">
        <f>IFERROR(__xludf.DUMMYFUNCTION("""COMPUTED_VALUE"""),14.05)</f>
        <v>14.05</v>
      </c>
      <c r="E401" s="2">
        <f>IFERROR(__xludf.DUMMYFUNCTION("""COMPUTED_VALUE"""),14.94)</f>
        <v>14.94</v>
      </c>
      <c r="F401" s="2">
        <f>IFERROR(__xludf.DUMMYFUNCTION("""COMPUTED_VALUE"""),3.8750209E7)</f>
        <v>38750209</v>
      </c>
    </row>
    <row r="402">
      <c r="A402" s="4">
        <f>IFERROR(__xludf.DUMMYFUNCTION("""COMPUTED_VALUE"""),45175.756944444445)</f>
        <v>45175.75694</v>
      </c>
      <c r="B402" s="2">
        <f>IFERROR(__xludf.DUMMYFUNCTION("""COMPUTED_VALUE"""),14.94)</f>
        <v>14.94</v>
      </c>
      <c r="C402" s="2">
        <f>IFERROR(__xludf.DUMMYFUNCTION("""COMPUTED_VALUE"""),15.4)</f>
        <v>15.4</v>
      </c>
      <c r="D402" s="2">
        <f>IFERROR(__xludf.DUMMYFUNCTION("""COMPUTED_VALUE"""),14.52)</f>
        <v>14.52</v>
      </c>
      <c r="E402" s="2">
        <f>IFERROR(__xludf.DUMMYFUNCTION("""COMPUTED_VALUE"""),14.89)</f>
        <v>14.89</v>
      </c>
      <c r="F402" s="2">
        <f>IFERROR(__xludf.DUMMYFUNCTION("""COMPUTED_VALUE"""),4.1315553E7)</f>
        <v>41315553</v>
      </c>
    </row>
    <row r="403">
      <c r="A403" s="4">
        <f>IFERROR(__xludf.DUMMYFUNCTION("""COMPUTED_VALUE"""),45176.756944444445)</f>
        <v>45176.75694</v>
      </c>
      <c r="B403" s="2">
        <f>IFERROR(__xludf.DUMMYFUNCTION("""COMPUTED_VALUE"""),15.26)</f>
        <v>15.26</v>
      </c>
      <c r="C403" s="2">
        <f>IFERROR(__xludf.DUMMYFUNCTION("""COMPUTED_VALUE"""),16.37)</f>
        <v>16.37</v>
      </c>
      <c r="D403" s="2">
        <f>IFERROR(__xludf.DUMMYFUNCTION("""COMPUTED_VALUE"""),15.1)</f>
        <v>15.1</v>
      </c>
      <c r="E403" s="2">
        <f>IFERROR(__xludf.DUMMYFUNCTION("""COMPUTED_VALUE"""),16.37)</f>
        <v>16.37</v>
      </c>
      <c r="F403" s="2">
        <f>IFERROR(__xludf.DUMMYFUNCTION("""COMPUTED_VALUE"""),2.4411887E7)</f>
        <v>24411887</v>
      </c>
    </row>
    <row r="404">
      <c r="A404" s="4">
        <f>IFERROR(__xludf.DUMMYFUNCTION("""COMPUTED_VALUE"""),45177.756944444445)</f>
        <v>45177.75694</v>
      </c>
      <c r="B404" s="2">
        <f>IFERROR(__xludf.DUMMYFUNCTION("""COMPUTED_VALUE"""),17.37)</f>
        <v>17.37</v>
      </c>
      <c r="C404" s="2">
        <f>IFERROR(__xludf.DUMMYFUNCTION("""COMPUTED_VALUE"""),18.0)</f>
        <v>18</v>
      </c>
      <c r="D404" s="2">
        <f>IFERROR(__xludf.DUMMYFUNCTION("""COMPUTED_VALUE"""),16.51)</f>
        <v>16.51</v>
      </c>
      <c r="E404" s="2">
        <f>IFERROR(__xludf.DUMMYFUNCTION("""COMPUTED_VALUE"""),16.7)</f>
        <v>16.7</v>
      </c>
      <c r="F404" s="2">
        <f>IFERROR(__xludf.DUMMYFUNCTION("""COMPUTED_VALUE"""),5.2525262E7)</f>
        <v>52525262</v>
      </c>
    </row>
    <row r="405">
      <c r="A405" s="4">
        <f>IFERROR(__xludf.DUMMYFUNCTION("""COMPUTED_VALUE"""),45180.756944444445)</f>
        <v>45180.75694</v>
      </c>
      <c r="B405" s="2">
        <f>IFERROR(__xludf.DUMMYFUNCTION("""COMPUTED_VALUE"""),17.0)</f>
        <v>17</v>
      </c>
      <c r="C405" s="2">
        <f>IFERROR(__xludf.DUMMYFUNCTION("""COMPUTED_VALUE"""),17.18)</f>
        <v>17.18</v>
      </c>
      <c r="D405" s="2">
        <f>IFERROR(__xludf.DUMMYFUNCTION("""COMPUTED_VALUE"""),15.33)</f>
        <v>15.33</v>
      </c>
      <c r="E405" s="2">
        <f>IFERROR(__xludf.DUMMYFUNCTION("""COMPUTED_VALUE"""),15.6)</f>
        <v>15.6</v>
      </c>
      <c r="F405" s="2">
        <f>IFERROR(__xludf.DUMMYFUNCTION("""COMPUTED_VALUE"""),2.1435096E7)</f>
        <v>21435096</v>
      </c>
    </row>
    <row r="406">
      <c r="A406" s="4">
        <f>IFERROR(__xludf.DUMMYFUNCTION("""COMPUTED_VALUE"""),45181.756944444445)</f>
        <v>45181.75694</v>
      </c>
      <c r="B406" s="2">
        <f>IFERROR(__xludf.DUMMYFUNCTION("""COMPUTED_VALUE"""),15.8)</f>
        <v>15.8</v>
      </c>
      <c r="C406" s="2">
        <f>IFERROR(__xludf.DUMMYFUNCTION("""COMPUTED_VALUE"""),16.11)</f>
        <v>16.11</v>
      </c>
      <c r="D406" s="2">
        <f>IFERROR(__xludf.DUMMYFUNCTION("""COMPUTED_VALUE"""),15.01)</f>
        <v>15.01</v>
      </c>
      <c r="E406" s="2">
        <f>IFERROR(__xludf.DUMMYFUNCTION("""COMPUTED_VALUE"""),15.25)</f>
        <v>15.25</v>
      </c>
      <c r="F406" s="2">
        <f>IFERROR(__xludf.DUMMYFUNCTION("""COMPUTED_VALUE"""),2.1113608E7)</f>
        <v>21113608</v>
      </c>
    </row>
    <row r="407">
      <c r="A407" s="4">
        <f>IFERROR(__xludf.DUMMYFUNCTION("""COMPUTED_VALUE"""),45182.756944444445)</f>
        <v>45182.75694</v>
      </c>
      <c r="B407" s="2">
        <f>IFERROR(__xludf.DUMMYFUNCTION("""COMPUTED_VALUE"""),15.3)</f>
        <v>15.3</v>
      </c>
      <c r="C407" s="2">
        <f>IFERROR(__xludf.DUMMYFUNCTION("""COMPUTED_VALUE"""),15.44)</f>
        <v>15.44</v>
      </c>
      <c r="D407" s="2">
        <f>IFERROR(__xludf.DUMMYFUNCTION("""COMPUTED_VALUE"""),14.54)</f>
        <v>14.54</v>
      </c>
      <c r="E407" s="2">
        <f>IFERROR(__xludf.DUMMYFUNCTION("""COMPUTED_VALUE"""),14.74)</f>
        <v>14.74</v>
      </c>
      <c r="F407" s="2">
        <f>IFERROR(__xludf.DUMMYFUNCTION("""COMPUTED_VALUE"""),1.1569566E7)</f>
        <v>11569566</v>
      </c>
    </row>
    <row r="408">
      <c r="A408" s="4">
        <f>IFERROR(__xludf.DUMMYFUNCTION("""COMPUTED_VALUE"""),45183.756944444445)</f>
        <v>45183.75694</v>
      </c>
      <c r="B408" s="2">
        <f>IFERROR(__xludf.DUMMYFUNCTION("""COMPUTED_VALUE"""),14.74)</f>
        <v>14.74</v>
      </c>
      <c r="C408" s="2">
        <f>IFERROR(__xludf.DUMMYFUNCTION("""COMPUTED_VALUE"""),14.74)</f>
        <v>14.74</v>
      </c>
      <c r="D408" s="2">
        <f>IFERROR(__xludf.DUMMYFUNCTION("""COMPUTED_VALUE"""),13.73)</f>
        <v>13.73</v>
      </c>
      <c r="E408" s="2">
        <f>IFERROR(__xludf.DUMMYFUNCTION("""COMPUTED_VALUE"""),14.3)</f>
        <v>14.3</v>
      </c>
      <c r="F408" s="2">
        <f>IFERROR(__xludf.DUMMYFUNCTION("""COMPUTED_VALUE"""),1.1085203E7)</f>
        <v>11085203</v>
      </c>
    </row>
    <row r="409">
      <c r="A409" s="4">
        <f>IFERROR(__xludf.DUMMYFUNCTION("""COMPUTED_VALUE"""),45184.756944444445)</f>
        <v>45184.75694</v>
      </c>
      <c r="B409" s="2">
        <f>IFERROR(__xludf.DUMMYFUNCTION("""COMPUTED_VALUE"""),15.73)</f>
        <v>15.73</v>
      </c>
      <c r="C409" s="2">
        <f>IFERROR(__xludf.DUMMYFUNCTION("""COMPUTED_VALUE"""),15.73)</f>
        <v>15.73</v>
      </c>
      <c r="D409" s="2">
        <f>IFERROR(__xludf.DUMMYFUNCTION("""COMPUTED_VALUE"""),15.73)</f>
        <v>15.73</v>
      </c>
      <c r="E409" s="2">
        <f>IFERROR(__xludf.DUMMYFUNCTION("""COMPUTED_VALUE"""),15.73)</f>
        <v>15.73</v>
      </c>
      <c r="F409" s="2">
        <f>IFERROR(__xludf.DUMMYFUNCTION("""COMPUTED_VALUE"""),5027274.0)</f>
        <v>5027274</v>
      </c>
    </row>
    <row r="410">
      <c r="A410" s="4">
        <f>IFERROR(__xludf.DUMMYFUNCTION("""COMPUTED_VALUE"""),45187.756944444445)</f>
        <v>45187.75694</v>
      </c>
      <c r="B410" s="2">
        <f>IFERROR(__xludf.DUMMYFUNCTION("""COMPUTED_VALUE"""),16.56)</f>
        <v>16.56</v>
      </c>
      <c r="C410" s="2">
        <f>IFERROR(__xludf.DUMMYFUNCTION("""COMPUTED_VALUE"""),17.3)</f>
        <v>17.3</v>
      </c>
      <c r="D410" s="2">
        <f>IFERROR(__xludf.DUMMYFUNCTION("""COMPUTED_VALUE"""),16.48)</f>
        <v>16.48</v>
      </c>
      <c r="E410" s="2">
        <f>IFERROR(__xludf.DUMMYFUNCTION("""COMPUTED_VALUE"""),17.3)</f>
        <v>17.3</v>
      </c>
      <c r="F410" s="2">
        <f>IFERROR(__xludf.DUMMYFUNCTION("""COMPUTED_VALUE"""),1.6238834E7)</f>
        <v>16238834</v>
      </c>
    </row>
    <row r="411">
      <c r="A411" s="4">
        <f>IFERROR(__xludf.DUMMYFUNCTION("""COMPUTED_VALUE"""),45188.756944444445)</f>
        <v>45188.75694</v>
      </c>
      <c r="B411" s="2">
        <f>IFERROR(__xludf.DUMMYFUNCTION("""COMPUTED_VALUE"""),18.02)</f>
        <v>18.02</v>
      </c>
      <c r="C411" s="2">
        <f>IFERROR(__xludf.DUMMYFUNCTION("""COMPUTED_VALUE"""),18.2)</f>
        <v>18.2</v>
      </c>
      <c r="D411" s="2">
        <f>IFERROR(__xludf.DUMMYFUNCTION("""COMPUTED_VALUE"""),16.05)</f>
        <v>16.05</v>
      </c>
      <c r="E411" s="2">
        <f>IFERROR(__xludf.DUMMYFUNCTION("""COMPUTED_VALUE"""),16.34)</f>
        <v>16.34</v>
      </c>
      <c r="F411" s="2">
        <f>IFERROR(__xludf.DUMMYFUNCTION("""COMPUTED_VALUE"""),6.7735663E7)</f>
        <v>67735663</v>
      </c>
    </row>
    <row r="412">
      <c r="A412" s="4">
        <f>IFERROR(__xludf.DUMMYFUNCTION("""COMPUTED_VALUE"""),45189.756944444445)</f>
        <v>45189.75694</v>
      </c>
      <c r="B412" s="2">
        <f>IFERROR(__xludf.DUMMYFUNCTION("""COMPUTED_VALUE"""),16.0)</f>
        <v>16</v>
      </c>
      <c r="C412" s="2">
        <f>IFERROR(__xludf.DUMMYFUNCTION("""COMPUTED_VALUE"""),16.06)</f>
        <v>16.06</v>
      </c>
      <c r="D412" s="2">
        <f>IFERROR(__xludf.DUMMYFUNCTION("""COMPUTED_VALUE"""),14.81)</f>
        <v>14.81</v>
      </c>
      <c r="E412" s="2">
        <f>IFERROR(__xludf.DUMMYFUNCTION("""COMPUTED_VALUE"""),15.13)</f>
        <v>15.13</v>
      </c>
      <c r="F412" s="2">
        <f>IFERROR(__xludf.DUMMYFUNCTION("""COMPUTED_VALUE"""),3.1378958E7)</f>
        <v>31378958</v>
      </c>
    </row>
    <row r="413">
      <c r="A413" s="4">
        <f>IFERROR(__xludf.DUMMYFUNCTION("""COMPUTED_VALUE"""),45190.756944444445)</f>
        <v>45190.75694</v>
      </c>
      <c r="B413" s="2">
        <f>IFERROR(__xludf.DUMMYFUNCTION("""COMPUTED_VALUE"""),15.13)</f>
        <v>15.13</v>
      </c>
      <c r="C413" s="2">
        <f>IFERROR(__xludf.DUMMYFUNCTION("""COMPUTED_VALUE"""),15.6)</f>
        <v>15.6</v>
      </c>
      <c r="D413" s="2">
        <f>IFERROR(__xludf.DUMMYFUNCTION("""COMPUTED_VALUE"""),14.8)</f>
        <v>14.8</v>
      </c>
      <c r="E413" s="2">
        <f>IFERROR(__xludf.DUMMYFUNCTION("""COMPUTED_VALUE"""),15.19)</f>
        <v>15.19</v>
      </c>
      <c r="F413" s="2">
        <f>IFERROR(__xludf.DUMMYFUNCTION("""COMPUTED_VALUE"""),1.8123743E7)</f>
        <v>18123743</v>
      </c>
    </row>
    <row r="414">
      <c r="A414" s="4">
        <f>IFERROR(__xludf.DUMMYFUNCTION("""COMPUTED_VALUE"""),45191.756944444445)</f>
        <v>45191.75694</v>
      </c>
      <c r="B414" s="2">
        <f>IFERROR(__xludf.DUMMYFUNCTION("""COMPUTED_VALUE"""),15.21)</f>
        <v>15.21</v>
      </c>
      <c r="C414" s="2">
        <f>IFERROR(__xludf.DUMMYFUNCTION("""COMPUTED_VALUE"""),16.7)</f>
        <v>16.7</v>
      </c>
      <c r="D414" s="2">
        <f>IFERROR(__xludf.DUMMYFUNCTION("""COMPUTED_VALUE"""),14.91)</f>
        <v>14.91</v>
      </c>
      <c r="E414" s="2">
        <f>IFERROR(__xludf.DUMMYFUNCTION("""COMPUTED_VALUE"""),15.92)</f>
        <v>15.92</v>
      </c>
      <c r="F414" s="2">
        <f>IFERROR(__xludf.DUMMYFUNCTION("""COMPUTED_VALUE"""),4.2746834E7)</f>
        <v>42746834</v>
      </c>
    </row>
    <row r="415">
      <c r="A415" s="4">
        <f>IFERROR(__xludf.DUMMYFUNCTION("""COMPUTED_VALUE"""),45194.756944444445)</f>
        <v>45194.75694</v>
      </c>
      <c r="B415" s="2">
        <f>IFERROR(__xludf.DUMMYFUNCTION("""COMPUTED_VALUE"""),15.92)</f>
        <v>15.92</v>
      </c>
      <c r="C415" s="2">
        <f>IFERROR(__xludf.DUMMYFUNCTION("""COMPUTED_VALUE"""),16.34)</f>
        <v>16.34</v>
      </c>
      <c r="D415" s="2">
        <f>IFERROR(__xludf.DUMMYFUNCTION("""COMPUTED_VALUE"""),15.64)</f>
        <v>15.64</v>
      </c>
      <c r="E415" s="2">
        <f>IFERROR(__xludf.DUMMYFUNCTION("""COMPUTED_VALUE"""),15.89)</f>
        <v>15.89</v>
      </c>
      <c r="F415" s="2">
        <f>IFERROR(__xludf.DUMMYFUNCTION("""COMPUTED_VALUE"""),2.5151476E7)</f>
        <v>25151476</v>
      </c>
    </row>
    <row r="416">
      <c r="A416" s="4">
        <f>IFERROR(__xludf.DUMMYFUNCTION("""COMPUTED_VALUE"""),45195.756944444445)</f>
        <v>45195.75694</v>
      </c>
      <c r="B416" s="2">
        <f>IFERROR(__xludf.DUMMYFUNCTION("""COMPUTED_VALUE"""),15.9)</f>
        <v>15.9</v>
      </c>
      <c r="C416" s="2">
        <f>IFERROR(__xludf.DUMMYFUNCTION("""COMPUTED_VALUE"""),16.1)</f>
        <v>16.1</v>
      </c>
      <c r="D416" s="2">
        <f>IFERROR(__xludf.DUMMYFUNCTION("""COMPUTED_VALUE"""),15.32)</f>
        <v>15.32</v>
      </c>
      <c r="E416" s="2">
        <f>IFERROR(__xludf.DUMMYFUNCTION("""COMPUTED_VALUE"""),15.32)</f>
        <v>15.32</v>
      </c>
      <c r="F416" s="2">
        <f>IFERROR(__xludf.DUMMYFUNCTION("""COMPUTED_VALUE"""),1.6404302E7)</f>
        <v>16404302</v>
      </c>
    </row>
    <row r="417">
      <c r="A417" s="4">
        <f>IFERROR(__xludf.DUMMYFUNCTION("""COMPUTED_VALUE"""),45196.756944444445)</f>
        <v>45196.75694</v>
      </c>
      <c r="B417" s="2">
        <f>IFERROR(__xludf.DUMMYFUNCTION("""COMPUTED_VALUE"""),15.46)</f>
        <v>15.46</v>
      </c>
      <c r="C417" s="2">
        <f>IFERROR(__xludf.DUMMYFUNCTION("""COMPUTED_VALUE"""),16.58)</f>
        <v>16.58</v>
      </c>
      <c r="D417" s="2">
        <f>IFERROR(__xludf.DUMMYFUNCTION("""COMPUTED_VALUE"""),15.35)</f>
        <v>15.35</v>
      </c>
      <c r="E417" s="2">
        <f>IFERROR(__xludf.DUMMYFUNCTION("""COMPUTED_VALUE"""),16.1)</f>
        <v>16.1</v>
      </c>
      <c r="F417" s="2">
        <f>IFERROR(__xludf.DUMMYFUNCTION("""COMPUTED_VALUE"""),4.5716729E7)</f>
        <v>45716729</v>
      </c>
    </row>
    <row r="418">
      <c r="A418" s="4">
        <f>IFERROR(__xludf.DUMMYFUNCTION("""COMPUTED_VALUE"""),45197.756944444445)</f>
        <v>45197.75694</v>
      </c>
      <c r="B418" s="2">
        <f>IFERROR(__xludf.DUMMYFUNCTION("""COMPUTED_VALUE"""),15.99)</f>
        <v>15.99</v>
      </c>
      <c r="C418" s="2">
        <f>IFERROR(__xludf.DUMMYFUNCTION("""COMPUTED_VALUE"""),15.99)</f>
        <v>15.99</v>
      </c>
      <c r="D418" s="2">
        <f>IFERROR(__xludf.DUMMYFUNCTION("""COMPUTED_VALUE"""),15.44)</f>
        <v>15.44</v>
      </c>
      <c r="E418" s="2">
        <f>IFERROR(__xludf.DUMMYFUNCTION("""COMPUTED_VALUE"""),15.44)</f>
        <v>15.44</v>
      </c>
      <c r="F418" s="2">
        <f>IFERROR(__xludf.DUMMYFUNCTION("""COMPUTED_VALUE"""),1.1463466E7)</f>
        <v>11463466</v>
      </c>
    </row>
    <row r="419">
      <c r="A419" s="4">
        <f>IFERROR(__xludf.DUMMYFUNCTION("""COMPUTED_VALUE"""),45198.756944444445)</f>
        <v>45198.75694</v>
      </c>
      <c r="B419" s="2">
        <f>IFERROR(__xludf.DUMMYFUNCTION("""COMPUTED_VALUE"""),15.53)</f>
        <v>15.53</v>
      </c>
      <c r="C419" s="2">
        <f>IFERROR(__xludf.DUMMYFUNCTION("""COMPUTED_VALUE"""),15.84)</f>
        <v>15.84</v>
      </c>
      <c r="D419" s="2">
        <f>IFERROR(__xludf.DUMMYFUNCTION("""COMPUTED_VALUE"""),15.44)</f>
        <v>15.44</v>
      </c>
      <c r="E419" s="2">
        <f>IFERROR(__xludf.DUMMYFUNCTION("""COMPUTED_VALUE"""),15.63)</f>
        <v>15.63</v>
      </c>
      <c r="F419" s="2">
        <f>IFERROR(__xludf.DUMMYFUNCTION("""COMPUTED_VALUE"""),1.1328373E7)</f>
        <v>11328373</v>
      </c>
    </row>
    <row r="420">
      <c r="A420" s="4">
        <f>IFERROR(__xludf.DUMMYFUNCTION("""COMPUTED_VALUE"""),45201.756944444445)</f>
        <v>45201.75694</v>
      </c>
      <c r="B420" s="2">
        <f>IFERROR(__xludf.DUMMYFUNCTION("""COMPUTED_VALUE"""),16.47)</f>
        <v>16.47</v>
      </c>
      <c r="C420" s="2">
        <f>IFERROR(__xludf.DUMMYFUNCTION("""COMPUTED_VALUE"""),16.75)</f>
        <v>16.75</v>
      </c>
      <c r="D420" s="2">
        <f>IFERROR(__xludf.DUMMYFUNCTION("""COMPUTED_VALUE"""),16.17)</f>
        <v>16.17</v>
      </c>
      <c r="E420" s="2">
        <f>IFERROR(__xludf.DUMMYFUNCTION("""COMPUTED_VALUE"""),16.36)</f>
        <v>16.36</v>
      </c>
      <c r="F420" s="2">
        <f>IFERROR(__xludf.DUMMYFUNCTION("""COMPUTED_VALUE"""),2.325858E7)</f>
        <v>23258580</v>
      </c>
    </row>
    <row r="421">
      <c r="A421" s="4">
        <f>IFERROR(__xludf.DUMMYFUNCTION("""COMPUTED_VALUE"""),45202.756944444445)</f>
        <v>45202.75694</v>
      </c>
      <c r="B421" s="2">
        <f>IFERROR(__xludf.DUMMYFUNCTION("""COMPUTED_VALUE"""),16.33)</f>
        <v>16.33</v>
      </c>
      <c r="C421" s="2">
        <f>IFERROR(__xludf.DUMMYFUNCTION("""COMPUTED_VALUE"""),16.59)</f>
        <v>16.59</v>
      </c>
      <c r="D421" s="2">
        <f>IFERROR(__xludf.DUMMYFUNCTION("""COMPUTED_VALUE"""),15.9)</f>
        <v>15.9</v>
      </c>
      <c r="E421" s="2">
        <f>IFERROR(__xludf.DUMMYFUNCTION("""COMPUTED_VALUE"""),15.99)</f>
        <v>15.99</v>
      </c>
      <c r="F421" s="2">
        <f>IFERROR(__xludf.DUMMYFUNCTION("""COMPUTED_VALUE"""),1.8746383E7)</f>
        <v>18746383</v>
      </c>
    </row>
    <row r="422">
      <c r="A422" s="4">
        <f>IFERROR(__xludf.DUMMYFUNCTION("""COMPUTED_VALUE"""),45203.756944444445)</f>
        <v>45203.75694</v>
      </c>
      <c r="B422" s="2">
        <f>IFERROR(__xludf.DUMMYFUNCTION("""COMPUTED_VALUE"""),16.01)</f>
        <v>16.01</v>
      </c>
      <c r="C422" s="2">
        <f>IFERROR(__xludf.DUMMYFUNCTION("""COMPUTED_VALUE"""),16.5)</f>
        <v>16.5</v>
      </c>
      <c r="D422" s="2">
        <f>IFERROR(__xludf.DUMMYFUNCTION("""COMPUTED_VALUE"""),15.9)</f>
        <v>15.9</v>
      </c>
      <c r="E422" s="2">
        <f>IFERROR(__xludf.DUMMYFUNCTION("""COMPUTED_VALUE"""),16.05)</f>
        <v>16.05</v>
      </c>
      <c r="F422" s="2">
        <f>IFERROR(__xludf.DUMMYFUNCTION("""COMPUTED_VALUE"""),1.6061401E7)</f>
        <v>16061401</v>
      </c>
    </row>
    <row r="423">
      <c r="A423" s="4">
        <f>IFERROR(__xludf.DUMMYFUNCTION("""COMPUTED_VALUE"""),45204.756944444445)</f>
        <v>45204.75694</v>
      </c>
      <c r="B423" s="2">
        <f>IFERROR(__xludf.DUMMYFUNCTION("""COMPUTED_VALUE"""),16.17)</f>
        <v>16.17</v>
      </c>
      <c r="C423" s="2">
        <f>IFERROR(__xludf.DUMMYFUNCTION("""COMPUTED_VALUE"""),16.24)</f>
        <v>16.24</v>
      </c>
      <c r="D423" s="2">
        <f>IFERROR(__xludf.DUMMYFUNCTION("""COMPUTED_VALUE"""),15.37)</f>
        <v>15.37</v>
      </c>
      <c r="E423" s="2">
        <f>IFERROR(__xludf.DUMMYFUNCTION("""COMPUTED_VALUE"""),15.68)</f>
        <v>15.68</v>
      </c>
      <c r="F423" s="2">
        <f>IFERROR(__xludf.DUMMYFUNCTION("""COMPUTED_VALUE"""),9029149.0)</f>
        <v>9029149</v>
      </c>
    </row>
    <row r="424">
      <c r="A424" s="4">
        <f>IFERROR(__xludf.DUMMYFUNCTION("""COMPUTED_VALUE"""),45205.756944444445)</f>
        <v>45205.75694</v>
      </c>
      <c r="B424" s="2">
        <f>IFERROR(__xludf.DUMMYFUNCTION("""COMPUTED_VALUE"""),15.6)</f>
        <v>15.6</v>
      </c>
      <c r="C424" s="2">
        <f>IFERROR(__xludf.DUMMYFUNCTION("""COMPUTED_VALUE"""),15.75)</f>
        <v>15.75</v>
      </c>
      <c r="D424" s="2">
        <f>IFERROR(__xludf.DUMMYFUNCTION("""COMPUTED_VALUE"""),15.34)</f>
        <v>15.34</v>
      </c>
      <c r="E424" s="2">
        <f>IFERROR(__xludf.DUMMYFUNCTION("""COMPUTED_VALUE"""),15.51)</f>
        <v>15.51</v>
      </c>
      <c r="F424" s="2">
        <f>IFERROR(__xludf.DUMMYFUNCTION("""COMPUTED_VALUE"""),7473868.0)</f>
        <v>7473868</v>
      </c>
    </row>
    <row r="425">
      <c r="A425" s="4">
        <f>IFERROR(__xludf.DUMMYFUNCTION("""COMPUTED_VALUE"""),45208.756944444445)</f>
        <v>45208.75694</v>
      </c>
      <c r="B425" s="2">
        <f>IFERROR(__xludf.DUMMYFUNCTION("""COMPUTED_VALUE"""),15.0)</f>
        <v>15</v>
      </c>
      <c r="C425" s="2">
        <f>IFERROR(__xludf.DUMMYFUNCTION("""COMPUTED_VALUE"""),16.03)</f>
        <v>16.03</v>
      </c>
      <c r="D425" s="2">
        <f>IFERROR(__xludf.DUMMYFUNCTION("""COMPUTED_VALUE"""),14.79)</f>
        <v>14.79</v>
      </c>
      <c r="E425" s="2">
        <f>IFERROR(__xludf.DUMMYFUNCTION("""COMPUTED_VALUE"""),14.79)</f>
        <v>14.79</v>
      </c>
      <c r="F425" s="2">
        <f>IFERROR(__xludf.DUMMYFUNCTION("""COMPUTED_VALUE"""),1.1965164E7)</f>
        <v>11965164</v>
      </c>
    </row>
    <row r="426">
      <c r="A426" s="4">
        <f>IFERROR(__xludf.DUMMYFUNCTION("""COMPUTED_VALUE"""),45209.756944444445)</f>
        <v>45209.75694</v>
      </c>
      <c r="B426" s="2">
        <f>IFERROR(__xludf.DUMMYFUNCTION("""COMPUTED_VALUE"""),14.84)</f>
        <v>14.84</v>
      </c>
      <c r="C426" s="2">
        <f>IFERROR(__xludf.DUMMYFUNCTION("""COMPUTED_VALUE"""),15.46)</f>
        <v>15.46</v>
      </c>
      <c r="D426" s="2">
        <f>IFERROR(__xludf.DUMMYFUNCTION("""COMPUTED_VALUE"""),14.84)</f>
        <v>14.84</v>
      </c>
      <c r="E426" s="2">
        <f>IFERROR(__xludf.DUMMYFUNCTION("""COMPUTED_VALUE"""),15.36)</f>
        <v>15.36</v>
      </c>
      <c r="F426" s="2">
        <f>IFERROR(__xludf.DUMMYFUNCTION("""COMPUTED_VALUE"""),6745842.0)</f>
        <v>6745842</v>
      </c>
    </row>
    <row r="427">
      <c r="A427" s="4">
        <f>IFERROR(__xludf.DUMMYFUNCTION("""COMPUTED_VALUE"""),45210.756944444445)</f>
        <v>45210.75694</v>
      </c>
      <c r="B427" s="2">
        <f>IFERROR(__xludf.DUMMYFUNCTION("""COMPUTED_VALUE"""),15.49)</f>
        <v>15.49</v>
      </c>
      <c r="C427" s="2">
        <f>IFERROR(__xludf.DUMMYFUNCTION("""COMPUTED_VALUE"""),15.55)</f>
        <v>15.55</v>
      </c>
      <c r="D427" s="2">
        <f>IFERROR(__xludf.DUMMYFUNCTION("""COMPUTED_VALUE"""),14.6)</f>
        <v>14.6</v>
      </c>
      <c r="E427" s="2">
        <f>IFERROR(__xludf.DUMMYFUNCTION("""COMPUTED_VALUE"""),14.7)</f>
        <v>14.7</v>
      </c>
      <c r="F427" s="2">
        <f>IFERROR(__xludf.DUMMYFUNCTION("""COMPUTED_VALUE"""),6940576.0)</f>
        <v>6940576</v>
      </c>
    </row>
    <row r="428">
      <c r="A428" s="4">
        <f>IFERROR(__xludf.DUMMYFUNCTION("""COMPUTED_VALUE"""),45211.756944444445)</f>
        <v>45211.75694</v>
      </c>
      <c r="B428" s="2">
        <f>IFERROR(__xludf.DUMMYFUNCTION("""COMPUTED_VALUE"""),14.71)</f>
        <v>14.71</v>
      </c>
      <c r="C428" s="2">
        <f>IFERROR(__xludf.DUMMYFUNCTION("""COMPUTED_VALUE"""),14.85)</f>
        <v>14.85</v>
      </c>
      <c r="D428" s="2">
        <f>IFERROR(__xludf.DUMMYFUNCTION("""COMPUTED_VALUE"""),13.8)</f>
        <v>13.8</v>
      </c>
      <c r="E428" s="2">
        <f>IFERROR(__xludf.DUMMYFUNCTION("""COMPUTED_VALUE"""),14.18)</f>
        <v>14.18</v>
      </c>
      <c r="F428" s="2">
        <f>IFERROR(__xludf.DUMMYFUNCTION("""COMPUTED_VALUE"""),8249224.0)</f>
        <v>8249224</v>
      </c>
    </row>
    <row r="429">
      <c r="A429" s="4">
        <f>IFERROR(__xludf.DUMMYFUNCTION("""COMPUTED_VALUE"""),45212.756944444445)</f>
        <v>45212.75694</v>
      </c>
      <c r="B429" s="2">
        <f>IFERROR(__xludf.DUMMYFUNCTION("""COMPUTED_VALUE"""),14.18)</f>
        <v>14.18</v>
      </c>
      <c r="C429" s="2">
        <f>IFERROR(__xludf.DUMMYFUNCTION("""COMPUTED_VALUE"""),14.21)</f>
        <v>14.21</v>
      </c>
      <c r="D429" s="2">
        <f>IFERROR(__xludf.DUMMYFUNCTION("""COMPUTED_VALUE"""),13.58)</f>
        <v>13.58</v>
      </c>
      <c r="E429" s="2">
        <f>IFERROR(__xludf.DUMMYFUNCTION("""COMPUTED_VALUE"""),13.82)</f>
        <v>13.82</v>
      </c>
      <c r="F429" s="2">
        <f>IFERROR(__xludf.DUMMYFUNCTION("""COMPUTED_VALUE"""),1.0052821E7)</f>
        <v>10052821</v>
      </c>
    </row>
    <row r="430">
      <c r="A430" s="4">
        <f>IFERROR(__xludf.DUMMYFUNCTION("""COMPUTED_VALUE"""),45215.756944444445)</f>
        <v>45215.75694</v>
      </c>
      <c r="B430" s="2">
        <f>IFERROR(__xludf.DUMMYFUNCTION("""COMPUTED_VALUE"""),13.89)</f>
        <v>13.89</v>
      </c>
      <c r="C430" s="2">
        <f>IFERROR(__xludf.DUMMYFUNCTION("""COMPUTED_VALUE"""),14.15)</f>
        <v>14.15</v>
      </c>
      <c r="D430" s="2">
        <f>IFERROR(__xludf.DUMMYFUNCTION("""COMPUTED_VALUE"""),13.07)</f>
        <v>13.07</v>
      </c>
      <c r="E430" s="2">
        <f>IFERROR(__xludf.DUMMYFUNCTION("""COMPUTED_VALUE"""),13.11)</f>
        <v>13.11</v>
      </c>
      <c r="F430" s="2">
        <f>IFERROR(__xludf.DUMMYFUNCTION("""COMPUTED_VALUE"""),6440710.0)</f>
        <v>6440710</v>
      </c>
    </row>
    <row r="431">
      <c r="A431" s="4">
        <f>IFERROR(__xludf.DUMMYFUNCTION("""COMPUTED_VALUE"""),45216.756944444445)</f>
        <v>45216.75694</v>
      </c>
      <c r="B431" s="2">
        <f>IFERROR(__xludf.DUMMYFUNCTION("""COMPUTED_VALUE"""),13.12)</f>
        <v>13.12</v>
      </c>
      <c r="C431" s="2">
        <f>IFERROR(__xludf.DUMMYFUNCTION("""COMPUTED_VALUE"""),13.5)</f>
        <v>13.5</v>
      </c>
      <c r="D431" s="2">
        <f>IFERROR(__xludf.DUMMYFUNCTION("""COMPUTED_VALUE"""),13.04)</f>
        <v>13.04</v>
      </c>
      <c r="E431" s="2">
        <f>IFERROR(__xludf.DUMMYFUNCTION("""COMPUTED_VALUE"""),13.46)</f>
        <v>13.46</v>
      </c>
      <c r="F431" s="2">
        <f>IFERROR(__xludf.DUMMYFUNCTION("""COMPUTED_VALUE"""),4524100.0)</f>
        <v>4524100</v>
      </c>
    </row>
    <row r="432">
      <c r="A432" s="4">
        <f>IFERROR(__xludf.DUMMYFUNCTION("""COMPUTED_VALUE"""),45217.756944444445)</f>
        <v>45217.75694</v>
      </c>
      <c r="B432" s="2">
        <f>IFERROR(__xludf.DUMMYFUNCTION("""COMPUTED_VALUE"""),13.37)</f>
        <v>13.37</v>
      </c>
      <c r="C432" s="2">
        <f>IFERROR(__xludf.DUMMYFUNCTION("""COMPUTED_VALUE"""),13.86)</f>
        <v>13.86</v>
      </c>
      <c r="D432" s="2">
        <f>IFERROR(__xludf.DUMMYFUNCTION("""COMPUTED_VALUE"""),13.12)</f>
        <v>13.12</v>
      </c>
      <c r="E432" s="2">
        <f>IFERROR(__xludf.DUMMYFUNCTION("""COMPUTED_VALUE"""),13.15)</f>
        <v>13.15</v>
      </c>
      <c r="F432" s="2">
        <f>IFERROR(__xludf.DUMMYFUNCTION("""COMPUTED_VALUE"""),9620949.0)</f>
        <v>9620949</v>
      </c>
    </row>
    <row r="433">
      <c r="A433" s="4">
        <f>IFERROR(__xludf.DUMMYFUNCTION("""COMPUTED_VALUE"""),45218.756944444445)</f>
        <v>45218.75694</v>
      </c>
      <c r="B433" s="2">
        <f>IFERROR(__xludf.DUMMYFUNCTION("""COMPUTED_VALUE"""),13.15)</f>
        <v>13.15</v>
      </c>
      <c r="C433" s="2">
        <f>IFERROR(__xludf.DUMMYFUNCTION("""COMPUTED_VALUE"""),13.42)</f>
        <v>13.42</v>
      </c>
      <c r="D433" s="2">
        <f>IFERROR(__xludf.DUMMYFUNCTION("""COMPUTED_VALUE"""),12.84)</f>
        <v>12.84</v>
      </c>
      <c r="E433" s="2">
        <f>IFERROR(__xludf.DUMMYFUNCTION("""COMPUTED_VALUE"""),12.96)</f>
        <v>12.96</v>
      </c>
      <c r="F433" s="2">
        <f>IFERROR(__xludf.DUMMYFUNCTION("""COMPUTED_VALUE"""),4498830.0)</f>
        <v>4498830</v>
      </c>
    </row>
    <row r="434">
      <c r="A434" s="4">
        <f>IFERROR(__xludf.DUMMYFUNCTION("""COMPUTED_VALUE"""),45219.756944444445)</f>
        <v>45219.75694</v>
      </c>
      <c r="B434" s="2">
        <f>IFERROR(__xludf.DUMMYFUNCTION("""COMPUTED_VALUE"""),12.96)</f>
        <v>12.96</v>
      </c>
      <c r="C434" s="2">
        <f>IFERROR(__xludf.DUMMYFUNCTION("""COMPUTED_VALUE"""),12.96)</f>
        <v>12.96</v>
      </c>
      <c r="D434" s="2">
        <f>IFERROR(__xludf.DUMMYFUNCTION("""COMPUTED_VALUE"""),12.13)</f>
        <v>12.13</v>
      </c>
      <c r="E434" s="2">
        <f>IFERROR(__xludf.DUMMYFUNCTION("""COMPUTED_VALUE"""),12.25)</f>
        <v>12.25</v>
      </c>
      <c r="F434" s="2">
        <f>IFERROR(__xludf.DUMMYFUNCTION("""COMPUTED_VALUE"""),4145018.0)</f>
        <v>4145018</v>
      </c>
    </row>
    <row r="435">
      <c r="A435" s="4">
        <f>IFERROR(__xludf.DUMMYFUNCTION("""COMPUTED_VALUE"""),45222.756944444445)</f>
        <v>45222.75694</v>
      </c>
      <c r="B435" s="2">
        <f>IFERROR(__xludf.DUMMYFUNCTION("""COMPUTED_VALUE"""),12.35)</f>
        <v>12.35</v>
      </c>
      <c r="C435" s="2">
        <f>IFERROR(__xludf.DUMMYFUNCTION("""COMPUTED_VALUE"""),12.66)</f>
        <v>12.66</v>
      </c>
      <c r="D435" s="2">
        <f>IFERROR(__xludf.DUMMYFUNCTION("""COMPUTED_VALUE"""),12.18)</f>
        <v>12.18</v>
      </c>
      <c r="E435" s="2">
        <f>IFERROR(__xludf.DUMMYFUNCTION("""COMPUTED_VALUE"""),12.66)</f>
        <v>12.66</v>
      </c>
      <c r="F435" s="2">
        <f>IFERROR(__xludf.DUMMYFUNCTION("""COMPUTED_VALUE"""),4627365.0)</f>
        <v>4627365</v>
      </c>
    </row>
    <row r="436">
      <c r="A436" s="4">
        <f>IFERROR(__xludf.DUMMYFUNCTION("""COMPUTED_VALUE"""),45223.756944444445)</f>
        <v>45223.75694</v>
      </c>
      <c r="B436" s="2">
        <f>IFERROR(__xludf.DUMMYFUNCTION("""COMPUTED_VALUE"""),12.66)</f>
        <v>12.66</v>
      </c>
      <c r="C436" s="2">
        <f>IFERROR(__xludf.DUMMYFUNCTION("""COMPUTED_VALUE"""),13.03)</f>
        <v>13.03</v>
      </c>
      <c r="D436" s="2">
        <f>IFERROR(__xludf.DUMMYFUNCTION("""COMPUTED_VALUE"""),12.6)</f>
        <v>12.6</v>
      </c>
      <c r="E436" s="2">
        <f>IFERROR(__xludf.DUMMYFUNCTION("""COMPUTED_VALUE"""),12.92)</f>
        <v>12.92</v>
      </c>
      <c r="F436" s="2">
        <f>IFERROR(__xludf.DUMMYFUNCTION("""COMPUTED_VALUE"""),5856853.0)</f>
        <v>5856853</v>
      </c>
    </row>
    <row r="437">
      <c r="A437" s="4">
        <f>IFERROR(__xludf.DUMMYFUNCTION("""COMPUTED_VALUE"""),45224.756944444445)</f>
        <v>45224.75694</v>
      </c>
      <c r="B437" s="2">
        <f>IFERROR(__xludf.DUMMYFUNCTION("""COMPUTED_VALUE"""),12.9)</f>
        <v>12.9</v>
      </c>
      <c r="C437" s="2">
        <f>IFERROR(__xludf.DUMMYFUNCTION("""COMPUTED_VALUE"""),13.2)</f>
        <v>13.2</v>
      </c>
      <c r="D437" s="2">
        <f>IFERROR(__xludf.DUMMYFUNCTION("""COMPUTED_VALUE"""),11.71)</f>
        <v>11.71</v>
      </c>
      <c r="E437" s="2">
        <f>IFERROR(__xludf.DUMMYFUNCTION("""COMPUTED_VALUE"""),11.71)</f>
        <v>11.71</v>
      </c>
      <c r="F437" s="2">
        <f>IFERROR(__xludf.DUMMYFUNCTION("""COMPUTED_VALUE"""),5228454.0)</f>
        <v>5228454</v>
      </c>
    </row>
    <row r="438">
      <c r="A438" s="4">
        <f>IFERROR(__xludf.DUMMYFUNCTION("""COMPUTED_VALUE"""),45225.756944444445)</f>
        <v>45225.75694</v>
      </c>
      <c r="B438" s="2">
        <f>IFERROR(__xludf.DUMMYFUNCTION("""COMPUTED_VALUE"""),11.82)</f>
        <v>11.82</v>
      </c>
      <c r="C438" s="2">
        <f>IFERROR(__xludf.DUMMYFUNCTION("""COMPUTED_VALUE"""),12.15)</f>
        <v>12.15</v>
      </c>
      <c r="D438" s="2">
        <f>IFERROR(__xludf.DUMMYFUNCTION("""COMPUTED_VALUE"""),11.56)</f>
        <v>11.56</v>
      </c>
      <c r="E438" s="2">
        <f>IFERROR(__xludf.DUMMYFUNCTION("""COMPUTED_VALUE"""),12.02)</f>
        <v>12.02</v>
      </c>
      <c r="F438" s="2">
        <f>IFERROR(__xludf.DUMMYFUNCTION("""COMPUTED_VALUE"""),5787457.0)</f>
        <v>5787457</v>
      </c>
    </row>
    <row r="439">
      <c r="A439" s="4">
        <f>IFERROR(__xludf.DUMMYFUNCTION("""COMPUTED_VALUE"""),45226.756944444445)</f>
        <v>45226.75694</v>
      </c>
      <c r="B439" s="2">
        <f>IFERROR(__xludf.DUMMYFUNCTION("""COMPUTED_VALUE"""),12.21)</f>
        <v>12.21</v>
      </c>
      <c r="C439" s="2">
        <f>IFERROR(__xludf.DUMMYFUNCTION("""COMPUTED_VALUE"""),12.21)</f>
        <v>12.21</v>
      </c>
      <c r="D439" s="2">
        <f>IFERROR(__xludf.DUMMYFUNCTION("""COMPUTED_VALUE"""),11.77)</f>
        <v>11.77</v>
      </c>
      <c r="E439" s="2">
        <f>IFERROR(__xludf.DUMMYFUNCTION("""COMPUTED_VALUE"""),12.02)</f>
        <v>12.02</v>
      </c>
      <c r="F439" s="2">
        <f>IFERROR(__xludf.DUMMYFUNCTION("""COMPUTED_VALUE"""),4122322.0)</f>
        <v>4122322</v>
      </c>
    </row>
    <row r="440">
      <c r="A440" s="4">
        <f>IFERROR(__xludf.DUMMYFUNCTION("""COMPUTED_VALUE"""),45229.756944444445)</f>
        <v>45229.75694</v>
      </c>
      <c r="B440" s="2">
        <f>IFERROR(__xludf.DUMMYFUNCTION("""COMPUTED_VALUE"""),12.05)</f>
        <v>12.05</v>
      </c>
      <c r="C440" s="2">
        <f>IFERROR(__xludf.DUMMYFUNCTION("""COMPUTED_VALUE"""),12.28)</f>
        <v>12.28</v>
      </c>
      <c r="D440" s="2">
        <f>IFERROR(__xludf.DUMMYFUNCTION("""COMPUTED_VALUE"""),12.03)</f>
        <v>12.03</v>
      </c>
      <c r="E440" s="2">
        <f>IFERROR(__xludf.DUMMYFUNCTION("""COMPUTED_VALUE"""),12.18)</f>
        <v>12.18</v>
      </c>
      <c r="F440" s="2">
        <f>IFERROR(__xludf.DUMMYFUNCTION("""COMPUTED_VALUE"""),3420654.0)</f>
        <v>3420654</v>
      </c>
    </row>
    <row r="441">
      <c r="A441" s="4">
        <f>IFERROR(__xludf.DUMMYFUNCTION("""COMPUTED_VALUE"""),45230.756944444445)</f>
        <v>45230.75694</v>
      </c>
      <c r="B441" s="2">
        <f>IFERROR(__xludf.DUMMYFUNCTION("""COMPUTED_VALUE"""),12.2)</f>
        <v>12.2</v>
      </c>
      <c r="C441" s="2">
        <f>IFERROR(__xludf.DUMMYFUNCTION("""COMPUTED_VALUE"""),12.23)</f>
        <v>12.23</v>
      </c>
      <c r="D441" s="2">
        <f>IFERROR(__xludf.DUMMYFUNCTION("""COMPUTED_VALUE"""),11.64)</f>
        <v>11.64</v>
      </c>
      <c r="E441" s="2">
        <f>IFERROR(__xludf.DUMMYFUNCTION("""COMPUTED_VALUE"""),11.72)</f>
        <v>11.72</v>
      </c>
      <c r="F441" s="2">
        <f>IFERROR(__xludf.DUMMYFUNCTION("""COMPUTED_VALUE"""),4371642.0)</f>
        <v>4371642</v>
      </c>
    </row>
    <row r="442">
      <c r="A442" s="4">
        <f>IFERROR(__xludf.DUMMYFUNCTION("""COMPUTED_VALUE"""),45231.756944444445)</f>
        <v>45231.75694</v>
      </c>
      <c r="B442" s="2">
        <f>IFERROR(__xludf.DUMMYFUNCTION("""COMPUTED_VALUE"""),11.75)</f>
        <v>11.75</v>
      </c>
      <c r="C442" s="2">
        <f>IFERROR(__xludf.DUMMYFUNCTION("""COMPUTED_VALUE"""),11.89)</f>
        <v>11.89</v>
      </c>
      <c r="D442" s="2">
        <f>IFERROR(__xludf.DUMMYFUNCTION("""COMPUTED_VALUE"""),11.09)</f>
        <v>11.09</v>
      </c>
      <c r="E442" s="2">
        <f>IFERROR(__xludf.DUMMYFUNCTION("""COMPUTED_VALUE"""),11.53)</f>
        <v>11.53</v>
      </c>
      <c r="F442" s="2">
        <f>IFERROR(__xludf.DUMMYFUNCTION("""COMPUTED_VALUE"""),4972756.0)</f>
        <v>4972756</v>
      </c>
    </row>
    <row r="443">
      <c r="A443" s="4">
        <f>IFERROR(__xludf.DUMMYFUNCTION("""COMPUTED_VALUE"""),45232.756944444445)</f>
        <v>45232.75694</v>
      </c>
      <c r="B443" s="2">
        <f>IFERROR(__xludf.DUMMYFUNCTION("""COMPUTED_VALUE"""),11.83)</f>
        <v>11.83</v>
      </c>
      <c r="C443" s="2">
        <f>IFERROR(__xludf.DUMMYFUNCTION("""COMPUTED_VALUE"""),11.85)</f>
        <v>11.85</v>
      </c>
      <c r="D443" s="2">
        <f>IFERROR(__xludf.DUMMYFUNCTION("""COMPUTED_VALUE"""),11.49)</f>
        <v>11.49</v>
      </c>
      <c r="E443" s="2">
        <f>IFERROR(__xludf.DUMMYFUNCTION("""COMPUTED_VALUE"""),11.6)</f>
        <v>11.6</v>
      </c>
      <c r="F443" s="2">
        <f>IFERROR(__xludf.DUMMYFUNCTION("""COMPUTED_VALUE"""),3820210.0)</f>
        <v>3820210</v>
      </c>
    </row>
    <row r="444">
      <c r="A444" s="4">
        <f>IFERROR(__xludf.DUMMYFUNCTION("""COMPUTED_VALUE"""),45233.756944444445)</f>
        <v>45233.75694</v>
      </c>
      <c r="B444" s="2">
        <f>IFERROR(__xludf.DUMMYFUNCTION("""COMPUTED_VALUE"""),11.6)</f>
        <v>11.6</v>
      </c>
      <c r="C444" s="2">
        <f>IFERROR(__xludf.DUMMYFUNCTION("""COMPUTED_VALUE"""),11.9)</f>
        <v>11.9</v>
      </c>
      <c r="D444" s="2">
        <f>IFERROR(__xludf.DUMMYFUNCTION("""COMPUTED_VALUE"""),11.32)</f>
        <v>11.32</v>
      </c>
      <c r="E444" s="2">
        <f>IFERROR(__xludf.DUMMYFUNCTION("""COMPUTED_VALUE"""),11.9)</f>
        <v>11.9</v>
      </c>
      <c r="F444" s="2">
        <f>IFERROR(__xludf.DUMMYFUNCTION("""COMPUTED_VALUE"""),3488017.0)</f>
        <v>3488017</v>
      </c>
    </row>
    <row r="445">
      <c r="A445" s="4">
        <f>IFERROR(__xludf.DUMMYFUNCTION("""COMPUTED_VALUE"""),45236.756944444445)</f>
        <v>45236.75694</v>
      </c>
      <c r="B445" s="2">
        <f>IFERROR(__xludf.DUMMYFUNCTION("""COMPUTED_VALUE"""),12.03)</f>
        <v>12.03</v>
      </c>
      <c r="C445" s="2">
        <f>IFERROR(__xludf.DUMMYFUNCTION("""COMPUTED_VALUE"""),12.23)</f>
        <v>12.23</v>
      </c>
      <c r="D445" s="2">
        <f>IFERROR(__xludf.DUMMYFUNCTION("""COMPUTED_VALUE"""),11.97)</f>
        <v>11.97</v>
      </c>
      <c r="E445" s="2">
        <f>IFERROR(__xludf.DUMMYFUNCTION("""COMPUTED_VALUE"""),12.16)</f>
        <v>12.16</v>
      </c>
      <c r="F445" s="2">
        <f>IFERROR(__xludf.DUMMYFUNCTION("""COMPUTED_VALUE"""),3052484.0)</f>
        <v>3052484</v>
      </c>
    </row>
    <row r="446">
      <c r="A446" s="4">
        <f>IFERROR(__xludf.DUMMYFUNCTION("""COMPUTED_VALUE"""),45237.756944444445)</f>
        <v>45237.75694</v>
      </c>
      <c r="B446" s="2">
        <f>IFERROR(__xludf.DUMMYFUNCTION("""COMPUTED_VALUE"""),12.18)</f>
        <v>12.18</v>
      </c>
      <c r="C446" s="2">
        <f>IFERROR(__xludf.DUMMYFUNCTION("""COMPUTED_VALUE"""),12.23)</f>
        <v>12.23</v>
      </c>
      <c r="D446" s="2">
        <f>IFERROR(__xludf.DUMMYFUNCTION("""COMPUTED_VALUE"""),11.88)</f>
        <v>11.88</v>
      </c>
      <c r="E446" s="2">
        <f>IFERROR(__xludf.DUMMYFUNCTION("""COMPUTED_VALUE"""),11.9)</f>
        <v>11.9</v>
      </c>
      <c r="F446" s="2">
        <f>IFERROR(__xludf.DUMMYFUNCTION("""COMPUTED_VALUE"""),4492991.0)</f>
        <v>4492991</v>
      </c>
    </row>
    <row r="447">
      <c r="A447" s="4">
        <f>IFERROR(__xludf.DUMMYFUNCTION("""COMPUTED_VALUE"""),45238.756944444445)</f>
        <v>45238.75694</v>
      </c>
      <c r="B447" s="2">
        <f>IFERROR(__xludf.DUMMYFUNCTION("""COMPUTED_VALUE"""),11.98)</f>
        <v>11.98</v>
      </c>
      <c r="C447" s="2">
        <f>IFERROR(__xludf.DUMMYFUNCTION("""COMPUTED_VALUE"""),12.22)</f>
        <v>12.22</v>
      </c>
      <c r="D447" s="2">
        <f>IFERROR(__xludf.DUMMYFUNCTION("""COMPUTED_VALUE"""),11.92)</f>
        <v>11.92</v>
      </c>
      <c r="E447" s="2">
        <f>IFERROR(__xludf.DUMMYFUNCTION("""COMPUTED_VALUE"""),12.02)</f>
        <v>12.02</v>
      </c>
      <c r="F447" s="2">
        <f>IFERROR(__xludf.DUMMYFUNCTION("""COMPUTED_VALUE"""),3828451.0)</f>
        <v>3828451</v>
      </c>
    </row>
    <row r="448">
      <c r="A448" s="4">
        <f>IFERROR(__xludf.DUMMYFUNCTION("""COMPUTED_VALUE"""),45239.756944444445)</f>
        <v>45239.75694</v>
      </c>
      <c r="B448" s="2">
        <f>IFERROR(__xludf.DUMMYFUNCTION("""COMPUTED_VALUE"""),12.01)</f>
        <v>12.01</v>
      </c>
      <c r="C448" s="2">
        <f>IFERROR(__xludf.DUMMYFUNCTION("""COMPUTED_VALUE"""),12.04)</f>
        <v>12.04</v>
      </c>
      <c r="D448" s="2">
        <f>IFERROR(__xludf.DUMMYFUNCTION("""COMPUTED_VALUE"""),11.75)</f>
        <v>11.75</v>
      </c>
      <c r="E448" s="2">
        <f>IFERROR(__xludf.DUMMYFUNCTION("""COMPUTED_VALUE"""),11.89)</f>
        <v>11.89</v>
      </c>
      <c r="F448" s="2">
        <f>IFERROR(__xludf.DUMMYFUNCTION("""COMPUTED_VALUE"""),4341240.0)</f>
        <v>4341240</v>
      </c>
    </row>
    <row r="449">
      <c r="A449" s="4">
        <f>IFERROR(__xludf.DUMMYFUNCTION("""COMPUTED_VALUE"""),45240.756944444445)</f>
        <v>45240.75694</v>
      </c>
      <c r="B449" s="2">
        <f>IFERROR(__xludf.DUMMYFUNCTION("""COMPUTED_VALUE"""),11.9)</f>
        <v>11.9</v>
      </c>
      <c r="C449" s="2">
        <f>IFERROR(__xludf.DUMMYFUNCTION("""COMPUTED_VALUE"""),12.72)</f>
        <v>12.72</v>
      </c>
      <c r="D449" s="2">
        <f>IFERROR(__xludf.DUMMYFUNCTION("""COMPUTED_VALUE"""),11.83)</f>
        <v>11.83</v>
      </c>
      <c r="E449" s="2">
        <f>IFERROR(__xludf.DUMMYFUNCTION("""COMPUTED_VALUE"""),12.72)</f>
        <v>12.72</v>
      </c>
      <c r="F449" s="2">
        <f>IFERROR(__xludf.DUMMYFUNCTION("""COMPUTED_VALUE"""),8567877.0)</f>
        <v>8567877</v>
      </c>
    </row>
    <row r="450">
      <c r="A450" s="4">
        <f>IFERROR(__xludf.DUMMYFUNCTION("""COMPUTED_VALUE"""),45243.756944444445)</f>
        <v>45243.75694</v>
      </c>
      <c r="B450" s="2">
        <f>IFERROR(__xludf.DUMMYFUNCTION("""COMPUTED_VALUE"""),12.72)</f>
        <v>12.72</v>
      </c>
      <c r="C450" s="2">
        <f>IFERROR(__xludf.DUMMYFUNCTION("""COMPUTED_VALUE"""),13.9)</f>
        <v>13.9</v>
      </c>
      <c r="D450" s="2">
        <f>IFERROR(__xludf.DUMMYFUNCTION("""COMPUTED_VALUE"""),12.38)</f>
        <v>12.38</v>
      </c>
      <c r="E450" s="2">
        <f>IFERROR(__xludf.DUMMYFUNCTION("""COMPUTED_VALUE"""),12.41)</f>
        <v>12.41</v>
      </c>
      <c r="F450" s="2">
        <f>IFERROR(__xludf.DUMMYFUNCTION("""COMPUTED_VALUE"""),1.3897229E7)</f>
        <v>13897229</v>
      </c>
    </row>
    <row r="451">
      <c r="A451" s="4">
        <f>IFERROR(__xludf.DUMMYFUNCTION("""COMPUTED_VALUE"""),45244.756944444445)</f>
        <v>45244.75694</v>
      </c>
      <c r="B451" s="2">
        <f>IFERROR(__xludf.DUMMYFUNCTION("""COMPUTED_VALUE"""),12.43)</f>
        <v>12.43</v>
      </c>
      <c r="C451" s="2">
        <f>IFERROR(__xludf.DUMMYFUNCTION("""COMPUTED_VALUE"""),12.95)</f>
        <v>12.95</v>
      </c>
      <c r="D451" s="2">
        <f>IFERROR(__xludf.DUMMYFUNCTION("""COMPUTED_VALUE"""),12.09)</f>
        <v>12.09</v>
      </c>
      <c r="E451" s="2">
        <f>IFERROR(__xludf.DUMMYFUNCTION("""COMPUTED_VALUE"""),12.61)</f>
        <v>12.61</v>
      </c>
      <c r="F451" s="2">
        <f>IFERROR(__xludf.DUMMYFUNCTION("""COMPUTED_VALUE"""),7607312.0)</f>
        <v>7607312</v>
      </c>
    </row>
    <row r="452">
      <c r="A452" s="4">
        <f>IFERROR(__xludf.DUMMYFUNCTION("""COMPUTED_VALUE"""),45245.756944444445)</f>
        <v>45245.75694</v>
      </c>
      <c r="B452" s="2">
        <f>IFERROR(__xludf.DUMMYFUNCTION("""COMPUTED_VALUE"""),12.65)</f>
        <v>12.65</v>
      </c>
      <c r="C452" s="2">
        <f>IFERROR(__xludf.DUMMYFUNCTION("""COMPUTED_VALUE"""),12.78)</f>
        <v>12.78</v>
      </c>
      <c r="D452" s="2">
        <f>IFERROR(__xludf.DUMMYFUNCTION("""COMPUTED_VALUE"""),12.36)</f>
        <v>12.36</v>
      </c>
      <c r="E452" s="2">
        <f>IFERROR(__xludf.DUMMYFUNCTION("""COMPUTED_VALUE"""),12.42)</f>
        <v>12.42</v>
      </c>
      <c r="F452" s="2">
        <f>IFERROR(__xludf.DUMMYFUNCTION("""COMPUTED_VALUE"""),2939846.0)</f>
        <v>2939846</v>
      </c>
    </row>
    <row r="453">
      <c r="A453" s="4">
        <f>IFERROR(__xludf.DUMMYFUNCTION("""COMPUTED_VALUE"""),45246.756944444445)</f>
        <v>45246.75694</v>
      </c>
      <c r="B453" s="2">
        <f>IFERROR(__xludf.DUMMYFUNCTION("""COMPUTED_VALUE"""),12.53)</f>
        <v>12.53</v>
      </c>
      <c r="C453" s="2">
        <f>IFERROR(__xludf.DUMMYFUNCTION("""COMPUTED_VALUE"""),12.76)</f>
        <v>12.76</v>
      </c>
      <c r="D453" s="2">
        <f>IFERROR(__xludf.DUMMYFUNCTION("""COMPUTED_VALUE"""),12.38)</f>
        <v>12.38</v>
      </c>
      <c r="E453" s="2">
        <f>IFERROR(__xludf.DUMMYFUNCTION("""COMPUTED_VALUE"""),12.46)</f>
        <v>12.46</v>
      </c>
      <c r="F453" s="2">
        <f>IFERROR(__xludf.DUMMYFUNCTION("""COMPUTED_VALUE"""),2886266.0)</f>
        <v>2886266</v>
      </c>
    </row>
    <row r="454">
      <c r="A454" s="4">
        <f>IFERROR(__xludf.DUMMYFUNCTION("""COMPUTED_VALUE"""),45247.756944444445)</f>
        <v>45247.75694</v>
      </c>
      <c r="B454" s="2">
        <f>IFERROR(__xludf.DUMMYFUNCTION("""COMPUTED_VALUE"""),12.49)</f>
        <v>12.49</v>
      </c>
      <c r="C454" s="2">
        <f>IFERROR(__xludf.DUMMYFUNCTION("""COMPUTED_VALUE"""),12.54)</f>
        <v>12.54</v>
      </c>
      <c r="D454" s="2">
        <f>IFERROR(__xludf.DUMMYFUNCTION("""COMPUTED_VALUE"""),12.39)</f>
        <v>12.39</v>
      </c>
      <c r="E454" s="2">
        <f>IFERROR(__xludf.DUMMYFUNCTION("""COMPUTED_VALUE"""),12.43)</f>
        <v>12.43</v>
      </c>
      <c r="F454" s="2">
        <f>IFERROR(__xludf.DUMMYFUNCTION("""COMPUTED_VALUE"""),1807315.0)</f>
        <v>1807315</v>
      </c>
    </row>
    <row r="455">
      <c r="A455" s="4">
        <f>IFERROR(__xludf.DUMMYFUNCTION("""COMPUTED_VALUE"""),45250.756944444445)</f>
        <v>45250.75694</v>
      </c>
      <c r="B455" s="2">
        <f>IFERROR(__xludf.DUMMYFUNCTION("""COMPUTED_VALUE"""),12.44)</f>
        <v>12.44</v>
      </c>
      <c r="C455" s="2">
        <f>IFERROR(__xludf.DUMMYFUNCTION("""COMPUTED_VALUE"""),12.71)</f>
        <v>12.71</v>
      </c>
      <c r="D455" s="2">
        <f>IFERROR(__xludf.DUMMYFUNCTION("""COMPUTED_VALUE"""),12.4)</f>
        <v>12.4</v>
      </c>
      <c r="E455" s="2">
        <f>IFERROR(__xludf.DUMMYFUNCTION("""COMPUTED_VALUE"""),12.67)</f>
        <v>12.67</v>
      </c>
      <c r="F455" s="2">
        <f>IFERROR(__xludf.DUMMYFUNCTION("""COMPUTED_VALUE"""),3486086.0)</f>
        <v>3486086</v>
      </c>
    </row>
    <row r="456">
      <c r="A456" s="4">
        <f>IFERROR(__xludf.DUMMYFUNCTION("""COMPUTED_VALUE"""),45251.756944444445)</f>
        <v>45251.75694</v>
      </c>
      <c r="B456" s="2">
        <f>IFERROR(__xludf.DUMMYFUNCTION("""COMPUTED_VALUE"""),12.68)</f>
        <v>12.68</v>
      </c>
      <c r="C456" s="2">
        <f>IFERROR(__xludf.DUMMYFUNCTION("""COMPUTED_VALUE"""),12.84)</f>
        <v>12.84</v>
      </c>
      <c r="D456" s="2">
        <f>IFERROR(__xludf.DUMMYFUNCTION("""COMPUTED_VALUE"""),12.46)</f>
        <v>12.46</v>
      </c>
      <c r="E456" s="2">
        <f>IFERROR(__xludf.DUMMYFUNCTION("""COMPUTED_VALUE"""),12.51)</f>
        <v>12.51</v>
      </c>
      <c r="F456" s="2">
        <f>IFERROR(__xludf.DUMMYFUNCTION("""COMPUTED_VALUE"""),3179564.0)</f>
        <v>3179564</v>
      </c>
    </row>
    <row r="457">
      <c r="A457" s="4">
        <f>IFERROR(__xludf.DUMMYFUNCTION("""COMPUTED_VALUE"""),45252.756944444445)</f>
        <v>45252.75694</v>
      </c>
      <c r="B457" s="2">
        <f>IFERROR(__xludf.DUMMYFUNCTION("""COMPUTED_VALUE"""),12.51)</f>
        <v>12.51</v>
      </c>
      <c r="C457" s="2">
        <f>IFERROR(__xludf.DUMMYFUNCTION("""COMPUTED_VALUE"""),12.59)</f>
        <v>12.59</v>
      </c>
      <c r="D457" s="2">
        <f>IFERROR(__xludf.DUMMYFUNCTION("""COMPUTED_VALUE"""),12.32)</f>
        <v>12.32</v>
      </c>
      <c r="E457" s="2">
        <f>IFERROR(__xludf.DUMMYFUNCTION("""COMPUTED_VALUE"""),12.34)</f>
        <v>12.34</v>
      </c>
      <c r="F457" s="2">
        <f>IFERROR(__xludf.DUMMYFUNCTION("""COMPUTED_VALUE"""),2364076.0)</f>
        <v>2364076</v>
      </c>
    </row>
    <row r="458">
      <c r="A458" s="4">
        <f>IFERROR(__xludf.DUMMYFUNCTION("""COMPUTED_VALUE"""),45253.756944444445)</f>
        <v>45253.75694</v>
      </c>
      <c r="B458" s="2">
        <f>IFERROR(__xludf.DUMMYFUNCTION("""COMPUTED_VALUE"""),12.44)</f>
        <v>12.44</v>
      </c>
      <c r="C458" s="2">
        <f>IFERROR(__xludf.DUMMYFUNCTION("""COMPUTED_VALUE"""),12.44)</f>
        <v>12.44</v>
      </c>
      <c r="D458" s="2">
        <f>IFERROR(__xludf.DUMMYFUNCTION("""COMPUTED_VALUE"""),12.2)</f>
        <v>12.2</v>
      </c>
      <c r="E458" s="2">
        <f>IFERROR(__xludf.DUMMYFUNCTION("""COMPUTED_VALUE"""),12.21)</f>
        <v>12.21</v>
      </c>
      <c r="F458" s="2">
        <f>IFERROR(__xludf.DUMMYFUNCTION("""COMPUTED_VALUE"""),2813052.0)</f>
        <v>2813052</v>
      </c>
    </row>
    <row r="459">
      <c r="A459" s="4">
        <f>IFERROR(__xludf.DUMMYFUNCTION("""COMPUTED_VALUE"""),45254.756944444445)</f>
        <v>45254.75694</v>
      </c>
      <c r="B459" s="2">
        <f>IFERROR(__xludf.DUMMYFUNCTION("""COMPUTED_VALUE"""),12.21)</f>
        <v>12.21</v>
      </c>
      <c r="C459" s="2">
        <f>IFERROR(__xludf.DUMMYFUNCTION("""COMPUTED_VALUE"""),13.43)</f>
        <v>13.43</v>
      </c>
      <c r="D459" s="2">
        <f>IFERROR(__xludf.DUMMYFUNCTION("""COMPUTED_VALUE"""),12.19)</f>
        <v>12.19</v>
      </c>
      <c r="E459" s="2">
        <f>IFERROR(__xludf.DUMMYFUNCTION("""COMPUTED_VALUE"""),12.8)</f>
        <v>12.8</v>
      </c>
      <c r="F459" s="2">
        <f>IFERROR(__xludf.DUMMYFUNCTION("""COMPUTED_VALUE"""),2.8217407E7)</f>
        <v>28217407</v>
      </c>
    </row>
    <row r="460">
      <c r="A460" s="4">
        <f>IFERROR(__xludf.DUMMYFUNCTION("""COMPUTED_VALUE"""),45257.756944444445)</f>
        <v>45257.75694</v>
      </c>
      <c r="B460" s="2">
        <f>IFERROR(__xludf.DUMMYFUNCTION("""COMPUTED_VALUE"""),12.77)</f>
        <v>12.77</v>
      </c>
      <c r="C460" s="2">
        <f>IFERROR(__xludf.DUMMYFUNCTION("""COMPUTED_VALUE"""),13.09)</f>
        <v>13.09</v>
      </c>
      <c r="D460" s="2">
        <f>IFERROR(__xludf.DUMMYFUNCTION("""COMPUTED_VALUE"""),12.54)</f>
        <v>12.54</v>
      </c>
      <c r="E460" s="2">
        <f>IFERROR(__xludf.DUMMYFUNCTION("""COMPUTED_VALUE"""),12.7)</f>
        <v>12.7</v>
      </c>
      <c r="F460" s="2">
        <f>IFERROR(__xludf.DUMMYFUNCTION("""COMPUTED_VALUE"""),1.3742305E7)</f>
        <v>13742305</v>
      </c>
    </row>
    <row r="461">
      <c r="A461" s="4">
        <f>IFERROR(__xludf.DUMMYFUNCTION("""COMPUTED_VALUE"""),45258.756944444445)</f>
        <v>45258.75694</v>
      </c>
      <c r="B461" s="2">
        <f>IFERROR(__xludf.DUMMYFUNCTION("""COMPUTED_VALUE"""),12.7)</f>
        <v>12.7</v>
      </c>
      <c r="C461" s="2">
        <f>IFERROR(__xludf.DUMMYFUNCTION("""COMPUTED_VALUE"""),12.88)</f>
        <v>12.88</v>
      </c>
      <c r="D461" s="2">
        <f>IFERROR(__xludf.DUMMYFUNCTION("""COMPUTED_VALUE"""),12.6)</f>
        <v>12.6</v>
      </c>
      <c r="E461" s="2">
        <f>IFERROR(__xludf.DUMMYFUNCTION("""COMPUTED_VALUE"""),12.62)</f>
        <v>12.62</v>
      </c>
      <c r="F461" s="2">
        <f>IFERROR(__xludf.DUMMYFUNCTION("""COMPUTED_VALUE"""),3722822.0)</f>
        <v>3722822</v>
      </c>
    </row>
    <row r="462">
      <c r="A462" s="4">
        <f>IFERROR(__xludf.DUMMYFUNCTION("""COMPUTED_VALUE"""),45259.756944444445)</f>
        <v>45259.75694</v>
      </c>
      <c r="B462" s="2">
        <f>IFERROR(__xludf.DUMMYFUNCTION("""COMPUTED_VALUE"""),12.62)</f>
        <v>12.62</v>
      </c>
      <c r="C462" s="2">
        <f>IFERROR(__xludf.DUMMYFUNCTION("""COMPUTED_VALUE"""),13.4)</f>
        <v>13.4</v>
      </c>
      <c r="D462" s="2">
        <f>IFERROR(__xludf.DUMMYFUNCTION("""COMPUTED_VALUE"""),12.37)</f>
        <v>12.37</v>
      </c>
      <c r="E462" s="2">
        <f>IFERROR(__xludf.DUMMYFUNCTION("""COMPUTED_VALUE"""),12.79)</f>
        <v>12.79</v>
      </c>
      <c r="F462" s="2">
        <f>IFERROR(__xludf.DUMMYFUNCTION("""COMPUTED_VALUE"""),1.4664691E7)</f>
        <v>14664691</v>
      </c>
    </row>
    <row r="463">
      <c r="A463" s="4">
        <f>IFERROR(__xludf.DUMMYFUNCTION("""COMPUTED_VALUE"""),45260.756944444445)</f>
        <v>45260.75694</v>
      </c>
      <c r="B463" s="2">
        <f>IFERROR(__xludf.DUMMYFUNCTION("""COMPUTED_VALUE"""),12.77)</f>
        <v>12.77</v>
      </c>
      <c r="C463" s="2">
        <f>IFERROR(__xludf.DUMMYFUNCTION("""COMPUTED_VALUE"""),13.17)</f>
        <v>13.17</v>
      </c>
      <c r="D463" s="2">
        <f>IFERROR(__xludf.DUMMYFUNCTION("""COMPUTED_VALUE"""),12.64)</f>
        <v>12.64</v>
      </c>
      <c r="E463" s="2">
        <f>IFERROR(__xludf.DUMMYFUNCTION("""COMPUTED_VALUE"""),12.72)</f>
        <v>12.72</v>
      </c>
      <c r="F463" s="2">
        <f>IFERROR(__xludf.DUMMYFUNCTION("""COMPUTED_VALUE"""),6194382.0)</f>
        <v>6194382</v>
      </c>
    </row>
    <row r="464">
      <c r="A464" s="4">
        <f>IFERROR(__xludf.DUMMYFUNCTION("""COMPUTED_VALUE"""),45261.756944444445)</f>
        <v>45261.75694</v>
      </c>
      <c r="B464" s="2">
        <f>IFERROR(__xludf.DUMMYFUNCTION("""COMPUTED_VALUE"""),12.8)</f>
        <v>12.8</v>
      </c>
      <c r="C464" s="2">
        <f>IFERROR(__xludf.DUMMYFUNCTION("""COMPUTED_VALUE"""),12.87)</f>
        <v>12.87</v>
      </c>
      <c r="D464" s="2">
        <f>IFERROR(__xludf.DUMMYFUNCTION("""COMPUTED_VALUE"""),12.5)</f>
        <v>12.5</v>
      </c>
      <c r="E464" s="2">
        <f>IFERROR(__xludf.DUMMYFUNCTION("""COMPUTED_VALUE"""),12.51)</f>
        <v>12.51</v>
      </c>
      <c r="F464" s="2">
        <f>IFERROR(__xludf.DUMMYFUNCTION("""COMPUTED_VALUE"""),2665825.0)</f>
        <v>2665825</v>
      </c>
    </row>
    <row r="465">
      <c r="A465" s="4">
        <f>IFERROR(__xludf.DUMMYFUNCTION("""COMPUTED_VALUE"""),45264.756944444445)</f>
        <v>45264.75694</v>
      </c>
      <c r="B465" s="2">
        <f>IFERROR(__xludf.DUMMYFUNCTION("""COMPUTED_VALUE"""),12.92)</f>
        <v>12.92</v>
      </c>
      <c r="C465" s="2">
        <f>IFERROR(__xludf.DUMMYFUNCTION("""COMPUTED_VALUE"""),13.62)</f>
        <v>13.62</v>
      </c>
      <c r="D465" s="2">
        <f>IFERROR(__xludf.DUMMYFUNCTION("""COMPUTED_VALUE"""),12.77)</f>
        <v>12.77</v>
      </c>
      <c r="E465" s="2">
        <f>IFERROR(__xludf.DUMMYFUNCTION("""COMPUTED_VALUE"""),13.4)</f>
        <v>13.4</v>
      </c>
      <c r="F465" s="2">
        <f>IFERROR(__xludf.DUMMYFUNCTION("""COMPUTED_VALUE"""),1.5044394E7)</f>
        <v>15044394</v>
      </c>
    </row>
    <row r="466">
      <c r="A466" s="4">
        <f>IFERROR(__xludf.DUMMYFUNCTION("""COMPUTED_VALUE"""),45265.756944444445)</f>
        <v>45265.75694</v>
      </c>
      <c r="B466" s="2">
        <f>IFERROR(__xludf.DUMMYFUNCTION("""COMPUTED_VALUE"""),13.48)</f>
        <v>13.48</v>
      </c>
      <c r="C466" s="2">
        <f>IFERROR(__xludf.DUMMYFUNCTION("""COMPUTED_VALUE"""),14.52)</f>
        <v>14.52</v>
      </c>
      <c r="D466" s="2">
        <f>IFERROR(__xludf.DUMMYFUNCTION("""COMPUTED_VALUE"""),13.15)</f>
        <v>13.15</v>
      </c>
      <c r="E466" s="2">
        <f>IFERROR(__xludf.DUMMYFUNCTION("""COMPUTED_VALUE"""),14.33)</f>
        <v>14.33</v>
      </c>
      <c r="F466" s="2">
        <f>IFERROR(__xludf.DUMMYFUNCTION("""COMPUTED_VALUE"""),1.9077307E7)</f>
        <v>19077307</v>
      </c>
    </row>
    <row r="467">
      <c r="A467" s="4">
        <f>IFERROR(__xludf.DUMMYFUNCTION("""COMPUTED_VALUE"""),45266.756944444445)</f>
        <v>45266.75694</v>
      </c>
      <c r="B467" s="2">
        <f>IFERROR(__xludf.DUMMYFUNCTION("""COMPUTED_VALUE"""),14.34)</f>
        <v>14.34</v>
      </c>
      <c r="C467" s="2">
        <f>IFERROR(__xludf.DUMMYFUNCTION("""COMPUTED_VALUE"""),14.75)</f>
        <v>14.75</v>
      </c>
      <c r="D467" s="2">
        <f>IFERROR(__xludf.DUMMYFUNCTION("""COMPUTED_VALUE"""),13.43)</f>
        <v>13.43</v>
      </c>
      <c r="E467" s="2">
        <f>IFERROR(__xludf.DUMMYFUNCTION("""COMPUTED_VALUE"""),13.5)</f>
        <v>13.5</v>
      </c>
      <c r="F467" s="2">
        <f>IFERROR(__xludf.DUMMYFUNCTION("""COMPUTED_VALUE"""),1.4668053E7)</f>
        <v>14668053</v>
      </c>
    </row>
    <row r="468">
      <c r="A468" s="4">
        <f>IFERROR(__xludf.DUMMYFUNCTION("""COMPUTED_VALUE"""),45267.756944444445)</f>
        <v>45267.75694</v>
      </c>
      <c r="B468" s="2">
        <f>IFERROR(__xludf.DUMMYFUNCTION("""COMPUTED_VALUE"""),13.5)</f>
        <v>13.5</v>
      </c>
      <c r="C468" s="2">
        <f>IFERROR(__xludf.DUMMYFUNCTION("""COMPUTED_VALUE"""),14.1)</f>
        <v>14.1</v>
      </c>
      <c r="D468" s="2">
        <f>IFERROR(__xludf.DUMMYFUNCTION("""COMPUTED_VALUE"""),12.88)</f>
        <v>12.88</v>
      </c>
      <c r="E468" s="2">
        <f>IFERROR(__xludf.DUMMYFUNCTION("""COMPUTED_VALUE"""),13.24)</f>
        <v>13.24</v>
      </c>
      <c r="F468" s="2">
        <f>IFERROR(__xludf.DUMMYFUNCTION("""COMPUTED_VALUE"""),9703858.0)</f>
        <v>9703858</v>
      </c>
    </row>
    <row r="469">
      <c r="A469" s="4">
        <f>IFERROR(__xludf.DUMMYFUNCTION("""COMPUTED_VALUE"""),45268.756944444445)</f>
        <v>45268.75694</v>
      </c>
      <c r="B469" s="2">
        <f>IFERROR(__xludf.DUMMYFUNCTION("""COMPUTED_VALUE"""),13.28)</f>
        <v>13.28</v>
      </c>
      <c r="C469" s="2">
        <f>IFERROR(__xludf.DUMMYFUNCTION("""COMPUTED_VALUE"""),13.37)</f>
        <v>13.37</v>
      </c>
      <c r="D469" s="2">
        <f>IFERROR(__xludf.DUMMYFUNCTION("""COMPUTED_VALUE"""),12.87)</f>
        <v>12.87</v>
      </c>
      <c r="E469" s="2">
        <f>IFERROR(__xludf.DUMMYFUNCTION("""COMPUTED_VALUE"""),12.99)</f>
        <v>12.99</v>
      </c>
      <c r="F469" s="2">
        <f>IFERROR(__xludf.DUMMYFUNCTION("""COMPUTED_VALUE"""),4190204.0)</f>
        <v>4190204</v>
      </c>
    </row>
    <row r="470">
      <c r="A470" s="4">
        <f>IFERROR(__xludf.DUMMYFUNCTION("""COMPUTED_VALUE"""),45271.756944444445)</f>
        <v>45271.75694</v>
      </c>
      <c r="B470" s="2">
        <f>IFERROR(__xludf.DUMMYFUNCTION("""COMPUTED_VALUE"""),12.99)</f>
        <v>12.99</v>
      </c>
      <c r="C470" s="2">
        <f>IFERROR(__xludf.DUMMYFUNCTION("""COMPUTED_VALUE"""),13.09)</f>
        <v>13.09</v>
      </c>
      <c r="D470" s="2">
        <f>IFERROR(__xludf.DUMMYFUNCTION("""COMPUTED_VALUE"""),12.35)</f>
        <v>12.35</v>
      </c>
      <c r="E470" s="2">
        <f>IFERROR(__xludf.DUMMYFUNCTION("""COMPUTED_VALUE"""),12.4)</f>
        <v>12.4</v>
      </c>
      <c r="F470" s="2">
        <f>IFERROR(__xludf.DUMMYFUNCTION("""COMPUTED_VALUE"""),4157332.0)</f>
        <v>4157332</v>
      </c>
    </row>
    <row r="471">
      <c r="A471" s="4">
        <f>IFERROR(__xludf.DUMMYFUNCTION("""COMPUTED_VALUE"""),45272.756944444445)</f>
        <v>45272.75694</v>
      </c>
      <c r="B471" s="2">
        <f>IFERROR(__xludf.DUMMYFUNCTION("""COMPUTED_VALUE"""),12.4)</f>
        <v>12.4</v>
      </c>
      <c r="C471" s="2">
        <f>IFERROR(__xludf.DUMMYFUNCTION("""COMPUTED_VALUE"""),12.4)</f>
        <v>12.4</v>
      </c>
      <c r="D471" s="2">
        <f>IFERROR(__xludf.DUMMYFUNCTION("""COMPUTED_VALUE"""),11.71)</f>
        <v>11.71</v>
      </c>
      <c r="E471" s="2">
        <f>IFERROR(__xludf.DUMMYFUNCTION("""COMPUTED_VALUE"""),11.9)</f>
        <v>11.9</v>
      </c>
      <c r="F471" s="2">
        <f>IFERROR(__xludf.DUMMYFUNCTION("""COMPUTED_VALUE"""),6103072.0)</f>
        <v>6103072</v>
      </c>
    </row>
    <row r="472">
      <c r="A472" s="4">
        <f>IFERROR(__xludf.DUMMYFUNCTION("""COMPUTED_VALUE"""),45273.756944444445)</f>
        <v>45273.75694</v>
      </c>
      <c r="B472" s="2">
        <f>IFERROR(__xludf.DUMMYFUNCTION("""COMPUTED_VALUE"""),11.93)</f>
        <v>11.93</v>
      </c>
      <c r="C472" s="2">
        <f>IFERROR(__xludf.DUMMYFUNCTION("""COMPUTED_VALUE"""),12.8)</f>
        <v>12.8</v>
      </c>
      <c r="D472" s="2">
        <f>IFERROR(__xludf.DUMMYFUNCTION("""COMPUTED_VALUE"""),11.78)</f>
        <v>11.78</v>
      </c>
      <c r="E472" s="2">
        <f>IFERROR(__xludf.DUMMYFUNCTION("""COMPUTED_VALUE"""),11.91)</f>
        <v>11.91</v>
      </c>
      <c r="F472" s="2">
        <f>IFERROR(__xludf.DUMMYFUNCTION("""COMPUTED_VALUE"""),1.1317359E7)</f>
        <v>11317359</v>
      </c>
    </row>
    <row r="473">
      <c r="A473" s="4">
        <f>IFERROR(__xludf.DUMMYFUNCTION("""COMPUTED_VALUE"""),45274.756944444445)</f>
        <v>45274.75694</v>
      </c>
      <c r="B473" s="2">
        <f>IFERROR(__xludf.DUMMYFUNCTION("""COMPUTED_VALUE"""),12.05)</f>
        <v>12.05</v>
      </c>
      <c r="C473" s="2">
        <f>IFERROR(__xludf.DUMMYFUNCTION("""COMPUTED_VALUE"""),12.22)</f>
        <v>12.22</v>
      </c>
      <c r="D473" s="2">
        <f>IFERROR(__xludf.DUMMYFUNCTION("""COMPUTED_VALUE"""),11.58)</f>
        <v>11.58</v>
      </c>
      <c r="E473" s="2">
        <f>IFERROR(__xludf.DUMMYFUNCTION("""COMPUTED_VALUE"""),11.85)</f>
        <v>11.85</v>
      </c>
      <c r="F473" s="2">
        <f>IFERROR(__xludf.DUMMYFUNCTION("""COMPUTED_VALUE"""),4962135.0)</f>
        <v>4962135</v>
      </c>
    </row>
    <row r="474">
      <c r="A474" s="4">
        <f>IFERROR(__xludf.DUMMYFUNCTION("""COMPUTED_VALUE"""),45275.756944444445)</f>
        <v>45275.75694</v>
      </c>
      <c r="B474" s="2">
        <f>IFERROR(__xludf.DUMMYFUNCTION("""COMPUTED_VALUE"""),12.01)</f>
        <v>12.01</v>
      </c>
      <c r="C474" s="2">
        <f>IFERROR(__xludf.DUMMYFUNCTION("""COMPUTED_VALUE"""),12.23)</f>
        <v>12.23</v>
      </c>
      <c r="D474" s="2">
        <f>IFERROR(__xludf.DUMMYFUNCTION("""COMPUTED_VALUE"""),11.9)</f>
        <v>11.9</v>
      </c>
      <c r="E474" s="2">
        <f>IFERROR(__xludf.DUMMYFUNCTION("""COMPUTED_VALUE"""),11.93)</f>
        <v>11.93</v>
      </c>
      <c r="F474" s="2">
        <f>IFERROR(__xludf.DUMMYFUNCTION("""COMPUTED_VALUE"""),4250661.0)</f>
        <v>4250661</v>
      </c>
    </row>
    <row r="475">
      <c r="A475" s="4">
        <f>IFERROR(__xludf.DUMMYFUNCTION("""COMPUTED_VALUE"""),45278.756944444445)</f>
        <v>45278.75694</v>
      </c>
      <c r="B475" s="2">
        <f>IFERROR(__xludf.DUMMYFUNCTION("""COMPUTED_VALUE"""),12.25)</f>
        <v>12.25</v>
      </c>
      <c r="C475" s="2">
        <f>IFERROR(__xludf.DUMMYFUNCTION("""COMPUTED_VALUE"""),12.64)</f>
        <v>12.64</v>
      </c>
      <c r="D475" s="2">
        <f>IFERROR(__xludf.DUMMYFUNCTION("""COMPUTED_VALUE"""),11.92)</f>
        <v>11.92</v>
      </c>
      <c r="E475" s="2">
        <f>IFERROR(__xludf.DUMMYFUNCTION("""COMPUTED_VALUE"""),11.95)</f>
        <v>11.95</v>
      </c>
      <c r="F475" s="2">
        <f>IFERROR(__xludf.DUMMYFUNCTION("""COMPUTED_VALUE"""),6563124.0)</f>
        <v>6563124</v>
      </c>
    </row>
    <row r="476">
      <c r="A476" s="4">
        <f>IFERROR(__xludf.DUMMYFUNCTION("""COMPUTED_VALUE"""),45279.756944444445)</f>
        <v>45279.75694</v>
      </c>
      <c r="B476" s="2">
        <f>IFERROR(__xludf.DUMMYFUNCTION("""COMPUTED_VALUE"""),12.09)</f>
        <v>12.09</v>
      </c>
      <c r="C476" s="2">
        <f>IFERROR(__xludf.DUMMYFUNCTION("""COMPUTED_VALUE"""),12.1)</f>
        <v>12.1</v>
      </c>
      <c r="D476" s="2">
        <f>IFERROR(__xludf.DUMMYFUNCTION("""COMPUTED_VALUE"""),11.72)</f>
        <v>11.72</v>
      </c>
      <c r="E476" s="2">
        <f>IFERROR(__xludf.DUMMYFUNCTION("""COMPUTED_VALUE"""),11.82)</f>
        <v>11.82</v>
      </c>
      <c r="F476" s="2">
        <f>IFERROR(__xludf.DUMMYFUNCTION("""COMPUTED_VALUE"""),2474309.0)</f>
        <v>2474309</v>
      </c>
    </row>
    <row r="477">
      <c r="A477" s="4">
        <f>IFERROR(__xludf.DUMMYFUNCTION("""COMPUTED_VALUE"""),45280.756944444445)</f>
        <v>45280.75694</v>
      </c>
      <c r="B477" s="2">
        <f>IFERROR(__xludf.DUMMYFUNCTION("""COMPUTED_VALUE"""),11.82)</f>
        <v>11.82</v>
      </c>
      <c r="C477" s="2">
        <f>IFERROR(__xludf.DUMMYFUNCTION("""COMPUTED_VALUE"""),12.23)</f>
        <v>12.23</v>
      </c>
      <c r="D477" s="2">
        <f>IFERROR(__xludf.DUMMYFUNCTION("""COMPUTED_VALUE"""),11.47)</f>
        <v>11.47</v>
      </c>
      <c r="E477" s="2">
        <f>IFERROR(__xludf.DUMMYFUNCTION("""COMPUTED_VALUE"""),11.67)</f>
        <v>11.67</v>
      </c>
      <c r="F477" s="2">
        <f>IFERROR(__xludf.DUMMYFUNCTION("""COMPUTED_VALUE"""),6817418.0)</f>
        <v>6817418</v>
      </c>
    </row>
    <row r="478">
      <c r="A478" s="4">
        <f>IFERROR(__xludf.DUMMYFUNCTION("""COMPUTED_VALUE"""),45281.756944444445)</f>
        <v>45281.75694</v>
      </c>
      <c r="B478" s="2">
        <f>IFERROR(__xludf.DUMMYFUNCTION("""COMPUTED_VALUE"""),11.86)</f>
        <v>11.86</v>
      </c>
      <c r="C478" s="2">
        <f>IFERROR(__xludf.DUMMYFUNCTION("""COMPUTED_VALUE"""),12.22)</f>
        <v>12.22</v>
      </c>
      <c r="D478" s="2">
        <f>IFERROR(__xludf.DUMMYFUNCTION("""COMPUTED_VALUE"""),11.79)</f>
        <v>11.79</v>
      </c>
      <c r="E478" s="2">
        <f>IFERROR(__xludf.DUMMYFUNCTION("""COMPUTED_VALUE"""),11.99)</f>
        <v>11.99</v>
      </c>
      <c r="F478" s="2">
        <f>IFERROR(__xludf.DUMMYFUNCTION("""COMPUTED_VALUE"""),7372010.0)</f>
        <v>7372010</v>
      </c>
    </row>
    <row r="479">
      <c r="A479" s="4">
        <f>IFERROR(__xludf.DUMMYFUNCTION("""COMPUTED_VALUE"""),45282.756944444445)</f>
        <v>45282.75694</v>
      </c>
      <c r="B479" s="2">
        <f>IFERROR(__xludf.DUMMYFUNCTION("""COMPUTED_VALUE"""),11.99)</f>
        <v>11.99</v>
      </c>
      <c r="C479" s="2">
        <f>IFERROR(__xludf.DUMMYFUNCTION("""COMPUTED_VALUE"""),12.93)</f>
        <v>12.93</v>
      </c>
      <c r="D479" s="2">
        <f>IFERROR(__xludf.DUMMYFUNCTION("""COMPUTED_VALUE"""),11.87)</f>
        <v>11.87</v>
      </c>
      <c r="E479" s="2">
        <f>IFERROR(__xludf.DUMMYFUNCTION("""COMPUTED_VALUE"""),12.23)</f>
        <v>12.23</v>
      </c>
      <c r="F479" s="2">
        <f>IFERROR(__xludf.DUMMYFUNCTION("""COMPUTED_VALUE"""),1.6153905E7)</f>
        <v>16153905</v>
      </c>
    </row>
    <row r="480">
      <c r="A480" s="4">
        <f>IFERROR(__xludf.DUMMYFUNCTION("""COMPUTED_VALUE"""),45285.756944444445)</f>
        <v>45285.75694</v>
      </c>
      <c r="B480" s="2">
        <f>IFERROR(__xludf.DUMMYFUNCTION("""COMPUTED_VALUE"""),12.2)</f>
        <v>12.2</v>
      </c>
      <c r="C480" s="2">
        <f>IFERROR(__xludf.DUMMYFUNCTION("""COMPUTED_VALUE"""),12.58)</f>
        <v>12.58</v>
      </c>
      <c r="D480" s="2">
        <f>IFERROR(__xludf.DUMMYFUNCTION("""COMPUTED_VALUE"""),11.35)</f>
        <v>11.35</v>
      </c>
      <c r="E480" s="2">
        <f>IFERROR(__xludf.DUMMYFUNCTION("""COMPUTED_VALUE"""),11.35)</f>
        <v>11.35</v>
      </c>
      <c r="F480" s="2">
        <f>IFERROR(__xludf.DUMMYFUNCTION("""COMPUTED_VALUE"""),6671182.0)</f>
        <v>6671182</v>
      </c>
    </row>
    <row r="481">
      <c r="A481" s="4">
        <f>IFERROR(__xludf.DUMMYFUNCTION("""COMPUTED_VALUE"""),45286.756944444445)</f>
        <v>45286.75694</v>
      </c>
      <c r="B481" s="2">
        <f>IFERROR(__xludf.DUMMYFUNCTION("""COMPUTED_VALUE"""),11.65)</f>
        <v>11.65</v>
      </c>
      <c r="C481" s="2">
        <f>IFERROR(__xludf.DUMMYFUNCTION("""COMPUTED_VALUE"""),11.66)</f>
        <v>11.66</v>
      </c>
      <c r="D481" s="2">
        <f>IFERROR(__xludf.DUMMYFUNCTION("""COMPUTED_VALUE"""),11.01)</f>
        <v>11.01</v>
      </c>
      <c r="E481" s="2">
        <f>IFERROR(__xludf.DUMMYFUNCTION("""COMPUTED_VALUE"""),11.17)</f>
        <v>11.17</v>
      </c>
      <c r="F481" s="2">
        <f>IFERROR(__xludf.DUMMYFUNCTION("""COMPUTED_VALUE"""),5013580.0)</f>
        <v>5013580</v>
      </c>
    </row>
    <row r="482">
      <c r="A482" s="4">
        <f>IFERROR(__xludf.DUMMYFUNCTION("""COMPUTED_VALUE"""),45287.756944444445)</f>
        <v>45287.75694</v>
      </c>
      <c r="B482" s="2">
        <f>IFERROR(__xludf.DUMMYFUNCTION("""COMPUTED_VALUE"""),11.17)</f>
        <v>11.17</v>
      </c>
      <c r="C482" s="2">
        <f>IFERROR(__xludf.DUMMYFUNCTION("""COMPUTED_VALUE"""),11.24)</f>
        <v>11.24</v>
      </c>
      <c r="D482" s="2">
        <f>IFERROR(__xludf.DUMMYFUNCTION("""COMPUTED_VALUE"""),10.98)</f>
        <v>10.98</v>
      </c>
      <c r="E482" s="2">
        <f>IFERROR(__xludf.DUMMYFUNCTION("""COMPUTED_VALUE"""),11.02)</f>
        <v>11.02</v>
      </c>
      <c r="F482" s="2">
        <f>IFERROR(__xludf.DUMMYFUNCTION("""COMPUTED_VALUE"""),3444507.0)</f>
        <v>3444507</v>
      </c>
    </row>
    <row r="483">
      <c r="A483" s="4">
        <f>IFERROR(__xludf.DUMMYFUNCTION("""COMPUTED_VALUE"""),45288.756944444445)</f>
        <v>45288.75694</v>
      </c>
      <c r="B483" s="2">
        <f>IFERROR(__xludf.DUMMYFUNCTION("""COMPUTED_VALUE"""),11.06)</f>
        <v>11.06</v>
      </c>
      <c r="C483" s="2">
        <f>IFERROR(__xludf.DUMMYFUNCTION("""COMPUTED_VALUE"""),11.2)</f>
        <v>11.2</v>
      </c>
      <c r="D483" s="2">
        <f>IFERROR(__xludf.DUMMYFUNCTION("""COMPUTED_VALUE"""),11.05)</f>
        <v>11.05</v>
      </c>
      <c r="E483" s="2">
        <f>IFERROR(__xludf.DUMMYFUNCTION("""COMPUTED_VALUE"""),11.12)</f>
        <v>11.12</v>
      </c>
      <c r="F483" s="2">
        <f>IFERROR(__xludf.DUMMYFUNCTION("""COMPUTED_VALUE"""),2790192.0)</f>
        <v>2790192</v>
      </c>
    </row>
    <row r="484">
      <c r="A484" s="4">
        <f>IFERROR(__xludf.DUMMYFUNCTION("""COMPUTED_VALUE"""),45289.756944444445)</f>
        <v>45289.75694</v>
      </c>
      <c r="B484" s="2">
        <f>IFERROR(__xludf.DUMMYFUNCTION("""COMPUTED_VALUE"""),11.13)</f>
        <v>11.13</v>
      </c>
      <c r="C484" s="2">
        <f>IFERROR(__xludf.DUMMYFUNCTION("""COMPUTED_VALUE"""),11.48)</f>
        <v>11.48</v>
      </c>
      <c r="D484" s="2">
        <f>IFERROR(__xludf.DUMMYFUNCTION("""COMPUTED_VALUE"""),11.07)</f>
        <v>11.07</v>
      </c>
      <c r="E484" s="2">
        <f>IFERROR(__xludf.DUMMYFUNCTION("""COMPUTED_VALUE"""),11.43)</f>
        <v>11.43</v>
      </c>
      <c r="F484" s="2">
        <f>IFERROR(__xludf.DUMMYFUNCTION("""COMPUTED_VALUE"""),5153183.0)</f>
        <v>5153183</v>
      </c>
    </row>
    <row r="485">
      <c r="A485" s="4">
        <f>IFERROR(__xludf.DUMMYFUNCTION("""COMPUTED_VALUE"""),45293.756944444445)</f>
        <v>45293.75694</v>
      </c>
      <c r="B485" s="2">
        <f>IFERROR(__xludf.DUMMYFUNCTION("""COMPUTED_VALUE"""),11.46)</f>
        <v>11.46</v>
      </c>
      <c r="C485" s="2">
        <f>IFERROR(__xludf.DUMMYFUNCTION("""COMPUTED_VALUE"""),11.77)</f>
        <v>11.77</v>
      </c>
      <c r="D485" s="2">
        <f>IFERROR(__xludf.DUMMYFUNCTION("""COMPUTED_VALUE"""),11.23)</f>
        <v>11.23</v>
      </c>
      <c r="E485" s="2">
        <f>IFERROR(__xludf.DUMMYFUNCTION("""COMPUTED_VALUE"""),11.62)</f>
        <v>11.62</v>
      </c>
      <c r="F485" s="2">
        <f>IFERROR(__xludf.DUMMYFUNCTION("""COMPUTED_VALUE"""),8050066.0)</f>
        <v>8050066</v>
      </c>
    </row>
    <row r="486">
      <c r="A486" s="4">
        <f>IFERROR(__xludf.DUMMYFUNCTION("""COMPUTED_VALUE"""),45294.756944444445)</f>
        <v>45294.75694</v>
      </c>
      <c r="B486" s="2">
        <f>IFERROR(__xludf.DUMMYFUNCTION("""COMPUTED_VALUE"""),11.55)</f>
        <v>11.55</v>
      </c>
      <c r="C486" s="2">
        <f>IFERROR(__xludf.DUMMYFUNCTION("""COMPUTED_VALUE"""),11.55)</f>
        <v>11.55</v>
      </c>
      <c r="D486" s="2">
        <f>IFERROR(__xludf.DUMMYFUNCTION("""COMPUTED_VALUE"""),11.03)</f>
        <v>11.03</v>
      </c>
      <c r="E486" s="2">
        <f>IFERROR(__xludf.DUMMYFUNCTION("""COMPUTED_VALUE"""),11.08)</f>
        <v>11.08</v>
      </c>
      <c r="F486" s="2">
        <f>IFERROR(__xludf.DUMMYFUNCTION("""COMPUTED_VALUE"""),4074517.0)</f>
        <v>4074517</v>
      </c>
    </row>
    <row r="487">
      <c r="A487" s="4">
        <f>IFERROR(__xludf.DUMMYFUNCTION("""COMPUTED_VALUE"""),45295.756944444445)</f>
        <v>45295.75694</v>
      </c>
      <c r="B487" s="2">
        <f>IFERROR(__xludf.DUMMYFUNCTION("""COMPUTED_VALUE"""),11.11)</f>
        <v>11.11</v>
      </c>
      <c r="C487" s="2">
        <f>IFERROR(__xludf.DUMMYFUNCTION("""COMPUTED_VALUE"""),11.2)</f>
        <v>11.2</v>
      </c>
      <c r="D487" s="2">
        <f>IFERROR(__xludf.DUMMYFUNCTION("""COMPUTED_VALUE"""),11.0)</f>
        <v>11</v>
      </c>
      <c r="E487" s="2">
        <f>IFERROR(__xludf.DUMMYFUNCTION("""COMPUTED_VALUE"""),11.15)</f>
        <v>11.15</v>
      </c>
      <c r="F487" s="2">
        <f>IFERROR(__xludf.DUMMYFUNCTION("""COMPUTED_VALUE"""),2742119.0)</f>
        <v>2742119</v>
      </c>
    </row>
    <row r="488">
      <c r="A488" s="4">
        <f>IFERROR(__xludf.DUMMYFUNCTION("""COMPUTED_VALUE"""),45296.756944444445)</f>
        <v>45296.75694</v>
      </c>
      <c r="B488" s="2">
        <f>IFERROR(__xludf.DUMMYFUNCTION("""COMPUTED_VALUE"""),11.22)</f>
        <v>11.22</v>
      </c>
      <c r="C488" s="2">
        <f>IFERROR(__xludf.DUMMYFUNCTION("""COMPUTED_VALUE"""),11.53)</f>
        <v>11.53</v>
      </c>
      <c r="D488" s="2">
        <f>IFERROR(__xludf.DUMMYFUNCTION("""COMPUTED_VALUE"""),11.21)</f>
        <v>11.21</v>
      </c>
      <c r="E488" s="2">
        <f>IFERROR(__xludf.DUMMYFUNCTION("""COMPUTED_VALUE"""),11.41)</f>
        <v>11.41</v>
      </c>
      <c r="F488" s="2">
        <f>IFERROR(__xludf.DUMMYFUNCTION("""COMPUTED_VALUE"""),4095743.0)</f>
        <v>4095743</v>
      </c>
    </row>
    <row r="489">
      <c r="A489" s="4">
        <f>IFERROR(__xludf.DUMMYFUNCTION("""COMPUTED_VALUE"""),45299.756944444445)</f>
        <v>45299.75694</v>
      </c>
      <c r="B489" s="2">
        <f>IFERROR(__xludf.DUMMYFUNCTION("""COMPUTED_VALUE"""),11.51)</f>
        <v>11.51</v>
      </c>
      <c r="C489" s="2">
        <f>IFERROR(__xludf.DUMMYFUNCTION("""COMPUTED_VALUE"""),11.61)</f>
        <v>11.61</v>
      </c>
      <c r="D489" s="2">
        <f>IFERROR(__xludf.DUMMYFUNCTION("""COMPUTED_VALUE"""),11.43)</f>
        <v>11.43</v>
      </c>
      <c r="E489" s="2">
        <f>IFERROR(__xludf.DUMMYFUNCTION("""COMPUTED_VALUE"""),11.53)</f>
        <v>11.53</v>
      </c>
      <c r="F489" s="2">
        <f>IFERROR(__xludf.DUMMYFUNCTION("""COMPUTED_VALUE"""),3712854.0)</f>
        <v>3712854</v>
      </c>
    </row>
    <row r="490">
      <c r="A490" s="4">
        <f>IFERROR(__xludf.DUMMYFUNCTION("""COMPUTED_VALUE"""),45300.756944444445)</f>
        <v>45300.75694</v>
      </c>
      <c r="B490" s="2">
        <f>IFERROR(__xludf.DUMMYFUNCTION("""COMPUTED_VALUE"""),11.55)</f>
        <v>11.55</v>
      </c>
      <c r="C490" s="2">
        <f>IFERROR(__xludf.DUMMYFUNCTION("""COMPUTED_VALUE"""),11.59)</f>
        <v>11.59</v>
      </c>
      <c r="D490" s="2">
        <f>IFERROR(__xludf.DUMMYFUNCTION("""COMPUTED_VALUE"""),11.29)</f>
        <v>11.29</v>
      </c>
      <c r="E490" s="2">
        <f>IFERROR(__xludf.DUMMYFUNCTION("""COMPUTED_VALUE"""),11.33)</f>
        <v>11.33</v>
      </c>
      <c r="F490" s="2">
        <f>IFERROR(__xludf.DUMMYFUNCTION("""COMPUTED_VALUE"""),2742022.0)</f>
        <v>2742022</v>
      </c>
    </row>
    <row r="491">
      <c r="A491" s="4">
        <f>IFERROR(__xludf.DUMMYFUNCTION("""COMPUTED_VALUE"""),45301.756944444445)</f>
        <v>45301.75694</v>
      </c>
      <c r="B491" s="2">
        <f>IFERROR(__xludf.DUMMYFUNCTION("""COMPUTED_VALUE"""),11.33)</f>
        <v>11.33</v>
      </c>
      <c r="C491" s="2">
        <f>IFERROR(__xludf.DUMMYFUNCTION("""COMPUTED_VALUE"""),11.47)</f>
        <v>11.47</v>
      </c>
      <c r="D491" s="2">
        <f>IFERROR(__xludf.DUMMYFUNCTION("""COMPUTED_VALUE"""),11.19)</f>
        <v>11.19</v>
      </c>
      <c r="E491" s="2">
        <f>IFERROR(__xludf.DUMMYFUNCTION("""COMPUTED_VALUE"""),11.45)</f>
        <v>11.45</v>
      </c>
      <c r="F491" s="2">
        <f>IFERROR(__xludf.DUMMYFUNCTION("""COMPUTED_VALUE"""),2621131.0)</f>
        <v>2621131</v>
      </c>
    </row>
    <row r="492">
      <c r="A492" s="4">
        <f>IFERROR(__xludf.DUMMYFUNCTION("""COMPUTED_VALUE"""),45302.756944444445)</f>
        <v>45302.75694</v>
      </c>
      <c r="B492" s="2">
        <f>IFERROR(__xludf.DUMMYFUNCTION("""COMPUTED_VALUE"""),11.5)</f>
        <v>11.5</v>
      </c>
      <c r="C492" s="2">
        <f>IFERROR(__xludf.DUMMYFUNCTION("""COMPUTED_VALUE"""),11.75)</f>
        <v>11.75</v>
      </c>
      <c r="D492" s="2">
        <f>IFERROR(__xludf.DUMMYFUNCTION("""COMPUTED_VALUE"""),11.46)</f>
        <v>11.46</v>
      </c>
      <c r="E492" s="2">
        <f>IFERROR(__xludf.DUMMYFUNCTION("""COMPUTED_VALUE"""),11.71)</f>
        <v>11.71</v>
      </c>
      <c r="F492" s="2">
        <f>IFERROR(__xludf.DUMMYFUNCTION("""COMPUTED_VALUE"""),6854906.0)</f>
        <v>6854906</v>
      </c>
    </row>
    <row r="493">
      <c r="A493" s="4">
        <f>IFERROR(__xludf.DUMMYFUNCTION("""COMPUTED_VALUE"""),45303.756944444445)</f>
        <v>45303.75694</v>
      </c>
      <c r="B493" s="2">
        <f>IFERROR(__xludf.DUMMYFUNCTION("""COMPUTED_VALUE"""),11.56)</f>
        <v>11.56</v>
      </c>
      <c r="C493" s="2">
        <f>IFERROR(__xludf.DUMMYFUNCTION("""COMPUTED_VALUE"""),12.11)</f>
        <v>12.11</v>
      </c>
      <c r="D493" s="2">
        <f>IFERROR(__xludf.DUMMYFUNCTION("""COMPUTED_VALUE"""),11.41)</f>
        <v>11.41</v>
      </c>
      <c r="E493" s="2">
        <f>IFERROR(__xludf.DUMMYFUNCTION("""COMPUTED_VALUE"""),12.03)</f>
        <v>12.03</v>
      </c>
      <c r="F493" s="2">
        <f>IFERROR(__xludf.DUMMYFUNCTION("""COMPUTED_VALUE"""),5958596.0)</f>
        <v>5958596</v>
      </c>
    </row>
    <row r="494">
      <c r="A494" s="4">
        <f>IFERROR(__xludf.DUMMYFUNCTION("""COMPUTED_VALUE"""),45306.756944444445)</f>
        <v>45306.75694</v>
      </c>
      <c r="B494" s="2">
        <f>IFERROR(__xludf.DUMMYFUNCTION("""COMPUTED_VALUE"""),12.03)</f>
        <v>12.03</v>
      </c>
      <c r="C494" s="2">
        <f>IFERROR(__xludf.DUMMYFUNCTION("""COMPUTED_VALUE"""),12.19)</f>
        <v>12.19</v>
      </c>
      <c r="D494" s="2">
        <f>IFERROR(__xludf.DUMMYFUNCTION("""COMPUTED_VALUE"""),11.92)</f>
        <v>11.92</v>
      </c>
      <c r="E494" s="2">
        <f>IFERROR(__xludf.DUMMYFUNCTION("""COMPUTED_VALUE"""),11.97)</f>
        <v>11.97</v>
      </c>
      <c r="F494" s="2">
        <f>IFERROR(__xludf.DUMMYFUNCTION("""COMPUTED_VALUE"""),3302946.0)</f>
        <v>3302946</v>
      </c>
    </row>
    <row r="495">
      <c r="A495" s="4">
        <f>IFERROR(__xludf.DUMMYFUNCTION("""COMPUTED_VALUE"""),45307.756944444445)</f>
        <v>45307.75694</v>
      </c>
      <c r="B495" s="2">
        <f>IFERROR(__xludf.DUMMYFUNCTION("""COMPUTED_VALUE"""),11.99)</f>
        <v>11.99</v>
      </c>
      <c r="C495" s="2">
        <f>IFERROR(__xludf.DUMMYFUNCTION("""COMPUTED_VALUE"""),12.26)</f>
        <v>12.26</v>
      </c>
      <c r="D495" s="2">
        <f>IFERROR(__xludf.DUMMYFUNCTION("""COMPUTED_VALUE"""),11.87)</f>
        <v>11.87</v>
      </c>
      <c r="E495" s="2">
        <f>IFERROR(__xludf.DUMMYFUNCTION("""COMPUTED_VALUE"""),12.07)</f>
        <v>12.07</v>
      </c>
      <c r="F495" s="2">
        <f>IFERROR(__xludf.DUMMYFUNCTION("""COMPUTED_VALUE"""),5674858.0)</f>
        <v>5674858</v>
      </c>
    </row>
    <row r="496">
      <c r="A496" s="4">
        <f>IFERROR(__xludf.DUMMYFUNCTION("""COMPUTED_VALUE"""),45308.756944444445)</f>
        <v>45308.75694</v>
      </c>
      <c r="B496" s="2">
        <f>IFERROR(__xludf.DUMMYFUNCTION("""COMPUTED_VALUE"""),12.0)</f>
        <v>12</v>
      </c>
      <c r="C496" s="2">
        <f>IFERROR(__xludf.DUMMYFUNCTION("""COMPUTED_VALUE"""),12.39)</f>
        <v>12.39</v>
      </c>
      <c r="D496" s="2">
        <f>IFERROR(__xludf.DUMMYFUNCTION("""COMPUTED_VALUE"""),11.93)</f>
        <v>11.93</v>
      </c>
      <c r="E496" s="2">
        <f>IFERROR(__xludf.DUMMYFUNCTION("""COMPUTED_VALUE"""),12.13)</f>
        <v>12.13</v>
      </c>
      <c r="F496" s="2">
        <f>IFERROR(__xludf.DUMMYFUNCTION("""COMPUTED_VALUE"""),8529831.0)</f>
        <v>8529831</v>
      </c>
    </row>
    <row r="497">
      <c r="A497" s="4">
        <f>IFERROR(__xludf.DUMMYFUNCTION("""COMPUTED_VALUE"""),45309.756944444445)</f>
        <v>45309.75694</v>
      </c>
      <c r="B497" s="2">
        <f>IFERROR(__xludf.DUMMYFUNCTION("""COMPUTED_VALUE"""),12.15)</f>
        <v>12.15</v>
      </c>
      <c r="C497" s="2">
        <f>IFERROR(__xludf.DUMMYFUNCTION("""COMPUTED_VALUE"""),12.27)</f>
        <v>12.27</v>
      </c>
      <c r="D497" s="2">
        <f>IFERROR(__xludf.DUMMYFUNCTION("""COMPUTED_VALUE"""),12.07)</f>
        <v>12.07</v>
      </c>
      <c r="E497" s="2">
        <f>IFERROR(__xludf.DUMMYFUNCTION("""COMPUTED_VALUE"""),12.08)</f>
        <v>12.08</v>
      </c>
      <c r="F497" s="2">
        <f>IFERROR(__xludf.DUMMYFUNCTION("""COMPUTED_VALUE"""),4531945.0)</f>
        <v>4531945</v>
      </c>
    </row>
    <row r="498">
      <c r="A498" s="4">
        <f>IFERROR(__xludf.DUMMYFUNCTION("""COMPUTED_VALUE"""),45310.756944444445)</f>
        <v>45310.75694</v>
      </c>
      <c r="B498" s="2">
        <f>IFERROR(__xludf.DUMMYFUNCTION("""COMPUTED_VALUE"""),12.08)</f>
        <v>12.08</v>
      </c>
      <c r="C498" s="2">
        <f>IFERROR(__xludf.DUMMYFUNCTION("""COMPUTED_VALUE"""),12.52)</f>
        <v>12.52</v>
      </c>
      <c r="D498" s="2">
        <f>IFERROR(__xludf.DUMMYFUNCTION("""COMPUTED_VALUE"""),12.07)</f>
        <v>12.07</v>
      </c>
      <c r="E498" s="2">
        <f>IFERROR(__xludf.DUMMYFUNCTION("""COMPUTED_VALUE"""),12.4)</f>
        <v>12.4</v>
      </c>
      <c r="F498" s="2">
        <f>IFERROR(__xludf.DUMMYFUNCTION("""COMPUTED_VALUE"""),6759404.0)</f>
        <v>6759404</v>
      </c>
    </row>
    <row r="499">
      <c r="A499" s="4">
        <f>IFERROR(__xludf.DUMMYFUNCTION("""COMPUTED_VALUE"""),45313.756944444445)</f>
        <v>45313.75694</v>
      </c>
      <c r="B499" s="2">
        <f>IFERROR(__xludf.DUMMYFUNCTION("""COMPUTED_VALUE"""),12.4)</f>
        <v>12.4</v>
      </c>
      <c r="C499" s="2">
        <f>IFERROR(__xludf.DUMMYFUNCTION("""COMPUTED_VALUE"""),12.66)</f>
        <v>12.66</v>
      </c>
      <c r="D499" s="2">
        <f>IFERROR(__xludf.DUMMYFUNCTION("""COMPUTED_VALUE"""),12.36)</f>
        <v>12.36</v>
      </c>
      <c r="E499" s="2">
        <f>IFERROR(__xludf.DUMMYFUNCTION("""COMPUTED_VALUE"""),12.64)</f>
        <v>12.64</v>
      </c>
      <c r="F499" s="2">
        <f>IFERROR(__xludf.DUMMYFUNCTION("""COMPUTED_VALUE"""),7870800.0)</f>
        <v>7870800</v>
      </c>
    </row>
    <row r="500">
      <c r="A500" s="4">
        <f>IFERROR(__xludf.DUMMYFUNCTION("""COMPUTED_VALUE"""),45314.756944444445)</f>
        <v>45314.75694</v>
      </c>
      <c r="B500" s="2">
        <f>IFERROR(__xludf.DUMMYFUNCTION("""COMPUTED_VALUE"""),12.73)</f>
        <v>12.73</v>
      </c>
      <c r="C500" s="2">
        <f>IFERROR(__xludf.DUMMYFUNCTION("""COMPUTED_VALUE"""),12.73)</f>
        <v>12.73</v>
      </c>
      <c r="D500" s="2">
        <f>IFERROR(__xludf.DUMMYFUNCTION("""COMPUTED_VALUE"""),12.32)</f>
        <v>12.32</v>
      </c>
      <c r="E500" s="2">
        <f>IFERROR(__xludf.DUMMYFUNCTION("""COMPUTED_VALUE"""),12.36)</f>
        <v>12.36</v>
      </c>
      <c r="F500" s="2">
        <f>IFERROR(__xludf.DUMMYFUNCTION("""COMPUTED_VALUE"""),6156886.0)</f>
        <v>6156886</v>
      </c>
    </row>
    <row r="501">
      <c r="A501" s="4">
        <f>IFERROR(__xludf.DUMMYFUNCTION("""COMPUTED_VALUE"""),45315.756944444445)</f>
        <v>45315.75694</v>
      </c>
      <c r="B501" s="2">
        <f>IFERROR(__xludf.DUMMYFUNCTION("""COMPUTED_VALUE"""),12.37)</f>
        <v>12.37</v>
      </c>
      <c r="C501" s="2">
        <f>IFERROR(__xludf.DUMMYFUNCTION("""COMPUTED_VALUE"""),12.67)</f>
        <v>12.67</v>
      </c>
      <c r="D501" s="2">
        <f>IFERROR(__xludf.DUMMYFUNCTION("""COMPUTED_VALUE"""),12.34)</f>
        <v>12.34</v>
      </c>
      <c r="E501" s="2">
        <f>IFERROR(__xludf.DUMMYFUNCTION("""COMPUTED_VALUE"""),12.61)</f>
        <v>12.61</v>
      </c>
      <c r="F501" s="2">
        <f>IFERROR(__xludf.DUMMYFUNCTION("""COMPUTED_VALUE"""),4616760.0)</f>
        <v>4616760</v>
      </c>
    </row>
  </sheetData>
  <drawing r:id="rId1"/>
</worksheet>
</file>