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59E1B402-C0C9-4DE3-8813-2F88B1AD9FEC}" xr6:coauthVersionLast="41" xr6:coauthVersionMax="41" xr10:uidLastSave="{00000000-0000-0000-0000-000000000000}"/>
  <bookViews>
    <workbookView xWindow="38280" yWindow="-120" windowWidth="38640" windowHeight="21240" xr2:uid="{00000000-000D-0000-FFFF-FFFF00000000}"/>
  </bookViews>
  <sheets>
    <sheet name="UIMTDC" sheetId="1" r:id="rId1"/>
    <sheet name="Sheet1" sheetId="2" r:id="rId2"/>
  </sheet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_xlnm.Print_Area" localSheetId="0">UIMTDC!$B$3:$J$82</definedName>
    <definedName name="Show.Acct.Update.Warning" hidden="1">#REF!</definedName>
    <definedName name="Show.MDB.Update.Warning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0" i="1" l="1"/>
  <c r="G62" i="1"/>
  <c r="H62" i="1"/>
  <c r="I62" i="1"/>
  <c r="F62" i="1"/>
  <c r="F17" i="1"/>
  <c r="G17" i="1" s="1"/>
  <c r="H17" i="1" s="1"/>
  <c r="F16" i="1"/>
  <c r="G16" i="1" s="1"/>
  <c r="H16" i="1" s="1"/>
  <c r="F72" i="1"/>
  <c r="G72" i="1" s="1"/>
  <c r="H72" i="1" s="1"/>
  <c r="I9" i="1"/>
  <c r="F8" i="1"/>
  <c r="G8" i="1" s="1"/>
  <c r="H8" i="1" s="1"/>
  <c r="E76" i="1" l="1"/>
  <c r="M92" i="1" l="1"/>
  <c r="E62" i="1" l="1"/>
  <c r="I76" i="1"/>
  <c r="H76" i="1"/>
  <c r="G76" i="1"/>
  <c r="F76" i="1"/>
  <c r="J75" i="1"/>
  <c r="J74" i="1"/>
  <c r="J73" i="1"/>
  <c r="J72" i="1"/>
  <c r="I69" i="1"/>
  <c r="H69" i="1"/>
  <c r="G69" i="1"/>
  <c r="F69" i="1"/>
  <c r="E69" i="1"/>
  <c r="J68" i="1"/>
  <c r="J67" i="1"/>
  <c r="J66" i="1"/>
  <c r="J65" i="1"/>
  <c r="J61" i="1"/>
  <c r="I51" i="1"/>
  <c r="H51" i="1"/>
  <c r="G51" i="1"/>
  <c r="F51" i="1"/>
  <c r="E51" i="1"/>
  <c r="J50" i="1"/>
  <c r="J49" i="1"/>
  <c r="J48" i="1"/>
  <c r="J47" i="1"/>
  <c r="J46" i="1"/>
  <c r="I43" i="1"/>
  <c r="H43" i="1"/>
  <c r="G43" i="1"/>
  <c r="F43" i="1"/>
  <c r="E43" i="1"/>
  <c r="J42" i="1"/>
  <c r="J41" i="1"/>
  <c r="J40" i="1"/>
  <c r="J39" i="1"/>
  <c r="J38" i="1"/>
  <c r="I33" i="1"/>
  <c r="H33" i="1"/>
  <c r="G33" i="1"/>
  <c r="F33" i="1"/>
  <c r="E33" i="1"/>
  <c r="J33" i="1" s="1"/>
  <c r="I32" i="1"/>
  <c r="H32" i="1"/>
  <c r="G32" i="1"/>
  <c r="F32" i="1"/>
  <c r="J32" i="1" s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J28" i="1" s="1"/>
  <c r="E28" i="1"/>
  <c r="I27" i="1"/>
  <c r="H27" i="1"/>
  <c r="G27" i="1"/>
  <c r="J27" i="1" s="1"/>
  <c r="F27" i="1"/>
  <c r="E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1" i="1"/>
  <c r="H21" i="1"/>
  <c r="G21" i="1"/>
  <c r="F21" i="1"/>
  <c r="E21" i="1"/>
  <c r="J20" i="1"/>
  <c r="J19" i="1"/>
  <c r="J18" i="1"/>
  <c r="J17" i="1"/>
  <c r="J16" i="1"/>
  <c r="I13" i="1"/>
  <c r="H13" i="1"/>
  <c r="G13" i="1"/>
  <c r="F13" i="1"/>
  <c r="E13" i="1"/>
  <c r="J11" i="1"/>
  <c r="J10" i="1"/>
  <c r="J9" i="1"/>
  <c r="J8" i="1"/>
  <c r="J26" i="1" l="1"/>
  <c r="J69" i="1"/>
  <c r="J76" i="1"/>
  <c r="J31" i="1"/>
  <c r="J30" i="1"/>
  <c r="J43" i="1"/>
  <c r="J13" i="1"/>
  <c r="J25" i="1"/>
  <c r="F34" i="1"/>
  <c r="F35" i="1" s="1"/>
  <c r="F54" i="1" s="1"/>
  <c r="F80" i="1" s="1"/>
  <c r="J29" i="1"/>
  <c r="E34" i="1"/>
  <c r="E35" i="1" s="1"/>
  <c r="E54" i="1" s="1"/>
  <c r="J51" i="1"/>
  <c r="I34" i="1"/>
  <c r="I35" i="1" s="1"/>
  <c r="I54" i="1" s="1"/>
  <c r="I80" i="1" s="1"/>
  <c r="J21" i="1"/>
  <c r="J62" i="1"/>
  <c r="H34" i="1"/>
  <c r="H35" i="1" s="1"/>
  <c r="H54" i="1" s="1"/>
  <c r="G34" i="1"/>
  <c r="G35" i="1" s="1"/>
  <c r="G54" i="1" s="1"/>
  <c r="G80" i="1" s="1"/>
  <c r="J24" i="1"/>
  <c r="F78" i="1" l="1"/>
  <c r="F82" i="1" s="1"/>
  <c r="I78" i="1"/>
  <c r="I82" i="1" s="1"/>
  <c r="H78" i="1"/>
  <c r="H80" i="1"/>
  <c r="J80" i="1" s="1"/>
  <c r="J34" i="1"/>
  <c r="J35" i="1" s="1"/>
  <c r="G78" i="1"/>
  <c r="E78" i="1"/>
  <c r="E82" i="1" s="1"/>
  <c r="J54" i="1"/>
  <c r="H82" i="1" l="1"/>
  <c r="G82" i="1"/>
  <c r="J78" i="1"/>
  <c r="J82" i="1" l="1"/>
</calcChain>
</file>

<file path=xl/sharedStrings.xml><?xml version="1.0" encoding="utf-8"?>
<sst xmlns="http://schemas.openxmlformats.org/spreadsheetml/2006/main" count="75" uniqueCount="65">
  <si>
    <t>Fringe</t>
  </si>
  <si>
    <t>Year 1</t>
  </si>
  <si>
    <t>Year 2</t>
  </si>
  <si>
    <t>Total</t>
  </si>
  <si>
    <t>Rate</t>
  </si>
  <si>
    <t>Total Salaries and Fringe</t>
  </si>
  <si>
    <t>Total Salaries</t>
  </si>
  <si>
    <t>Total  Fringe</t>
  </si>
  <si>
    <t>Indirect Costs</t>
  </si>
  <si>
    <t>Total Direct Costs</t>
  </si>
  <si>
    <t xml:space="preserve">Rate </t>
  </si>
  <si>
    <t>Travel</t>
  </si>
  <si>
    <t>Budget</t>
  </si>
  <si>
    <t>Year 3</t>
  </si>
  <si>
    <t>Senior Salaries</t>
  </si>
  <si>
    <t>Student/IH Salaries</t>
  </si>
  <si>
    <t>Total Student/IH Salaries</t>
  </si>
  <si>
    <t>Tuition</t>
  </si>
  <si>
    <t>Total Travel</t>
  </si>
  <si>
    <t>Subaward &gt;$25,000</t>
  </si>
  <si>
    <t>Other Direct Costs (include 1st $25,000 of Subawards here)</t>
  </si>
  <si>
    <t>Total Subaward &gt;$25,000</t>
  </si>
  <si>
    <t>Total Equipment &gt;$5,000</t>
  </si>
  <si>
    <t>Total Tuition</t>
  </si>
  <si>
    <t>Senior 1</t>
  </si>
  <si>
    <t>Senior 2</t>
  </si>
  <si>
    <t>Senior 3</t>
  </si>
  <si>
    <t>Senior 4</t>
  </si>
  <si>
    <t>Senior 5</t>
  </si>
  <si>
    <t>Student/IH 1</t>
  </si>
  <si>
    <t>Student/IH 2</t>
  </si>
  <si>
    <t>Student/IH 3</t>
  </si>
  <si>
    <t>Student/IH 4</t>
  </si>
  <si>
    <t>Student/IH 5</t>
  </si>
  <si>
    <t>Salary Base</t>
  </si>
  <si>
    <t>Year 4</t>
  </si>
  <si>
    <t>Faculty</t>
  </si>
  <si>
    <t>Staff</t>
  </si>
  <si>
    <t>Students</t>
  </si>
  <si>
    <t>In State Per Diem = $45 per day</t>
  </si>
  <si>
    <t>Year 5</t>
  </si>
  <si>
    <t>(Excludes non-PERSI Eligible IH)</t>
  </si>
  <si>
    <t xml:space="preserve">IH </t>
  </si>
  <si>
    <t>(non-PERSI Eligible)</t>
  </si>
  <si>
    <t>Total Other Direct Costs</t>
  </si>
  <si>
    <t>Total Budget (Direct + Indirect Costs)</t>
  </si>
  <si>
    <t>Out of State Per Diem = $51 per day</t>
  </si>
  <si>
    <t>Enter Only Costs Excluded From F&amp;A Below This Point</t>
  </si>
  <si>
    <t>always check the OSP website for current information</t>
  </si>
  <si>
    <t>FY17 Year Round UI Fringe Rates</t>
  </si>
  <si>
    <t>Modified Total Direct Costs</t>
  </si>
  <si>
    <t>UI mileage rate = .535 mi</t>
  </si>
  <si>
    <t xml:space="preserve">*Please note this information is current as of 5/3/2017 </t>
  </si>
  <si>
    <t>foreign collecting</t>
  </si>
  <si>
    <t>domestic collecting</t>
  </si>
  <si>
    <t>domestic meetings</t>
  </si>
  <si>
    <t>fish husbandry</t>
  </si>
  <si>
    <t>lab reagents</t>
  </si>
  <si>
    <t>computer time</t>
  </si>
  <si>
    <t>publication costs</t>
  </si>
  <si>
    <t>Sequencing</t>
  </si>
  <si>
    <t>FLA workshop</t>
  </si>
  <si>
    <t>Tuition/Fees</t>
  </si>
  <si>
    <t>Participant Support</t>
  </si>
  <si>
    <t>Domestic Travel,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</si>
</sst>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  <numFmt numFmtId="171" formatCode="mm/dd/yy"/>
    <numFmt numFmtId="172" formatCode="&quot;$&quot;#,##0"/>
    <numFmt numFmtId="173" formatCode="0.0%"/>
    <numFmt numFmtId="174" formatCode="#,##0;[Red]#,##0"/>
    <numFmt numFmtId="175" formatCode="&quot;$&quot;#,##0;[Red]&quot;$&quot;#,##0"/>
  </numFmts>
  <fonts count="5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indexed="12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indexed="12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indexed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76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2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3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6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37" fontId="6" fillId="16" borderId="1" applyBorder="0" applyProtection="0">
      <alignment vertical="center"/>
    </xf>
    <xf numFmtId="0" fontId="23" fillId="17" borderId="0" applyNumberFormat="0" applyBorder="0" applyAlignment="0" applyProtection="0"/>
    <xf numFmtId="5" fontId="7" fillId="0" borderId="2">
      <protection locked="0"/>
    </xf>
    <xf numFmtId="0" fontId="8" fillId="18" borderId="0" applyBorder="0">
      <alignment horizontal="left" vertical="center" indent="1"/>
    </xf>
    <xf numFmtId="0" fontId="24" fillId="4" borderId="3" applyNumberFormat="0" applyAlignment="0" applyProtection="0"/>
    <xf numFmtId="0" fontId="25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9" fillId="0" borderId="5"/>
    <xf numFmtId="4" fontId="7" fillId="20" borderId="5">
      <protection locked="0"/>
    </xf>
    <xf numFmtId="0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7" fillId="6" borderId="0" applyNumberFormat="0" applyBorder="0" applyAlignment="0" applyProtection="0"/>
    <xf numFmtId="4" fontId="7" fillId="21" borderId="5"/>
    <xf numFmtId="43" fontId="10" fillId="0" borderId="6"/>
    <xf numFmtId="37" fontId="11" fillId="22" borderId="2" applyBorder="0">
      <alignment horizontal="left" vertical="center" indent="1"/>
    </xf>
    <xf numFmtId="37" fontId="12" fillId="23" borderId="7" applyFill="0">
      <alignment vertical="center"/>
    </xf>
    <xf numFmtId="0" fontId="12" fillId="24" borderId="8" applyNumberFormat="0">
      <alignment horizontal="left" vertical="top" indent="1"/>
    </xf>
    <xf numFmtId="0" fontId="12" fillId="16" borderId="0" applyBorder="0">
      <alignment horizontal="left" vertical="center" indent="1"/>
    </xf>
    <xf numFmtId="0" fontId="12" fillId="0" borderId="8" applyNumberFormat="0" applyFill="0">
      <alignment horizontal="centerContinuous" vertical="top"/>
    </xf>
    <xf numFmtId="0" fontId="13" fillId="0" borderId="0" applyNumberFormat="0" applyFont="0" applyFill="0" applyAlignment="0" applyProtection="0"/>
    <xf numFmtId="0" fontId="14" fillId="0" borderId="0" applyNumberFormat="0" applyFont="0" applyFill="0" applyAlignment="0" applyProtection="0"/>
    <xf numFmtId="0" fontId="28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9" fillId="10" borderId="3" applyNumberFormat="0" applyAlignment="0" applyProtection="0"/>
    <xf numFmtId="43" fontId="10" fillId="0" borderId="10"/>
    <xf numFmtId="0" fontId="30" fillId="0" borderId="11" applyNumberFormat="0" applyFill="0" applyAlignment="0" applyProtection="0"/>
    <xf numFmtId="44" fontId="10" fillId="0" borderId="12"/>
    <xf numFmtId="0" fontId="31" fillId="7" borderId="0" applyNumberFormat="0" applyBorder="0" applyAlignment="0" applyProtection="0"/>
    <xf numFmtId="0" fontId="15" fillId="23" borderId="0">
      <alignment horizontal="left" wrapText="1" indent="1"/>
    </xf>
    <xf numFmtId="37" fontId="6" fillId="16" borderId="13" applyBorder="0">
      <alignment horizontal="left" vertical="center" indent="2"/>
    </xf>
    <xf numFmtId="0" fontId="16" fillId="0" borderId="0"/>
    <xf numFmtId="0" fontId="1" fillId="7" borderId="14" applyNumberFormat="0" applyFont="0" applyAlignment="0" applyProtection="0"/>
    <xf numFmtId="0" fontId="32" fillId="4" borderId="15" applyNumberFormat="0" applyAlignment="0" applyProtection="0"/>
    <xf numFmtId="169" fontId="17" fillId="25" borderId="16"/>
    <xf numFmtId="168" fontId="17" fillId="0" borderId="16" applyFont="0" applyFill="0" applyBorder="0" applyAlignment="0" applyProtection="0">
      <protection locked="0"/>
    </xf>
    <xf numFmtId="2" fontId="18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19" fillId="0" borderId="0">
      <alignment horizontal="right"/>
    </xf>
    <xf numFmtId="0" fontId="20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4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Protection="1"/>
    <xf numFmtId="0" fontId="4" fillId="0" borderId="0" xfId="0" applyFont="1" applyFill="1" applyProtection="1"/>
    <xf numFmtId="0" fontId="3" fillId="28" borderId="0" xfId="0" applyFont="1" applyFill="1" applyAlignment="1" applyProtection="1">
      <alignment horizontal="centerContinuous" vertical="center"/>
    </xf>
    <xf numFmtId="38" fontId="35" fillId="0" borderId="0" xfId="0" applyNumberFormat="1" applyFont="1" applyFill="1" applyProtection="1"/>
    <xf numFmtId="0" fontId="1" fillId="0" borderId="0" xfId="0" applyFont="1" applyProtection="1"/>
    <xf numFmtId="0" fontId="38" fillId="28" borderId="0" xfId="0" applyFont="1" applyFill="1" applyAlignment="1" applyProtection="1">
      <alignment horizontal="centerContinuous" vertical="center"/>
    </xf>
    <xf numFmtId="0" fontId="37" fillId="28" borderId="0" xfId="0" applyFont="1" applyFill="1" applyProtection="1"/>
    <xf numFmtId="0" fontId="37" fillId="28" borderId="0" xfId="0" applyFont="1" applyFill="1" applyAlignment="1" applyProtection="1">
      <alignment horizontal="center"/>
    </xf>
    <xf numFmtId="3" fontId="39" fillId="0" borderId="0" xfId="53" applyNumberFormat="1" applyFont="1" applyAlignment="1" applyProtection="1">
      <alignment horizontal="right" vertical="center"/>
    </xf>
    <xf numFmtId="3" fontId="40" fillId="0" borderId="0" xfId="53" applyNumberFormat="1" applyFont="1" applyAlignment="1" applyProtection="1">
      <alignment horizontal="right" vertical="center"/>
    </xf>
    <xf numFmtId="0" fontId="41" fillId="0" borderId="0" xfId="53" applyFont="1" applyAlignment="1" applyProtection="1">
      <alignment horizontal="center" vertical="center"/>
    </xf>
    <xf numFmtId="170" fontId="42" fillId="0" borderId="0" xfId="36" applyNumberFormat="1" applyFont="1" applyFill="1" applyAlignment="1" applyProtection="1">
      <alignment horizontal="centerContinuous"/>
      <protection locked="0"/>
    </xf>
    <xf numFmtId="0" fontId="4" fillId="0" borderId="0" xfId="0" applyFont="1" applyFill="1" applyAlignment="1" applyProtection="1">
      <alignment horizontal="centerContinuous"/>
    </xf>
    <xf numFmtId="172" fontId="37" fillId="0" borderId="0" xfId="0" applyNumberFormat="1" applyFont="1" applyFill="1" applyBorder="1" applyAlignment="1" applyProtection="1">
      <alignment horizontal="right"/>
    </xf>
    <xf numFmtId="0" fontId="4" fillId="27" borderId="19" xfId="0" applyFont="1" applyFill="1" applyBorder="1" applyProtection="1"/>
    <xf numFmtId="0" fontId="42" fillId="27" borderId="19" xfId="0" applyFont="1" applyFill="1" applyBorder="1" applyAlignment="1" applyProtection="1">
      <alignment horizontal="center"/>
    </xf>
    <xf numFmtId="0" fontId="42" fillId="27" borderId="19" xfId="0" applyFont="1" applyFill="1" applyBorder="1" applyAlignment="1" applyProtection="1">
      <alignment horizontal="centerContinuous"/>
    </xf>
    <xf numFmtId="0" fontId="42" fillId="28" borderId="18" xfId="0" applyFont="1" applyFill="1" applyBorder="1" applyProtection="1"/>
    <xf numFmtId="0" fontId="4" fillId="28" borderId="18" xfId="0" applyFont="1" applyFill="1" applyBorder="1" applyProtection="1"/>
    <xf numFmtId="0" fontId="42" fillId="28" borderId="18" xfId="0" applyFont="1" applyFill="1" applyBorder="1" applyAlignment="1" applyProtection="1">
      <alignment horizontal="center"/>
    </xf>
    <xf numFmtId="3" fontId="42" fillId="28" borderId="18" xfId="0" applyNumberFormat="1" applyFont="1" applyFill="1" applyBorder="1" applyAlignment="1" applyProtection="1">
      <alignment horizontal="center"/>
      <protection locked="0"/>
    </xf>
    <xf numFmtId="3" fontId="37" fillId="28" borderId="18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Protection="1">
      <protection locked="0"/>
    </xf>
    <xf numFmtId="3" fontId="4" fillId="0" borderId="0" xfId="0" applyNumberFormat="1" applyFont="1" applyFill="1" applyProtection="1"/>
    <xf numFmtId="3" fontId="1" fillId="0" borderId="0" xfId="0" applyNumberFormat="1" applyFont="1" applyProtection="1"/>
    <xf numFmtId="0" fontId="4" fillId="0" borderId="0" xfId="0" applyNumberFormat="1" applyFont="1" applyFill="1" applyAlignment="1" applyProtection="1">
      <alignment horizontal="right"/>
      <protection locked="0"/>
    </xf>
    <xf numFmtId="0" fontId="4" fillId="28" borderId="0" xfId="0" applyFont="1" applyFill="1" applyProtection="1"/>
    <xf numFmtId="0" fontId="4" fillId="28" borderId="0" xfId="0" applyNumberFormat="1" applyFont="1" applyFill="1" applyProtection="1">
      <protection locked="0"/>
    </xf>
    <xf numFmtId="3" fontId="4" fillId="28" borderId="0" xfId="0" applyNumberFormat="1" applyFont="1" applyFill="1" applyProtection="1"/>
    <xf numFmtId="38" fontId="4" fillId="0" borderId="0" xfId="0" applyNumberFormat="1" applyFont="1" applyFill="1" applyProtection="1"/>
    <xf numFmtId="0" fontId="43" fillId="28" borderId="0" xfId="0" applyFont="1" applyFill="1" applyProtection="1"/>
    <xf numFmtId="0" fontId="43" fillId="28" borderId="0" xfId="0" applyNumberFormat="1" applyFont="1" applyFill="1" applyProtection="1">
      <protection locked="0"/>
    </xf>
    <xf numFmtId="38" fontId="42" fillId="28" borderId="0" xfId="0" applyNumberFormat="1" applyFont="1" applyFill="1" applyAlignment="1" applyProtection="1">
      <alignment horizontal="center"/>
    </xf>
    <xf numFmtId="0" fontId="42" fillId="28" borderId="0" xfId="0" applyFont="1" applyFill="1" applyProtection="1"/>
    <xf numFmtId="0" fontId="42" fillId="28" borderId="0" xfId="0" applyNumberFormat="1" applyFont="1" applyFill="1" applyAlignment="1" applyProtection="1">
      <alignment horizontal="center"/>
      <protection locked="0"/>
    </xf>
    <xf numFmtId="38" fontId="4" fillId="28" borderId="0" xfId="0" applyNumberFormat="1" applyFont="1" applyFill="1" applyProtection="1"/>
    <xf numFmtId="173" fontId="4" fillId="0" borderId="0" xfId="0" applyNumberFormat="1" applyFont="1" applyFill="1" applyProtection="1">
      <protection locked="0"/>
    </xf>
    <xf numFmtId="0" fontId="4" fillId="28" borderId="0" xfId="0" applyNumberFormat="1" applyFont="1" applyFill="1" applyBorder="1" applyProtection="1"/>
    <xf numFmtId="6" fontId="4" fillId="28" borderId="0" xfId="0" applyNumberFormat="1" applyFont="1" applyFill="1" applyBorder="1" applyProtection="1"/>
    <xf numFmtId="38" fontId="4" fillId="28" borderId="0" xfId="0" applyNumberFormat="1" applyFont="1" applyFill="1" applyBorder="1" applyProtection="1"/>
    <xf numFmtId="0" fontId="4" fillId="28" borderId="0" xfId="0" applyNumberFormat="1" applyFont="1" applyFill="1" applyProtection="1"/>
    <xf numFmtId="0" fontId="4" fillId="0" borderId="0" xfId="0" applyNumberFormat="1" applyFont="1" applyFill="1" applyProtection="1"/>
    <xf numFmtId="0" fontId="42" fillId="0" borderId="0" xfId="0" applyFont="1" applyFill="1" applyProtection="1"/>
    <xf numFmtId="0" fontId="1" fillId="29" borderId="0" xfId="0" applyFont="1" applyFill="1" applyBorder="1" applyProtection="1"/>
    <xf numFmtId="0" fontId="42" fillId="28" borderId="0" xfId="0" applyNumberFormat="1" applyFont="1" applyFill="1" applyAlignment="1" applyProtection="1">
      <alignment horizontal="center"/>
    </xf>
    <xf numFmtId="0" fontId="1" fillId="28" borderId="0" xfId="0" applyFont="1" applyFill="1" applyProtection="1"/>
    <xf numFmtId="0" fontId="44" fillId="0" borderId="0" xfId="53" applyFont="1" applyAlignment="1" applyProtection="1">
      <alignment horizontal="center" vertical="center"/>
    </xf>
    <xf numFmtId="0" fontId="45" fillId="28" borderId="0" xfId="53" applyFont="1" applyFill="1" applyAlignment="1" applyProtection="1">
      <alignment horizontal="left" vertical="center"/>
    </xf>
    <xf numFmtId="0" fontId="44" fillId="28" borderId="0" xfId="53" applyFont="1" applyFill="1" applyAlignment="1" applyProtection="1">
      <alignment horizontal="center" vertical="center"/>
    </xf>
    <xf numFmtId="3" fontId="42" fillId="28" borderId="12" xfId="0" applyNumberFormat="1" applyFont="1" applyFill="1" applyBorder="1" applyProtection="1"/>
    <xf numFmtId="6" fontId="4" fillId="28" borderId="0" xfId="0" applyNumberFormat="1" applyFont="1" applyFill="1" applyProtection="1"/>
    <xf numFmtId="0" fontId="37" fillId="30" borderId="0" xfId="0" applyFont="1" applyFill="1" applyBorder="1" applyProtection="1"/>
    <xf numFmtId="0" fontId="1" fillId="30" borderId="0" xfId="0" applyFont="1" applyFill="1" applyBorder="1" applyProtection="1"/>
    <xf numFmtId="173" fontId="37" fillId="30" borderId="0" xfId="0" applyNumberFormat="1" applyFont="1" applyFill="1" applyBorder="1" applyProtection="1"/>
    <xf numFmtId="173" fontId="37" fillId="30" borderId="25" xfId="0" applyNumberFormat="1" applyFont="1" applyFill="1" applyBorder="1" applyProtection="1"/>
    <xf numFmtId="0" fontId="1" fillId="30" borderId="24" xfId="0" applyFont="1" applyFill="1" applyBorder="1" applyProtection="1"/>
    <xf numFmtId="0" fontId="1" fillId="30" borderId="25" xfId="0" applyFont="1" applyFill="1" applyBorder="1" applyProtection="1"/>
    <xf numFmtId="0" fontId="37" fillId="30" borderId="24" xfId="0" applyFont="1" applyFill="1" applyBorder="1" applyProtection="1"/>
    <xf numFmtId="0" fontId="37" fillId="30" borderId="25" xfId="0" applyFont="1" applyFill="1" applyBorder="1" applyProtection="1"/>
    <xf numFmtId="0" fontId="1" fillId="30" borderId="26" xfId="0" applyFont="1" applyFill="1" applyBorder="1" applyProtection="1"/>
    <xf numFmtId="0" fontId="1" fillId="30" borderId="27" xfId="0" applyFont="1" applyFill="1" applyBorder="1" applyProtection="1"/>
    <xf numFmtId="0" fontId="1" fillId="30" borderId="28" xfId="0" applyFont="1" applyFill="1" applyBorder="1" applyProtection="1"/>
    <xf numFmtId="0" fontId="1" fillId="31" borderId="21" xfId="0" applyFont="1" applyFill="1" applyBorder="1" applyProtection="1"/>
    <xf numFmtId="0" fontId="1" fillId="31" borderId="22" xfId="0" applyFont="1" applyFill="1" applyBorder="1" applyProtection="1"/>
    <xf numFmtId="0" fontId="1" fillId="31" borderId="23" xfId="0" applyFont="1" applyFill="1" applyBorder="1" applyProtection="1"/>
    <xf numFmtId="0" fontId="1" fillId="30" borderId="0" xfId="0" applyFont="1" applyFill="1" applyProtection="1"/>
    <xf numFmtId="0" fontId="0" fillId="32" borderId="0" xfId="0" applyFill="1" applyBorder="1"/>
    <xf numFmtId="0" fontId="0" fillId="0" borderId="0" xfId="0" applyFill="1" applyBorder="1" applyAlignment="1"/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2" fontId="46" fillId="0" borderId="0" xfId="0" applyNumberFormat="1" applyFont="1" applyFill="1" applyBorder="1" applyAlignment="1" applyProtection="1"/>
    <xf numFmtId="175" fontId="46" fillId="0" borderId="0" xfId="0" applyNumberFormat="1" applyFont="1" applyFill="1" applyBorder="1" applyAlignment="1"/>
    <xf numFmtId="0" fontId="48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1" fillId="0" borderId="0" xfId="0" applyFont="1" applyFill="1" applyProtection="1"/>
    <xf numFmtId="6" fontId="4" fillId="0" borderId="0" xfId="0" applyNumberFormat="1" applyFont="1" applyFill="1" applyProtection="1">
      <protection locked="0"/>
    </xf>
    <xf numFmtId="0" fontId="1" fillId="0" borderId="0" xfId="0" applyFont="1" applyFill="1" applyBorder="1" applyProtection="1"/>
    <xf numFmtId="38" fontId="4" fillId="0" borderId="0" xfId="0" applyNumberFormat="1" applyFont="1" applyFill="1" applyBorder="1" applyProtection="1"/>
    <xf numFmtId="38" fontId="4" fillId="0" borderId="0" xfId="0" applyNumberFormat="1" applyFont="1" applyFill="1" applyBorder="1" applyProtection="1">
      <protection locked="0"/>
    </xf>
    <xf numFmtId="0" fontId="44" fillId="0" borderId="0" xfId="53" applyFont="1" applyFill="1" applyAlignment="1" applyProtection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3" fontId="45" fillId="28" borderId="0" xfId="53" applyNumberFormat="1" applyFont="1" applyFill="1" applyAlignment="1" applyProtection="1">
      <alignment horizontal="right" vertical="center"/>
    </xf>
    <xf numFmtId="3" fontId="42" fillId="28" borderId="0" xfId="0" applyNumberFormat="1" applyFont="1" applyFill="1" applyProtection="1"/>
    <xf numFmtId="3" fontId="45" fillId="0" borderId="0" xfId="53" applyNumberFormat="1" applyFont="1" applyFill="1" applyAlignment="1" applyProtection="1">
      <alignment horizontal="right" vertical="center"/>
    </xf>
    <xf numFmtId="3" fontId="42" fillId="0" borderId="0" xfId="0" applyNumberFormat="1" applyFont="1" applyFill="1" applyProtection="1"/>
    <xf numFmtId="3" fontId="42" fillId="28" borderId="0" xfId="0" applyNumberFormat="1" applyFont="1" applyFill="1" applyBorder="1" applyProtection="1"/>
    <xf numFmtId="38" fontId="42" fillId="28" borderId="20" xfId="0" applyNumberFormat="1" applyFont="1" applyFill="1" applyBorder="1" applyProtection="1"/>
    <xf numFmtId="38" fontId="42" fillId="28" borderId="20" xfId="0" applyNumberFormat="1" applyFont="1" applyFill="1" applyBorder="1" applyProtection="1">
      <protection locked="0"/>
    </xf>
    <xf numFmtId="10" fontId="37" fillId="30" borderId="25" xfId="0" applyNumberFormat="1" applyFont="1" applyFill="1" applyBorder="1" applyProtection="1"/>
    <xf numFmtId="173" fontId="37" fillId="0" borderId="0" xfId="0" applyNumberFormat="1" applyFont="1" applyFill="1" applyBorder="1" applyProtection="1"/>
    <xf numFmtId="0" fontId="37" fillId="0" borderId="0" xfId="0" applyFont="1" applyFill="1" applyBorder="1" applyProtection="1"/>
    <xf numFmtId="0" fontId="0" fillId="0" borderId="0" xfId="0" applyBorder="1"/>
    <xf numFmtId="0" fontId="47" fillId="32" borderId="0" xfId="0" applyFont="1" applyFill="1" applyBorder="1" applyAlignment="1">
      <alignment horizontal="center" vertical="center"/>
    </xf>
    <xf numFmtId="0" fontId="0" fillId="32" borderId="0" xfId="0" applyFill="1" applyBorder="1" applyAlignment="1"/>
    <xf numFmtId="0" fontId="2" fillId="0" borderId="0" xfId="0" applyFont="1" applyBorder="1" applyProtection="1"/>
    <xf numFmtId="0" fontId="49" fillId="0" borderId="0" xfId="53" applyFont="1" applyFill="1" applyAlignment="1" applyProtection="1">
      <alignment horizontal="center" vertical="center"/>
    </xf>
    <xf numFmtId="10" fontId="4" fillId="33" borderId="29" xfId="0" applyNumberFormat="1" applyFont="1" applyFill="1" applyBorder="1" applyProtection="1"/>
    <xf numFmtId="0" fontId="37" fillId="29" borderId="0" xfId="0" applyFont="1" applyFill="1" applyBorder="1" applyAlignment="1" applyProtection="1"/>
    <xf numFmtId="0" fontId="1" fillId="29" borderId="21" xfId="0" applyFont="1" applyFill="1" applyBorder="1" applyProtection="1"/>
    <xf numFmtId="0" fontId="1" fillId="29" borderId="22" xfId="0" applyFont="1" applyFill="1" applyBorder="1" applyProtection="1"/>
    <xf numFmtId="0" fontId="1" fillId="29" borderId="23" xfId="0" applyFont="1" applyFill="1" applyBorder="1" applyProtection="1"/>
    <xf numFmtId="0" fontId="1" fillId="29" borderId="24" xfId="0" applyFont="1" applyFill="1" applyBorder="1" applyProtection="1"/>
    <xf numFmtId="0" fontId="0" fillId="29" borderId="0" xfId="0" applyFill="1" applyBorder="1" applyAlignment="1"/>
    <xf numFmtId="0" fontId="0" fillId="29" borderId="25" xfId="0" applyFill="1" applyBorder="1" applyAlignment="1"/>
    <xf numFmtId="0" fontId="0" fillId="29" borderId="24" xfId="0" applyFill="1" applyBorder="1" applyAlignment="1"/>
    <xf numFmtId="0" fontId="1" fillId="29" borderId="25" xfId="0" applyFont="1" applyFill="1" applyBorder="1" applyProtection="1"/>
    <xf numFmtId="0" fontId="1" fillId="29" borderId="26" xfId="0" applyFont="1" applyFill="1" applyBorder="1" applyProtection="1"/>
    <xf numFmtId="0" fontId="1" fillId="29" borderId="27" xfId="0" applyFont="1" applyFill="1" applyBorder="1" applyProtection="1"/>
    <xf numFmtId="0" fontId="1" fillId="29" borderId="28" xfId="0" applyFont="1" applyFill="1" applyBorder="1" applyProtection="1"/>
    <xf numFmtId="0" fontId="37" fillId="29" borderId="0" xfId="0" applyFont="1" applyFill="1" applyBorder="1" applyProtection="1"/>
    <xf numFmtId="173" fontId="1" fillId="30" borderId="0" xfId="0" applyNumberFormat="1" applyFont="1" applyFill="1" applyProtection="1"/>
    <xf numFmtId="0" fontId="2" fillId="0" borderId="0" xfId="0" applyFont="1" applyFill="1" applyBorder="1" applyProtection="1"/>
    <xf numFmtId="3" fontId="2" fillId="0" borderId="0" xfId="0" applyNumberFormat="1" applyFont="1" applyFill="1" applyBorder="1" applyProtection="1"/>
    <xf numFmtId="3" fontId="37" fillId="0" borderId="0" xfId="0" applyNumberFormat="1" applyFont="1" applyFill="1" applyBorder="1" applyProtection="1"/>
    <xf numFmtId="1" fontId="46" fillId="0" borderId="0" xfId="0" applyNumberFormat="1" applyFont="1" applyFill="1" applyBorder="1" applyAlignment="1">
      <alignment horizontal="right"/>
    </xf>
    <xf numFmtId="174" fontId="46" fillId="0" borderId="0" xfId="0" applyNumberFormat="1" applyFont="1" applyFill="1" applyBorder="1" applyAlignment="1"/>
    <xf numFmtId="1" fontId="46" fillId="0" borderId="0" xfId="0" applyNumberFormat="1" applyFont="1" applyFill="1" applyBorder="1" applyAlignment="1"/>
    <xf numFmtId="10" fontId="46" fillId="0" borderId="0" xfId="0" applyNumberFormat="1" applyFont="1" applyFill="1" applyBorder="1" applyAlignment="1"/>
    <xf numFmtId="0" fontId="46" fillId="0" borderId="0" xfId="0" applyFont="1" applyBorder="1" applyAlignment="1">
      <alignment horizontal="center" vertical="center" wrapText="1"/>
    </xf>
    <xf numFmtId="0" fontId="1" fillId="0" borderId="0" xfId="0" applyFont="1" applyBorder="1" applyProtection="1"/>
    <xf numFmtId="0" fontId="42" fillId="29" borderId="31" xfId="0" applyFont="1" applyFill="1" applyBorder="1" applyAlignment="1" applyProtection="1">
      <alignment horizontal="left" vertical="center"/>
    </xf>
    <xf numFmtId="0" fontId="0" fillId="29" borderId="31" xfId="0" applyFill="1" applyBorder="1" applyAlignment="1">
      <alignment horizontal="left" vertical="center"/>
    </xf>
    <xf numFmtId="0" fontId="0" fillId="29" borderId="30" xfId="0" applyFill="1" applyBorder="1" applyAlignment="1">
      <alignment horizontal="left" vertical="center"/>
    </xf>
    <xf numFmtId="0" fontId="38" fillId="0" borderId="0" xfId="0" applyFont="1" applyFill="1" applyBorder="1" applyAlignment="1" applyProtection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/>
    <xf numFmtId="0" fontId="37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Alignment="1">
      <alignment horizontal="right"/>
    </xf>
    <xf numFmtId="0" fontId="37" fillId="30" borderId="24" xfId="0" applyFont="1" applyFill="1" applyBorder="1" applyAlignment="1" applyProtection="1">
      <alignment horizontal="left"/>
    </xf>
    <xf numFmtId="0" fontId="37" fillId="30" borderId="0" xfId="0" applyFont="1" applyFill="1" applyBorder="1" applyAlignment="1">
      <alignment horizontal="left"/>
    </xf>
    <xf numFmtId="172" fontId="37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 xr:uid="{00000000-0005-0000-0000-000018000000}"/>
    <cellStyle name="Bad" xfId="26" builtinId="27" customBuiltin="1"/>
    <cellStyle name="Blank" xfId="27" xr:uid="{00000000-0005-0000-0000-00001A000000}"/>
    <cellStyle name="Body text" xfId="28" xr:uid="{00000000-0005-0000-0000-00001B000000}"/>
    <cellStyle name="Calculation" xfId="29" builtinId="22" customBuiltin="1"/>
    <cellStyle name="Check Cell" xfId="30" builtinId="23" customBuiltin="1"/>
    <cellStyle name="Comma0" xfId="31" xr:uid="{00000000-0005-0000-0000-00001E000000}"/>
    <cellStyle name="Currency0" xfId="32" xr:uid="{00000000-0005-0000-0000-00001F000000}"/>
    <cellStyle name="DarkBlueOutline" xfId="33" xr:uid="{00000000-0005-0000-0000-000020000000}"/>
    <cellStyle name="DarkBlueOutlineYellow" xfId="34" xr:uid="{00000000-0005-0000-0000-000021000000}"/>
    <cellStyle name="Date" xfId="35" xr:uid="{00000000-0005-0000-0000-000022000000}"/>
    <cellStyle name="Date_simple" xfId="36" xr:uid="{00000000-0005-0000-0000-000023000000}"/>
    <cellStyle name="Dezimal [0]_Compiling Utility Macros" xfId="37" xr:uid="{00000000-0005-0000-0000-000024000000}"/>
    <cellStyle name="Dezimal_Compiling Utility Macros" xfId="38" xr:uid="{00000000-0005-0000-0000-000025000000}"/>
    <cellStyle name="Explanatory Text" xfId="39" builtinId="53" customBuiltin="1"/>
    <cellStyle name="Fixed" xfId="40" xr:uid="{00000000-0005-0000-0000-000027000000}"/>
    <cellStyle name="Good" xfId="41" builtinId="26" customBuiltin="1"/>
    <cellStyle name="GRAY" xfId="42" xr:uid="{00000000-0005-0000-0000-000029000000}"/>
    <cellStyle name="Gross Margin" xfId="43" xr:uid="{00000000-0005-0000-0000-00002A000000}"/>
    <cellStyle name="header" xfId="44" xr:uid="{00000000-0005-0000-0000-00002B000000}"/>
    <cellStyle name="Header Total" xfId="45" xr:uid="{00000000-0005-0000-0000-00002C000000}"/>
    <cellStyle name="Header1" xfId="46" xr:uid="{00000000-0005-0000-0000-00002D000000}"/>
    <cellStyle name="Header2" xfId="47" xr:uid="{00000000-0005-0000-0000-00002E000000}"/>
    <cellStyle name="Header3" xfId="48" xr:uid="{00000000-0005-0000-0000-00002F000000}"/>
    <cellStyle name="Heading 1" xfId="49" builtinId="16" customBuiltin="1"/>
    <cellStyle name="Heading 2" xfId="50" builtinId="17" customBuiltin="1"/>
    <cellStyle name="Heading 3" xfId="51" builtinId="18" customBuiltin="1"/>
    <cellStyle name="Heading 4" xfId="52" builtinId="19" customBuiltin="1"/>
    <cellStyle name="Hyperlink" xfId="53" builtinId="8"/>
    <cellStyle name="Input" xfId="54" builtinId="20" customBuiltin="1"/>
    <cellStyle name="Level 2 Total" xfId="55" xr:uid="{00000000-0005-0000-0000-000036000000}"/>
    <cellStyle name="Linked Cell" xfId="56" builtinId="24" customBuiltin="1"/>
    <cellStyle name="Major Total" xfId="57" xr:uid="{00000000-0005-0000-0000-000038000000}"/>
    <cellStyle name="Neutral" xfId="58" builtinId="28" customBuiltin="1"/>
    <cellStyle name="NonPrint_TemTitle" xfId="59" xr:uid="{00000000-0005-0000-0000-00003A000000}"/>
    <cellStyle name="Normal" xfId="0" builtinId="0"/>
    <cellStyle name="Normal 2" xfId="60" xr:uid="{00000000-0005-0000-0000-00003C000000}"/>
    <cellStyle name="NormalRed" xfId="61" xr:uid="{00000000-0005-0000-0000-00003D000000}"/>
    <cellStyle name="Note" xfId="62" builtinId="10" customBuiltin="1"/>
    <cellStyle name="Output" xfId="63" builtinId="21" customBuiltin="1"/>
    <cellStyle name="Percent.0" xfId="64" xr:uid="{00000000-0005-0000-0000-000040000000}"/>
    <cellStyle name="Percent.00" xfId="65" xr:uid="{00000000-0005-0000-0000-000041000000}"/>
    <cellStyle name="RED POSTED" xfId="66" xr:uid="{00000000-0005-0000-0000-000042000000}"/>
    <cellStyle name="Standard_Anpassen der Amortisation" xfId="67" xr:uid="{00000000-0005-0000-0000-000043000000}"/>
    <cellStyle name="Text_simple" xfId="68" xr:uid="{00000000-0005-0000-0000-000044000000}"/>
    <cellStyle name="Title" xfId="69" builtinId="15" customBuiltin="1"/>
    <cellStyle name="TmsRmn10BlueItalic" xfId="70" xr:uid="{00000000-0005-0000-0000-000046000000}"/>
    <cellStyle name="TmsRmn10Bold" xfId="71" xr:uid="{00000000-0005-0000-0000-000047000000}"/>
    <cellStyle name="Total" xfId="72" builtinId="25" customBuiltin="1"/>
    <cellStyle name="Währung [0]_Compiling Utility Macros" xfId="73" xr:uid="{00000000-0005-0000-0000-000049000000}"/>
    <cellStyle name="Währung_Compiling Utility Macros" xfId="74" xr:uid="{00000000-0005-0000-0000-00004A000000}"/>
    <cellStyle name="Warning Text" xfId="75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219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8">
    <pageSetUpPr autoPageBreaks="0" fitToPage="1"/>
  </sheetPr>
  <dimension ref="A1:Q111"/>
  <sheetViews>
    <sheetView tabSelected="1" topLeftCell="A22" zoomScaleNormal="100" workbookViewId="0">
      <selection activeCell="Q53" sqref="Q53"/>
    </sheetView>
  </sheetViews>
  <sheetFormatPr defaultColWidth="9.140625" defaultRowHeight="12.75" x14ac:dyDescent="0.2"/>
  <cols>
    <col min="1" max="1" width="1.7109375" style="1" customWidth="1"/>
    <col min="2" max="2" width="24.28515625" style="1" customWidth="1"/>
    <col min="3" max="3" width="11.7109375" style="1" customWidth="1"/>
    <col min="4" max="10" width="15.7109375" style="1" customWidth="1"/>
    <col min="11" max="11" width="4.7109375" style="1" customWidth="1"/>
    <col min="12" max="12" width="9.140625" style="1" customWidth="1"/>
    <col min="13" max="13" width="34.28515625" style="1" customWidth="1"/>
    <col min="14" max="14" width="12.5703125" style="1" customWidth="1"/>
    <col min="15" max="15" width="6.85546875" style="1" customWidth="1"/>
    <col min="16" max="16" width="7" style="1" hidden="1" customWidth="1"/>
    <col min="17" max="17" width="10.140625" style="1" customWidth="1"/>
    <col min="18" max="16384" width="9.140625" style="1"/>
  </cols>
  <sheetData>
    <row r="1" spans="2:17" ht="8.25" customHeight="1" x14ac:dyDescent="0.2"/>
    <row r="2" spans="2:17" ht="8.25" customHeight="1" x14ac:dyDescent="0.2"/>
    <row r="3" spans="2:17" ht="15" customHeight="1" x14ac:dyDescent="0.25">
      <c r="B3" s="6" t="s">
        <v>12</v>
      </c>
      <c r="C3" s="3"/>
      <c r="D3" s="3"/>
      <c r="E3" s="3"/>
      <c r="F3" s="3"/>
      <c r="G3" s="3"/>
      <c r="H3" s="3"/>
      <c r="I3" s="3"/>
      <c r="J3" s="3"/>
      <c r="L3" s="126"/>
      <c r="M3" s="127"/>
      <c r="N3" s="127"/>
      <c r="O3" s="127"/>
      <c r="P3" s="128"/>
      <c r="Q3" s="128"/>
    </row>
    <row r="4" spans="2:17" s="5" customFormat="1" ht="12.95" customHeight="1" thickBot="1" x14ac:dyDescent="0.25">
      <c r="B4" s="12"/>
      <c r="C4" s="13"/>
      <c r="D4" s="13"/>
      <c r="E4" s="13"/>
      <c r="F4" s="13"/>
      <c r="G4" s="13"/>
      <c r="H4" s="13"/>
      <c r="I4" s="13"/>
      <c r="J4" s="13"/>
      <c r="L4" s="129"/>
      <c r="M4" s="130"/>
      <c r="N4" s="130"/>
      <c r="O4" s="14"/>
      <c r="P4" s="133"/>
      <c r="Q4" s="134"/>
    </row>
    <row r="5" spans="2:17" s="5" customFormat="1" ht="12.95" customHeight="1" thickTop="1" x14ac:dyDescent="0.2">
      <c r="B5" s="2"/>
      <c r="C5" s="2"/>
      <c r="D5" s="2"/>
      <c r="E5" s="2"/>
      <c r="F5" s="2"/>
      <c r="G5" s="2"/>
      <c r="H5" s="2"/>
      <c r="I5" s="2"/>
      <c r="J5" s="2"/>
      <c r="L5" s="63"/>
      <c r="M5" s="64"/>
      <c r="N5" s="64"/>
      <c r="O5" s="65"/>
      <c r="P5" s="64"/>
      <c r="Q5" s="79"/>
    </row>
    <row r="6" spans="2:17" s="5" customFormat="1" ht="12.95" customHeight="1" x14ac:dyDescent="0.2">
      <c r="B6" s="15"/>
      <c r="C6" s="15"/>
      <c r="D6" s="16"/>
      <c r="E6" s="17"/>
      <c r="F6" s="17"/>
      <c r="G6" s="17"/>
      <c r="H6" s="17"/>
      <c r="I6" s="17"/>
      <c r="J6" s="17"/>
      <c r="L6" s="131"/>
      <c r="M6" s="132"/>
      <c r="N6" s="132"/>
      <c r="O6" s="55"/>
      <c r="P6" s="53"/>
      <c r="Q6" s="92"/>
    </row>
    <row r="7" spans="2:17" s="5" customFormat="1" ht="12.95" customHeight="1" x14ac:dyDescent="0.2">
      <c r="B7" s="18" t="s">
        <v>14</v>
      </c>
      <c r="C7" s="19"/>
      <c r="D7" s="20" t="s">
        <v>34</v>
      </c>
      <c r="E7" s="21" t="s">
        <v>1</v>
      </c>
      <c r="F7" s="22" t="s">
        <v>2</v>
      </c>
      <c r="G7" s="22" t="s">
        <v>13</v>
      </c>
      <c r="H7" s="22" t="s">
        <v>35</v>
      </c>
      <c r="I7" s="22" t="s">
        <v>40</v>
      </c>
      <c r="J7" s="21" t="s">
        <v>3</v>
      </c>
      <c r="L7" s="56"/>
      <c r="M7" s="52" t="s">
        <v>49</v>
      </c>
      <c r="N7" s="52"/>
      <c r="O7" s="59"/>
      <c r="P7" s="52"/>
      <c r="Q7" s="79"/>
    </row>
    <row r="8" spans="2:17" s="5" customFormat="1" ht="12.95" customHeight="1" x14ac:dyDescent="0.2">
      <c r="B8" s="2" t="s">
        <v>24</v>
      </c>
      <c r="C8" s="2"/>
      <c r="D8" s="23"/>
      <c r="E8" s="24">
        <v>12275</v>
      </c>
      <c r="F8" s="24">
        <f>E8*1.03</f>
        <v>12643.25</v>
      </c>
      <c r="G8" s="24">
        <f>F8*1.03</f>
        <v>13022.547500000001</v>
      </c>
      <c r="H8" s="24">
        <f t="shared" ref="H8" si="0">G8*1.03</f>
        <v>13413.223925</v>
      </c>
      <c r="I8" s="24">
        <v>0</v>
      </c>
      <c r="J8" s="24">
        <f>SUM(E8:I8)</f>
        <v>51354.021424999999</v>
      </c>
      <c r="K8" s="25"/>
      <c r="L8" s="56"/>
      <c r="M8" s="52"/>
      <c r="N8" s="52"/>
      <c r="O8" s="59"/>
      <c r="P8" s="52"/>
      <c r="Q8" s="79"/>
    </row>
    <row r="9" spans="2:17" s="5" customFormat="1" ht="12.95" customHeight="1" x14ac:dyDescent="0.2">
      <c r="B9" s="2" t="s">
        <v>25</v>
      </c>
      <c r="C9" s="2"/>
      <c r="D9" s="23"/>
      <c r="E9" s="24">
        <v>0</v>
      </c>
      <c r="F9" s="24">
        <v>0</v>
      </c>
      <c r="G9" s="24">
        <v>0</v>
      </c>
      <c r="H9" s="24">
        <v>0</v>
      </c>
      <c r="I9" s="24">
        <f t="shared" ref="I9" si="1">H9*1.03</f>
        <v>0</v>
      </c>
      <c r="J9" s="24">
        <f t="shared" ref="J9:J11" si="2">SUM(E9:I9)</f>
        <v>0</v>
      </c>
      <c r="K9" s="25"/>
      <c r="L9" s="58"/>
      <c r="M9" s="52" t="s">
        <v>36</v>
      </c>
      <c r="N9" s="54">
        <v>0.25900000000000001</v>
      </c>
      <c r="O9" s="91"/>
      <c r="P9" s="52"/>
      <c r="Q9" s="93"/>
    </row>
    <row r="10" spans="2:17" s="5" customFormat="1" ht="12.95" customHeight="1" x14ac:dyDescent="0.2">
      <c r="B10" s="2" t="s">
        <v>26</v>
      </c>
      <c r="C10" s="2"/>
      <c r="D10" s="23"/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f t="shared" si="2"/>
        <v>0</v>
      </c>
      <c r="K10" s="25"/>
      <c r="L10" s="58"/>
      <c r="M10" s="52"/>
      <c r="N10" s="54"/>
      <c r="O10" s="59"/>
      <c r="P10" s="52"/>
      <c r="Q10" s="93"/>
    </row>
    <row r="11" spans="2:17" s="5" customFormat="1" ht="12.95" customHeight="1" x14ac:dyDescent="0.2">
      <c r="B11" s="2" t="s">
        <v>27</v>
      </c>
      <c r="C11" s="2"/>
      <c r="D11" s="23"/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f t="shared" si="2"/>
        <v>0</v>
      </c>
      <c r="K11" s="25"/>
      <c r="L11" s="58"/>
      <c r="M11" s="52" t="s">
        <v>37</v>
      </c>
      <c r="N11" s="54">
        <v>0.32800000000000001</v>
      </c>
      <c r="O11" s="91"/>
      <c r="P11" s="52"/>
      <c r="Q11" s="79"/>
    </row>
    <row r="12" spans="2:17" s="5" customFormat="1" ht="12.95" customHeight="1" x14ac:dyDescent="0.2">
      <c r="B12" s="2" t="s">
        <v>28</v>
      </c>
      <c r="C12" s="2"/>
      <c r="D12" s="26"/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L12" s="56"/>
      <c r="M12" s="52" t="s">
        <v>41</v>
      </c>
      <c r="N12" s="54"/>
      <c r="O12" s="59"/>
      <c r="P12" s="52"/>
      <c r="Q12" s="79"/>
    </row>
    <row r="13" spans="2:17" s="5" customFormat="1" ht="12.95" customHeight="1" x14ac:dyDescent="0.2">
      <c r="B13" s="27" t="s">
        <v>6</v>
      </c>
      <c r="C13" s="27"/>
      <c r="D13" s="28"/>
      <c r="E13" s="29">
        <f>SUM(E8:E12)</f>
        <v>12275</v>
      </c>
      <c r="F13" s="29">
        <f>SUM(F8:F12)</f>
        <v>12643.25</v>
      </c>
      <c r="G13" s="29">
        <f>SUM(G8:G12)</f>
        <v>13022.547500000001</v>
      </c>
      <c r="H13" s="29">
        <f>SUM(H8:H12)</f>
        <v>13413.223925</v>
      </c>
      <c r="I13" s="29">
        <f>SUM(I8:I12)</f>
        <v>0</v>
      </c>
      <c r="J13" s="29">
        <f>SUM(E13:I13)</f>
        <v>51354.021424999999</v>
      </c>
      <c r="L13" s="56"/>
      <c r="M13" s="66"/>
      <c r="N13" s="113"/>
      <c r="O13" s="57"/>
      <c r="P13" s="52"/>
      <c r="Q13" s="79"/>
    </row>
    <row r="14" spans="2:17" s="5" customFormat="1" ht="12.95" customHeight="1" x14ac:dyDescent="0.2">
      <c r="B14" s="2"/>
      <c r="C14" s="2"/>
      <c r="D14" s="23"/>
      <c r="E14" s="30"/>
      <c r="F14" s="30"/>
      <c r="G14" s="30"/>
      <c r="H14" s="30"/>
      <c r="I14" s="30"/>
      <c r="J14" s="30"/>
      <c r="L14" s="56"/>
      <c r="M14" s="52" t="s">
        <v>42</v>
      </c>
      <c r="N14" s="54">
        <v>7.6999999999999999E-2</v>
      </c>
      <c r="O14" s="91"/>
      <c r="P14" s="53"/>
      <c r="Q14" s="79"/>
    </row>
    <row r="15" spans="2:17" s="5" customFormat="1" ht="12.95" customHeight="1" x14ac:dyDescent="0.2">
      <c r="B15" s="31" t="s">
        <v>15</v>
      </c>
      <c r="C15" s="31"/>
      <c r="D15" s="32"/>
      <c r="E15" s="33"/>
      <c r="F15" s="33"/>
      <c r="G15" s="33"/>
      <c r="H15" s="33"/>
      <c r="I15" s="33"/>
      <c r="J15" s="33"/>
      <c r="L15" s="56"/>
      <c r="M15" s="52" t="s">
        <v>43</v>
      </c>
      <c r="N15" s="54"/>
      <c r="O15" s="59"/>
      <c r="P15" s="53"/>
      <c r="Q15" s="79"/>
    </row>
    <row r="16" spans="2:17" s="5" customFormat="1" ht="12.95" customHeight="1" x14ac:dyDescent="0.2">
      <c r="B16" s="2" t="s">
        <v>29</v>
      </c>
      <c r="C16" s="2"/>
      <c r="D16" s="23"/>
      <c r="E16" s="24">
        <v>24000</v>
      </c>
      <c r="F16" s="24">
        <f t="shared" ref="F16:H17" si="3">E16*1.03</f>
        <v>24720</v>
      </c>
      <c r="G16" s="24">
        <f t="shared" si="3"/>
        <v>25461.600000000002</v>
      </c>
      <c r="H16" s="24">
        <f t="shared" si="3"/>
        <v>26225.448000000004</v>
      </c>
      <c r="I16" s="24">
        <v>0</v>
      </c>
      <c r="J16" s="24">
        <f>SUM(E16:I16)</f>
        <v>100407.04800000001</v>
      </c>
      <c r="L16" s="56"/>
      <c r="M16" s="52"/>
      <c r="N16" s="54"/>
      <c r="O16" s="59"/>
      <c r="P16" s="53"/>
      <c r="Q16" s="79"/>
    </row>
    <row r="17" spans="2:17" s="5" customFormat="1" ht="12.95" customHeight="1" x14ac:dyDescent="0.2">
      <c r="B17" s="2" t="s">
        <v>30</v>
      </c>
      <c r="C17" s="2"/>
      <c r="D17" s="23"/>
      <c r="E17" s="24">
        <v>24000</v>
      </c>
      <c r="F17" s="24">
        <f t="shared" si="3"/>
        <v>24720</v>
      </c>
      <c r="G17" s="24">
        <f t="shared" si="3"/>
        <v>25461.600000000002</v>
      </c>
      <c r="H17" s="24">
        <f t="shared" si="3"/>
        <v>26225.448000000004</v>
      </c>
      <c r="I17" s="24">
        <v>0</v>
      </c>
      <c r="J17" s="24">
        <f t="shared" ref="J17:J20" si="4">SUM(E17:I17)</f>
        <v>100407.04800000001</v>
      </c>
      <c r="L17" s="56"/>
      <c r="M17" s="52" t="s">
        <v>38</v>
      </c>
      <c r="N17" s="54">
        <v>2.4E-2</v>
      </c>
      <c r="O17" s="91"/>
      <c r="P17" s="53"/>
      <c r="Q17" s="79"/>
    </row>
    <row r="18" spans="2:17" s="5" customFormat="1" ht="12.95" customHeight="1" thickBot="1" x14ac:dyDescent="0.25">
      <c r="B18" s="2" t="s">
        <v>31</v>
      </c>
      <c r="C18" s="2"/>
      <c r="D18" s="23"/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f t="shared" si="4"/>
        <v>0</v>
      </c>
      <c r="L18" s="60"/>
      <c r="M18" s="61"/>
      <c r="N18" s="61"/>
      <c r="O18" s="62"/>
      <c r="P18" s="61"/>
      <c r="Q18" s="79"/>
    </row>
    <row r="19" spans="2:17" s="5" customFormat="1" ht="12.95" customHeight="1" thickTop="1" thickBot="1" x14ac:dyDescent="0.25">
      <c r="B19" s="2" t="s">
        <v>32</v>
      </c>
      <c r="C19" s="2"/>
      <c r="D19" s="23"/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f t="shared" si="4"/>
        <v>0</v>
      </c>
    </row>
    <row r="20" spans="2:17" s="5" customFormat="1" ht="12.95" customHeight="1" thickTop="1" x14ac:dyDescent="0.2">
      <c r="B20" s="2" t="s">
        <v>33</v>
      </c>
      <c r="C20" s="2"/>
      <c r="D20" s="23"/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f t="shared" si="4"/>
        <v>0</v>
      </c>
      <c r="L20" s="101"/>
      <c r="M20" s="102"/>
      <c r="N20" s="102"/>
      <c r="O20" s="103"/>
    </row>
    <row r="21" spans="2:17" s="5" customFormat="1" ht="12.95" customHeight="1" x14ac:dyDescent="0.2">
      <c r="B21" s="27" t="s">
        <v>16</v>
      </c>
      <c r="C21" s="27"/>
      <c r="D21" s="28"/>
      <c r="E21" s="29">
        <f>SUM(E16:E20)</f>
        <v>48000</v>
      </c>
      <c r="F21" s="29">
        <f>SUM(F16:F20)</f>
        <v>49440</v>
      </c>
      <c r="G21" s="29">
        <f>SUM(G16:G20)</f>
        <v>50923.200000000004</v>
      </c>
      <c r="H21" s="29">
        <f>SUM(H16:H20)</f>
        <v>52450.896000000008</v>
      </c>
      <c r="I21" s="29">
        <f>SUM(I16:I20)</f>
        <v>0</v>
      </c>
      <c r="J21" s="29">
        <f>SUM(E21:I21)</f>
        <v>200814.09600000002</v>
      </c>
      <c r="L21" s="104"/>
      <c r="M21" s="100" t="s">
        <v>51</v>
      </c>
      <c r="N21" s="105"/>
      <c r="O21" s="106"/>
    </row>
    <row r="22" spans="2:17" s="5" customFormat="1" ht="12.95" customHeight="1" x14ac:dyDescent="0.2">
      <c r="B22" s="2"/>
      <c r="C22" s="2"/>
      <c r="D22" s="23"/>
      <c r="E22" s="30"/>
      <c r="F22" s="30"/>
      <c r="G22" s="30"/>
      <c r="H22" s="30"/>
      <c r="I22" s="30"/>
      <c r="J22" s="30"/>
      <c r="L22" s="104"/>
      <c r="M22" s="105"/>
      <c r="N22" s="105"/>
      <c r="O22" s="106"/>
    </row>
    <row r="23" spans="2:17" s="5" customFormat="1" ht="12.95" customHeight="1" x14ac:dyDescent="0.2">
      <c r="B23" s="34" t="s">
        <v>0</v>
      </c>
      <c r="C23" s="27"/>
      <c r="D23" s="35" t="s">
        <v>4</v>
      </c>
      <c r="E23" s="36"/>
      <c r="F23" s="36"/>
      <c r="G23" s="36"/>
      <c r="H23" s="36"/>
      <c r="I23" s="36"/>
      <c r="J23" s="36"/>
      <c r="L23" s="104"/>
      <c r="M23" s="100" t="s">
        <v>39</v>
      </c>
      <c r="N23" s="105"/>
      <c r="O23" s="106"/>
    </row>
    <row r="24" spans="2:17" s="5" customFormat="1" ht="12.95" customHeight="1" x14ac:dyDescent="0.2">
      <c r="B24" s="2" t="s">
        <v>24</v>
      </c>
      <c r="C24" s="2"/>
      <c r="D24" s="37">
        <v>0.309</v>
      </c>
      <c r="E24" s="30">
        <f>SUM(D24*E8)</f>
        <v>3792.9749999999999</v>
      </c>
      <c r="F24" s="30">
        <f t="shared" ref="F24:F28" si="5">SUM(D24*F8)</f>
        <v>3906.7642500000002</v>
      </c>
      <c r="G24" s="30">
        <f>SUM(D24*G8)</f>
        <v>4023.9671775000002</v>
      </c>
      <c r="H24" s="30">
        <f>SUM(D24*H8)</f>
        <v>4144.686192825</v>
      </c>
      <c r="I24" s="30">
        <f>SUM(D24*I8)</f>
        <v>0</v>
      </c>
      <c r="J24" s="30">
        <f>SUM(E24:I24)</f>
        <v>15868.392620325001</v>
      </c>
      <c r="L24" s="104"/>
      <c r="M24" s="105"/>
      <c r="N24" s="105"/>
      <c r="O24" s="106"/>
    </row>
    <row r="25" spans="2:17" s="5" customFormat="1" ht="12.95" customHeight="1" x14ac:dyDescent="0.2">
      <c r="B25" s="2" t="s">
        <v>25</v>
      </c>
      <c r="C25" s="2"/>
      <c r="D25" s="37">
        <v>0</v>
      </c>
      <c r="E25" s="30">
        <f t="shared" ref="E25:E28" si="6">SUM(D25*E9)</f>
        <v>0</v>
      </c>
      <c r="F25" s="30">
        <f t="shared" si="5"/>
        <v>0</v>
      </c>
      <c r="G25" s="30">
        <f>SUM(D25*G9)</f>
        <v>0</v>
      </c>
      <c r="H25" s="30">
        <f>SUM(D25*H9)</f>
        <v>0</v>
      </c>
      <c r="I25" s="30">
        <f>SUM(D25*I9)</f>
        <v>0</v>
      </c>
      <c r="J25" s="30">
        <f t="shared" ref="J25:J32" si="7">SUM(E25:I25)</f>
        <v>0</v>
      </c>
      <c r="L25" s="104"/>
      <c r="M25" s="100" t="s">
        <v>46</v>
      </c>
      <c r="N25" s="105"/>
      <c r="O25" s="106"/>
    </row>
    <row r="26" spans="2:17" s="5" customFormat="1" ht="12.95" customHeight="1" x14ac:dyDescent="0.2">
      <c r="B26" s="2" t="s">
        <v>26</v>
      </c>
      <c r="C26" s="2"/>
      <c r="D26" s="37">
        <v>0</v>
      </c>
      <c r="E26" s="30">
        <f t="shared" si="6"/>
        <v>0</v>
      </c>
      <c r="F26" s="30">
        <f t="shared" si="5"/>
        <v>0</v>
      </c>
      <c r="G26" s="30">
        <f>SUM(D26*G10)</f>
        <v>0</v>
      </c>
      <c r="H26" s="30">
        <f>SUM(D26*H10)</f>
        <v>0</v>
      </c>
      <c r="I26" s="30">
        <f>SUM(D26*I10)</f>
        <v>0</v>
      </c>
      <c r="J26" s="30">
        <f t="shared" si="7"/>
        <v>0</v>
      </c>
      <c r="L26" s="107"/>
      <c r="M26" s="105"/>
      <c r="N26" s="105"/>
      <c r="O26" s="106"/>
    </row>
    <row r="27" spans="2:17" s="5" customFormat="1" ht="12.95" customHeight="1" x14ac:dyDescent="0.2">
      <c r="B27" s="2" t="s">
        <v>27</v>
      </c>
      <c r="C27" s="2"/>
      <c r="D27" s="37">
        <v>0</v>
      </c>
      <c r="E27" s="30">
        <f t="shared" si="6"/>
        <v>0</v>
      </c>
      <c r="F27" s="30">
        <f t="shared" si="5"/>
        <v>0</v>
      </c>
      <c r="G27" s="30">
        <f>SUM(D27*G11)</f>
        <v>0</v>
      </c>
      <c r="H27" s="30">
        <f>SUM(D27*H11)</f>
        <v>0</v>
      </c>
      <c r="I27" s="30">
        <f>SUM(D27*I11)</f>
        <v>0</v>
      </c>
      <c r="J27" s="30">
        <f t="shared" si="7"/>
        <v>0</v>
      </c>
      <c r="L27" s="104"/>
      <c r="M27" s="112" t="s">
        <v>52</v>
      </c>
      <c r="N27" s="44"/>
      <c r="O27" s="108"/>
    </row>
    <row r="28" spans="2:17" s="5" customFormat="1" ht="12.95" customHeight="1" x14ac:dyDescent="0.2">
      <c r="B28" s="2" t="s">
        <v>28</v>
      </c>
      <c r="C28" s="2"/>
      <c r="D28" s="37">
        <v>0</v>
      </c>
      <c r="E28" s="30">
        <f t="shared" si="6"/>
        <v>0</v>
      </c>
      <c r="F28" s="30">
        <f t="shared" si="5"/>
        <v>0</v>
      </c>
      <c r="G28" s="30">
        <f>SUM(D28*G12)</f>
        <v>0</v>
      </c>
      <c r="H28" s="30">
        <f>SUM(D28*H12)</f>
        <v>0</v>
      </c>
      <c r="I28" s="30">
        <f>SUM(D28*I12)</f>
        <v>0</v>
      </c>
      <c r="J28" s="30">
        <f t="shared" si="7"/>
        <v>0</v>
      </c>
      <c r="L28" s="104"/>
      <c r="M28" s="112" t="s">
        <v>48</v>
      </c>
      <c r="N28" s="44"/>
      <c r="O28" s="108"/>
    </row>
    <row r="29" spans="2:17" s="5" customFormat="1" ht="12.95" customHeight="1" thickBot="1" x14ac:dyDescent="0.25">
      <c r="B29" s="2" t="s">
        <v>29</v>
      </c>
      <c r="C29" s="2"/>
      <c r="D29" s="37">
        <v>3.4000000000000002E-2</v>
      </c>
      <c r="E29" s="30">
        <f>SUM(D29*E16)</f>
        <v>816.00000000000011</v>
      </c>
      <c r="F29" s="30">
        <f t="shared" ref="F29:F33" si="8">SUM(D29*F16)</f>
        <v>840.48</v>
      </c>
      <c r="G29" s="30">
        <f>SUM(D29*G16)</f>
        <v>865.69440000000009</v>
      </c>
      <c r="H29" s="30">
        <f>SUM(D29*H16)</f>
        <v>891.66523200000017</v>
      </c>
      <c r="I29" s="30">
        <f>SUM(D29*I16)</f>
        <v>0</v>
      </c>
      <c r="J29" s="30">
        <f t="shared" si="7"/>
        <v>3413.8396320000002</v>
      </c>
      <c r="L29" s="109"/>
      <c r="M29" s="110"/>
      <c r="N29" s="110"/>
      <c r="O29" s="111"/>
    </row>
    <row r="30" spans="2:17" s="5" customFormat="1" ht="12.95" customHeight="1" thickTop="1" x14ac:dyDescent="0.2">
      <c r="B30" s="2" t="s">
        <v>30</v>
      </c>
      <c r="C30" s="2"/>
      <c r="D30" s="37">
        <v>3.4000000000000002E-2</v>
      </c>
      <c r="E30" s="30">
        <f t="shared" ref="E30:E33" si="9">SUM(D30*E17)</f>
        <v>816.00000000000011</v>
      </c>
      <c r="F30" s="30">
        <f t="shared" si="8"/>
        <v>840.48</v>
      </c>
      <c r="G30" s="30">
        <f>SUM(D30*G17)</f>
        <v>865.69440000000009</v>
      </c>
      <c r="H30" s="30">
        <f>SUM(D30*H17)</f>
        <v>891.66523200000017</v>
      </c>
      <c r="I30" s="30">
        <f>SUM(D30*I17)</f>
        <v>0</v>
      </c>
      <c r="J30" s="30">
        <f t="shared" si="7"/>
        <v>3413.8396320000002</v>
      </c>
    </row>
    <row r="31" spans="2:17" s="5" customFormat="1" ht="12.95" customHeight="1" x14ac:dyDescent="0.2">
      <c r="B31" s="2" t="s">
        <v>31</v>
      </c>
      <c r="C31" s="2"/>
      <c r="D31" s="37">
        <v>0</v>
      </c>
      <c r="E31" s="30">
        <f t="shared" si="9"/>
        <v>0</v>
      </c>
      <c r="F31" s="30">
        <f t="shared" si="8"/>
        <v>0</v>
      </c>
      <c r="G31" s="30">
        <f>SUM(D31*G18)</f>
        <v>0</v>
      </c>
      <c r="H31" s="30">
        <f>SUM(D31*H18)</f>
        <v>0</v>
      </c>
      <c r="I31" s="30">
        <f>SUM(D31*I18)</f>
        <v>0</v>
      </c>
      <c r="J31" s="30">
        <f t="shared" si="7"/>
        <v>0</v>
      </c>
    </row>
    <row r="32" spans="2:17" s="5" customFormat="1" ht="12.95" customHeight="1" x14ac:dyDescent="0.2">
      <c r="B32" s="2" t="s">
        <v>32</v>
      </c>
      <c r="C32" s="2"/>
      <c r="D32" s="37">
        <v>0</v>
      </c>
      <c r="E32" s="30">
        <f t="shared" si="9"/>
        <v>0</v>
      </c>
      <c r="F32" s="30">
        <f t="shared" si="8"/>
        <v>0</v>
      </c>
      <c r="G32" s="30">
        <f>SUM(D32*G19)</f>
        <v>0</v>
      </c>
      <c r="H32" s="30">
        <f>SUM(D32*H19)</f>
        <v>0</v>
      </c>
      <c r="I32" s="30">
        <f>SUM(D32*I19)</f>
        <v>0</v>
      </c>
      <c r="J32" s="30">
        <f t="shared" si="7"/>
        <v>0</v>
      </c>
    </row>
    <row r="33" spans="2:10" s="5" customFormat="1" ht="12.95" customHeight="1" x14ac:dyDescent="0.2">
      <c r="B33" s="2" t="s">
        <v>33</v>
      </c>
      <c r="C33" s="2"/>
      <c r="D33" s="37">
        <v>0</v>
      </c>
      <c r="E33" s="30">
        <f t="shared" si="9"/>
        <v>0</v>
      </c>
      <c r="F33" s="30">
        <f t="shared" si="8"/>
        <v>0</v>
      </c>
      <c r="G33" s="30">
        <f>SUM(D33*G20)</f>
        <v>0</v>
      </c>
      <c r="H33" s="30">
        <f>SUM(D33*H20)</f>
        <v>0</v>
      </c>
      <c r="I33" s="30">
        <f>SUM(D33*I20)</f>
        <v>0</v>
      </c>
      <c r="J33" s="30">
        <f>SUM(E33:I33)</f>
        <v>0</v>
      </c>
    </row>
    <row r="34" spans="2:10" s="5" customFormat="1" ht="12.95" customHeight="1" x14ac:dyDescent="0.2">
      <c r="B34" s="27" t="s">
        <v>7</v>
      </c>
      <c r="C34" s="27"/>
      <c r="D34" s="38"/>
      <c r="E34" s="39">
        <f>SUM(E24:E33)</f>
        <v>5424.9750000000004</v>
      </c>
      <c r="F34" s="39">
        <f>SUM(F24:F33)</f>
        <v>5587.7242499999993</v>
      </c>
      <c r="G34" s="39">
        <f>SUM(G24:G33)</f>
        <v>5755.3559775000003</v>
      </c>
      <c r="H34" s="39">
        <f>SUM(H24:H33)</f>
        <v>5928.0166568250006</v>
      </c>
      <c r="I34" s="39">
        <f>SUM(I24:I33)</f>
        <v>0</v>
      </c>
      <c r="J34" s="40">
        <f>SUM(E34:I34)</f>
        <v>22696.071884325</v>
      </c>
    </row>
    <row r="35" spans="2:10" s="5" customFormat="1" ht="12.95" customHeight="1" x14ac:dyDescent="0.2">
      <c r="B35" s="27" t="s">
        <v>5</v>
      </c>
      <c r="C35" s="27"/>
      <c r="D35" s="41"/>
      <c r="E35" s="51">
        <f>SUM(E13+E21+E34)</f>
        <v>65699.975000000006</v>
      </c>
      <c r="F35" s="51">
        <f>SUM(F13+F21+F34)</f>
        <v>67670.974249999999</v>
      </c>
      <c r="G35" s="51">
        <f t="shared" ref="G35:I35" si="10">SUM(G13+G21+G34)</f>
        <v>69701.103477500001</v>
      </c>
      <c r="H35" s="51">
        <f t="shared" si="10"/>
        <v>71792.136581825005</v>
      </c>
      <c r="I35" s="51">
        <f t="shared" si="10"/>
        <v>0</v>
      </c>
      <c r="J35" s="36">
        <f>SUM(J13+J21+J34)</f>
        <v>274864.18930932501</v>
      </c>
    </row>
    <row r="36" spans="2:10" s="5" customFormat="1" ht="12.95" customHeight="1" x14ac:dyDescent="0.2">
      <c r="B36" s="2"/>
      <c r="C36" s="2"/>
      <c r="D36" s="42"/>
      <c r="E36" s="2"/>
      <c r="F36" s="2"/>
      <c r="G36" s="2"/>
      <c r="H36" s="2"/>
      <c r="I36" s="2"/>
      <c r="J36" s="30"/>
    </row>
    <row r="37" spans="2:10" s="5" customFormat="1" ht="12.95" customHeight="1" x14ac:dyDescent="0.2">
      <c r="B37" s="34" t="s">
        <v>11</v>
      </c>
      <c r="C37" s="27"/>
      <c r="D37" s="41"/>
      <c r="E37" s="27"/>
      <c r="F37" s="27"/>
      <c r="G37" s="27"/>
      <c r="H37" s="27"/>
      <c r="I37" s="27"/>
      <c r="J37" s="36"/>
    </row>
    <row r="38" spans="2:10" s="5" customFormat="1" ht="12.95" customHeight="1" x14ac:dyDescent="0.2">
      <c r="B38" s="43" t="s">
        <v>53</v>
      </c>
      <c r="C38" s="2"/>
      <c r="D38" s="42"/>
      <c r="E38" s="2">
        <v>12000</v>
      </c>
      <c r="F38" s="2">
        <v>18000</v>
      </c>
      <c r="G38" s="2">
        <v>0</v>
      </c>
      <c r="H38" s="2">
        <v>0</v>
      </c>
      <c r="I38" s="2">
        <v>0</v>
      </c>
      <c r="J38" s="30">
        <f>SUM(E38:I38)</f>
        <v>30000</v>
      </c>
    </row>
    <row r="39" spans="2:10" s="5" customFormat="1" ht="12.95" customHeight="1" x14ac:dyDescent="0.2">
      <c r="B39" s="43" t="s">
        <v>54</v>
      </c>
      <c r="C39" s="2"/>
      <c r="D39" s="42"/>
      <c r="E39" s="2">
        <v>1500</v>
      </c>
      <c r="F39" s="2">
        <v>0</v>
      </c>
      <c r="G39" s="2">
        <v>3000</v>
      </c>
      <c r="H39" s="2">
        <v>0</v>
      </c>
      <c r="I39" s="2">
        <v>0</v>
      </c>
      <c r="J39" s="30">
        <f t="shared" ref="J39:J41" si="11">SUM(E39:I39)</f>
        <v>4500</v>
      </c>
    </row>
    <row r="40" spans="2:10" s="5" customFormat="1" ht="12.95" customHeight="1" x14ac:dyDescent="0.2">
      <c r="B40" s="43" t="s">
        <v>55</v>
      </c>
      <c r="C40" s="2"/>
      <c r="D40" s="42"/>
      <c r="E40" s="2">
        <v>2000</v>
      </c>
      <c r="F40" s="2">
        <v>2000</v>
      </c>
      <c r="G40" s="2">
        <v>2000</v>
      </c>
      <c r="H40" s="2">
        <v>2000</v>
      </c>
      <c r="I40" s="2">
        <v>0</v>
      </c>
      <c r="J40" s="30">
        <f t="shared" si="11"/>
        <v>8000</v>
      </c>
    </row>
    <row r="41" spans="2:10" s="5" customFormat="1" ht="12.95" customHeight="1" x14ac:dyDescent="0.2">
      <c r="B41" s="43" t="s">
        <v>61</v>
      </c>
      <c r="C41" s="2"/>
      <c r="D41" s="42"/>
      <c r="E41" s="2">
        <v>0</v>
      </c>
      <c r="F41" s="2">
        <v>4000</v>
      </c>
      <c r="G41" s="2">
        <v>0</v>
      </c>
      <c r="H41" s="2">
        <v>4000</v>
      </c>
      <c r="I41" s="2">
        <v>0</v>
      </c>
      <c r="J41" s="30">
        <f t="shared" si="11"/>
        <v>8000</v>
      </c>
    </row>
    <row r="42" spans="2:10" s="5" customFormat="1" ht="12.95" customHeight="1" x14ac:dyDescent="0.2">
      <c r="B42" s="2"/>
      <c r="C42" s="2"/>
      <c r="D42" s="42"/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30">
        <f>SUM(E42:I42)</f>
        <v>0</v>
      </c>
    </row>
    <row r="43" spans="2:10" s="5" customFormat="1" ht="12.95" customHeight="1" x14ac:dyDescent="0.2">
      <c r="B43" s="27" t="s">
        <v>18</v>
      </c>
      <c r="C43" s="27"/>
      <c r="D43" s="41"/>
      <c r="E43" s="27">
        <f>SUM(E38:E42)</f>
        <v>15500</v>
      </c>
      <c r="F43" s="27">
        <f t="shared" ref="F43:I43" si="12">SUM(F38:F42)</f>
        <v>24000</v>
      </c>
      <c r="G43" s="27">
        <f t="shared" si="12"/>
        <v>5000</v>
      </c>
      <c r="H43" s="27">
        <f t="shared" si="12"/>
        <v>6000</v>
      </c>
      <c r="I43" s="27">
        <f t="shared" si="12"/>
        <v>0</v>
      </c>
      <c r="J43" s="36">
        <f>SUM(E43:I43)</f>
        <v>50500</v>
      </c>
    </row>
    <row r="44" spans="2:10" s="5" customFormat="1" ht="12.95" customHeight="1" x14ac:dyDescent="0.2">
      <c r="B44" s="2"/>
      <c r="C44" s="2"/>
      <c r="D44" s="42"/>
      <c r="E44" s="2"/>
      <c r="F44" s="2"/>
      <c r="G44" s="2"/>
      <c r="H44" s="2"/>
      <c r="I44" s="2"/>
      <c r="J44" s="30"/>
    </row>
    <row r="45" spans="2:10" s="5" customFormat="1" ht="12.95" customHeight="1" x14ac:dyDescent="0.2">
      <c r="B45" s="34" t="s">
        <v>20</v>
      </c>
      <c r="C45" s="27"/>
      <c r="D45" s="41"/>
      <c r="E45" s="27"/>
      <c r="F45" s="27"/>
      <c r="G45" s="27"/>
      <c r="H45" s="27"/>
      <c r="I45" s="27"/>
      <c r="J45" s="36"/>
    </row>
    <row r="46" spans="2:10" s="5" customFormat="1" ht="12.95" customHeight="1" x14ac:dyDescent="0.2">
      <c r="B46" s="2" t="s">
        <v>56</v>
      </c>
      <c r="C46" s="2"/>
      <c r="D46" s="42"/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30">
        <f>SUM(E46:I46)</f>
        <v>0</v>
      </c>
    </row>
    <row r="47" spans="2:10" s="5" customFormat="1" ht="12.95" customHeight="1" x14ac:dyDescent="0.2">
      <c r="B47" s="2" t="s">
        <v>57</v>
      </c>
      <c r="C47" s="2"/>
      <c r="D47" s="42"/>
      <c r="E47" s="2">
        <v>2000</v>
      </c>
      <c r="F47" s="2">
        <v>2000</v>
      </c>
      <c r="G47" s="2">
        <v>2000</v>
      </c>
      <c r="H47" s="2">
        <v>2000</v>
      </c>
      <c r="I47" s="2">
        <v>0</v>
      </c>
      <c r="J47" s="30">
        <f t="shared" ref="J47:J50" si="13">SUM(E47:I47)</f>
        <v>8000</v>
      </c>
    </row>
    <row r="48" spans="2:10" s="5" customFormat="1" ht="12.95" customHeight="1" x14ac:dyDescent="0.2">
      <c r="B48" s="2" t="s">
        <v>58</v>
      </c>
      <c r="C48" s="2"/>
      <c r="D48" s="42"/>
      <c r="E48" s="2">
        <v>4000</v>
      </c>
      <c r="F48" s="2">
        <v>4000</v>
      </c>
      <c r="G48" s="2">
        <v>4000</v>
      </c>
      <c r="H48" s="2">
        <v>4000</v>
      </c>
      <c r="I48" s="2">
        <v>0</v>
      </c>
      <c r="J48" s="30">
        <f t="shared" si="13"/>
        <v>16000</v>
      </c>
    </row>
    <row r="49" spans="1:17" s="5" customFormat="1" ht="12.95" customHeight="1" x14ac:dyDescent="0.2">
      <c r="B49" s="2" t="s">
        <v>59</v>
      </c>
      <c r="C49" s="2"/>
      <c r="D49" s="42"/>
      <c r="E49" s="2">
        <v>1000</v>
      </c>
      <c r="F49" s="2">
        <v>1000</v>
      </c>
      <c r="G49" s="2">
        <v>1000</v>
      </c>
      <c r="H49" s="2">
        <v>1000</v>
      </c>
      <c r="I49" s="2">
        <v>0</v>
      </c>
      <c r="J49" s="30">
        <f t="shared" si="13"/>
        <v>4000</v>
      </c>
    </row>
    <row r="50" spans="1:17" s="5" customFormat="1" ht="12.95" customHeight="1" x14ac:dyDescent="0.2">
      <c r="B50" s="2" t="s">
        <v>60</v>
      </c>
      <c r="C50" s="2"/>
      <c r="D50" s="42"/>
      <c r="E50" s="2">
        <v>79560</v>
      </c>
      <c r="F50" s="2">
        <v>116840</v>
      </c>
      <c r="G50" s="2">
        <v>53120</v>
      </c>
      <c r="H50" s="2">
        <v>19280</v>
      </c>
      <c r="I50" s="2">
        <v>0</v>
      </c>
      <c r="J50" s="30">
        <f t="shared" si="13"/>
        <v>268800</v>
      </c>
      <c r="L50" s="79"/>
      <c r="M50" s="79"/>
      <c r="N50" s="79"/>
      <c r="O50" s="79"/>
      <c r="P50" s="79"/>
    </row>
    <row r="51" spans="1:17" s="5" customFormat="1" ht="12.95" customHeight="1" x14ac:dyDescent="0.2">
      <c r="B51" s="27" t="s">
        <v>44</v>
      </c>
      <c r="C51" s="27"/>
      <c r="D51" s="41"/>
      <c r="E51" s="27">
        <f>SUM(E46:E50)</f>
        <v>86560</v>
      </c>
      <c r="F51" s="27">
        <f>SUM(F46:F50)</f>
        <v>123840</v>
      </c>
      <c r="G51" s="27">
        <f>SUM(G46:G50)</f>
        <v>60120</v>
      </c>
      <c r="H51" s="27">
        <f>SUM(H46:H50)</f>
        <v>26280</v>
      </c>
      <c r="I51" s="27">
        <f>SUM(I46:I50)</f>
        <v>0</v>
      </c>
      <c r="J51" s="36">
        <f>SUM(E51:I51)</f>
        <v>296800</v>
      </c>
      <c r="L51" s="70"/>
      <c r="M51" s="70"/>
      <c r="N51" s="70"/>
      <c r="O51" s="70"/>
      <c r="P51" s="70"/>
    </row>
    <row r="52" spans="1:17" s="5" customFormat="1" ht="12.95" customHeight="1" x14ac:dyDescent="0.2">
      <c r="B52" s="43"/>
      <c r="C52" s="2"/>
      <c r="D52" s="42"/>
      <c r="E52" s="2"/>
      <c r="F52" s="2"/>
      <c r="G52" s="2"/>
      <c r="H52" s="2"/>
      <c r="I52" s="2"/>
      <c r="J52" s="2"/>
      <c r="L52" s="70"/>
      <c r="M52" s="70"/>
      <c r="N52" s="70"/>
      <c r="O52" s="70"/>
      <c r="P52" s="70"/>
    </row>
    <row r="53" spans="1:17" s="5" customFormat="1" ht="12.95" customHeight="1" x14ac:dyDescent="0.2">
      <c r="B53" s="77"/>
      <c r="C53" s="2"/>
      <c r="D53" s="42"/>
      <c r="E53" s="78"/>
      <c r="F53" s="78"/>
      <c r="G53" s="78"/>
      <c r="H53" s="78"/>
      <c r="I53" s="78"/>
      <c r="J53" s="78"/>
      <c r="L53" s="75"/>
      <c r="M53" s="75"/>
      <c r="N53" s="75"/>
      <c r="O53" s="75"/>
      <c r="P53" s="75"/>
    </row>
    <row r="54" spans="1:17" s="5" customFormat="1" ht="12.95" customHeight="1" x14ac:dyDescent="0.2">
      <c r="B54" s="34" t="s">
        <v>50</v>
      </c>
      <c r="C54" s="27"/>
      <c r="D54" s="41"/>
      <c r="E54" s="89">
        <f>SUM(E35+E43+E51)</f>
        <v>167759.97500000001</v>
      </c>
      <c r="F54" s="89">
        <f>SUM(F35+F43+F51)</f>
        <v>215510.97425</v>
      </c>
      <c r="G54" s="89">
        <f>SUM(G35+G43+G51)</f>
        <v>134821.1034775</v>
      </c>
      <c r="H54" s="89">
        <f>SUM(H35+H43+H51)</f>
        <v>104072.13658182501</v>
      </c>
      <c r="I54" s="89">
        <f>SUM(I35+I43+I51)</f>
        <v>0</v>
      </c>
      <c r="J54" s="90">
        <f>SUM(E54:I54)</f>
        <v>622164.18930932495</v>
      </c>
      <c r="L54" s="83"/>
      <c r="M54" s="83"/>
      <c r="N54" s="83"/>
      <c r="O54" s="83"/>
      <c r="P54" s="83"/>
    </row>
    <row r="55" spans="1:17" s="5" customFormat="1" ht="12.95" customHeight="1" thickBot="1" x14ac:dyDescent="0.25">
      <c r="A55" s="77"/>
      <c r="B55" s="43"/>
      <c r="C55" s="2"/>
      <c r="D55" s="42"/>
      <c r="E55" s="80"/>
      <c r="F55" s="80"/>
      <c r="G55" s="80"/>
      <c r="H55" s="80"/>
      <c r="I55" s="80"/>
      <c r="J55" s="81"/>
      <c r="K55" s="77"/>
      <c r="L55" s="83"/>
      <c r="M55" s="83"/>
      <c r="N55" s="83"/>
      <c r="O55" s="83"/>
      <c r="P55" s="83"/>
    </row>
    <row r="56" spans="1:17" s="5" customFormat="1" ht="12.95" customHeight="1" thickTop="1" x14ac:dyDescent="0.2">
      <c r="A56" s="77"/>
      <c r="B56" s="123" t="s">
        <v>47</v>
      </c>
      <c r="C56" s="124"/>
      <c r="D56" s="124"/>
      <c r="E56" s="124"/>
      <c r="F56" s="124"/>
      <c r="G56" s="124"/>
      <c r="H56" s="124"/>
      <c r="I56" s="124"/>
      <c r="J56" s="124"/>
      <c r="K56" s="77"/>
      <c r="L56" s="70"/>
      <c r="M56" s="68"/>
      <c r="N56" s="68"/>
      <c r="O56" s="68"/>
      <c r="P56" s="68"/>
    </row>
    <row r="57" spans="1:17" s="5" customFormat="1" ht="12.95" customHeight="1" thickBot="1" x14ac:dyDescent="0.25">
      <c r="B57" s="125"/>
      <c r="C57" s="125"/>
      <c r="D57" s="125"/>
      <c r="E57" s="125"/>
      <c r="F57" s="125"/>
      <c r="G57" s="125"/>
      <c r="H57" s="125"/>
      <c r="I57" s="125"/>
      <c r="J57" s="125"/>
      <c r="L57" s="68"/>
      <c r="M57" s="68"/>
      <c r="N57" s="68"/>
      <c r="O57" s="68"/>
      <c r="P57" s="68"/>
    </row>
    <row r="58" spans="1:17" s="5" customFormat="1" ht="12.95" customHeight="1" thickTop="1" x14ac:dyDescent="0.2">
      <c r="L58" s="68"/>
      <c r="M58" s="68"/>
      <c r="N58" s="68"/>
      <c r="O58" s="68"/>
      <c r="P58" s="121"/>
      <c r="Q58" s="122"/>
    </row>
    <row r="59" spans="1:17" s="5" customFormat="1" ht="12.95" customHeight="1" x14ac:dyDescent="0.2">
      <c r="B59" s="34" t="s">
        <v>63</v>
      </c>
      <c r="C59" s="27"/>
      <c r="D59" s="41"/>
      <c r="E59" s="27"/>
      <c r="F59" s="27"/>
      <c r="G59" s="27"/>
      <c r="H59" s="27"/>
      <c r="I59" s="27"/>
      <c r="J59" s="36"/>
      <c r="L59" s="68"/>
      <c r="M59" s="68"/>
      <c r="N59" s="68"/>
      <c r="O59" s="68"/>
      <c r="P59" s="121"/>
      <c r="Q59" s="122"/>
    </row>
    <row r="60" spans="1:17" s="5" customFormat="1" ht="12.95" customHeight="1" x14ac:dyDescent="0.2">
      <c r="B60" s="2" t="s">
        <v>64</v>
      </c>
      <c r="C60" s="2"/>
      <c r="D60" s="42"/>
      <c r="E60" s="2"/>
      <c r="F60" s="2">
        <v>6000</v>
      </c>
      <c r="G60" s="2"/>
      <c r="H60" s="2">
        <v>6000</v>
      </c>
      <c r="I60" s="2"/>
      <c r="J60" s="30"/>
      <c r="L60" s="68"/>
      <c r="M60" s="68"/>
      <c r="N60" s="68"/>
      <c r="O60" s="68"/>
      <c r="P60" s="121"/>
      <c r="Q60" s="122"/>
    </row>
    <row r="61" spans="1:17" s="5" customFormat="1" ht="12.95" customHeight="1" x14ac:dyDescent="0.2"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f>SUM(E61:I61)</f>
        <v>0</v>
      </c>
      <c r="L61" s="68"/>
      <c r="M61" s="68"/>
      <c r="N61" s="68"/>
      <c r="O61" s="68"/>
      <c r="P61" s="94"/>
      <c r="Q61" s="122"/>
    </row>
    <row r="62" spans="1:17" s="5" customFormat="1" ht="12.95" customHeight="1" x14ac:dyDescent="0.2">
      <c r="B62" s="27" t="s">
        <v>22</v>
      </c>
      <c r="C62" s="27"/>
      <c r="D62" s="41"/>
      <c r="E62" s="29">
        <f>SUM(E61:E61)</f>
        <v>0</v>
      </c>
      <c r="F62" s="29">
        <f>SUM(F60:F61)</f>
        <v>6000</v>
      </c>
      <c r="G62" s="29">
        <f t="shared" ref="G62:I62" si="14">SUM(G60:G61)</f>
        <v>0</v>
      </c>
      <c r="H62" s="29">
        <f t="shared" si="14"/>
        <v>6000</v>
      </c>
      <c r="I62" s="29">
        <f t="shared" si="14"/>
        <v>0</v>
      </c>
      <c r="J62" s="29">
        <f>SUM(E62:I62)</f>
        <v>12000</v>
      </c>
      <c r="L62" s="83"/>
      <c r="M62" s="71"/>
      <c r="N62" s="71"/>
      <c r="O62" s="71"/>
      <c r="P62" s="95"/>
      <c r="Q62" s="122"/>
    </row>
    <row r="63" spans="1:17" s="5" customFormat="1" ht="12.95" customHeight="1" x14ac:dyDescent="0.2">
      <c r="L63" s="71"/>
      <c r="M63" s="71"/>
      <c r="N63" s="71"/>
      <c r="O63" s="71"/>
      <c r="P63" s="95"/>
      <c r="Q63" s="122"/>
    </row>
    <row r="64" spans="1:17" s="5" customFormat="1" ht="12.95" customHeight="1" x14ac:dyDescent="0.2">
      <c r="B64" s="34" t="s">
        <v>19</v>
      </c>
      <c r="C64" s="27"/>
      <c r="D64" s="41"/>
      <c r="E64" s="27"/>
      <c r="F64" s="27"/>
      <c r="G64" s="27"/>
      <c r="H64" s="27"/>
      <c r="I64" s="27"/>
      <c r="J64" s="36"/>
      <c r="L64" s="68"/>
      <c r="M64" s="68"/>
      <c r="N64" s="68"/>
      <c r="O64" s="68"/>
      <c r="P64" s="67"/>
      <c r="Q64" s="122"/>
    </row>
    <row r="65" spans="2:17" s="5" customFormat="1" ht="12.95" customHeight="1" x14ac:dyDescent="0.2"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30">
        <f t="shared" ref="J65:J68" si="15">SUM(E65:I65)</f>
        <v>0</v>
      </c>
      <c r="L65" s="68"/>
      <c r="M65" s="68"/>
      <c r="N65" s="70"/>
      <c r="O65" s="68"/>
      <c r="P65" s="96"/>
      <c r="Q65" s="122"/>
    </row>
    <row r="66" spans="2:17" s="5" customFormat="1" ht="12.95" customHeight="1" x14ac:dyDescent="0.2"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30">
        <f t="shared" si="15"/>
        <v>0</v>
      </c>
      <c r="L66" s="68"/>
      <c r="M66" s="68"/>
      <c r="N66" s="70"/>
      <c r="O66" s="68"/>
      <c r="P66" s="96"/>
      <c r="Q66" s="122"/>
    </row>
    <row r="67" spans="2:17" s="5" customFormat="1" ht="12.95" customHeight="1" x14ac:dyDescent="0.2"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30">
        <f t="shared" si="15"/>
        <v>0</v>
      </c>
      <c r="L67" s="68"/>
      <c r="M67" s="70"/>
      <c r="N67" s="70"/>
      <c r="O67" s="68"/>
      <c r="P67" s="96"/>
      <c r="Q67" s="122"/>
    </row>
    <row r="68" spans="2:17" s="5" customFormat="1" ht="12.95" customHeight="1" x14ac:dyDescent="0.2"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30">
        <f t="shared" si="15"/>
        <v>0</v>
      </c>
      <c r="L68" s="68"/>
      <c r="M68" s="71"/>
      <c r="N68" s="70"/>
      <c r="O68" s="68"/>
      <c r="P68" s="96"/>
      <c r="Q68" s="122"/>
    </row>
    <row r="69" spans="2:17" s="5" customFormat="1" ht="12.95" customHeight="1" x14ac:dyDescent="0.25">
      <c r="B69" s="27" t="s">
        <v>21</v>
      </c>
      <c r="C69" s="27"/>
      <c r="D69" s="41"/>
      <c r="E69" s="27">
        <f>SUM(E65:E68)</f>
        <v>0</v>
      </c>
      <c r="F69" s="27">
        <f>SUM(F65:F68)</f>
        <v>0</v>
      </c>
      <c r="G69" s="27">
        <f>SUM(G65:G68)</f>
        <v>0</v>
      </c>
      <c r="H69" s="27">
        <f>SUM(H65:H68)</f>
        <v>0</v>
      </c>
      <c r="I69" s="27">
        <f>SUM(I65:I68)</f>
        <v>0</v>
      </c>
      <c r="J69" s="36">
        <f>SUM(E69:I69)</f>
        <v>0</v>
      </c>
      <c r="L69" s="68"/>
      <c r="M69" s="71"/>
      <c r="N69" s="117"/>
      <c r="O69" s="68"/>
      <c r="P69" s="96"/>
      <c r="Q69" s="122"/>
    </row>
    <row r="70" spans="2:17" s="5" customFormat="1" ht="12.95" customHeight="1" x14ac:dyDescent="0.2">
      <c r="L70" s="68"/>
      <c r="M70" s="71"/>
      <c r="N70" s="70"/>
      <c r="O70" s="68"/>
      <c r="P70" s="96"/>
      <c r="Q70" s="122"/>
    </row>
    <row r="71" spans="2:17" s="5" customFormat="1" ht="12.95" customHeight="1" x14ac:dyDescent="0.2">
      <c r="B71" s="7" t="s">
        <v>17</v>
      </c>
      <c r="C71" s="46"/>
      <c r="D71" s="46"/>
      <c r="E71" s="8"/>
      <c r="F71" s="8"/>
      <c r="G71" s="8"/>
      <c r="H71" s="8"/>
      <c r="I71" s="8"/>
      <c r="J71" s="8"/>
      <c r="L71" s="68"/>
      <c r="M71" s="70"/>
      <c r="N71" s="68"/>
      <c r="O71" s="68"/>
      <c r="P71" s="67"/>
      <c r="Q71" s="122"/>
    </row>
    <row r="72" spans="2:17" s="5" customFormat="1" ht="12.95" customHeight="1" x14ac:dyDescent="0.25">
      <c r="B72" s="2" t="s">
        <v>62</v>
      </c>
      <c r="C72" s="47"/>
      <c r="D72" s="47"/>
      <c r="E72" s="9">
        <v>23556</v>
      </c>
      <c r="F72" s="9">
        <f>E72*1.03</f>
        <v>24262.68</v>
      </c>
      <c r="G72" s="9">
        <f t="shared" ref="G72:H72" si="16">F72*1.03</f>
        <v>24990.560400000002</v>
      </c>
      <c r="H72" s="9">
        <f t="shared" si="16"/>
        <v>25740.277212000005</v>
      </c>
      <c r="I72" s="9">
        <v>0</v>
      </c>
      <c r="J72" s="24">
        <f>SUM(E72:I72)</f>
        <v>98549.517612000011</v>
      </c>
      <c r="L72" s="68"/>
      <c r="M72" s="71"/>
      <c r="N72" s="118"/>
      <c r="O72" s="68"/>
      <c r="P72" s="67"/>
      <c r="Q72" s="122"/>
    </row>
    <row r="73" spans="2:17" s="5" customFormat="1" ht="12.95" customHeight="1" x14ac:dyDescent="0.2">
      <c r="B73" s="47"/>
      <c r="C73" s="47"/>
      <c r="D73" s="47"/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24">
        <f t="shared" ref="J73:J75" si="17">SUM(E73:I73)</f>
        <v>0</v>
      </c>
      <c r="L73" s="68"/>
      <c r="M73" s="71"/>
      <c r="N73" s="68"/>
      <c r="O73" s="68"/>
      <c r="P73" s="67"/>
      <c r="Q73" s="122"/>
    </row>
    <row r="74" spans="2:17" s="5" customFormat="1" ht="12.95" customHeight="1" x14ac:dyDescent="0.2">
      <c r="B74" s="47"/>
      <c r="C74" s="47"/>
      <c r="D74" s="47"/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24">
        <f t="shared" si="17"/>
        <v>0</v>
      </c>
      <c r="L74" s="68"/>
      <c r="M74" s="70"/>
      <c r="N74" s="68"/>
      <c r="O74" s="68"/>
      <c r="P74" s="67"/>
      <c r="Q74" s="122"/>
    </row>
    <row r="75" spans="2:17" s="5" customFormat="1" ht="12.95" customHeight="1" x14ac:dyDescent="0.25">
      <c r="B75" s="47"/>
      <c r="C75" s="47"/>
      <c r="D75" s="47"/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24">
        <f t="shared" si="17"/>
        <v>0</v>
      </c>
      <c r="L75" s="68"/>
      <c r="M75" s="71"/>
      <c r="N75" s="119"/>
      <c r="O75" s="68"/>
      <c r="P75" s="67"/>
      <c r="Q75" s="122"/>
    </row>
    <row r="76" spans="2:17" s="5" customFormat="1" ht="12.95" customHeight="1" x14ac:dyDescent="0.2">
      <c r="B76" s="27" t="s">
        <v>23</v>
      </c>
      <c r="C76" s="27"/>
      <c r="D76" s="41"/>
      <c r="E76" s="29">
        <f>SUM(E72:E75)</f>
        <v>23556</v>
      </c>
      <c r="F76" s="29">
        <f t="shared" ref="F76:J76" si="18">SUM(F72:F75)</f>
        <v>24262.68</v>
      </c>
      <c r="G76" s="29">
        <f t="shared" si="18"/>
        <v>24990.560400000002</v>
      </c>
      <c r="H76" s="29">
        <f t="shared" si="18"/>
        <v>25740.277212000005</v>
      </c>
      <c r="I76" s="29">
        <f t="shared" si="18"/>
        <v>0</v>
      </c>
      <c r="J76" s="29">
        <f t="shared" si="18"/>
        <v>98549.517612000011</v>
      </c>
      <c r="L76" s="68"/>
      <c r="M76" s="71"/>
      <c r="N76" s="68"/>
      <c r="O76" s="68"/>
      <c r="P76" s="67"/>
      <c r="Q76" s="122"/>
    </row>
    <row r="77" spans="2:17" s="77" customFormat="1" ht="12.95" customHeight="1" x14ac:dyDescent="0.2">
      <c r="B77" s="2"/>
      <c r="C77" s="2"/>
      <c r="D77" s="42"/>
      <c r="E77" s="24"/>
      <c r="F77" s="24"/>
      <c r="G77" s="24"/>
      <c r="H77" s="24"/>
      <c r="I77" s="24"/>
      <c r="J77" s="24"/>
      <c r="L77" s="68"/>
      <c r="M77" s="71"/>
      <c r="N77" s="68"/>
      <c r="O77" s="68"/>
      <c r="P77" s="67"/>
      <c r="Q77" s="79"/>
    </row>
    <row r="78" spans="2:17" s="5" customFormat="1" ht="12.95" customHeight="1" x14ac:dyDescent="0.2">
      <c r="B78" s="34" t="s">
        <v>9</v>
      </c>
      <c r="C78" s="49"/>
      <c r="D78" s="49"/>
      <c r="E78" s="84">
        <f>SUM(E54+E62+E69+E76)</f>
        <v>191315.97500000001</v>
      </c>
      <c r="F78" s="84">
        <f>SUM(F54+F62+F69+F76)</f>
        <v>245773.65424999999</v>
      </c>
      <c r="G78" s="84">
        <f>SUM(G54+G62+G69+G76)</f>
        <v>159811.66387749999</v>
      </c>
      <c r="H78" s="84">
        <f>SUM(H54+H62+H69+H76)</f>
        <v>135812.41379382502</v>
      </c>
      <c r="I78" s="84">
        <f>SUM(I54+I62+I69+I76)</f>
        <v>0</v>
      </c>
      <c r="J78" s="85">
        <f>SUM(E78:I78)</f>
        <v>732713.70692132507</v>
      </c>
      <c r="L78" s="68"/>
      <c r="M78" s="70"/>
      <c r="N78" s="68"/>
      <c r="O78" s="68"/>
      <c r="P78" s="67"/>
      <c r="Q78" s="122"/>
    </row>
    <row r="79" spans="2:17" s="5" customFormat="1" ht="12.95" customHeight="1" thickBot="1" x14ac:dyDescent="0.3">
      <c r="B79" s="43"/>
      <c r="C79" s="82"/>
      <c r="D79" s="98"/>
      <c r="E79" s="86"/>
      <c r="F79" s="86"/>
      <c r="G79" s="86"/>
      <c r="H79" s="86"/>
      <c r="I79" s="86"/>
      <c r="J79" s="87"/>
      <c r="L79" s="68"/>
      <c r="M79" s="71"/>
      <c r="N79" s="120"/>
      <c r="O79" s="68"/>
      <c r="P79" s="67"/>
      <c r="Q79" s="122"/>
    </row>
    <row r="80" spans="2:17" s="5" customFormat="1" ht="12.95" customHeight="1" thickBot="1" x14ac:dyDescent="0.25">
      <c r="B80" s="34" t="s">
        <v>8</v>
      </c>
      <c r="C80" s="45" t="s">
        <v>10</v>
      </c>
      <c r="D80" s="99">
        <v>0.47499999999999998</v>
      </c>
      <c r="E80" s="88">
        <f>SUM(D80*E54)</f>
        <v>79685.988125000003</v>
      </c>
      <c r="F80" s="88">
        <f>SUM(D80*F54)</f>
        <v>102367.71276874999</v>
      </c>
      <c r="G80" s="88">
        <f>SUM(D80*G54)</f>
        <v>64040.024151812497</v>
      </c>
      <c r="H80" s="88">
        <f>SUM(D80*H54)</f>
        <v>49434.264876366877</v>
      </c>
      <c r="I80" s="88">
        <f>SUM(D80*I54)</f>
        <v>0</v>
      </c>
      <c r="J80" s="88">
        <f>SUM(E80:I80)</f>
        <v>295527.98992192937</v>
      </c>
      <c r="L80" s="68"/>
      <c r="M80" s="71"/>
      <c r="N80" s="68"/>
      <c r="O80" s="68"/>
      <c r="P80" s="67"/>
      <c r="Q80" s="122"/>
    </row>
    <row r="81" spans="2:17" s="5" customFormat="1" ht="12.95" customHeight="1" x14ac:dyDescent="0.2">
      <c r="B81" s="47"/>
      <c r="C81" s="47"/>
      <c r="D81" s="47"/>
      <c r="E81" s="9"/>
      <c r="F81" s="9"/>
      <c r="G81" s="9"/>
      <c r="H81" s="9"/>
      <c r="I81" s="9"/>
      <c r="J81" s="24"/>
      <c r="L81" s="68"/>
      <c r="M81" s="71"/>
      <c r="N81" s="68"/>
      <c r="O81" s="68"/>
      <c r="P81" s="67"/>
      <c r="Q81" s="122"/>
    </row>
    <row r="82" spans="2:17" s="5" customFormat="1" ht="12.95" customHeight="1" thickBot="1" x14ac:dyDescent="0.25">
      <c r="B82" s="48" t="s">
        <v>45</v>
      </c>
      <c r="C82" s="49"/>
      <c r="D82" s="49"/>
      <c r="E82" s="50">
        <f>SUM(E78+E80)</f>
        <v>271001.96312500001</v>
      </c>
      <c r="F82" s="50">
        <f>SUM(F78+F80)</f>
        <v>348141.36701875</v>
      </c>
      <c r="G82" s="50">
        <f t="shared" ref="G82:I82" si="19">SUM(G78+G80)</f>
        <v>223851.68802931247</v>
      </c>
      <c r="H82" s="50">
        <f t="shared" si="19"/>
        <v>185246.6786701919</v>
      </c>
      <c r="I82" s="50">
        <f t="shared" si="19"/>
        <v>0</v>
      </c>
      <c r="J82" s="50">
        <f>SUM(E82:I82)</f>
        <v>1028241.6968432544</v>
      </c>
      <c r="L82" s="68"/>
      <c r="M82" s="70"/>
      <c r="N82" s="68"/>
      <c r="O82" s="68"/>
      <c r="P82" s="67"/>
      <c r="Q82" s="122"/>
    </row>
    <row r="83" spans="2:17" ht="15" customHeight="1" thickTop="1" x14ac:dyDescent="0.25">
      <c r="B83" s="11"/>
      <c r="C83" s="11"/>
      <c r="D83" s="11"/>
      <c r="E83" s="10"/>
      <c r="F83" s="10"/>
      <c r="G83" s="10"/>
      <c r="H83" s="10"/>
      <c r="I83" s="10"/>
      <c r="J83" s="4"/>
      <c r="L83" s="68"/>
      <c r="M83" s="69"/>
      <c r="N83" s="70"/>
      <c r="O83" s="68"/>
      <c r="P83" s="68"/>
      <c r="Q83" s="97"/>
    </row>
    <row r="84" spans="2:17" ht="15" customHeight="1" x14ac:dyDescent="0.2">
      <c r="B84" s="93"/>
      <c r="C84" s="114"/>
      <c r="D84" s="114"/>
      <c r="E84" s="115"/>
      <c r="F84" s="115"/>
      <c r="G84" s="115"/>
      <c r="H84" s="116"/>
      <c r="I84" s="115"/>
      <c r="J84" s="116"/>
      <c r="L84" s="68"/>
      <c r="M84" s="70"/>
      <c r="N84" s="68"/>
      <c r="O84" s="68"/>
      <c r="P84" s="68"/>
      <c r="Q84" s="97"/>
    </row>
    <row r="85" spans="2:17" ht="15" x14ac:dyDescent="0.25">
      <c r="B85" s="79"/>
      <c r="C85" s="114"/>
      <c r="D85" s="114"/>
      <c r="E85" s="115"/>
      <c r="F85" s="115"/>
      <c r="G85" s="115"/>
      <c r="H85" s="115"/>
      <c r="I85" s="115"/>
      <c r="J85" s="115"/>
      <c r="L85" s="68"/>
      <c r="M85" s="71"/>
      <c r="N85" s="72"/>
      <c r="O85" s="68"/>
      <c r="P85" s="68"/>
    </row>
    <row r="86" spans="2:17" ht="15" x14ac:dyDescent="0.2">
      <c r="B86" s="93"/>
      <c r="C86" s="93"/>
      <c r="D86" s="93"/>
      <c r="E86" s="116"/>
      <c r="F86" s="116"/>
      <c r="G86" s="116"/>
      <c r="H86" s="116"/>
      <c r="I86" s="116"/>
      <c r="J86" s="116"/>
      <c r="L86" s="68"/>
      <c r="M86" s="70"/>
      <c r="N86" s="70"/>
      <c r="O86" s="68"/>
      <c r="P86" s="68"/>
    </row>
    <row r="87" spans="2:17" ht="15" x14ac:dyDescent="0.2">
      <c r="L87" s="68"/>
      <c r="M87" s="70"/>
      <c r="N87" s="70"/>
      <c r="O87" s="68"/>
      <c r="P87" s="68"/>
    </row>
    <row r="88" spans="2:17" ht="13.5" hidden="1" customHeight="1" x14ac:dyDescent="0.2">
      <c r="B88" s="5"/>
      <c r="L88" s="68"/>
      <c r="M88" s="71"/>
      <c r="N88" s="68"/>
      <c r="O88" s="68"/>
      <c r="P88" s="68"/>
    </row>
    <row r="89" spans="2:17" ht="15" hidden="1" x14ac:dyDescent="0.25">
      <c r="L89" s="68"/>
      <c r="M89" s="71"/>
      <c r="N89" s="73"/>
      <c r="O89" s="68"/>
      <c r="P89" s="68"/>
    </row>
    <row r="90" spans="2:17" ht="14.25" hidden="1" customHeight="1" x14ac:dyDescent="0.2">
      <c r="L90" s="68"/>
      <c r="M90" s="70"/>
      <c r="N90" s="68"/>
      <c r="O90" s="68"/>
      <c r="P90" s="68"/>
    </row>
    <row r="91" spans="2:17" ht="13.5" hidden="1" customHeight="1" x14ac:dyDescent="0.25">
      <c r="L91" s="68"/>
      <c r="M91" s="71"/>
      <c r="N91" s="73"/>
      <c r="O91" s="68"/>
      <c r="P91" s="68"/>
    </row>
    <row r="92" spans="2:17" hidden="1" x14ac:dyDescent="0.2">
      <c r="L92" s="68"/>
      <c r="M92" s="74" t="e">
        <f>AVERAGE(0.46*N72+0.475*N75)/SUM(N72+N75)</f>
        <v>#DIV/0!</v>
      </c>
      <c r="N92" s="68"/>
      <c r="O92" s="68"/>
      <c r="P92" s="68"/>
    </row>
    <row r="93" spans="2:17" ht="13.5" hidden="1" customHeight="1" x14ac:dyDescent="0.2"/>
    <row r="94" spans="2:17" ht="13.5" customHeight="1" x14ac:dyDescent="0.2"/>
    <row r="95" spans="2:17" ht="13.5" customHeight="1" x14ac:dyDescent="0.2">
      <c r="L95" s="68"/>
      <c r="M95" s="68"/>
      <c r="N95" s="68"/>
      <c r="O95" s="68"/>
      <c r="P95" s="68"/>
    </row>
    <row r="97" spans="12:16" ht="13.5" customHeight="1" x14ac:dyDescent="0.2"/>
    <row r="98" spans="12:16" ht="13.5" customHeight="1" x14ac:dyDescent="0.2"/>
    <row r="111" spans="12:16" x14ac:dyDescent="0.2">
      <c r="L111" s="75"/>
      <c r="M111" s="76"/>
      <c r="N111" s="76"/>
      <c r="O111" s="76"/>
      <c r="P111" s="75"/>
    </row>
  </sheetData>
  <mergeCells count="5">
    <mergeCell ref="B56:J57"/>
    <mergeCell ref="L3:Q3"/>
    <mergeCell ref="L4:N4"/>
    <mergeCell ref="L6:N6"/>
    <mergeCell ref="P4:Q4"/>
  </mergeCells>
  <phoneticPr fontId="0" type="noConversion"/>
  <printOptions horizontalCentered="1"/>
  <pageMargins left="0.23622047244094499" right="0.23622047244094499" top="0.74803149606299202" bottom="0.74803149606299202" header="0.23622047244094499" footer="0.511811023622047"/>
  <pageSetup scale="7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00B0963-C875-4D82-8234-939DD26CF9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UIMTDC</vt:lpstr>
      <vt:lpstr>Sheet1</vt:lpstr>
      <vt:lpstr>UIMTDC!Print_Area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2011-06-03T14:56:01Z</dcterms:created>
  <dcterms:modified xsi:type="dcterms:W3CDTF">2019-09-10T22:21:30Z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TC018773909991</vt:lpwstr>
  </property>
</Properties>
</file>