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codeName="ThisWorkbook"/>
  <xr:revisionPtr revIDLastSave="0" documentId="13_ncr:1_{B95C4859-DAF3-43DB-943D-97C4D3189CAB}" xr6:coauthVersionLast="41" xr6:coauthVersionMax="41" xr10:uidLastSave="{00000000-0000-0000-0000-000000000000}"/>
  <bookViews>
    <workbookView xWindow="5130" yWindow="1395" windowWidth="28800" windowHeight="15435" xr2:uid="{00000000-000D-0000-FFFF-FFFF00000000}"/>
  </bookViews>
  <sheets>
    <sheet name="UIMTDC" sheetId="1" r:id="rId1"/>
    <sheet name="Sheet1" sheetId="2" r:id="rId2"/>
  </sheets>
  <definedNames>
    <definedName name="__IntlFixup" hidden="1">TRUE</definedName>
    <definedName name="__IntlFixupTable" hidden="1">#REF!</definedName>
    <definedName name="_Order1" hidden="1">0</definedName>
    <definedName name="AA.Report.Files" hidden="1">#REF!</definedName>
    <definedName name="AA.Reports.Available" hidden="1">#REF!</definedName>
    <definedName name="Database.File" hidden="1">#REF!</definedName>
    <definedName name="File.Type" hidden="1">#REF!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_xlnm.Print_Area" localSheetId="0">UIMTDC!$B$3:$J$81</definedName>
    <definedName name="Show.Acct.Update.Warning" hidden="1">#REF!</definedName>
    <definedName name="Show.MDB.Update.Warning" hidden="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1" i="1" l="1"/>
  <c r="F71" i="1"/>
  <c r="E71" i="1"/>
  <c r="F79" i="1" l="1"/>
  <c r="E79" i="1"/>
  <c r="E75" i="1"/>
  <c r="G9" i="1" l="1"/>
  <c r="H51" i="1"/>
  <c r="F17" i="1"/>
  <c r="G17" i="1" s="1"/>
  <c r="F16" i="1"/>
  <c r="G16" i="1" s="1"/>
  <c r="I9" i="1"/>
  <c r="F8" i="1"/>
  <c r="G8" i="1" s="1"/>
  <c r="M91" i="1" l="1"/>
  <c r="E61" i="1" l="1"/>
  <c r="F61" i="1"/>
  <c r="I75" i="1"/>
  <c r="H75" i="1"/>
  <c r="G75" i="1"/>
  <c r="F75" i="1"/>
  <c r="F77" i="1" s="1"/>
  <c r="J74" i="1"/>
  <c r="J73" i="1"/>
  <c r="J72" i="1"/>
  <c r="J71" i="1"/>
  <c r="I68" i="1"/>
  <c r="H68" i="1"/>
  <c r="G68" i="1"/>
  <c r="F68" i="1"/>
  <c r="E68" i="1"/>
  <c r="J67" i="1"/>
  <c r="J66" i="1"/>
  <c r="J65" i="1"/>
  <c r="J64" i="1"/>
  <c r="I61" i="1"/>
  <c r="H61" i="1"/>
  <c r="G61" i="1"/>
  <c r="J60" i="1"/>
  <c r="I51" i="1"/>
  <c r="G51" i="1"/>
  <c r="F51" i="1"/>
  <c r="E51" i="1"/>
  <c r="J50" i="1"/>
  <c r="J49" i="1"/>
  <c r="J48" i="1"/>
  <c r="J47" i="1"/>
  <c r="J46" i="1"/>
  <c r="I43" i="1"/>
  <c r="H43" i="1"/>
  <c r="G43" i="1"/>
  <c r="F43" i="1"/>
  <c r="E43" i="1"/>
  <c r="J42" i="1"/>
  <c r="J41" i="1"/>
  <c r="J40" i="1"/>
  <c r="J39" i="1"/>
  <c r="J38" i="1"/>
  <c r="I33" i="1"/>
  <c r="H33" i="1"/>
  <c r="G33" i="1"/>
  <c r="F33" i="1"/>
  <c r="E33" i="1"/>
  <c r="J33" i="1" s="1"/>
  <c r="I32" i="1"/>
  <c r="H32" i="1"/>
  <c r="G32" i="1"/>
  <c r="F32" i="1"/>
  <c r="J32" i="1" s="1"/>
  <c r="E32" i="1"/>
  <c r="I31" i="1"/>
  <c r="H31" i="1"/>
  <c r="G31" i="1"/>
  <c r="F31" i="1"/>
  <c r="E31" i="1"/>
  <c r="I30" i="1"/>
  <c r="H30" i="1"/>
  <c r="G30" i="1"/>
  <c r="F30" i="1"/>
  <c r="E30" i="1"/>
  <c r="I29" i="1"/>
  <c r="H29" i="1"/>
  <c r="G29" i="1"/>
  <c r="F29" i="1"/>
  <c r="E29" i="1"/>
  <c r="I28" i="1"/>
  <c r="H28" i="1"/>
  <c r="G28" i="1"/>
  <c r="F28" i="1"/>
  <c r="J28" i="1" s="1"/>
  <c r="E28" i="1"/>
  <c r="I27" i="1"/>
  <c r="H27" i="1"/>
  <c r="G27" i="1"/>
  <c r="J27" i="1" s="1"/>
  <c r="F27" i="1"/>
  <c r="E27" i="1"/>
  <c r="I26" i="1"/>
  <c r="H26" i="1"/>
  <c r="G26" i="1"/>
  <c r="F26" i="1"/>
  <c r="E26" i="1"/>
  <c r="I25" i="1"/>
  <c r="H25" i="1"/>
  <c r="G25" i="1"/>
  <c r="F25" i="1"/>
  <c r="E25" i="1"/>
  <c r="I24" i="1"/>
  <c r="H24" i="1"/>
  <c r="G24" i="1"/>
  <c r="F24" i="1"/>
  <c r="E24" i="1"/>
  <c r="I21" i="1"/>
  <c r="H21" i="1"/>
  <c r="G21" i="1"/>
  <c r="F21" i="1"/>
  <c r="E21" i="1"/>
  <c r="J20" i="1"/>
  <c r="J19" i="1"/>
  <c r="J18" i="1"/>
  <c r="J17" i="1"/>
  <c r="J16" i="1"/>
  <c r="I13" i="1"/>
  <c r="H13" i="1"/>
  <c r="G13" i="1"/>
  <c r="F13" i="1"/>
  <c r="E13" i="1"/>
  <c r="J11" i="1"/>
  <c r="J10" i="1"/>
  <c r="J9" i="1"/>
  <c r="J8" i="1"/>
  <c r="J26" i="1" l="1"/>
  <c r="J68" i="1"/>
  <c r="J75" i="1"/>
  <c r="J31" i="1"/>
  <c r="J30" i="1"/>
  <c r="J43" i="1"/>
  <c r="J13" i="1"/>
  <c r="J25" i="1"/>
  <c r="F34" i="1"/>
  <c r="F35" i="1" s="1"/>
  <c r="F54" i="1" s="1"/>
  <c r="J29" i="1"/>
  <c r="E34" i="1"/>
  <c r="E35" i="1" s="1"/>
  <c r="E54" i="1" s="1"/>
  <c r="J51" i="1"/>
  <c r="I34" i="1"/>
  <c r="I35" i="1" s="1"/>
  <c r="I54" i="1" s="1"/>
  <c r="I79" i="1" s="1"/>
  <c r="J21" i="1"/>
  <c r="J61" i="1"/>
  <c r="H34" i="1"/>
  <c r="H35" i="1" s="1"/>
  <c r="H54" i="1" s="1"/>
  <c r="G34" i="1"/>
  <c r="G35" i="1" s="1"/>
  <c r="G54" i="1" s="1"/>
  <c r="G79" i="1" s="1"/>
  <c r="J24" i="1"/>
  <c r="F81" i="1" l="1"/>
  <c r="I77" i="1"/>
  <c r="I81" i="1" s="1"/>
  <c r="H77" i="1"/>
  <c r="H79" i="1"/>
  <c r="J79" i="1" s="1"/>
  <c r="J34" i="1"/>
  <c r="J35" i="1" s="1"/>
  <c r="G77" i="1"/>
  <c r="E77" i="1"/>
  <c r="E81" i="1" s="1"/>
  <c r="J54" i="1"/>
  <c r="H81" i="1" l="1"/>
  <c r="G81" i="1"/>
  <c r="J77" i="1"/>
  <c r="J81" i="1" l="1"/>
</calcChain>
</file>

<file path=xl/sharedStrings.xml><?xml version="1.0" encoding="utf-8"?>
<sst xmlns="http://schemas.openxmlformats.org/spreadsheetml/2006/main" count="61" uniqueCount="52">
  <si>
    <t>Fringe</t>
  </si>
  <si>
    <t>Year 1</t>
  </si>
  <si>
    <t>Year 2</t>
  </si>
  <si>
    <t>Total</t>
  </si>
  <si>
    <t>Rate</t>
  </si>
  <si>
    <t>Total Salaries and Fringe</t>
  </si>
  <si>
    <t>Total Salaries</t>
  </si>
  <si>
    <t>Total  Fringe</t>
  </si>
  <si>
    <t>Indirect Costs</t>
  </si>
  <si>
    <t>Total Direct Costs</t>
  </si>
  <si>
    <t xml:space="preserve">Rate </t>
  </si>
  <si>
    <t>Travel</t>
  </si>
  <si>
    <t>Budget</t>
  </si>
  <si>
    <t>Year 3</t>
  </si>
  <si>
    <t>Senior Salaries</t>
  </si>
  <si>
    <t>Student/IH Salaries</t>
  </si>
  <si>
    <t>Total Student/IH Salaries</t>
  </si>
  <si>
    <t>Tuition</t>
  </si>
  <si>
    <t>Total Travel</t>
  </si>
  <si>
    <t>Equipment &gt;$5,000</t>
  </si>
  <si>
    <t>Subaward &gt;$25,000</t>
  </si>
  <si>
    <t>Other Direct Costs (include 1st $25,000 of Subawards here)</t>
  </si>
  <si>
    <t>Total Subaward &gt;$25,000</t>
  </si>
  <si>
    <t>Total Equipment &gt;$5,000</t>
  </si>
  <si>
    <t>Total Tuition</t>
  </si>
  <si>
    <t>Senior 1</t>
  </si>
  <si>
    <t>Senior 2</t>
  </si>
  <si>
    <t>Senior 3</t>
  </si>
  <si>
    <t>Senior 4</t>
  </si>
  <si>
    <t>Senior 5</t>
  </si>
  <si>
    <t>Student/IH 1</t>
  </si>
  <si>
    <t>Student/IH 2</t>
  </si>
  <si>
    <t>Student/IH 3</t>
  </si>
  <si>
    <t>Student/IH 4</t>
  </si>
  <si>
    <t>Student/IH 5</t>
  </si>
  <si>
    <t>Salary Base</t>
  </si>
  <si>
    <t>Year 4</t>
  </si>
  <si>
    <t>Year 5</t>
  </si>
  <si>
    <t>Total Other Direct Costs</t>
  </si>
  <si>
    <t>Total Budget (Direct + Indirect Costs)</t>
  </si>
  <si>
    <t>Enter Only Costs Excluded From F&amp;A Below This Point</t>
  </si>
  <si>
    <t>Modified Total Direct Costs</t>
  </si>
  <si>
    <t>foreign collecting</t>
  </si>
  <si>
    <t>domestic collecting</t>
  </si>
  <si>
    <t>domestic meetings</t>
  </si>
  <si>
    <t>fish husbandry</t>
  </si>
  <si>
    <t>lab reagents</t>
  </si>
  <si>
    <t>computer time</t>
  </si>
  <si>
    <t>publication costs</t>
  </si>
  <si>
    <t>Sequencing</t>
  </si>
  <si>
    <t>Tampa Meeting</t>
  </si>
  <si>
    <t>Adam Jones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</si>
</sst>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mmmm\ d\,\ yyyy"/>
    <numFmt numFmtId="171" formatCode="mm/dd/yy"/>
    <numFmt numFmtId="172" formatCode="&quot;$&quot;#,##0"/>
    <numFmt numFmtId="173" formatCode="0.0%"/>
    <numFmt numFmtId="174" formatCode="#,##0;[Red]#,##0"/>
    <numFmt numFmtId="175" formatCode="&quot;$&quot;#,##0;[Red]&quot;$&quot;#,##0"/>
  </numFmts>
  <fonts count="50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  <family val="2"/>
    </font>
    <font>
      <sz val="8"/>
      <name val="Tahoma"/>
      <family val="2"/>
    </font>
    <font>
      <sz val="8"/>
      <name val="Times New Roman"/>
      <family val="1"/>
    </font>
    <font>
      <sz val="8"/>
      <name val="Verdana"/>
      <family val="2"/>
    </font>
    <font>
      <sz val="10"/>
      <name val="Helv"/>
    </font>
    <font>
      <b/>
      <sz val="9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61"/>
      <name val="Calibri"/>
      <family val="2"/>
    </font>
    <font>
      <b/>
      <sz val="11"/>
      <color indexed="46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46"/>
      <name val="Calibri"/>
      <family val="2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sz val="11"/>
      <color indexed="10"/>
      <name val="Calibri"/>
      <family val="2"/>
    </font>
    <font>
      <sz val="11"/>
      <color indexed="8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color theme="1"/>
      <name val="Arial"/>
      <family val="2"/>
    </font>
    <font>
      <sz val="12"/>
      <color theme="1"/>
      <name val="Arial"/>
      <family val="2"/>
    </font>
    <font>
      <sz val="12"/>
      <color indexed="12"/>
      <name val="Arial"/>
      <family val="2"/>
    </font>
    <font>
      <b/>
      <sz val="10"/>
      <color indexed="8"/>
      <name val="Arial"/>
      <family val="2"/>
    </font>
    <font>
      <b/>
      <u/>
      <sz val="10"/>
      <color indexed="8"/>
      <name val="Arial"/>
      <family val="2"/>
    </font>
    <font>
      <sz val="10"/>
      <color indexed="12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indexed="12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7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0"/>
      </patternFill>
    </fill>
    <fill>
      <patternFill patternType="solid">
        <fgColor indexed="29"/>
      </patternFill>
    </fill>
    <fill>
      <patternFill patternType="solid">
        <fgColor indexed="56"/>
      </patternFill>
    </fill>
    <fill>
      <patternFill patternType="solid">
        <fgColor indexed="53"/>
      </patternFill>
    </fill>
    <fill>
      <patternFill patternType="solid">
        <fgColor indexed="54"/>
      </patternFill>
    </fill>
    <fill>
      <patternFill patternType="solid">
        <fgColor indexed="49"/>
      </patternFill>
    </fill>
    <fill>
      <patternFill patternType="solid">
        <fgColor indexed="46"/>
      </patternFill>
    </fill>
    <fill>
      <patternFill patternType="solid">
        <fgColor indexed="9"/>
        <bgColor indexed="64"/>
      </patternFill>
    </fill>
    <fill>
      <patternFill patternType="solid">
        <fgColor indexed="14"/>
      </patternFill>
    </fill>
    <fill>
      <patternFill patternType="solid">
        <fgColor indexed="55"/>
        <bgColor indexed="64"/>
      </patternFill>
    </fill>
    <fill>
      <patternFill patternType="solid">
        <fgColor indexed="55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6337778862885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46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 style="double">
        <color indexed="0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76">
    <xf numFmtId="0" fontId="0" fillId="0" borderId="0"/>
    <xf numFmtId="0" fontId="21" fillId="2" borderId="0" applyNumberFormat="0" applyBorder="0" applyAlignment="0" applyProtection="0"/>
    <xf numFmtId="0" fontId="21" fillId="3" borderId="0" applyNumberFormat="0" applyBorder="0" applyAlignment="0" applyProtection="0"/>
    <xf numFmtId="0" fontId="21" fillId="3" borderId="0" applyNumberFormat="0" applyBorder="0" applyAlignment="0" applyProtection="0"/>
    <xf numFmtId="0" fontId="21" fillId="4" borderId="0" applyNumberFormat="0" applyBorder="0" applyAlignment="0" applyProtection="0"/>
    <xf numFmtId="0" fontId="21" fillId="2" borderId="0" applyNumberFormat="0" applyBorder="0" applyAlignment="0" applyProtection="0"/>
    <xf numFmtId="0" fontId="21" fillId="5" borderId="0" applyNumberFormat="0" applyBorder="0" applyAlignment="0" applyProtection="0"/>
    <xf numFmtId="0" fontId="21" fillId="6" borderId="0" applyNumberFormat="0" applyBorder="0" applyAlignment="0" applyProtection="0"/>
    <xf numFmtId="0" fontId="21" fillId="3" borderId="0" applyNumberFormat="0" applyBorder="0" applyAlignment="0" applyProtection="0"/>
    <xf numFmtId="0" fontId="21" fillId="7" borderId="0" applyNumberFormat="0" applyBorder="0" applyAlignment="0" applyProtection="0"/>
    <xf numFmtId="0" fontId="21" fillId="8" borderId="0" applyNumberFormat="0" applyBorder="0" applyAlignment="0" applyProtection="0"/>
    <xf numFmtId="0" fontId="21" fillId="6" borderId="0" applyNumberFormat="0" applyBorder="0" applyAlignment="0" applyProtection="0"/>
    <xf numFmtId="0" fontId="21" fillId="7" borderId="0" applyNumberFormat="0" applyBorder="0" applyAlignment="0" applyProtection="0"/>
    <xf numFmtId="0" fontId="22" fillId="6" borderId="0" applyNumberFormat="0" applyBorder="0" applyAlignment="0" applyProtection="0"/>
    <xf numFmtId="0" fontId="22" fillId="3" borderId="0" applyNumberFormat="0" applyBorder="0" applyAlignment="0" applyProtection="0"/>
    <xf numFmtId="0" fontId="22" fillId="9" borderId="0" applyNumberFormat="0" applyBorder="0" applyAlignment="0" applyProtection="0"/>
    <xf numFmtId="0" fontId="22" fillId="8" borderId="0" applyNumberFormat="0" applyBorder="0" applyAlignment="0" applyProtection="0"/>
    <xf numFmtId="0" fontId="22" fillId="6" borderId="0" applyNumberFormat="0" applyBorder="0" applyAlignment="0" applyProtection="0"/>
    <xf numFmtId="0" fontId="22" fillId="10" borderId="0" applyNumberFormat="0" applyBorder="0" applyAlignment="0" applyProtection="0"/>
    <xf numFmtId="0" fontId="22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9" borderId="0" applyNumberFormat="0" applyBorder="0" applyAlignment="0" applyProtection="0"/>
    <xf numFmtId="0" fontId="22" fillId="13" borderId="0" applyNumberFormat="0" applyBorder="0" applyAlignment="0" applyProtection="0"/>
    <xf numFmtId="0" fontId="22" fillId="14" borderId="0" applyNumberFormat="0" applyBorder="0" applyAlignment="0" applyProtection="0"/>
    <xf numFmtId="0" fontId="22" fillId="15" borderId="0" applyNumberFormat="0" applyBorder="0" applyAlignment="0" applyProtection="0"/>
    <xf numFmtId="37" fontId="6" fillId="16" borderId="1" applyBorder="0" applyProtection="0">
      <alignment vertical="center"/>
    </xf>
    <xf numFmtId="0" fontId="23" fillId="17" borderId="0" applyNumberFormat="0" applyBorder="0" applyAlignment="0" applyProtection="0"/>
    <xf numFmtId="5" fontId="7" fillId="0" borderId="2">
      <protection locked="0"/>
    </xf>
    <xf numFmtId="0" fontId="8" fillId="18" borderId="0" applyBorder="0">
      <alignment horizontal="left" vertical="center" indent="1"/>
    </xf>
    <xf numFmtId="0" fontId="24" fillId="4" borderId="3" applyNumberFormat="0" applyAlignment="0" applyProtection="0"/>
    <xf numFmtId="0" fontId="25" fillId="19" borderId="4" applyNumberFormat="0" applyAlignment="0" applyProtection="0"/>
    <xf numFmtId="3" fontId="1" fillId="0" borderId="0" applyFont="0" applyFill="0" applyBorder="0" applyAlignment="0" applyProtection="0"/>
    <xf numFmtId="5" fontId="1" fillId="0" borderId="0" applyFont="0" applyFill="0" applyBorder="0" applyAlignment="0" applyProtection="0"/>
    <xf numFmtId="0" fontId="9" fillId="0" borderId="5"/>
    <xf numFmtId="4" fontId="7" fillId="20" borderId="5">
      <protection locked="0"/>
    </xf>
    <xf numFmtId="0" fontId="1" fillId="0" borderId="0" applyFont="0" applyFill="0" applyBorder="0" applyAlignment="0" applyProtection="0"/>
    <xf numFmtId="171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26" fillId="0" borderId="0" applyNumberFormat="0" applyFill="0" applyBorder="0" applyAlignment="0" applyProtection="0"/>
    <xf numFmtId="2" fontId="1" fillId="0" borderId="0" applyFont="0" applyFill="0" applyBorder="0" applyAlignment="0" applyProtection="0"/>
    <xf numFmtId="0" fontId="27" fillId="6" borderId="0" applyNumberFormat="0" applyBorder="0" applyAlignment="0" applyProtection="0"/>
    <xf numFmtId="4" fontId="7" fillId="21" borderId="5"/>
    <xf numFmtId="43" fontId="10" fillId="0" borderId="6"/>
    <xf numFmtId="37" fontId="11" fillId="22" borderId="2" applyBorder="0">
      <alignment horizontal="left" vertical="center" indent="1"/>
    </xf>
    <xf numFmtId="37" fontId="12" fillId="23" borderId="7" applyFill="0">
      <alignment vertical="center"/>
    </xf>
    <xf numFmtId="0" fontId="12" fillId="24" borderId="8" applyNumberFormat="0">
      <alignment horizontal="left" vertical="top" indent="1"/>
    </xf>
    <xf numFmtId="0" fontId="12" fillId="16" borderId="0" applyBorder="0">
      <alignment horizontal="left" vertical="center" indent="1"/>
    </xf>
    <xf numFmtId="0" fontId="12" fillId="0" borderId="8" applyNumberFormat="0" applyFill="0">
      <alignment horizontal="centerContinuous" vertical="top"/>
    </xf>
    <xf numFmtId="0" fontId="13" fillId="0" borderId="0" applyNumberFormat="0" applyFont="0" applyFill="0" applyAlignment="0" applyProtection="0"/>
    <xf numFmtId="0" fontId="14" fillId="0" borderId="0" applyNumberFormat="0" applyFont="0" applyFill="0" applyAlignment="0" applyProtection="0"/>
    <xf numFmtId="0" fontId="28" fillId="0" borderId="9" applyNumberFormat="0" applyFill="0" applyAlignment="0" applyProtection="0"/>
    <xf numFmtId="0" fontId="28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29" fillId="10" borderId="3" applyNumberFormat="0" applyAlignment="0" applyProtection="0"/>
    <xf numFmtId="43" fontId="10" fillId="0" borderId="10"/>
    <xf numFmtId="0" fontId="30" fillId="0" borderId="11" applyNumberFormat="0" applyFill="0" applyAlignment="0" applyProtection="0"/>
    <xf numFmtId="44" fontId="10" fillId="0" borderId="12"/>
    <xf numFmtId="0" fontId="31" fillId="7" borderId="0" applyNumberFormat="0" applyBorder="0" applyAlignment="0" applyProtection="0"/>
    <xf numFmtId="0" fontId="15" fillId="23" borderId="0">
      <alignment horizontal="left" wrapText="1" indent="1"/>
    </xf>
    <xf numFmtId="37" fontId="6" fillId="16" borderId="13" applyBorder="0">
      <alignment horizontal="left" vertical="center" indent="2"/>
    </xf>
    <xf numFmtId="0" fontId="16" fillId="0" borderId="0"/>
    <xf numFmtId="0" fontId="1" fillId="7" borderId="14" applyNumberFormat="0" applyFont="0" applyAlignment="0" applyProtection="0"/>
    <xf numFmtId="0" fontId="32" fillId="4" borderId="15" applyNumberFormat="0" applyAlignment="0" applyProtection="0"/>
    <xf numFmtId="169" fontId="17" fillId="25" borderId="16"/>
    <xf numFmtId="168" fontId="17" fillId="0" borderId="16" applyFont="0" applyFill="0" applyBorder="0" applyAlignment="0" applyProtection="0">
      <protection locked="0"/>
    </xf>
    <xf numFmtId="2" fontId="18" fillId="0" borderId="0">
      <protection locked="0"/>
    </xf>
    <xf numFmtId="0" fontId="1" fillId="26" borderId="0"/>
    <xf numFmtId="49" fontId="1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19" fillId="0" borderId="0">
      <alignment horizontal="right"/>
    </xf>
    <xf numFmtId="0" fontId="20" fillId="0" borderId="0"/>
    <xf numFmtId="0" fontId="1" fillId="0" borderId="17" applyNumberFormat="0" applyFont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34" fillId="0" borderId="0" applyNumberFormat="0" applyFill="0" applyBorder="0" applyAlignment="0" applyProtection="0"/>
  </cellStyleXfs>
  <cellXfs count="107">
    <xf numFmtId="0" fontId="0" fillId="0" borderId="0" xfId="0"/>
    <xf numFmtId="0" fontId="2" fillId="0" borderId="0" xfId="0" applyFont="1" applyProtection="1"/>
    <xf numFmtId="0" fontId="4" fillId="0" borderId="0" xfId="0" applyFont="1" applyFill="1" applyProtection="1"/>
    <xf numFmtId="0" fontId="3" fillId="28" borderId="0" xfId="0" applyFont="1" applyFill="1" applyAlignment="1" applyProtection="1">
      <alignment horizontal="centerContinuous" vertical="center"/>
    </xf>
    <xf numFmtId="38" fontId="35" fillId="0" borderId="0" xfId="0" applyNumberFormat="1" applyFont="1" applyFill="1" applyProtection="1"/>
    <xf numFmtId="0" fontId="1" fillId="0" borderId="0" xfId="0" applyFont="1" applyProtection="1"/>
    <xf numFmtId="0" fontId="38" fillId="28" borderId="0" xfId="0" applyFont="1" applyFill="1" applyAlignment="1" applyProtection="1">
      <alignment horizontal="centerContinuous" vertical="center"/>
    </xf>
    <xf numFmtId="0" fontId="37" fillId="28" borderId="0" xfId="0" applyFont="1" applyFill="1" applyProtection="1"/>
    <xf numFmtId="0" fontId="37" fillId="28" borderId="0" xfId="0" applyFont="1" applyFill="1" applyAlignment="1" applyProtection="1">
      <alignment horizontal="center"/>
    </xf>
    <xf numFmtId="3" fontId="39" fillId="0" borderId="0" xfId="53" applyNumberFormat="1" applyFont="1" applyAlignment="1" applyProtection="1">
      <alignment horizontal="right" vertical="center"/>
    </xf>
    <xf numFmtId="3" fontId="40" fillId="0" borderId="0" xfId="53" applyNumberFormat="1" applyFont="1" applyAlignment="1" applyProtection="1">
      <alignment horizontal="right" vertical="center"/>
    </xf>
    <xf numFmtId="0" fontId="41" fillId="0" borderId="0" xfId="53" applyFont="1" applyAlignment="1" applyProtection="1">
      <alignment horizontal="center" vertical="center"/>
    </xf>
    <xf numFmtId="170" fontId="42" fillId="0" borderId="0" xfId="36" applyNumberFormat="1" applyFont="1" applyFill="1" applyAlignment="1" applyProtection="1">
      <alignment horizontal="centerContinuous"/>
      <protection locked="0"/>
    </xf>
    <xf numFmtId="0" fontId="4" fillId="0" borderId="0" xfId="0" applyFont="1" applyFill="1" applyAlignment="1" applyProtection="1">
      <alignment horizontal="centerContinuous"/>
    </xf>
    <xf numFmtId="172" fontId="37" fillId="0" borderId="0" xfId="0" applyNumberFormat="1" applyFont="1" applyFill="1" applyBorder="1" applyAlignment="1" applyProtection="1">
      <alignment horizontal="right"/>
    </xf>
    <xf numFmtId="0" fontId="4" fillId="27" borderId="19" xfId="0" applyFont="1" applyFill="1" applyBorder="1" applyProtection="1"/>
    <xf numFmtId="0" fontId="42" fillId="27" borderId="19" xfId="0" applyFont="1" applyFill="1" applyBorder="1" applyAlignment="1" applyProtection="1">
      <alignment horizontal="center"/>
    </xf>
    <xf numFmtId="0" fontId="42" fillId="27" borderId="19" xfId="0" applyFont="1" applyFill="1" applyBorder="1" applyAlignment="1" applyProtection="1">
      <alignment horizontal="centerContinuous"/>
    </xf>
    <xf numFmtId="0" fontId="42" fillId="28" borderId="18" xfId="0" applyFont="1" applyFill="1" applyBorder="1" applyProtection="1"/>
    <xf numFmtId="0" fontId="4" fillId="28" borderId="18" xfId="0" applyFont="1" applyFill="1" applyBorder="1" applyProtection="1"/>
    <xf numFmtId="0" fontId="42" fillId="28" borderId="18" xfId="0" applyFont="1" applyFill="1" applyBorder="1" applyAlignment="1" applyProtection="1">
      <alignment horizontal="center"/>
    </xf>
    <xf numFmtId="3" fontId="42" fillId="28" borderId="18" xfId="0" applyNumberFormat="1" applyFont="1" applyFill="1" applyBorder="1" applyAlignment="1" applyProtection="1">
      <alignment horizontal="center"/>
      <protection locked="0"/>
    </xf>
    <xf numFmtId="3" fontId="37" fillId="28" borderId="18" xfId="0" applyNumberFormat="1" applyFont="1" applyFill="1" applyBorder="1" applyAlignment="1" applyProtection="1">
      <alignment horizontal="center"/>
      <protection locked="0"/>
    </xf>
    <xf numFmtId="0" fontId="4" fillId="0" borderId="0" xfId="0" applyNumberFormat="1" applyFont="1" applyFill="1" applyProtection="1">
      <protection locked="0"/>
    </xf>
    <xf numFmtId="3" fontId="4" fillId="0" borderId="0" xfId="0" applyNumberFormat="1" applyFont="1" applyFill="1" applyProtection="1"/>
    <xf numFmtId="3" fontId="1" fillId="0" borderId="0" xfId="0" applyNumberFormat="1" applyFont="1" applyProtection="1"/>
    <xf numFmtId="0" fontId="4" fillId="0" borderId="0" xfId="0" applyNumberFormat="1" applyFont="1" applyFill="1" applyAlignment="1" applyProtection="1">
      <alignment horizontal="right"/>
      <protection locked="0"/>
    </xf>
    <xf numFmtId="0" fontId="4" fillId="28" borderId="0" xfId="0" applyFont="1" applyFill="1" applyProtection="1"/>
    <xf numFmtId="0" fontId="4" fillId="28" borderId="0" xfId="0" applyNumberFormat="1" applyFont="1" applyFill="1" applyProtection="1">
      <protection locked="0"/>
    </xf>
    <xf numFmtId="3" fontId="4" fillId="28" borderId="0" xfId="0" applyNumberFormat="1" applyFont="1" applyFill="1" applyProtection="1"/>
    <xf numFmtId="38" fontId="4" fillId="0" borderId="0" xfId="0" applyNumberFormat="1" applyFont="1" applyFill="1" applyProtection="1"/>
    <xf numFmtId="0" fontId="43" fillId="28" borderId="0" xfId="0" applyFont="1" applyFill="1" applyProtection="1"/>
    <xf numFmtId="0" fontId="43" fillId="28" borderId="0" xfId="0" applyNumberFormat="1" applyFont="1" applyFill="1" applyProtection="1">
      <protection locked="0"/>
    </xf>
    <xf numFmtId="38" fontId="42" fillId="28" borderId="0" xfId="0" applyNumberFormat="1" applyFont="1" applyFill="1" applyAlignment="1" applyProtection="1">
      <alignment horizontal="center"/>
    </xf>
    <xf numFmtId="0" fontId="42" fillId="28" borderId="0" xfId="0" applyFont="1" applyFill="1" applyProtection="1"/>
    <xf numFmtId="0" fontId="42" fillId="28" borderId="0" xfId="0" applyNumberFormat="1" applyFont="1" applyFill="1" applyAlignment="1" applyProtection="1">
      <alignment horizontal="center"/>
      <protection locked="0"/>
    </xf>
    <xf numFmtId="38" fontId="4" fillId="28" borderId="0" xfId="0" applyNumberFormat="1" applyFont="1" applyFill="1" applyProtection="1"/>
    <xf numFmtId="173" fontId="4" fillId="0" borderId="0" xfId="0" applyNumberFormat="1" applyFont="1" applyFill="1" applyProtection="1">
      <protection locked="0"/>
    </xf>
    <xf numFmtId="0" fontId="4" fillId="28" borderId="0" xfId="0" applyNumberFormat="1" applyFont="1" applyFill="1" applyBorder="1" applyProtection="1"/>
    <xf numFmtId="6" fontId="4" fillId="28" borderId="0" xfId="0" applyNumberFormat="1" applyFont="1" applyFill="1" applyBorder="1" applyProtection="1"/>
    <xf numFmtId="38" fontId="4" fillId="28" borderId="0" xfId="0" applyNumberFormat="1" applyFont="1" applyFill="1" applyBorder="1" applyProtection="1"/>
    <xf numFmtId="0" fontId="4" fillId="28" borderId="0" xfId="0" applyNumberFormat="1" applyFont="1" applyFill="1" applyProtection="1"/>
    <xf numFmtId="0" fontId="4" fillId="0" borderId="0" xfId="0" applyNumberFormat="1" applyFont="1" applyFill="1" applyProtection="1"/>
    <xf numFmtId="0" fontId="42" fillId="0" borderId="0" xfId="0" applyFont="1" applyFill="1" applyProtection="1"/>
    <xf numFmtId="0" fontId="42" fillId="28" borderId="0" xfId="0" applyNumberFormat="1" applyFont="1" applyFill="1" applyAlignment="1" applyProtection="1">
      <alignment horizontal="center"/>
    </xf>
    <xf numFmtId="0" fontId="1" fillId="28" borderId="0" xfId="0" applyFont="1" applyFill="1" applyProtection="1"/>
    <xf numFmtId="0" fontId="44" fillId="0" borderId="0" xfId="53" applyFont="1" applyAlignment="1" applyProtection="1">
      <alignment horizontal="center" vertical="center"/>
    </xf>
    <xf numFmtId="0" fontId="45" fillId="28" borderId="0" xfId="53" applyFont="1" applyFill="1" applyAlignment="1" applyProtection="1">
      <alignment horizontal="left" vertical="center"/>
    </xf>
    <xf numFmtId="0" fontId="44" fillId="28" borderId="0" xfId="53" applyFont="1" applyFill="1" applyAlignment="1" applyProtection="1">
      <alignment horizontal="center" vertical="center"/>
    </xf>
    <xf numFmtId="3" fontId="42" fillId="28" borderId="12" xfId="0" applyNumberFormat="1" applyFont="1" applyFill="1" applyBorder="1" applyProtection="1"/>
    <xf numFmtId="6" fontId="4" fillId="28" borderId="0" xfId="0" applyNumberFormat="1" applyFont="1" applyFill="1" applyProtection="1"/>
    <xf numFmtId="0" fontId="0" fillId="30" borderId="0" xfId="0" applyFill="1" applyBorder="1"/>
    <xf numFmtId="0" fontId="0" fillId="0" borderId="0" xfId="0" applyFill="1" applyBorder="1" applyAlignment="1"/>
    <xf numFmtId="0" fontId="46" fillId="0" borderId="0" xfId="0" applyFont="1" applyFill="1" applyBorder="1" applyAlignment="1">
      <alignment horizontal="center"/>
    </xf>
    <xf numFmtId="0" fontId="4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2" fontId="46" fillId="0" borderId="0" xfId="0" applyNumberFormat="1" applyFont="1" applyFill="1" applyBorder="1" applyAlignment="1" applyProtection="1"/>
    <xf numFmtId="175" fontId="46" fillId="0" borderId="0" xfId="0" applyNumberFormat="1" applyFont="1" applyFill="1" applyBorder="1" applyAlignment="1"/>
    <xf numFmtId="0" fontId="48" fillId="0" borderId="0" xfId="0" applyFont="1" applyFill="1" applyBorder="1" applyAlignme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1" fillId="0" borderId="0" xfId="0" applyFont="1" applyFill="1" applyProtection="1"/>
    <xf numFmtId="6" fontId="4" fillId="0" borderId="0" xfId="0" applyNumberFormat="1" applyFont="1" applyFill="1" applyProtection="1">
      <protection locked="0"/>
    </xf>
    <xf numFmtId="0" fontId="1" fillId="0" borderId="0" xfId="0" applyFont="1" applyFill="1" applyBorder="1" applyProtection="1"/>
    <xf numFmtId="38" fontId="4" fillId="0" borderId="0" xfId="0" applyNumberFormat="1" applyFont="1" applyFill="1" applyBorder="1" applyProtection="1"/>
    <xf numFmtId="38" fontId="4" fillId="0" borderId="0" xfId="0" applyNumberFormat="1" applyFont="1" applyFill="1" applyBorder="1" applyProtection="1">
      <protection locked="0"/>
    </xf>
    <xf numFmtId="0" fontId="44" fillId="0" borderId="0" xfId="53" applyFont="1" applyFill="1" applyAlignment="1" applyProtection="1">
      <alignment horizontal="center" vertical="center"/>
    </xf>
    <xf numFmtId="0" fontId="47" fillId="0" borderId="0" xfId="0" applyFont="1" applyFill="1" applyBorder="1" applyAlignment="1">
      <alignment horizontal="center" vertical="center"/>
    </xf>
    <xf numFmtId="3" fontId="45" fillId="28" borderId="0" xfId="53" applyNumberFormat="1" applyFont="1" applyFill="1" applyAlignment="1" applyProtection="1">
      <alignment horizontal="right" vertical="center"/>
    </xf>
    <xf numFmtId="3" fontId="42" fillId="28" borderId="0" xfId="0" applyNumberFormat="1" applyFont="1" applyFill="1" applyProtection="1"/>
    <xf numFmtId="3" fontId="45" fillId="0" borderId="0" xfId="53" applyNumberFormat="1" applyFont="1" applyFill="1" applyAlignment="1" applyProtection="1">
      <alignment horizontal="right" vertical="center"/>
    </xf>
    <xf numFmtId="3" fontId="42" fillId="0" borderId="0" xfId="0" applyNumberFormat="1" applyFont="1" applyFill="1" applyProtection="1"/>
    <xf numFmtId="3" fontId="42" fillId="28" borderId="0" xfId="0" applyNumberFormat="1" applyFont="1" applyFill="1" applyBorder="1" applyProtection="1"/>
    <xf numFmtId="38" fontId="42" fillId="28" borderId="20" xfId="0" applyNumberFormat="1" applyFont="1" applyFill="1" applyBorder="1" applyProtection="1"/>
    <xf numFmtId="38" fontId="42" fillId="28" borderId="20" xfId="0" applyNumberFormat="1" applyFont="1" applyFill="1" applyBorder="1" applyProtection="1">
      <protection locked="0"/>
    </xf>
    <xf numFmtId="173" fontId="37" fillId="0" borderId="0" xfId="0" applyNumberFormat="1" applyFont="1" applyFill="1" applyBorder="1" applyProtection="1"/>
    <xf numFmtId="0" fontId="37" fillId="0" borderId="0" xfId="0" applyFont="1" applyFill="1" applyBorder="1" applyProtection="1"/>
    <xf numFmtId="0" fontId="0" fillId="0" borderId="0" xfId="0" applyBorder="1"/>
    <xf numFmtId="0" fontId="47" fillId="30" borderId="0" xfId="0" applyFont="1" applyFill="1" applyBorder="1" applyAlignment="1">
      <alignment horizontal="center" vertical="center"/>
    </xf>
    <xf numFmtId="0" fontId="0" fillId="30" borderId="0" xfId="0" applyFill="1" applyBorder="1" applyAlignment="1"/>
    <xf numFmtId="0" fontId="2" fillId="0" borderId="0" xfId="0" applyFont="1" applyBorder="1" applyProtection="1"/>
    <xf numFmtId="0" fontId="49" fillId="0" borderId="0" xfId="53" applyFont="1" applyFill="1" applyAlignment="1" applyProtection="1">
      <alignment horizontal="center" vertical="center"/>
    </xf>
    <xf numFmtId="10" fontId="4" fillId="31" borderId="21" xfId="0" applyNumberFormat="1" applyFont="1" applyFill="1" applyBorder="1" applyProtection="1"/>
    <xf numFmtId="0" fontId="2" fillId="0" borderId="0" xfId="0" applyFont="1" applyFill="1" applyBorder="1" applyProtection="1"/>
    <xf numFmtId="3" fontId="2" fillId="0" borderId="0" xfId="0" applyNumberFormat="1" applyFont="1" applyFill="1" applyBorder="1" applyProtection="1"/>
    <xf numFmtId="3" fontId="37" fillId="0" borderId="0" xfId="0" applyNumberFormat="1" applyFont="1" applyFill="1" applyBorder="1" applyProtection="1"/>
    <xf numFmtId="1" fontId="46" fillId="0" borderId="0" xfId="0" applyNumberFormat="1" applyFont="1" applyFill="1" applyBorder="1" applyAlignment="1">
      <alignment horizontal="right"/>
    </xf>
    <xf numFmtId="174" fontId="46" fillId="0" borderId="0" xfId="0" applyNumberFormat="1" applyFont="1" applyFill="1" applyBorder="1" applyAlignment="1"/>
    <xf numFmtId="1" fontId="46" fillId="0" borderId="0" xfId="0" applyNumberFormat="1" applyFont="1" applyFill="1" applyBorder="1" applyAlignment="1"/>
    <xf numFmtId="10" fontId="46" fillId="0" borderId="0" xfId="0" applyNumberFormat="1" applyFont="1" applyFill="1" applyBorder="1" applyAlignment="1"/>
    <xf numFmtId="0" fontId="46" fillId="0" borderId="0" xfId="0" applyFont="1" applyBorder="1" applyAlignment="1">
      <alignment horizontal="center" vertical="center" wrapText="1"/>
    </xf>
    <xf numFmtId="0" fontId="1" fillId="0" borderId="0" xfId="0" applyFont="1" applyBorder="1" applyProtection="1"/>
    <xf numFmtId="0" fontId="37" fillId="0" borderId="0" xfId="0" applyFont="1" applyFill="1" applyBorder="1" applyAlignment="1" applyProtection="1"/>
    <xf numFmtId="10" fontId="37" fillId="0" borderId="0" xfId="0" applyNumberFormat="1" applyFont="1" applyFill="1" applyBorder="1" applyProtection="1"/>
    <xf numFmtId="173" fontId="1" fillId="0" borderId="0" xfId="0" applyNumberFormat="1" applyFont="1" applyFill="1" applyBorder="1" applyProtection="1"/>
    <xf numFmtId="0" fontId="42" fillId="29" borderId="23" xfId="0" applyFont="1" applyFill="1" applyBorder="1" applyAlignment="1" applyProtection="1">
      <alignment horizontal="left" vertical="center"/>
    </xf>
    <xf numFmtId="0" fontId="0" fillId="29" borderId="23" xfId="0" applyFill="1" applyBorder="1" applyAlignment="1">
      <alignment horizontal="left" vertical="center"/>
    </xf>
    <xf numFmtId="0" fontId="0" fillId="29" borderId="22" xfId="0" applyFill="1" applyBorder="1" applyAlignment="1">
      <alignment horizontal="left" vertical="center"/>
    </xf>
    <xf numFmtId="0" fontId="38" fillId="0" borderId="0" xfId="0" applyFont="1" applyFill="1" applyBorder="1" applyAlignment="1" applyProtection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6" fillId="0" borderId="0" xfId="0" applyFont="1" applyFill="1" applyBorder="1" applyAlignment="1"/>
    <xf numFmtId="0" fontId="37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Alignment="1">
      <alignment horizontal="right"/>
    </xf>
    <xf numFmtId="0" fontId="37" fillId="0" borderId="0" xfId="0" applyFont="1" applyFill="1" applyBorder="1" applyAlignment="1" applyProtection="1">
      <alignment horizontal="left"/>
    </xf>
    <xf numFmtId="0" fontId="37" fillId="0" borderId="0" xfId="0" applyFont="1" applyFill="1" applyBorder="1" applyAlignment="1">
      <alignment horizontal="left"/>
    </xf>
    <xf numFmtId="172" fontId="37" fillId="0" borderId="0" xfId="0" applyNumberFormat="1" applyFont="1" applyFill="1" applyBorder="1" applyAlignment="1">
      <alignment horizontal="right"/>
    </xf>
    <xf numFmtId="0" fontId="1" fillId="0" borderId="0" xfId="0" applyFont="1" applyFill="1" applyBorder="1" applyAlignment="1">
      <alignment horizontal="right"/>
    </xf>
  </cellXfs>
  <cellStyles count="76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mount" xfId="25" xr:uid="{00000000-0005-0000-0000-000018000000}"/>
    <cellStyle name="Bad" xfId="26" builtinId="27" customBuiltin="1"/>
    <cellStyle name="Blank" xfId="27" xr:uid="{00000000-0005-0000-0000-00001A000000}"/>
    <cellStyle name="Body text" xfId="28" xr:uid="{00000000-0005-0000-0000-00001B000000}"/>
    <cellStyle name="Calculation" xfId="29" builtinId="22" customBuiltin="1"/>
    <cellStyle name="Check Cell" xfId="30" builtinId="23" customBuiltin="1"/>
    <cellStyle name="Comma0" xfId="31" xr:uid="{00000000-0005-0000-0000-00001E000000}"/>
    <cellStyle name="Currency0" xfId="32" xr:uid="{00000000-0005-0000-0000-00001F000000}"/>
    <cellStyle name="DarkBlueOutline" xfId="33" xr:uid="{00000000-0005-0000-0000-000020000000}"/>
    <cellStyle name="DarkBlueOutlineYellow" xfId="34" xr:uid="{00000000-0005-0000-0000-000021000000}"/>
    <cellStyle name="Date" xfId="35" xr:uid="{00000000-0005-0000-0000-000022000000}"/>
    <cellStyle name="Date_simple" xfId="36" xr:uid="{00000000-0005-0000-0000-000023000000}"/>
    <cellStyle name="Dezimal [0]_Compiling Utility Macros" xfId="37" xr:uid="{00000000-0005-0000-0000-000024000000}"/>
    <cellStyle name="Dezimal_Compiling Utility Macros" xfId="38" xr:uid="{00000000-0005-0000-0000-000025000000}"/>
    <cellStyle name="Explanatory Text" xfId="39" builtinId="53" customBuiltin="1"/>
    <cellStyle name="Fixed" xfId="40" xr:uid="{00000000-0005-0000-0000-000027000000}"/>
    <cellStyle name="Good" xfId="41" builtinId="26" customBuiltin="1"/>
    <cellStyle name="GRAY" xfId="42" xr:uid="{00000000-0005-0000-0000-000029000000}"/>
    <cellStyle name="Gross Margin" xfId="43" xr:uid="{00000000-0005-0000-0000-00002A000000}"/>
    <cellStyle name="header" xfId="44" xr:uid="{00000000-0005-0000-0000-00002B000000}"/>
    <cellStyle name="Header Total" xfId="45" xr:uid="{00000000-0005-0000-0000-00002C000000}"/>
    <cellStyle name="Header1" xfId="46" xr:uid="{00000000-0005-0000-0000-00002D000000}"/>
    <cellStyle name="Header2" xfId="47" xr:uid="{00000000-0005-0000-0000-00002E000000}"/>
    <cellStyle name="Header3" xfId="48" xr:uid="{00000000-0005-0000-0000-00002F000000}"/>
    <cellStyle name="Heading 1" xfId="49" builtinId="16" customBuiltin="1"/>
    <cellStyle name="Heading 2" xfId="50" builtinId="17" customBuiltin="1"/>
    <cellStyle name="Heading 3" xfId="51" builtinId="18" customBuiltin="1"/>
    <cellStyle name="Heading 4" xfId="52" builtinId="19" customBuiltin="1"/>
    <cellStyle name="Hyperlink" xfId="53" builtinId="8"/>
    <cellStyle name="Input" xfId="54" builtinId="20" customBuiltin="1"/>
    <cellStyle name="Level 2 Total" xfId="55" xr:uid="{00000000-0005-0000-0000-000036000000}"/>
    <cellStyle name="Linked Cell" xfId="56" builtinId="24" customBuiltin="1"/>
    <cellStyle name="Major Total" xfId="57" xr:uid="{00000000-0005-0000-0000-000038000000}"/>
    <cellStyle name="Neutral" xfId="58" builtinId="28" customBuiltin="1"/>
    <cellStyle name="NonPrint_TemTitle" xfId="59" xr:uid="{00000000-0005-0000-0000-00003A000000}"/>
    <cellStyle name="Normal" xfId="0" builtinId="0"/>
    <cellStyle name="Normal 2" xfId="60" xr:uid="{00000000-0005-0000-0000-00003C000000}"/>
    <cellStyle name="NormalRed" xfId="61" xr:uid="{00000000-0005-0000-0000-00003D000000}"/>
    <cellStyle name="Note" xfId="62" builtinId="10" customBuiltin="1"/>
    <cellStyle name="Output" xfId="63" builtinId="21" customBuiltin="1"/>
    <cellStyle name="Percent.0" xfId="64" xr:uid="{00000000-0005-0000-0000-000040000000}"/>
    <cellStyle name="Percent.00" xfId="65" xr:uid="{00000000-0005-0000-0000-000041000000}"/>
    <cellStyle name="RED POSTED" xfId="66" xr:uid="{00000000-0005-0000-0000-000042000000}"/>
    <cellStyle name="Standard_Anpassen der Amortisation" xfId="67" xr:uid="{00000000-0005-0000-0000-000043000000}"/>
    <cellStyle name="Text_simple" xfId="68" xr:uid="{00000000-0005-0000-0000-000044000000}"/>
    <cellStyle name="Title" xfId="69" builtinId="15" customBuiltin="1"/>
    <cellStyle name="TmsRmn10BlueItalic" xfId="70" xr:uid="{00000000-0005-0000-0000-000046000000}"/>
    <cellStyle name="TmsRmn10Bold" xfId="71" xr:uid="{00000000-0005-0000-0000-000047000000}"/>
    <cellStyle name="Total" xfId="72" builtinId="25" customBuiltin="1"/>
    <cellStyle name="Währung [0]_Compiling Utility Macros" xfId="73" xr:uid="{00000000-0005-0000-0000-000049000000}"/>
    <cellStyle name="Währung_Compiling Utility Macros" xfId="74" xr:uid="{00000000-0005-0000-0000-00004A000000}"/>
    <cellStyle name="Warning Text" xfId="75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590550</xdr:colOff>
      <xdr:row>1</xdr:row>
      <xdr:rowOff>47625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04850" cy="219075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</xdr:col>
      <xdr:colOff>590550</xdr:colOff>
      <xdr:row>1</xdr:row>
      <xdr:rowOff>47625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04850" cy="1524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8">
    <pageSetUpPr autoPageBreaks="0" fitToPage="1"/>
  </sheetPr>
  <dimension ref="A1:Q110"/>
  <sheetViews>
    <sheetView tabSelected="1" topLeftCell="A49" zoomScaleNormal="100" workbookViewId="0">
      <selection activeCell="M67" sqref="M67"/>
    </sheetView>
  </sheetViews>
  <sheetFormatPr defaultColWidth="9.140625" defaultRowHeight="12.75" x14ac:dyDescent="0.2"/>
  <cols>
    <col min="1" max="1" width="1.7109375" style="1" customWidth="1"/>
    <col min="2" max="2" width="24.28515625" style="1" customWidth="1"/>
    <col min="3" max="3" width="11.7109375" style="1" customWidth="1"/>
    <col min="4" max="10" width="15.7109375" style="1" customWidth="1"/>
    <col min="11" max="11" width="4.7109375" style="1" customWidth="1"/>
    <col min="12" max="12" width="9.140625" style="1" customWidth="1"/>
    <col min="13" max="13" width="34.28515625" style="1" customWidth="1"/>
    <col min="14" max="14" width="12.5703125" style="1" customWidth="1"/>
    <col min="15" max="15" width="6.85546875" style="1" customWidth="1"/>
    <col min="16" max="16" width="7" style="1" hidden="1" customWidth="1"/>
    <col min="17" max="17" width="10.140625" style="1" customWidth="1"/>
    <col min="18" max="16384" width="9.140625" style="1"/>
  </cols>
  <sheetData>
    <row r="1" spans="2:17" ht="8.25" customHeight="1" x14ac:dyDescent="0.2"/>
    <row r="2" spans="2:17" ht="8.25" customHeight="1" x14ac:dyDescent="0.2"/>
    <row r="3" spans="2:17" ht="15" customHeight="1" x14ac:dyDescent="0.25">
      <c r="B3" s="6" t="s">
        <v>12</v>
      </c>
      <c r="C3" s="3"/>
      <c r="D3" s="3"/>
      <c r="E3" s="3"/>
      <c r="F3" s="3"/>
      <c r="G3" s="3"/>
      <c r="H3" s="3"/>
      <c r="I3" s="3"/>
      <c r="J3" s="3"/>
      <c r="L3" s="98"/>
      <c r="M3" s="99"/>
      <c r="N3" s="99"/>
      <c r="O3" s="99"/>
      <c r="P3" s="100"/>
      <c r="Q3" s="100"/>
    </row>
    <row r="4" spans="2:17" s="5" customFormat="1" ht="12.95" customHeight="1" x14ac:dyDescent="0.2">
      <c r="B4" s="12"/>
      <c r="C4" s="13"/>
      <c r="D4" s="13"/>
      <c r="E4" s="13"/>
      <c r="F4" s="13"/>
      <c r="G4" s="13"/>
      <c r="H4" s="13"/>
      <c r="I4" s="13"/>
      <c r="J4" s="13"/>
      <c r="L4" s="101"/>
      <c r="M4" s="102"/>
      <c r="N4" s="102"/>
      <c r="O4" s="14"/>
      <c r="P4" s="105"/>
      <c r="Q4" s="106"/>
    </row>
    <row r="5" spans="2:17" s="5" customFormat="1" ht="12.95" customHeight="1" x14ac:dyDescent="0.2">
      <c r="B5" s="2"/>
      <c r="C5" s="2"/>
      <c r="D5" s="2"/>
      <c r="E5" s="2"/>
      <c r="F5" s="2"/>
      <c r="G5" s="2"/>
      <c r="H5" s="2"/>
      <c r="I5" s="2"/>
      <c r="J5" s="2"/>
      <c r="L5" s="63"/>
      <c r="M5" s="63"/>
      <c r="N5" s="63"/>
      <c r="O5" s="63"/>
      <c r="P5" s="63"/>
      <c r="Q5" s="63"/>
    </row>
    <row r="6" spans="2:17" s="5" customFormat="1" ht="12.95" customHeight="1" x14ac:dyDescent="0.2">
      <c r="B6" s="15"/>
      <c r="C6" s="15"/>
      <c r="D6" s="16"/>
      <c r="E6" s="17"/>
      <c r="F6" s="17"/>
      <c r="G6" s="17"/>
      <c r="H6" s="17"/>
      <c r="I6" s="17"/>
      <c r="J6" s="17"/>
      <c r="L6" s="103"/>
      <c r="M6" s="104"/>
      <c r="N6" s="104"/>
      <c r="O6" s="75"/>
      <c r="P6" s="63"/>
      <c r="Q6" s="75"/>
    </row>
    <row r="7" spans="2:17" s="5" customFormat="1" ht="12.95" customHeight="1" x14ac:dyDescent="0.2">
      <c r="B7" s="18" t="s">
        <v>14</v>
      </c>
      <c r="C7" s="19"/>
      <c r="D7" s="20" t="s">
        <v>35</v>
      </c>
      <c r="E7" s="21" t="s">
        <v>1</v>
      </c>
      <c r="F7" s="22" t="s">
        <v>2</v>
      </c>
      <c r="G7" s="22" t="s">
        <v>13</v>
      </c>
      <c r="H7" s="22" t="s">
        <v>36</v>
      </c>
      <c r="I7" s="22" t="s">
        <v>37</v>
      </c>
      <c r="J7" s="21" t="s">
        <v>3</v>
      </c>
      <c r="L7" s="63"/>
      <c r="M7" s="76"/>
      <c r="N7" s="76"/>
      <c r="O7" s="76"/>
      <c r="P7" s="76"/>
      <c r="Q7" s="63"/>
    </row>
    <row r="8" spans="2:17" s="5" customFormat="1" ht="12.95" customHeight="1" x14ac:dyDescent="0.2">
      <c r="B8" s="2" t="s">
        <v>51</v>
      </c>
      <c r="C8" s="2"/>
      <c r="D8" s="23"/>
      <c r="E8" s="24">
        <v>12275</v>
      </c>
      <c r="F8" s="24">
        <f>E8*1.03</f>
        <v>12643.25</v>
      </c>
      <c r="G8" s="24">
        <f>F8*1.03</f>
        <v>13022.547500000001</v>
      </c>
      <c r="H8" s="24">
        <v>0</v>
      </c>
      <c r="I8" s="24">
        <v>0</v>
      </c>
      <c r="J8" s="24">
        <f>SUM(E8:I8)</f>
        <v>37940.797500000001</v>
      </c>
      <c r="K8" s="25"/>
      <c r="L8" s="63"/>
      <c r="M8" s="76"/>
      <c r="N8" s="76"/>
      <c r="O8" s="76"/>
      <c r="P8" s="76"/>
      <c r="Q8" s="63"/>
    </row>
    <row r="9" spans="2:17" s="5" customFormat="1" ht="12.95" customHeight="1" x14ac:dyDescent="0.2">
      <c r="B9" s="2" t="s">
        <v>26</v>
      </c>
      <c r="C9" s="2"/>
      <c r="D9" s="23"/>
      <c r="E9" s="24">
        <v>0</v>
      </c>
      <c r="F9" s="24">
        <v>50000</v>
      </c>
      <c r="G9" s="24">
        <f>F9*1.03</f>
        <v>51500</v>
      </c>
      <c r="H9" s="24">
        <v>0</v>
      </c>
      <c r="I9" s="24">
        <f t="shared" ref="I9" si="0">H9*1.03</f>
        <v>0</v>
      </c>
      <c r="J9" s="24">
        <f t="shared" ref="J9:J11" si="1">SUM(E9:I9)</f>
        <v>101500</v>
      </c>
      <c r="K9" s="25"/>
      <c r="L9" s="76"/>
      <c r="M9" s="76"/>
      <c r="N9" s="75"/>
      <c r="O9" s="93"/>
      <c r="P9" s="76"/>
      <c r="Q9" s="76"/>
    </row>
    <row r="10" spans="2:17" s="5" customFormat="1" ht="12.95" customHeight="1" x14ac:dyDescent="0.2">
      <c r="B10" s="2" t="s">
        <v>27</v>
      </c>
      <c r="C10" s="2"/>
      <c r="D10" s="23"/>
      <c r="E10" s="24">
        <v>0</v>
      </c>
      <c r="F10" s="24">
        <v>0</v>
      </c>
      <c r="G10" s="24">
        <v>0</v>
      </c>
      <c r="H10" s="24">
        <v>0</v>
      </c>
      <c r="I10" s="24">
        <v>0</v>
      </c>
      <c r="J10" s="24">
        <f t="shared" si="1"/>
        <v>0</v>
      </c>
      <c r="K10" s="25"/>
      <c r="L10" s="76"/>
      <c r="M10" s="76"/>
      <c r="N10" s="75"/>
      <c r="O10" s="76"/>
      <c r="P10" s="76"/>
      <c r="Q10" s="76"/>
    </row>
    <row r="11" spans="2:17" s="5" customFormat="1" ht="12.95" customHeight="1" x14ac:dyDescent="0.2">
      <c r="B11" s="2" t="s">
        <v>28</v>
      </c>
      <c r="C11" s="2"/>
      <c r="D11" s="23"/>
      <c r="E11" s="24">
        <v>0</v>
      </c>
      <c r="F11" s="24">
        <v>0</v>
      </c>
      <c r="G11" s="24">
        <v>0</v>
      </c>
      <c r="H11" s="24">
        <v>0</v>
      </c>
      <c r="I11" s="24">
        <v>0</v>
      </c>
      <c r="J11" s="24">
        <f t="shared" si="1"/>
        <v>0</v>
      </c>
      <c r="K11" s="25"/>
      <c r="L11" s="76"/>
      <c r="M11" s="76"/>
      <c r="N11" s="75"/>
      <c r="O11" s="93"/>
      <c r="P11" s="76"/>
      <c r="Q11" s="63"/>
    </row>
    <row r="12" spans="2:17" s="5" customFormat="1" ht="12.95" customHeight="1" x14ac:dyDescent="0.2">
      <c r="B12" s="2" t="s">
        <v>29</v>
      </c>
      <c r="C12" s="2"/>
      <c r="D12" s="26"/>
      <c r="E12" s="24">
        <v>0</v>
      </c>
      <c r="F12" s="24">
        <v>0</v>
      </c>
      <c r="G12" s="24">
        <v>0</v>
      </c>
      <c r="H12" s="24">
        <v>0</v>
      </c>
      <c r="I12" s="24">
        <v>0</v>
      </c>
      <c r="J12" s="24">
        <v>0</v>
      </c>
      <c r="L12" s="63"/>
      <c r="M12" s="76"/>
      <c r="N12" s="75"/>
      <c r="O12" s="76"/>
      <c r="P12" s="76"/>
      <c r="Q12" s="63"/>
    </row>
    <row r="13" spans="2:17" s="5" customFormat="1" ht="12.95" customHeight="1" x14ac:dyDescent="0.2">
      <c r="B13" s="27" t="s">
        <v>6</v>
      </c>
      <c r="C13" s="27"/>
      <c r="D13" s="28"/>
      <c r="E13" s="29">
        <f>SUM(E8:E12)</f>
        <v>12275</v>
      </c>
      <c r="F13" s="29">
        <f>SUM(F8:F12)</f>
        <v>62643.25</v>
      </c>
      <c r="G13" s="29">
        <f>SUM(G8:G12)</f>
        <v>64522.547500000001</v>
      </c>
      <c r="H13" s="29">
        <f>SUM(H8:H12)</f>
        <v>0</v>
      </c>
      <c r="I13" s="29">
        <f>SUM(I8:I12)</f>
        <v>0</v>
      </c>
      <c r="J13" s="29">
        <f>SUM(E13:I13)</f>
        <v>139440.79749999999</v>
      </c>
      <c r="L13" s="63"/>
      <c r="M13" s="63"/>
      <c r="N13" s="94"/>
      <c r="O13" s="63"/>
      <c r="P13" s="76"/>
      <c r="Q13" s="63"/>
    </row>
    <row r="14" spans="2:17" s="5" customFormat="1" ht="12.95" customHeight="1" x14ac:dyDescent="0.2">
      <c r="B14" s="2"/>
      <c r="C14" s="2"/>
      <c r="D14" s="23"/>
      <c r="E14" s="30"/>
      <c r="F14" s="30"/>
      <c r="G14" s="30"/>
      <c r="H14" s="30"/>
      <c r="I14" s="30"/>
      <c r="J14" s="30"/>
      <c r="L14" s="63"/>
      <c r="M14" s="76"/>
      <c r="N14" s="75"/>
      <c r="O14" s="93"/>
      <c r="P14" s="63"/>
      <c r="Q14" s="63"/>
    </row>
    <row r="15" spans="2:17" s="5" customFormat="1" ht="12.95" customHeight="1" x14ac:dyDescent="0.2">
      <c r="B15" s="31" t="s">
        <v>15</v>
      </c>
      <c r="C15" s="31"/>
      <c r="D15" s="32"/>
      <c r="E15" s="33"/>
      <c r="F15" s="33"/>
      <c r="G15" s="33"/>
      <c r="H15" s="33"/>
      <c r="I15" s="33"/>
      <c r="J15" s="33"/>
      <c r="L15" s="63"/>
      <c r="M15" s="76"/>
      <c r="N15" s="75"/>
      <c r="O15" s="76"/>
      <c r="P15" s="63"/>
      <c r="Q15" s="63"/>
    </row>
    <row r="16" spans="2:17" s="5" customFormat="1" ht="12.95" customHeight="1" x14ac:dyDescent="0.2">
      <c r="B16" s="2" t="s">
        <v>30</v>
      </c>
      <c r="C16" s="2"/>
      <c r="D16" s="23"/>
      <c r="E16" s="24">
        <v>24000</v>
      </c>
      <c r="F16" s="24">
        <f t="shared" ref="F16:G17" si="2">E16*1.03</f>
        <v>24720</v>
      </c>
      <c r="G16" s="24">
        <f t="shared" si="2"/>
        <v>25461.600000000002</v>
      </c>
      <c r="H16" s="24">
        <v>0</v>
      </c>
      <c r="I16" s="24">
        <v>0</v>
      </c>
      <c r="J16" s="24">
        <f>SUM(E16:I16)</f>
        <v>74181.600000000006</v>
      </c>
      <c r="L16" s="63"/>
      <c r="M16" s="76"/>
      <c r="N16" s="75"/>
      <c r="O16" s="76"/>
      <c r="P16" s="63"/>
      <c r="Q16" s="63"/>
    </row>
    <row r="17" spans="2:17" s="5" customFormat="1" ht="12.95" customHeight="1" x14ac:dyDescent="0.2">
      <c r="B17" s="2" t="s">
        <v>31</v>
      </c>
      <c r="C17" s="2"/>
      <c r="D17" s="23"/>
      <c r="E17" s="24">
        <v>0</v>
      </c>
      <c r="F17" s="24">
        <f t="shared" si="2"/>
        <v>0</v>
      </c>
      <c r="G17" s="24">
        <f t="shared" si="2"/>
        <v>0</v>
      </c>
      <c r="H17" s="24">
        <v>0</v>
      </c>
      <c r="I17" s="24">
        <v>0</v>
      </c>
      <c r="J17" s="24">
        <f t="shared" ref="J17:J20" si="3">SUM(E17:I17)</f>
        <v>0</v>
      </c>
      <c r="L17" s="63"/>
      <c r="M17" s="76"/>
      <c r="N17" s="75"/>
      <c r="O17" s="93"/>
      <c r="P17" s="63"/>
      <c r="Q17" s="63"/>
    </row>
    <row r="18" spans="2:17" s="5" customFormat="1" ht="12.95" customHeight="1" x14ac:dyDescent="0.2">
      <c r="B18" s="2" t="s">
        <v>32</v>
      </c>
      <c r="C18" s="2"/>
      <c r="D18" s="23"/>
      <c r="E18" s="24">
        <v>0</v>
      </c>
      <c r="F18" s="24">
        <v>0</v>
      </c>
      <c r="G18" s="24">
        <v>0</v>
      </c>
      <c r="H18" s="24">
        <v>0</v>
      </c>
      <c r="I18" s="24">
        <v>0</v>
      </c>
      <c r="J18" s="24">
        <f t="shared" si="3"/>
        <v>0</v>
      </c>
      <c r="L18" s="63"/>
      <c r="M18" s="63"/>
      <c r="N18" s="63"/>
      <c r="O18" s="63"/>
      <c r="P18" s="63"/>
      <c r="Q18" s="63"/>
    </row>
    <row r="19" spans="2:17" s="5" customFormat="1" ht="12.95" customHeight="1" x14ac:dyDescent="0.2">
      <c r="B19" s="2" t="s">
        <v>33</v>
      </c>
      <c r="C19" s="2"/>
      <c r="D19" s="23"/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f t="shared" si="3"/>
        <v>0</v>
      </c>
      <c r="L19" s="63"/>
      <c r="M19" s="63"/>
      <c r="N19" s="63"/>
      <c r="O19" s="63"/>
      <c r="P19" s="63"/>
      <c r="Q19" s="63"/>
    </row>
    <row r="20" spans="2:17" s="5" customFormat="1" ht="12.95" customHeight="1" x14ac:dyDescent="0.2">
      <c r="B20" s="2" t="s">
        <v>34</v>
      </c>
      <c r="C20" s="2"/>
      <c r="D20" s="23"/>
      <c r="E20" s="24">
        <v>0</v>
      </c>
      <c r="F20" s="24">
        <v>0</v>
      </c>
      <c r="G20" s="24">
        <v>0</v>
      </c>
      <c r="H20" s="24">
        <v>0</v>
      </c>
      <c r="I20" s="24">
        <v>0</v>
      </c>
      <c r="J20" s="24">
        <f t="shared" si="3"/>
        <v>0</v>
      </c>
      <c r="L20" s="63"/>
      <c r="M20" s="63"/>
      <c r="N20" s="63"/>
      <c r="O20" s="63"/>
      <c r="P20" s="63"/>
      <c r="Q20" s="63"/>
    </row>
    <row r="21" spans="2:17" s="5" customFormat="1" ht="12.95" customHeight="1" x14ac:dyDescent="0.2">
      <c r="B21" s="27" t="s">
        <v>16</v>
      </c>
      <c r="C21" s="27"/>
      <c r="D21" s="28"/>
      <c r="E21" s="29">
        <f>SUM(E16:E20)</f>
        <v>24000</v>
      </c>
      <c r="F21" s="29">
        <f>SUM(F16:F20)</f>
        <v>24720</v>
      </c>
      <c r="G21" s="29">
        <f>SUM(G16:G20)</f>
        <v>25461.600000000002</v>
      </c>
      <c r="H21" s="29">
        <f>SUM(H16:H20)</f>
        <v>0</v>
      </c>
      <c r="I21" s="29">
        <f>SUM(I16:I20)</f>
        <v>0</v>
      </c>
      <c r="J21" s="29">
        <f>SUM(E21:I21)</f>
        <v>74181.600000000006</v>
      </c>
      <c r="L21" s="63"/>
      <c r="M21" s="92"/>
      <c r="N21" s="52"/>
      <c r="O21" s="52"/>
      <c r="P21" s="63"/>
      <c r="Q21" s="63"/>
    </row>
    <row r="22" spans="2:17" s="5" customFormat="1" ht="12.95" customHeight="1" x14ac:dyDescent="0.2">
      <c r="B22" s="2"/>
      <c r="C22" s="2"/>
      <c r="D22" s="23"/>
      <c r="E22" s="30"/>
      <c r="F22" s="30"/>
      <c r="G22" s="30"/>
      <c r="H22" s="30"/>
      <c r="I22" s="30"/>
      <c r="J22" s="30"/>
      <c r="L22" s="63"/>
      <c r="M22" s="52"/>
      <c r="N22" s="52"/>
      <c r="O22" s="52"/>
      <c r="P22" s="63"/>
      <c r="Q22" s="63"/>
    </row>
    <row r="23" spans="2:17" s="5" customFormat="1" ht="12.95" customHeight="1" x14ac:dyDescent="0.2">
      <c r="B23" s="34" t="s">
        <v>0</v>
      </c>
      <c r="C23" s="27"/>
      <c r="D23" s="35" t="s">
        <v>4</v>
      </c>
      <c r="E23" s="36"/>
      <c r="F23" s="36"/>
      <c r="G23" s="36"/>
      <c r="H23" s="36"/>
      <c r="I23" s="36"/>
      <c r="J23" s="36"/>
      <c r="L23" s="63"/>
      <c r="M23" s="92"/>
      <c r="N23" s="52"/>
      <c r="O23" s="52"/>
      <c r="P23" s="63"/>
      <c r="Q23" s="63"/>
    </row>
    <row r="24" spans="2:17" s="5" customFormat="1" ht="12.95" customHeight="1" x14ac:dyDescent="0.2">
      <c r="B24" s="2" t="s">
        <v>25</v>
      </c>
      <c r="C24" s="2"/>
      <c r="D24" s="37">
        <v>0.309</v>
      </c>
      <c r="E24" s="30">
        <f>SUM(D24*E8)</f>
        <v>3792.9749999999999</v>
      </c>
      <c r="F24" s="30">
        <f t="shared" ref="F24:F28" si="4">SUM(D24*F8)</f>
        <v>3906.7642500000002</v>
      </c>
      <c r="G24" s="30">
        <f>SUM(D24*G8)</f>
        <v>4023.9671775000002</v>
      </c>
      <c r="H24" s="30">
        <f>SUM(D24*H8)</f>
        <v>0</v>
      </c>
      <c r="I24" s="30">
        <f>SUM(D24*I8)</f>
        <v>0</v>
      </c>
      <c r="J24" s="30">
        <f>SUM(E24:I24)</f>
        <v>11723.706427500001</v>
      </c>
      <c r="L24" s="63"/>
      <c r="M24" s="52"/>
      <c r="N24" s="52"/>
      <c r="O24" s="52"/>
      <c r="P24" s="63"/>
      <c r="Q24" s="63"/>
    </row>
    <row r="25" spans="2:17" s="5" customFormat="1" ht="12.95" customHeight="1" x14ac:dyDescent="0.2">
      <c r="B25" s="2" t="s">
        <v>26</v>
      </c>
      <c r="C25" s="2"/>
      <c r="D25" s="37">
        <v>0.40500000000000003</v>
      </c>
      <c r="E25" s="30">
        <f t="shared" ref="E25:E28" si="5">SUM(D25*E9)</f>
        <v>0</v>
      </c>
      <c r="F25" s="30">
        <f t="shared" si="4"/>
        <v>20250</v>
      </c>
      <c r="G25" s="30">
        <f>SUM(D25*G9)</f>
        <v>20857.5</v>
      </c>
      <c r="H25" s="30">
        <f>SUM(D25*H9)</f>
        <v>0</v>
      </c>
      <c r="I25" s="30">
        <f>SUM(D25*I9)</f>
        <v>0</v>
      </c>
      <c r="J25" s="30">
        <f t="shared" ref="J25:J32" si="6">SUM(E25:I25)</f>
        <v>41107.5</v>
      </c>
      <c r="L25" s="63"/>
      <c r="M25" s="92"/>
      <c r="N25" s="52"/>
      <c r="O25" s="52"/>
      <c r="P25" s="63"/>
      <c r="Q25" s="63"/>
    </row>
    <row r="26" spans="2:17" s="5" customFormat="1" ht="12.95" customHeight="1" x14ac:dyDescent="0.2">
      <c r="B26" s="2" t="s">
        <v>27</v>
      </c>
      <c r="C26" s="2"/>
      <c r="D26" s="37">
        <v>0</v>
      </c>
      <c r="E26" s="30">
        <f t="shared" si="5"/>
        <v>0</v>
      </c>
      <c r="F26" s="30">
        <f t="shared" si="4"/>
        <v>0</v>
      </c>
      <c r="G26" s="30">
        <f>SUM(D26*G10)</f>
        <v>0</v>
      </c>
      <c r="H26" s="30">
        <f>SUM(D26*H10)</f>
        <v>0</v>
      </c>
      <c r="I26" s="30">
        <f>SUM(D26*I10)</f>
        <v>0</v>
      </c>
      <c r="J26" s="30">
        <f t="shared" si="6"/>
        <v>0</v>
      </c>
      <c r="L26" s="52"/>
      <c r="M26" s="52"/>
      <c r="N26" s="52"/>
      <c r="O26" s="52"/>
      <c r="P26" s="63"/>
      <c r="Q26" s="63"/>
    </row>
    <row r="27" spans="2:17" s="5" customFormat="1" ht="12.95" customHeight="1" x14ac:dyDescent="0.2">
      <c r="B27" s="2" t="s">
        <v>28</v>
      </c>
      <c r="C27" s="2"/>
      <c r="D27" s="37">
        <v>0</v>
      </c>
      <c r="E27" s="30">
        <f t="shared" si="5"/>
        <v>0</v>
      </c>
      <c r="F27" s="30">
        <f t="shared" si="4"/>
        <v>0</v>
      </c>
      <c r="G27" s="30">
        <f>SUM(D27*G11)</f>
        <v>0</v>
      </c>
      <c r="H27" s="30">
        <f>SUM(D27*H11)</f>
        <v>0</v>
      </c>
      <c r="I27" s="30">
        <f>SUM(D27*I11)</f>
        <v>0</v>
      </c>
      <c r="J27" s="30">
        <f t="shared" si="6"/>
        <v>0</v>
      </c>
      <c r="L27" s="63"/>
      <c r="M27" s="76"/>
      <c r="N27" s="63"/>
      <c r="O27" s="63"/>
      <c r="P27" s="63"/>
      <c r="Q27" s="63"/>
    </row>
    <row r="28" spans="2:17" s="5" customFormat="1" ht="12.95" customHeight="1" x14ac:dyDescent="0.2">
      <c r="B28" s="2" t="s">
        <v>29</v>
      </c>
      <c r="C28" s="2"/>
      <c r="D28" s="37">
        <v>0</v>
      </c>
      <c r="E28" s="30">
        <f t="shared" si="5"/>
        <v>0</v>
      </c>
      <c r="F28" s="30">
        <f t="shared" si="4"/>
        <v>0</v>
      </c>
      <c r="G28" s="30">
        <f>SUM(D28*G12)</f>
        <v>0</v>
      </c>
      <c r="H28" s="30">
        <f>SUM(D28*H12)</f>
        <v>0</v>
      </c>
      <c r="I28" s="30">
        <f>SUM(D28*I12)</f>
        <v>0</v>
      </c>
      <c r="J28" s="30">
        <f t="shared" si="6"/>
        <v>0</v>
      </c>
      <c r="L28" s="63"/>
      <c r="M28" s="76"/>
      <c r="N28" s="63"/>
      <c r="O28" s="63"/>
      <c r="P28" s="63"/>
      <c r="Q28" s="63"/>
    </row>
    <row r="29" spans="2:17" s="5" customFormat="1" ht="12.95" customHeight="1" x14ac:dyDescent="0.2">
      <c r="B29" s="2" t="s">
        <v>30</v>
      </c>
      <c r="C29" s="2"/>
      <c r="D29" s="37">
        <v>3.4000000000000002E-2</v>
      </c>
      <c r="E29" s="30">
        <f>SUM(D29*E16)</f>
        <v>816.00000000000011</v>
      </c>
      <c r="F29" s="30">
        <f t="shared" ref="F29:F33" si="7">SUM(D29*F16)</f>
        <v>840.48</v>
      </c>
      <c r="G29" s="30">
        <f>SUM(D29*G16)</f>
        <v>865.69440000000009</v>
      </c>
      <c r="H29" s="30">
        <f>SUM(D29*H16)</f>
        <v>0</v>
      </c>
      <c r="I29" s="30">
        <f>SUM(D29*I16)</f>
        <v>0</v>
      </c>
      <c r="J29" s="30">
        <f t="shared" si="6"/>
        <v>2522.1743999999999</v>
      </c>
      <c r="L29" s="63"/>
      <c r="M29" s="63"/>
      <c r="N29" s="63"/>
      <c r="O29" s="63"/>
      <c r="P29" s="63"/>
      <c r="Q29" s="63"/>
    </row>
    <row r="30" spans="2:17" s="5" customFormat="1" ht="12.95" customHeight="1" x14ac:dyDescent="0.2">
      <c r="B30" s="2" t="s">
        <v>31</v>
      </c>
      <c r="C30" s="2"/>
      <c r="D30" s="37">
        <v>3.4000000000000002E-2</v>
      </c>
      <c r="E30" s="30">
        <f t="shared" ref="E30:E33" si="8">SUM(D30*E17)</f>
        <v>0</v>
      </c>
      <c r="F30" s="30">
        <f t="shared" si="7"/>
        <v>0</v>
      </c>
      <c r="G30" s="30">
        <f>SUM(D30*G17)</f>
        <v>0</v>
      </c>
      <c r="H30" s="30">
        <f>SUM(D30*H17)</f>
        <v>0</v>
      </c>
      <c r="I30" s="30">
        <f>SUM(D30*I17)</f>
        <v>0</v>
      </c>
      <c r="J30" s="30">
        <f t="shared" si="6"/>
        <v>0</v>
      </c>
      <c r="L30" s="63"/>
      <c r="M30" s="63"/>
      <c r="N30" s="63"/>
      <c r="O30" s="63"/>
      <c r="P30" s="63"/>
      <c r="Q30" s="63"/>
    </row>
    <row r="31" spans="2:17" s="5" customFormat="1" ht="12.95" customHeight="1" x14ac:dyDescent="0.2">
      <c r="B31" s="2" t="s">
        <v>32</v>
      </c>
      <c r="C31" s="2"/>
      <c r="D31" s="37">
        <v>0</v>
      </c>
      <c r="E31" s="30">
        <f t="shared" si="8"/>
        <v>0</v>
      </c>
      <c r="F31" s="30">
        <f t="shared" si="7"/>
        <v>0</v>
      </c>
      <c r="G31" s="30">
        <f>SUM(D31*G18)</f>
        <v>0</v>
      </c>
      <c r="H31" s="30">
        <f>SUM(D31*H18)</f>
        <v>0</v>
      </c>
      <c r="I31" s="30">
        <f>SUM(D31*I18)</f>
        <v>0</v>
      </c>
      <c r="J31" s="30">
        <f t="shared" si="6"/>
        <v>0</v>
      </c>
      <c r="L31" s="63"/>
      <c r="M31" s="63"/>
      <c r="N31" s="63"/>
      <c r="O31" s="63"/>
      <c r="P31" s="63"/>
      <c r="Q31" s="63"/>
    </row>
    <row r="32" spans="2:17" s="5" customFormat="1" ht="12.95" customHeight="1" x14ac:dyDescent="0.2">
      <c r="B32" s="2" t="s">
        <v>33</v>
      </c>
      <c r="C32" s="2"/>
      <c r="D32" s="37">
        <v>0</v>
      </c>
      <c r="E32" s="30">
        <f t="shared" si="8"/>
        <v>0</v>
      </c>
      <c r="F32" s="30">
        <f t="shared" si="7"/>
        <v>0</v>
      </c>
      <c r="G32" s="30">
        <f>SUM(D32*G19)</f>
        <v>0</v>
      </c>
      <c r="H32" s="30">
        <f>SUM(D32*H19)</f>
        <v>0</v>
      </c>
      <c r="I32" s="30">
        <f>SUM(D32*I19)</f>
        <v>0</v>
      </c>
      <c r="J32" s="30">
        <f t="shared" si="6"/>
        <v>0</v>
      </c>
    </row>
    <row r="33" spans="2:10" s="5" customFormat="1" ht="12.95" customHeight="1" x14ac:dyDescent="0.2">
      <c r="B33" s="2" t="s">
        <v>34</v>
      </c>
      <c r="C33" s="2"/>
      <c r="D33" s="37">
        <v>0</v>
      </c>
      <c r="E33" s="30">
        <f t="shared" si="8"/>
        <v>0</v>
      </c>
      <c r="F33" s="30">
        <f t="shared" si="7"/>
        <v>0</v>
      </c>
      <c r="G33" s="30">
        <f>SUM(D33*G20)</f>
        <v>0</v>
      </c>
      <c r="H33" s="30">
        <f>SUM(D33*H20)</f>
        <v>0</v>
      </c>
      <c r="I33" s="30">
        <f>SUM(D33*I20)</f>
        <v>0</v>
      </c>
      <c r="J33" s="30">
        <f>SUM(E33:I33)</f>
        <v>0</v>
      </c>
    </row>
    <row r="34" spans="2:10" s="5" customFormat="1" ht="12.95" customHeight="1" x14ac:dyDescent="0.2">
      <c r="B34" s="27" t="s">
        <v>7</v>
      </c>
      <c r="C34" s="27"/>
      <c r="D34" s="38"/>
      <c r="E34" s="39">
        <f>SUM(E24:E33)</f>
        <v>4608.9750000000004</v>
      </c>
      <c r="F34" s="39">
        <f>SUM(F24:F33)</f>
        <v>24997.24425</v>
      </c>
      <c r="G34" s="39">
        <f>SUM(G24:G33)</f>
        <v>25747.161577499999</v>
      </c>
      <c r="H34" s="39">
        <f>SUM(H24:H33)</f>
        <v>0</v>
      </c>
      <c r="I34" s="39">
        <f>SUM(I24:I33)</f>
        <v>0</v>
      </c>
      <c r="J34" s="40">
        <f>SUM(E34:I34)</f>
        <v>55353.380827500005</v>
      </c>
    </row>
    <row r="35" spans="2:10" s="5" customFormat="1" ht="12.95" customHeight="1" x14ac:dyDescent="0.2">
      <c r="B35" s="27" t="s">
        <v>5</v>
      </c>
      <c r="C35" s="27"/>
      <c r="D35" s="41"/>
      <c r="E35" s="50">
        <f>SUM(E13+E21+E34)</f>
        <v>40883.974999999999</v>
      </c>
      <c r="F35" s="50">
        <f>SUM(F13+F21+F34)</f>
        <v>112360.49425</v>
      </c>
      <c r="G35" s="50">
        <f t="shared" ref="G35:I35" si="9">SUM(G13+G21+G34)</f>
        <v>115731.3090775</v>
      </c>
      <c r="H35" s="50">
        <f t="shared" si="9"/>
        <v>0</v>
      </c>
      <c r="I35" s="50">
        <f t="shared" si="9"/>
        <v>0</v>
      </c>
      <c r="J35" s="36">
        <f>SUM(J13+J21+J34)</f>
        <v>268975.77832749998</v>
      </c>
    </row>
    <row r="36" spans="2:10" s="5" customFormat="1" ht="12.95" customHeight="1" x14ac:dyDescent="0.2">
      <c r="B36" s="2"/>
      <c r="C36" s="2"/>
      <c r="D36" s="42"/>
      <c r="E36" s="2"/>
      <c r="F36" s="2"/>
      <c r="G36" s="2"/>
      <c r="H36" s="2"/>
      <c r="I36" s="2"/>
      <c r="J36" s="30"/>
    </row>
    <row r="37" spans="2:10" s="5" customFormat="1" ht="12.95" customHeight="1" x14ac:dyDescent="0.2">
      <c r="B37" s="34" t="s">
        <v>11</v>
      </c>
      <c r="C37" s="27"/>
      <c r="D37" s="41"/>
      <c r="E37" s="27"/>
      <c r="F37" s="27"/>
      <c r="G37" s="27"/>
      <c r="H37" s="27"/>
      <c r="I37" s="27"/>
      <c r="J37" s="36"/>
    </row>
    <row r="38" spans="2:10" s="5" customFormat="1" ht="12.95" customHeight="1" x14ac:dyDescent="0.2">
      <c r="B38" s="43" t="s">
        <v>42</v>
      </c>
      <c r="C38" s="2"/>
      <c r="D38" s="42"/>
      <c r="E38" s="2">
        <v>8000</v>
      </c>
      <c r="F38" s="2">
        <v>8000</v>
      </c>
      <c r="G38" s="2">
        <v>8000</v>
      </c>
      <c r="H38" s="2">
        <v>0</v>
      </c>
      <c r="I38" s="2">
        <v>0</v>
      </c>
      <c r="J38" s="30">
        <f>SUM(E38:I38)</f>
        <v>24000</v>
      </c>
    </row>
    <row r="39" spans="2:10" s="5" customFormat="1" ht="12.95" customHeight="1" x14ac:dyDescent="0.2">
      <c r="B39" s="43" t="s">
        <v>43</v>
      </c>
      <c r="C39" s="2"/>
      <c r="D39" s="42"/>
      <c r="E39" s="2">
        <v>4000</v>
      </c>
      <c r="F39" s="2">
        <v>4000</v>
      </c>
      <c r="G39" s="2">
        <v>0</v>
      </c>
      <c r="H39" s="2">
        <v>0</v>
      </c>
      <c r="I39" s="2">
        <v>0</v>
      </c>
      <c r="J39" s="30">
        <f t="shared" ref="J39:J41" si="10">SUM(E39:I39)</f>
        <v>8000</v>
      </c>
    </row>
    <row r="40" spans="2:10" s="5" customFormat="1" ht="12.95" customHeight="1" x14ac:dyDescent="0.2">
      <c r="B40" s="43" t="s">
        <v>44</v>
      </c>
      <c r="C40" s="2"/>
      <c r="D40" s="42"/>
      <c r="E40" s="2">
        <v>3000</v>
      </c>
      <c r="F40" s="2">
        <v>4500</v>
      </c>
      <c r="G40" s="2">
        <v>4500</v>
      </c>
      <c r="H40" s="2">
        <v>0</v>
      </c>
      <c r="I40" s="2">
        <v>0</v>
      </c>
      <c r="J40" s="30">
        <f t="shared" si="10"/>
        <v>12000</v>
      </c>
    </row>
    <row r="41" spans="2:10" s="5" customFormat="1" ht="12.95" customHeight="1" x14ac:dyDescent="0.2">
      <c r="B41" s="43" t="s">
        <v>50</v>
      </c>
      <c r="C41" s="2"/>
      <c r="D41" s="42"/>
      <c r="E41" s="2">
        <v>2000</v>
      </c>
      <c r="F41" s="2">
        <v>3000</v>
      </c>
      <c r="G41" s="2">
        <v>3000</v>
      </c>
      <c r="H41" s="2">
        <v>0</v>
      </c>
      <c r="I41" s="2">
        <v>0</v>
      </c>
      <c r="J41" s="30">
        <f t="shared" si="10"/>
        <v>8000</v>
      </c>
    </row>
    <row r="42" spans="2:10" s="5" customFormat="1" ht="12.95" customHeight="1" x14ac:dyDescent="0.2">
      <c r="B42" s="2"/>
      <c r="C42" s="2"/>
      <c r="D42" s="42"/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30">
        <f>SUM(E42:I42)</f>
        <v>0</v>
      </c>
    </row>
    <row r="43" spans="2:10" s="5" customFormat="1" ht="12.95" customHeight="1" x14ac:dyDescent="0.2">
      <c r="B43" s="27" t="s">
        <v>18</v>
      </c>
      <c r="C43" s="27"/>
      <c r="D43" s="41"/>
      <c r="E43" s="27">
        <f>SUM(E38:E42)</f>
        <v>17000</v>
      </c>
      <c r="F43" s="27">
        <f t="shared" ref="F43:I43" si="11">SUM(F38:F42)</f>
        <v>19500</v>
      </c>
      <c r="G43" s="27">
        <f t="shared" si="11"/>
        <v>15500</v>
      </c>
      <c r="H43" s="27">
        <f t="shared" si="11"/>
        <v>0</v>
      </c>
      <c r="I43" s="27">
        <f t="shared" si="11"/>
        <v>0</v>
      </c>
      <c r="J43" s="36">
        <f>SUM(E43:I43)</f>
        <v>52000</v>
      </c>
    </row>
    <row r="44" spans="2:10" s="5" customFormat="1" ht="12.95" customHeight="1" x14ac:dyDescent="0.2">
      <c r="B44" s="2"/>
      <c r="C44" s="2"/>
      <c r="D44" s="42"/>
      <c r="E44" s="2"/>
      <c r="F44" s="2"/>
      <c r="G44" s="2"/>
      <c r="H44" s="2"/>
      <c r="I44" s="2"/>
      <c r="J44" s="30"/>
    </row>
    <row r="45" spans="2:10" s="5" customFormat="1" ht="12.95" customHeight="1" x14ac:dyDescent="0.2">
      <c r="B45" s="34" t="s">
        <v>21</v>
      </c>
      <c r="C45" s="27"/>
      <c r="D45" s="41"/>
      <c r="E45" s="27"/>
      <c r="F45" s="27"/>
      <c r="G45" s="27"/>
      <c r="H45" s="27"/>
      <c r="I45" s="27"/>
      <c r="J45" s="36"/>
    </row>
    <row r="46" spans="2:10" s="5" customFormat="1" ht="12.95" customHeight="1" x14ac:dyDescent="0.2">
      <c r="B46" s="2" t="s">
        <v>45</v>
      </c>
      <c r="C46" s="2"/>
      <c r="D46" s="42"/>
      <c r="E46" s="2">
        <v>8000</v>
      </c>
      <c r="F46" s="2">
        <v>8000</v>
      </c>
      <c r="G46" s="2">
        <v>8000</v>
      </c>
      <c r="H46" s="2">
        <v>0</v>
      </c>
      <c r="I46" s="2">
        <v>0</v>
      </c>
      <c r="J46" s="30">
        <f>SUM(E46:I46)</f>
        <v>24000</v>
      </c>
    </row>
    <row r="47" spans="2:10" s="5" customFormat="1" ht="12.95" customHeight="1" x14ac:dyDescent="0.2">
      <c r="B47" s="2" t="s">
        <v>46</v>
      </c>
      <c r="C47" s="2"/>
      <c r="D47" s="42"/>
      <c r="E47" s="2">
        <v>3000</v>
      </c>
      <c r="F47" s="2">
        <v>3000</v>
      </c>
      <c r="G47" s="2">
        <v>3000</v>
      </c>
      <c r="H47" s="2">
        <v>0</v>
      </c>
      <c r="I47" s="2">
        <v>0</v>
      </c>
      <c r="J47" s="30">
        <f t="shared" ref="J47:J50" si="12">SUM(E47:I47)</f>
        <v>9000</v>
      </c>
    </row>
    <row r="48" spans="2:10" s="5" customFormat="1" ht="12.95" customHeight="1" x14ac:dyDescent="0.2">
      <c r="B48" s="2" t="s">
        <v>47</v>
      </c>
      <c r="C48" s="2"/>
      <c r="D48" s="42"/>
      <c r="E48" s="2">
        <v>4000</v>
      </c>
      <c r="F48" s="2">
        <v>6000</v>
      </c>
      <c r="G48" s="2">
        <v>6000</v>
      </c>
      <c r="H48" s="2">
        <v>0</v>
      </c>
      <c r="I48" s="2">
        <v>0</v>
      </c>
      <c r="J48" s="30">
        <f t="shared" si="12"/>
        <v>16000</v>
      </c>
    </row>
    <row r="49" spans="1:17" s="5" customFormat="1" ht="12.95" customHeight="1" x14ac:dyDescent="0.2">
      <c r="B49" s="2" t="s">
        <v>48</v>
      </c>
      <c r="C49" s="2"/>
      <c r="D49" s="42"/>
      <c r="E49" s="2">
        <v>1000</v>
      </c>
      <c r="F49" s="2">
        <v>1000</v>
      </c>
      <c r="G49" s="2">
        <v>1000</v>
      </c>
      <c r="H49" s="2">
        <v>0</v>
      </c>
      <c r="I49" s="2">
        <v>0</v>
      </c>
      <c r="J49" s="30">
        <f t="shared" si="12"/>
        <v>3000</v>
      </c>
    </row>
    <row r="50" spans="1:17" s="5" customFormat="1" ht="12.95" customHeight="1" x14ac:dyDescent="0.2">
      <c r="B50" s="2" t="s">
        <v>49</v>
      </c>
      <c r="C50" s="2"/>
      <c r="D50" s="42"/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30">
        <f t="shared" si="12"/>
        <v>0</v>
      </c>
      <c r="L50" s="63"/>
      <c r="M50" s="63"/>
      <c r="N50" s="63"/>
      <c r="O50" s="63"/>
      <c r="P50" s="63"/>
    </row>
    <row r="51" spans="1:17" s="5" customFormat="1" ht="12.95" customHeight="1" x14ac:dyDescent="0.2">
      <c r="B51" s="27" t="s">
        <v>38</v>
      </c>
      <c r="C51" s="27"/>
      <c r="D51" s="41"/>
      <c r="E51" s="27">
        <f>SUM(E46:E50)</f>
        <v>16000</v>
      </c>
      <c r="F51" s="27">
        <f>SUM(F46:F50)</f>
        <v>18000</v>
      </c>
      <c r="G51" s="27">
        <f>SUM(G46:G50)</f>
        <v>18000</v>
      </c>
      <c r="H51" s="27">
        <f>SUM(H46:H50)</f>
        <v>0</v>
      </c>
      <c r="I51" s="27">
        <f>SUM(I46:I50)</f>
        <v>0</v>
      </c>
      <c r="J51" s="36">
        <f>SUM(E51:I51)</f>
        <v>52000</v>
      </c>
      <c r="L51" s="54"/>
      <c r="M51" s="54"/>
      <c r="N51" s="54"/>
      <c r="O51" s="54"/>
      <c r="P51" s="54"/>
    </row>
    <row r="52" spans="1:17" s="5" customFormat="1" ht="12.95" customHeight="1" x14ac:dyDescent="0.2">
      <c r="B52" s="43"/>
      <c r="C52" s="2"/>
      <c r="D52" s="42"/>
      <c r="E52" s="2"/>
      <c r="F52" s="2"/>
      <c r="G52" s="2"/>
      <c r="H52" s="2"/>
      <c r="I52" s="2"/>
      <c r="J52" s="2"/>
      <c r="L52" s="54"/>
      <c r="M52" s="54"/>
      <c r="N52" s="54"/>
      <c r="O52" s="54"/>
      <c r="P52" s="54"/>
    </row>
    <row r="53" spans="1:17" s="5" customFormat="1" ht="12.95" customHeight="1" x14ac:dyDescent="0.2">
      <c r="B53" s="61"/>
      <c r="C53" s="2"/>
      <c r="D53" s="42"/>
      <c r="E53" s="62"/>
      <c r="F53" s="62"/>
      <c r="G53" s="62"/>
      <c r="H53" s="62"/>
      <c r="I53" s="62"/>
      <c r="J53" s="62"/>
      <c r="L53" s="59"/>
      <c r="M53" s="59"/>
      <c r="N53" s="59"/>
      <c r="O53" s="59"/>
      <c r="P53" s="59"/>
    </row>
    <row r="54" spans="1:17" s="5" customFormat="1" ht="12.95" customHeight="1" x14ac:dyDescent="0.2">
      <c r="B54" s="34" t="s">
        <v>41</v>
      </c>
      <c r="C54" s="27"/>
      <c r="D54" s="41"/>
      <c r="E54" s="73">
        <f>SUM(E35+E43+E51)</f>
        <v>73883.975000000006</v>
      </c>
      <c r="F54" s="73">
        <f>SUM(F35+F43+F51)</f>
        <v>149860.49424999999</v>
      </c>
      <c r="G54" s="73">
        <f>SUM(G35+G43+G51)</f>
        <v>149231.30907750002</v>
      </c>
      <c r="H54" s="73">
        <f>SUM(H35+H43+H51)</f>
        <v>0</v>
      </c>
      <c r="I54" s="73">
        <f>SUM(I35+I43+I51)</f>
        <v>0</v>
      </c>
      <c r="J54" s="74">
        <f>SUM(E54:I54)</f>
        <v>372975.77832749998</v>
      </c>
      <c r="L54" s="67"/>
      <c r="M54" s="67"/>
      <c r="N54" s="67"/>
      <c r="O54" s="67"/>
      <c r="P54" s="67"/>
    </row>
    <row r="55" spans="1:17" s="5" customFormat="1" ht="12.95" customHeight="1" thickBot="1" x14ac:dyDescent="0.25">
      <c r="A55" s="61"/>
      <c r="B55" s="43"/>
      <c r="C55" s="2"/>
      <c r="D55" s="42"/>
      <c r="E55" s="64"/>
      <c r="F55" s="64"/>
      <c r="G55" s="64"/>
      <c r="H55" s="64"/>
      <c r="I55" s="64"/>
      <c r="J55" s="65"/>
      <c r="K55" s="61"/>
      <c r="L55" s="67"/>
      <c r="M55" s="67"/>
      <c r="N55" s="67"/>
      <c r="O55" s="67"/>
      <c r="P55" s="67"/>
    </row>
    <row r="56" spans="1:17" s="5" customFormat="1" ht="12.95" customHeight="1" thickTop="1" x14ac:dyDescent="0.2">
      <c r="A56" s="61"/>
      <c r="B56" s="95" t="s">
        <v>40</v>
      </c>
      <c r="C56" s="96"/>
      <c r="D56" s="96"/>
      <c r="E56" s="96"/>
      <c r="F56" s="96"/>
      <c r="G56" s="96"/>
      <c r="H56" s="96"/>
      <c r="I56" s="96"/>
      <c r="J56" s="96"/>
      <c r="K56" s="61"/>
      <c r="L56" s="54"/>
      <c r="M56" s="52"/>
      <c r="N56" s="52"/>
      <c r="O56" s="52"/>
      <c r="P56" s="52"/>
    </row>
    <row r="57" spans="1:17" s="5" customFormat="1" ht="12.95" customHeight="1" thickBot="1" x14ac:dyDescent="0.25">
      <c r="B57" s="97"/>
      <c r="C57" s="97"/>
      <c r="D57" s="97"/>
      <c r="E57" s="97"/>
      <c r="F57" s="97"/>
      <c r="G57" s="97"/>
      <c r="H57" s="97"/>
      <c r="I57" s="97"/>
      <c r="J57" s="97"/>
      <c r="L57" s="52"/>
      <c r="M57" s="52"/>
      <c r="N57" s="52"/>
      <c r="O57" s="52"/>
      <c r="P57" s="52"/>
    </row>
    <row r="58" spans="1:17" s="5" customFormat="1" ht="12.95" customHeight="1" thickTop="1" x14ac:dyDescent="0.2">
      <c r="L58" s="52"/>
      <c r="M58" s="52"/>
      <c r="N58" s="52"/>
      <c r="O58" s="52"/>
      <c r="P58" s="90"/>
      <c r="Q58" s="91"/>
    </row>
    <row r="59" spans="1:17" s="5" customFormat="1" ht="12.95" customHeight="1" x14ac:dyDescent="0.2">
      <c r="B59" s="34" t="s">
        <v>19</v>
      </c>
      <c r="C59" s="27"/>
      <c r="D59" s="41"/>
      <c r="E59" s="27"/>
      <c r="F59" s="27"/>
      <c r="G59" s="27"/>
      <c r="H59" s="27"/>
      <c r="I59" s="27"/>
      <c r="J59" s="36"/>
      <c r="L59" s="52"/>
      <c r="M59" s="52"/>
      <c r="N59" s="52"/>
      <c r="O59" s="52"/>
      <c r="P59" s="90"/>
      <c r="Q59" s="91"/>
    </row>
    <row r="60" spans="1:17" s="5" customFormat="1" ht="12.95" customHeight="1" x14ac:dyDescent="0.2"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f>SUM(E60:I60)</f>
        <v>0</v>
      </c>
      <c r="L60" s="52"/>
      <c r="M60" s="52"/>
      <c r="N60" s="52"/>
      <c r="O60" s="52"/>
      <c r="P60" s="77"/>
      <c r="Q60" s="91"/>
    </row>
    <row r="61" spans="1:17" s="5" customFormat="1" ht="12.95" customHeight="1" x14ac:dyDescent="0.2">
      <c r="B61" s="27" t="s">
        <v>23</v>
      </c>
      <c r="C61" s="27"/>
      <c r="D61" s="41"/>
      <c r="E61" s="29">
        <f>SUM(E60:E60)</f>
        <v>0</v>
      </c>
      <c r="F61" s="29">
        <f>SUM(F60:F60)</f>
        <v>0</v>
      </c>
      <c r="G61" s="29">
        <f>SUM(G60:G60)</f>
        <v>0</v>
      </c>
      <c r="H61" s="29">
        <f>SUM(H60:H60)</f>
        <v>0</v>
      </c>
      <c r="I61" s="29">
        <f>SUM(I60:I60)</f>
        <v>0</v>
      </c>
      <c r="J61" s="29">
        <f>SUM(E61:I61)</f>
        <v>0</v>
      </c>
      <c r="L61" s="67"/>
      <c r="M61" s="55"/>
      <c r="N61" s="55"/>
      <c r="O61" s="55"/>
      <c r="P61" s="78"/>
      <c r="Q61" s="91"/>
    </row>
    <row r="62" spans="1:17" s="5" customFormat="1" ht="12.95" customHeight="1" x14ac:dyDescent="0.2">
      <c r="L62" s="55"/>
      <c r="M62" s="55"/>
      <c r="N62" s="55"/>
      <c r="O62" s="55"/>
      <c r="P62" s="78"/>
      <c r="Q62" s="91"/>
    </row>
    <row r="63" spans="1:17" s="5" customFormat="1" ht="12.95" customHeight="1" x14ac:dyDescent="0.2">
      <c r="B63" s="34" t="s">
        <v>20</v>
      </c>
      <c r="C63" s="27"/>
      <c r="D63" s="41"/>
      <c r="E63" s="27"/>
      <c r="F63" s="27"/>
      <c r="G63" s="27"/>
      <c r="H63" s="27"/>
      <c r="I63" s="27"/>
      <c r="J63" s="36"/>
      <c r="L63" s="52"/>
      <c r="M63" s="52"/>
      <c r="N63" s="52"/>
      <c r="O63" s="52"/>
      <c r="P63" s="51"/>
      <c r="Q63" s="91"/>
    </row>
    <row r="64" spans="1:17" s="5" customFormat="1" ht="12.95" customHeight="1" x14ac:dyDescent="0.2"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30">
        <f t="shared" ref="J64:J67" si="13">SUM(E64:I64)</f>
        <v>0</v>
      </c>
      <c r="L64" s="52"/>
      <c r="M64" s="52"/>
      <c r="N64" s="54"/>
      <c r="O64" s="52"/>
      <c r="P64" s="79"/>
      <c r="Q64" s="91"/>
    </row>
    <row r="65" spans="2:17" s="5" customFormat="1" ht="12.95" customHeight="1" x14ac:dyDescent="0.2">
      <c r="E65" s="5">
        <v>0</v>
      </c>
      <c r="F65" s="5">
        <v>0</v>
      </c>
      <c r="G65" s="5">
        <v>0</v>
      </c>
      <c r="H65" s="5">
        <v>0</v>
      </c>
      <c r="I65" s="5">
        <v>0</v>
      </c>
      <c r="J65" s="30">
        <f t="shared" si="13"/>
        <v>0</v>
      </c>
      <c r="L65" s="52"/>
      <c r="M65" s="52"/>
      <c r="N65" s="54"/>
      <c r="O65" s="52"/>
      <c r="P65" s="79"/>
      <c r="Q65" s="91"/>
    </row>
    <row r="66" spans="2:17" s="5" customFormat="1" ht="12.95" customHeight="1" x14ac:dyDescent="0.2">
      <c r="E66" s="5">
        <v>0</v>
      </c>
      <c r="F66" s="5">
        <v>0</v>
      </c>
      <c r="G66" s="5">
        <v>0</v>
      </c>
      <c r="H66" s="5">
        <v>0</v>
      </c>
      <c r="I66" s="5">
        <v>0</v>
      </c>
      <c r="J66" s="30">
        <f t="shared" si="13"/>
        <v>0</v>
      </c>
      <c r="L66" s="52"/>
      <c r="M66" s="54"/>
      <c r="N66" s="54"/>
      <c r="O66" s="52"/>
      <c r="P66" s="79"/>
      <c r="Q66" s="91"/>
    </row>
    <row r="67" spans="2:17" s="5" customFormat="1" ht="12.95" customHeight="1" x14ac:dyDescent="0.2">
      <c r="E67" s="5">
        <v>0</v>
      </c>
      <c r="F67" s="5">
        <v>0</v>
      </c>
      <c r="G67" s="5">
        <v>0</v>
      </c>
      <c r="H67" s="5">
        <v>0</v>
      </c>
      <c r="I67" s="5">
        <v>0</v>
      </c>
      <c r="J67" s="30">
        <f t="shared" si="13"/>
        <v>0</v>
      </c>
      <c r="L67" s="52"/>
      <c r="M67" s="55"/>
      <c r="N67" s="54"/>
      <c r="O67" s="52"/>
      <c r="P67" s="79"/>
      <c r="Q67" s="91"/>
    </row>
    <row r="68" spans="2:17" s="5" customFormat="1" ht="12.95" customHeight="1" x14ac:dyDescent="0.25">
      <c r="B68" s="27" t="s">
        <v>22</v>
      </c>
      <c r="C68" s="27"/>
      <c r="D68" s="41"/>
      <c r="E68" s="27">
        <f>SUM(E64:E67)</f>
        <v>0</v>
      </c>
      <c r="F68" s="27">
        <f>SUM(F64:F67)</f>
        <v>0</v>
      </c>
      <c r="G68" s="27">
        <f>SUM(G64:G67)</f>
        <v>0</v>
      </c>
      <c r="H68" s="27">
        <f>SUM(H64:H67)</f>
        <v>0</v>
      </c>
      <c r="I68" s="27">
        <f>SUM(I64:I67)</f>
        <v>0</v>
      </c>
      <c r="J68" s="36">
        <f>SUM(E68:I68)</f>
        <v>0</v>
      </c>
      <c r="L68" s="52"/>
      <c r="M68" s="55"/>
      <c r="N68" s="86"/>
      <c r="O68" s="52"/>
      <c r="P68" s="79"/>
      <c r="Q68" s="91"/>
    </row>
    <row r="69" spans="2:17" s="5" customFormat="1" ht="12.95" customHeight="1" x14ac:dyDescent="0.2">
      <c r="L69" s="52"/>
      <c r="M69" s="55"/>
      <c r="N69" s="54"/>
      <c r="O69" s="52"/>
      <c r="P69" s="79"/>
      <c r="Q69" s="91"/>
    </row>
    <row r="70" spans="2:17" s="5" customFormat="1" ht="12.95" customHeight="1" x14ac:dyDescent="0.2">
      <c r="B70" s="7" t="s">
        <v>17</v>
      </c>
      <c r="C70" s="45"/>
      <c r="D70" s="45"/>
      <c r="E70" s="8"/>
      <c r="F70" s="8"/>
      <c r="G70" s="8"/>
      <c r="H70" s="8"/>
      <c r="I70" s="8"/>
      <c r="J70" s="8"/>
      <c r="L70" s="52"/>
      <c r="M70" s="54"/>
      <c r="N70" s="52"/>
      <c r="O70" s="52"/>
      <c r="P70" s="51"/>
      <c r="Q70" s="91"/>
    </row>
    <row r="71" spans="2:17" s="5" customFormat="1" ht="12.95" customHeight="1" x14ac:dyDescent="0.25">
      <c r="B71" s="46"/>
      <c r="C71" s="46"/>
      <c r="D71" s="46"/>
      <c r="E71" s="9">
        <f>9876+1798</f>
        <v>11674</v>
      </c>
      <c r="F71" s="9">
        <f>E71*1.03</f>
        <v>12024.220000000001</v>
      </c>
      <c r="G71" s="9">
        <f>F71*1.03</f>
        <v>12384.946600000001</v>
      </c>
      <c r="H71" s="9">
        <v>0</v>
      </c>
      <c r="I71" s="9">
        <v>0</v>
      </c>
      <c r="J71" s="24">
        <f>SUM(E71:I71)</f>
        <v>36083.166600000004</v>
      </c>
      <c r="L71" s="52"/>
      <c r="M71" s="55"/>
      <c r="N71" s="87"/>
      <c r="O71" s="52"/>
      <c r="P71" s="51"/>
      <c r="Q71" s="91"/>
    </row>
    <row r="72" spans="2:17" s="5" customFormat="1" ht="12.95" customHeight="1" x14ac:dyDescent="0.2">
      <c r="B72" s="46"/>
      <c r="C72" s="46"/>
      <c r="D72" s="46"/>
      <c r="E72" s="9">
        <v>0</v>
      </c>
      <c r="F72" s="9">
        <v>0</v>
      </c>
      <c r="G72" s="9">
        <v>0</v>
      </c>
      <c r="H72" s="9">
        <v>0</v>
      </c>
      <c r="I72" s="9">
        <v>0</v>
      </c>
      <c r="J72" s="24">
        <f t="shared" ref="J72:J74" si="14">SUM(E72:I72)</f>
        <v>0</v>
      </c>
      <c r="L72" s="52"/>
      <c r="M72" s="55"/>
      <c r="N72" s="52"/>
      <c r="O72" s="52"/>
      <c r="P72" s="51"/>
      <c r="Q72" s="91"/>
    </row>
    <row r="73" spans="2:17" s="5" customFormat="1" ht="12.95" customHeight="1" x14ac:dyDescent="0.2">
      <c r="B73" s="46"/>
      <c r="C73" s="46"/>
      <c r="D73" s="46"/>
      <c r="E73" s="9">
        <v>0</v>
      </c>
      <c r="F73" s="9">
        <v>0</v>
      </c>
      <c r="G73" s="9">
        <v>0</v>
      </c>
      <c r="H73" s="9">
        <v>0</v>
      </c>
      <c r="I73" s="9">
        <v>0</v>
      </c>
      <c r="J73" s="24">
        <f t="shared" si="14"/>
        <v>0</v>
      </c>
      <c r="L73" s="52"/>
      <c r="M73" s="54"/>
      <c r="N73" s="52"/>
      <c r="O73" s="52"/>
      <c r="P73" s="51"/>
      <c r="Q73" s="91"/>
    </row>
    <row r="74" spans="2:17" s="5" customFormat="1" ht="12.95" customHeight="1" x14ac:dyDescent="0.25">
      <c r="B74" s="46"/>
      <c r="C74" s="46"/>
      <c r="D74" s="46"/>
      <c r="E74" s="9">
        <v>0</v>
      </c>
      <c r="F74" s="9">
        <v>0</v>
      </c>
      <c r="G74" s="9">
        <v>0</v>
      </c>
      <c r="H74" s="9">
        <v>0</v>
      </c>
      <c r="I74" s="9">
        <v>0</v>
      </c>
      <c r="J74" s="24">
        <f t="shared" si="14"/>
        <v>0</v>
      </c>
      <c r="L74" s="52"/>
      <c r="M74" s="55"/>
      <c r="N74" s="88"/>
      <c r="O74" s="52"/>
      <c r="P74" s="51"/>
      <c r="Q74" s="91"/>
    </row>
    <row r="75" spans="2:17" s="5" customFormat="1" ht="12.95" customHeight="1" x14ac:dyDescent="0.2">
      <c r="B75" s="27" t="s">
        <v>24</v>
      </c>
      <c r="C75" s="27"/>
      <c r="D75" s="41"/>
      <c r="E75" s="29">
        <f>SUM(E71:E74)</f>
        <v>11674</v>
      </c>
      <c r="F75" s="29">
        <f t="shared" ref="F75:J75" si="15">SUM(F71:F74)</f>
        <v>12024.220000000001</v>
      </c>
      <c r="G75" s="29">
        <f t="shared" si="15"/>
        <v>12384.946600000001</v>
      </c>
      <c r="H75" s="29">
        <f t="shared" si="15"/>
        <v>0</v>
      </c>
      <c r="I75" s="29">
        <f t="shared" si="15"/>
        <v>0</v>
      </c>
      <c r="J75" s="29">
        <f t="shared" si="15"/>
        <v>36083.166600000004</v>
      </c>
      <c r="L75" s="52"/>
      <c r="M75" s="55"/>
      <c r="N75" s="52"/>
      <c r="O75" s="52"/>
      <c r="P75" s="51"/>
      <c r="Q75" s="91"/>
    </row>
    <row r="76" spans="2:17" s="61" customFormat="1" ht="12.95" customHeight="1" x14ac:dyDescent="0.2">
      <c r="B76" s="2"/>
      <c r="C76" s="2"/>
      <c r="D76" s="42"/>
      <c r="E76" s="24"/>
      <c r="F76" s="24"/>
      <c r="G76" s="24"/>
      <c r="H76" s="24"/>
      <c r="I76" s="24"/>
      <c r="J76" s="24"/>
      <c r="L76" s="52"/>
      <c r="M76" s="55"/>
      <c r="N76" s="52"/>
      <c r="O76" s="52"/>
      <c r="P76" s="51"/>
      <c r="Q76" s="63"/>
    </row>
    <row r="77" spans="2:17" s="5" customFormat="1" ht="12.95" customHeight="1" x14ac:dyDescent="0.2">
      <c r="B77" s="34" t="s">
        <v>9</v>
      </c>
      <c r="C77" s="48"/>
      <c r="D77" s="48"/>
      <c r="E77" s="68">
        <f>SUM(E54+E61+E68+E75)</f>
        <v>85557.975000000006</v>
      </c>
      <c r="F77" s="68">
        <f>SUM(F54+F61+F68+F75)</f>
        <v>161884.71424999999</v>
      </c>
      <c r="G77" s="68">
        <f>SUM(G54+G61+G68+G75)</f>
        <v>161616.25567750001</v>
      </c>
      <c r="H77" s="68">
        <f>SUM(H54+H61+H68+H75)</f>
        <v>0</v>
      </c>
      <c r="I77" s="68">
        <f>SUM(I54+I61+I68+I75)</f>
        <v>0</v>
      </c>
      <c r="J77" s="69">
        <f>SUM(E77:I77)</f>
        <v>409058.94492749998</v>
      </c>
      <c r="L77" s="52"/>
      <c r="M77" s="54"/>
      <c r="N77" s="52"/>
      <c r="O77" s="52"/>
      <c r="P77" s="51"/>
      <c r="Q77" s="91"/>
    </row>
    <row r="78" spans="2:17" s="5" customFormat="1" ht="12.95" customHeight="1" thickBot="1" x14ac:dyDescent="0.3">
      <c r="B78" s="43"/>
      <c r="C78" s="66"/>
      <c r="D78" s="81"/>
      <c r="E78" s="70"/>
      <c r="F78" s="70"/>
      <c r="G78" s="70"/>
      <c r="H78" s="70"/>
      <c r="I78" s="70"/>
      <c r="J78" s="71"/>
      <c r="L78" s="52"/>
      <c r="M78" s="55"/>
      <c r="N78" s="89"/>
      <c r="O78" s="52"/>
      <c r="P78" s="51"/>
      <c r="Q78" s="91"/>
    </row>
    <row r="79" spans="2:17" s="5" customFormat="1" ht="12.95" customHeight="1" thickBot="1" x14ac:dyDescent="0.25">
      <c r="B79" s="34" t="s">
        <v>8</v>
      </c>
      <c r="C79" s="44" t="s">
        <v>10</v>
      </c>
      <c r="D79" s="82">
        <v>0.47499999999999998</v>
      </c>
      <c r="E79" s="72">
        <f>SUM(D79*E54)</f>
        <v>35094.888124999998</v>
      </c>
      <c r="F79" s="72">
        <f>SUM(D79*F54)</f>
        <v>71183.734768749986</v>
      </c>
      <c r="G79" s="72">
        <f>SUM(D79*G54)</f>
        <v>70884.871811812511</v>
      </c>
      <c r="H79" s="72">
        <f>SUM(D79*H54)</f>
        <v>0</v>
      </c>
      <c r="I79" s="72">
        <f>SUM(D79*I54)</f>
        <v>0</v>
      </c>
      <c r="J79" s="72">
        <f>SUM(E79:I79)</f>
        <v>177163.49470556248</v>
      </c>
      <c r="L79" s="52"/>
      <c r="M79" s="55"/>
      <c r="N79" s="52"/>
      <c r="O79" s="52"/>
      <c r="P79" s="51"/>
      <c r="Q79" s="91"/>
    </row>
    <row r="80" spans="2:17" s="5" customFormat="1" ht="12.95" customHeight="1" x14ac:dyDescent="0.2">
      <c r="B80" s="46"/>
      <c r="C80" s="46"/>
      <c r="D80" s="46"/>
      <c r="E80" s="9"/>
      <c r="F80" s="9"/>
      <c r="G80" s="9"/>
      <c r="H80" s="9"/>
      <c r="I80" s="9"/>
      <c r="J80" s="24"/>
      <c r="L80" s="52"/>
      <c r="M80" s="55"/>
      <c r="N80" s="52"/>
      <c r="O80" s="52"/>
      <c r="P80" s="51"/>
      <c r="Q80" s="91"/>
    </row>
    <row r="81" spans="2:17" s="5" customFormat="1" ht="12.95" customHeight="1" thickBot="1" x14ac:dyDescent="0.25">
      <c r="B81" s="47" t="s">
        <v>39</v>
      </c>
      <c r="C81" s="48"/>
      <c r="D81" s="48"/>
      <c r="E81" s="49">
        <f>SUM(E77+E79)</f>
        <v>120652.863125</v>
      </c>
      <c r="F81" s="49">
        <f>SUM(F77+F79)</f>
        <v>233068.44901874999</v>
      </c>
      <c r="G81" s="49">
        <f t="shared" ref="G81:I81" si="16">SUM(G77+G79)</f>
        <v>232501.12748931252</v>
      </c>
      <c r="H81" s="49">
        <f t="shared" si="16"/>
        <v>0</v>
      </c>
      <c r="I81" s="49">
        <f t="shared" si="16"/>
        <v>0</v>
      </c>
      <c r="J81" s="49">
        <f>SUM(E81:I81)</f>
        <v>586222.43963306258</v>
      </c>
      <c r="L81" s="52"/>
      <c r="M81" s="54"/>
      <c r="N81" s="52"/>
      <c r="O81" s="52"/>
      <c r="P81" s="51"/>
      <c r="Q81" s="91"/>
    </row>
    <row r="82" spans="2:17" ht="15" customHeight="1" thickTop="1" x14ac:dyDescent="0.25">
      <c r="B82" s="11"/>
      <c r="C82" s="11"/>
      <c r="D82" s="11"/>
      <c r="E82" s="10"/>
      <c r="F82" s="10"/>
      <c r="G82" s="10"/>
      <c r="H82" s="10"/>
      <c r="I82" s="10"/>
      <c r="J82" s="4"/>
      <c r="L82" s="52"/>
      <c r="M82" s="53"/>
      <c r="N82" s="54"/>
      <c r="O82" s="52"/>
      <c r="P82" s="52"/>
      <c r="Q82" s="80"/>
    </row>
    <row r="83" spans="2:17" ht="15" customHeight="1" x14ac:dyDescent="0.2">
      <c r="B83" s="76"/>
      <c r="C83" s="83"/>
      <c r="D83" s="83"/>
      <c r="E83" s="84"/>
      <c r="F83" s="84"/>
      <c r="G83" s="84"/>
      <c r="H83" s="85"/>
      <c r="I83" s="84"/>
      <c r="J83" s="85"/>
      <c r="L83" s="52"/>
      <c r="M83" s="54"/>
      <c r="N83" s="52"/>
      <c r="O83" s="52"/>
      <c r="P83" s="52"/>
      <c r="Q83" s="80"/>
    </row>
    <row r="84" spans="2:17" ht="15" x14ac:dyDescent="0.25">
      <c r="B84" s="63"/>
      <c r="C84" s="83"/>
      <c r="D84" s="83"/>
      <c r="E84" s="84"/>
      <c r="F84" s="84"/>
      <c r="G84" s="84"/>
      <c r="H84" s="84"/>
      <c r="I84" s="84"/>
      <c r="J84" s="84"/>
      <c r="L84" s="52"/>
      <c r="M84" s="55"/>
      <c r="N84" s="56"/>
      <c r="O84" s="52"/>
      <c r="P84" s="52"/>
    </row>
    <row r="85" spans="2:17" ht="15" x14ac:dyDescent="0.2">
      <c r="B85" s="76"/>
      <c r="C85" s="76"/>
      <c r="D85" s="76"/>
      <c r="E85" s="85"/>
      <c r="F85" s="85"/>
      <c r="G85" s="85"/>
      <c r="H85" s="85"/>
      <c r="I85" s="85"/>
      <c r="J85" s="85"/>
      <c r="L85" s="52"/>
      <c r="M85" s="54"/>
      <c r="N85" s="54"/>
      <c r="O85" s="52"/>
      <c r="P85" s="52"/>
    </row>
    <row r="86" spans="2:17" ht="15" x14ac:dyDescent="0.2">
      <c r="L86" s="52"/>
      <c r="M86" s="54"/>
      <c r="N86" s="54"/>
      <c r="O86" s="52"/>
      <c r="P86" s="52"/>
    </row>
    <row r="87" spans="2:17" ht="13.5" hidden="1" customHeight="1" x14ac:dyDescent="0.2">
      <c r="B87" s="5"/>
      <c r="L87" s="52"/>
      <c r="M87" s="55"/>
      <c r="N87" s="52"/>
      <c r="O87" s="52"/>
      <c r="P87" s="52"/>
    </row>
    <row r="88" spans="2:17" ht="15" hidden="1" x14ac:dyDescent="0.25">
      <c r="L88" s="52"/>
      <c r="M88" s="55"/>
      <c r="N88" s="57"/>
      <c r="O88" s="52"/>
      <c r="P88" s="52"/>
    </row>
    <row r="89" spans="2:17" ht="14.25" hidden="1" customHeight="1" x14ac:dyDescent="0.2">
      <c r="L89" s="52"/>
      <c r="M89" s="54"/>
      <c r="N89" s="52"/>
      <c r="O89" s="52"/>
      <c r="P89" s="52"/>
    </row>
    <row r="90" spans="2:17" ht="13.5" hidden="1" customHeight="1" x14ac:dyDescent="0.25">
      <c r="L90" s="52"/>
      <c r="M90" s="55"/>
      <c r="N90" s="57"/>
      <c r="O90" s="52"/>
      <c r="P90" s="52"/>
    </row>
    <row r="91" spans="2:17" hidden="1" x14ac:dyDescent="0.2">
      <c r="L91" s="52"/>
      <c r="M91" s="58" t="e">
        <f>AVERAGE(0.46*N71+0.475*N74)/SUM(N71+N74)</f>
        <v>#DIV/0!</v>
      </c>
      <c r="N91" s="52"/>
      <c r="O91" s="52"/>
      <c r="P91" s="52"/>
    </row>
    <row r="92" spans="2:17" ht="13.5" hidden="1" customHeight="1" x14ac:dyDescent="0.2"/>
    <row r="93" spans="2:17" ht="13.5" customHeight="1" x14ac:dyDescent="0.2"/>
    <row r="94" spans="2:17" ht="13.5" customHeight="1" x14ac:dyDescent="0.2">
      <c r="L94" s="52"/>
      <c r="M94" s="52"/>
      <c r="N94" s="52"/>
      <c r="O94" s="52"/>
      <c r="P94" s="52"/>
    </row>
    <row r="96" spans="2:17" ht="13.5" customHeight="1" x14ac:dyDescent="0.2"/>
    <row r="97" spans="12:16" ht="13.5" customHeight="1" x14ac:dyDescent="0.2"/>
    <row r="110" spans="12:16" x14ac:dyDescent="0.2">
      <c r="L110" s="59"/>
      <c r="M110" s="60"/>
      <c r="N110" s="60"/>
      <c r="O110" s="60"/>
      <c r="P110" s="59"/>
    </row>
  </sheetData>
  <mergeCells count="5">
    <mergeCell ref="B56:J57"/>
    <mergeCell ref="L3:Q3"/>
    <mergeCell ref="L4:N4"/>
    <mergeCell ref="L6:N6"/>
    <mergeCell ref="P4:Q4"/>
  </mergeCells>
  <phoneticPr fontId="0" type="noConversion"/>
  <printOptions horizontalCentered="1"/>
  <pageMargins left="0.23622047244094499" right="0.23622047244094499" top="0.74803149606299202" bottom="0.74803149606299202" header="0.23622047244094499" footer="0.511811023622047"/>
  <pageSetup scale="70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00B0963-C875-4D82-8234-939DD26CF94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UIMTDC</vt:lpstr>
      <vt:lpstr>Sheet1</vt:lpstr>
      <vt:lpstr>UIMTDC!Print_Area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2011-06-03T14:56:01Z</dcterms:created>
  <dcterms:modified xsi:type="dcterms:W3CDTF">2019-12-10T22:14:58Z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TC018773909991</vt:lpwstr>
  </property>
</Properties>
</file>