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ador/Desktop/Coaching Video Club/Submitted Documents/F. Budget.Justification/"/>
    </mc:Choice>
  </mc:AlternateContent>
  <xr:revisionPtr revIDLastSave="0" documentId="8_{889D6F8B-8000-EC44-9EC2-B4C08DEED924}" xr6:coauthVersionLast="45" xr6:coauthVersionMax="45" xr10:uidLastSave="{00000000-0000-0000-0000-000000000000}"/>
  <bookViews>
    <workbookView xWindow="0" yWindow="460" windowWidth="14460" windowHeight="15480" xr2:uid="{A04B4106-559E-A645-B35F-661926BB20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0" i="1" l="1"/>
  <c r="F48" i="1"/>
  <c r="E48" i="1"/>
  <c r="D48" i="1"/>
  <c r="C48" i="1"/>
  <c r="E15" i="1"/>
  <c r="E13" i="1"/>
  <c r="F13" i="1" s="1"/>
  <c r="D13" i="1"/>
  <c r="D53" i="1" l="1"/>
  <c r="E53" i="1"/>
  <c r="F53" i="1"/>
  <c r="C53" i="1"/>
  <c r="D45" i="1" l="1"/>
  <c r="E45" i="1"/>
  <c r="F45" i="1"/>
  <c r="C45" i="1"/>
  <c r="D40" i="1"/>
  <c r="E40" i="1"/>
  <c r="F40" i="1"/>
  <c r="C55" i="1"/>
  <c r="D31" i="1"/>
  <c r="E31" i="1"/>
  <c r="F31" i="1"/>
  <c r="C31" i="1"/>
  <c r="D25" i="1"/>
  <c r="E25" i="1"/>
  <c r="F25" i="1"/>
  <c r="C25" i="1"/>
  <c r="G52" i="1" l="1"/>
  <c r="G51" i="1"/>
  <c r="G22" i="1"/>
  <c r="G23" i="1"/>
  <c r="G24" i="1"/>
  <c r="G21" i="1"/>
  <c r="G29" i="1"/>
  <c r="G30" i="1"/>
  <c r="G31" i="1"/>
  <c r="G28" i="1"/>
  <c r="G36" i="1"/>
  <c r="G37" i="1"/>
  <c r="G38" i="1"/>
  <c r="G39" i="1"/>
  <c r="G40" i="1"/>
  <c r="G35" i="1"/>
  <c r="G43" i="1"/>
  <c r="G44" i="1"/>
  <c r="G45" i="1"/>
  <c r="D17" i="1"/>
  <c r="E17" i="1" s="1"/>
  <c r="D16" i="1"/>
  <c r="E16" i="1" s="1"/>
  <c r="F16" i="1" s="1"/>
  <c r="F15" i="1"/>
  <c r="D15" i="1"/>
  <c r="G15" i="1" s="1"/>
  <c r="D14" i="1"/>
  <c r="D9" i="1"/>
  <c r="E9" i="1" s="1"/>
  <c r="D8" i="1"/>
  <c r="E8" i="1" s="1"/>
  <c r="D5" i="1"/>
  <c r="E5" i="1" s="1"/>
  <c r="F5" i="1" s="1"/>
  <c r="D4" i="1"/>
  <c r="E4" i="1" s="1"/>
  <c r="F4" i="1" s="1"/>
  <c r="D3" i="1"/>
  <c r="G13" i="1"/>
  <c r="C18" i="1"/>
  <c r="C10" i="1"/>
  <c r="G25" i="1"/>
  <c r="F8" i="1" l="1"/>
  <c r="G8" i="1" s="1"/>
  <c r="E14" i="1"/>
  <c r="F14" i="1" s="1"/>
  <c r="E3" i="1"/>
  <c r="F3" i="1" s="1"/>
  <c r="G4" i="1"/>
  <c r="D10" i="1"/>
  <c r="F17" i="1"/>
  <c r="G17" i="1" s="1"/>
  <c r="G16" i="1"/>
  <c r="D18" i="1"/>
  <c r="D55" i="1" s="1"/>
  <c r="F9" i="1"/>
  <c r="G9" i="1"/>
  <c r="G5" i="1"/>
  <c r="F18" i="1" l="1"/>
  <c r="F55" i="1" s="1"/>
  <c r="C59" i="1"/>
  <c r="D59" i="1"/>
  <c r="D60" i="1" s="1"/>
  <c r="D62" i="1" s="1"/>
  <c r="G14" i="1"/>
  <c r="E10" i="1"/>
  <c r="G10" i="1" s="1"/>
  <c r="G48" i="1"/>
  <c r="G53" i="1"/>
  <c r="F10" i="1"/>
  <c r="E18" i="1"/>
  <c r="E55" i="1" s="1"/>
  <c r="G3" i="1"/>
  <c r="E59" i="1" l="1"/>
  <c r="E60" i="1" s="1"/>
  <c r="E62" i="1" s="1"/>
  <c r="F59" i="1"/>
  <c r="F60" i="1" s="1"/>
  <c r="F62" i="1" s="1"/>
  <c r="G18" i="1"/>
  <c r="G55" i="1"/>
  <c r="C60" i="1"/>
  <c r="C62" i="1" s="1"/>
  <c r="G60" i="1" l="1"/>
  <c r="G59" i="1"/>
  <c r="G62" i="1"/>
</calcChain>
</file>

<file path=xl/sharedStrings.xml><?xml version="1.0" encoding="utf-8"?>
<sst xmlns="http://schemas.openxmlformats.org/spreadsheetml/2006/main" count="54" uniqueCount="52">
  <si>
    <t>Year 1</t>
  </si>
  <si>
    <t>Year 2</t>
  </si>
  <si>
    <t>Year 3</t>
  </si>
  <si>
    <t>Year 4</t>
  </si>
  <si>
    <t>Total</t>
  </si>
  <si>
    <t>A. Senior Personnel</t>
  </si>
  <si>
    <t>PI Amador, 2 mo summer</t>
  </si>
  <si>
    <t>Ryan Gillespie, Professional Development Lead</t>
  </si>
  <si>
    <t xml:space="preserve">Project Director, 6 mo CY </t>
  </si>
  <si>
    <t>B. Other Personnel - Graduate Student</t>
  </si>
  <si>
    <t>B.3 Research Assistant (1)</t>
  </si>
  <si>
    <t>Total Salary</t>
  </si>
  <si>
    <t>C. Fringe Benefits</t>
  </si>
  <si>
    <t>PI Amador, 30.9%</t>
  </si>
  <si>
    <t>RA (1) , 3.4%</t>
  </si>
  <si>
    <t>Total Fringe Benefits</t>
  </si>
  <si>
    <t>E. Travel</t>
  </si>
  <si>
    <t>E.1 Domestic (PI, PD, +RA)</t>
  </si>
  <si>
    <t>E.1 NSF PI Conference</t>
  </si>
  <si>
    <t>Travel to Remote Sites &amp; Rochester NY</t>
  </si>
  <si>
    <t>E.2 International</t>
  </si>
  <si>
    <t>Total Travel</t>
  </si>
  <si>
    <t>F. Participant Support</t>
  </si>
  <si>
    <t>Particiapant Honoraria Year 1; 36 coaches</t>
  </si>
  <si>
    <t>Particiapant Honoraria Year 2; 36 coaches</t>
  </si>
  <si>
    <t>Professional Development Incentive</t>
  </si>
  <si>
    <t>Total Participant Support</t>
  </si>
  <si>
    <t>G1a. Materials and Supplies</t>
  </si>
  <si>
    <t>Data Analysis Software</t>
  </si>
  <si>
    <t>Materials for Conference</t>
  </si>
  <si>
    <t>Print Resources, Data Sharing</t>
  </si>
  <si>
    <t>iPads for Coach Particpants</t>
  </si>
  <si>
    <t>Swivl Accounts for Coach Particpants</t>
  </si>
  <si>
    <t>Total Materials and Supplies</t>
  </si>
  <si>
    <t>G1c. Consultant Services</t>
  </si>
  <si>
    <t>Transcription</t>
  </si>
  <si>
    <t>Advisory Panel Honoraria (4)</t>
  </si>
  <si>
    <t>Total Consultant Services</t>
  </si>
  <si>
    <t xml:space="preserve">G1 f. </t>
  </si>
  <si>
    <t>RA Tuition and Fees</t>
  </si>
  <si>
    <t>G6.</t>
  </si>
  <si>
    <t>Other Direct Costs</t>
  </si>
  <si>
    <t xml:space="preserve">Advisory Board to Idaho </t>
  </si>
  <si>
    <t>Joint Meeting</t>
  </si>
  <si>
    <t>Total Other Direct Costs</t>
  </si>
  <si>
    <t>H. Total Direct Costs</t>
  </si>
  <si>
    <t>I. Indirect Costs</t>
  </si>
  <si>
    <t>MTDC Base</t>
  </si>
  <si>
    <t>Indirect Costs at 47.5% MTDC</t>
  </si>
  <si>
    <t>J. Total Direct and Indirect Costs</t>
  </si>
  <si>
    <t>Ryan Gillespie</t>
  </si>
  <si>
    <t>Project Director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</si>
</sst>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164" fontId="1" fillId="0" borderId="0" xfId="1" applyNumberFormat="1" applyFont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1BED-7EAC-3547-B892-8DFDCD26AC84}">
  <dimension ref="A1:G62"/>
  <sheetViews>
    <sheetView tabSelected="1" topLeftCell="A44" workbookViewId="0">
      <selection activeCell="K58" sqref="K58"/>
    </sheetView>
  </sheetViews>
  <sheetFormatPr baseColWidth="10" defaultRowHeight="16" x14ac:dyDescent="0.2"/>
  <cols>
    <col min="1" max="1" width="6.1640625" customWidth="1"/>
    <col min="2" max="2" width="28.6640625" customWidth="1"/>
    <col min="3" max="6" width="13.5" style="2" bestFit="1" customWidth="1"/>
    <col min="7" max="7" width="15" style="2" bestFit="1" customWidth="1"/>
  </cols>
  <sheetData>
    <row r="1" spans="1:7" x14ac:dyDescent="0.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7" x14ac:dyDescent="0.2">
      <c r="A2" t="s">
        <v>5</v>
      </c>
    </row>
    <row r="3" spans="1:7" x14ac:dyDescent="0.2">
      <c r="B3" t="s">
        <v>6</v>
      </c>
      <c r="C3" s="2">
        <v>16768</v>
      </c>
      <c r="D3" s="2">
        <f>C3*1.03</f>
        <v>17271.04</v>
      </c>
      <c r="E3" s="2">
        <f t="shared" ref="E3:F3" si="0">D3*1.03</f>
        <v>17789.171200000001</v>
      </c>
      <c r="F3" s="2">
        <f t="shared" si="0"/>
        <v>18322.846336000002</v>
      </c>
      <c r="G3" s="2">
        <f>SUM(C3:F3)</f>
        <v>70151.057536000008</v>
      </c>
    </row>
    <row r="4" spans="1:7" x14ac:dyDescent="0.2">
      <c r="B4" t="s">
        <v>7</v>
      </c>
      <c r="C4" s="2">
        <v>30649</v>
      </c>
      <c r="D4" s="2">
        <f>C4*1.03</f>
        <v>31568.47</v>
      </c>
      <c r="E4" s="2">
        <f t="shared" ref="E4:F4" si="1">D4*1.03</f>
        <v>32515.524100000002</v>
      </c>
      <c r="F4" s="2">
        <f t="shared" si="1"/>
        <v>33490.989823000004</v>
      </c>
      <c r="G4" s="2">
        <f t="shared" ref="G4:G5" si="2">SUM(C4:F4)</f>
        <v>128223.98392300002</v>
      </c>
    </row>
    <row r="5" spans="1:7" x14ac:dyDescent="0.2">
      <c r="B5" t="s">
        <v>8</v>
      </c>
      <c r="C5" s="2">
        <v>27318</v>
      </c>
      <c r="D5" s="2">
        <f>C5*1.03</f>
        <v>28137.54</v>
      </c>
      <c r="E5" s="2">
        <f t="shared" ref="E5:F5" si="3">D5*1.03</f>
        <v>28981.666200000003</v>
      </c>
      <c r="F5" s="2">
        <f t="shared" si="3"/>
        <v>29851.116186000003</v>
      </c>
      <c r="G5" s="2">
        <f t="shared" si="2"/>
        <v>114288.322386</v>
      </c>
    </row>
    <row r="7" spans="1:7" x14ac:dyDescent="0.2">
      <c r="A7" t="s">
        <v>9</v>
      </c>
    </row>
    <row r="8" spans="1:7" x14ac:dyDescent="0.2">
      <c r="B8" t="s">
        <v>10</v>
      </c>
      <c r="C8" s="2">
        <v>14000</v>
      </c>
      <c r="D8" s="2">
        <f>C8*1.03</f>
        <v>14420</v>
      </c>
      <c r="E8" s="2">
        <f t="shared" ref="E8:F9" si="4">D8*1.03</f>
        <v>14852.6</v>
      </c>
      <c r="F8" s="2">
        <f t="shared" si="4"/>
        <v>15298.178</v>
      </c>
      <c r="G8" s="4">
        <f>SUM(C8:F8)</f>
        <v>58570.777999999998</v>
      </c>
    </row>
    <row r="9" spans="1:7" x14ac:dyDescent="0.2">
      <c r="B9" t="s">
        <v>10</v>
      </c>
      <c r="C9" s="2">
        <v>14000</v>
      </c>
      <c r="D9" s="2">
        <f>C9*1.03</f>
        <v>14420</v>
      </c>
      <c r="E9" s="2">
        <f t="shared" si="4"/>
        <v>14852.6</v>
      </c>
      <c r="F9" s="2">
        <f t="shared" si="4"/>
        <v>15298.178</v>
      </c>
      <c r="G9" s="4">
        <f>SUM(C9:F9)</f>
        <v>58570.777999999998</v>
      </c>
    </row>
    <row r="10" spans="1:7" x14ac:dyDescent="0.2">
      <c r="B10" s="1" t="s">
        <v>11</v>
      </c>
      <c r="C10" s="3">
        <f>SUM(C3:C9)</f>
        <v>102735</v>
      </c>
      <c r="D10" s="3">
        <f t="shared" ref="D10:F10" si="5">SUM(D3:D9)</f>
        <v>105817.05</v>
      </c>
      <c r="E10" s="3">
        <f t="shared" si="5"/>
        <v>108991.56150000003</v>
      </c>
      <c r="F10" s="3">
        <f t="shared" si="5"/>
        <v>112261.30834500001</v>
      </c>
      <c r="G10" s="3">
        <f>SUM(C10:F10)</f>
        <v>429804.91984500003</v>
      </c>
    </row>
    <row r="12" spans="1:7" x14ac:dyDescent="0.2">
      <c r="A12" t="s">
        <v>12</v>
      </c>
    </row>
    <row r="13" spans="1:7" x14ac:dyDescent="0.2">
      <c r="B13" t="s">
        <v>13</v>
      </c>
      <c r="C13" s="2">
        <v>5181</v>
      </c>
      <c r="D13" s="2">
        <f>C13*1.03</f>
        <v>5336.43</v>
      </c>
      <c r="E13" s="2">
        <f>D13*1.03</f>
        <v>5496.5229000000008</v>
      </c>
      <c r="F13" s="2">
        <f>E13*1.03</f>
        <v>5661.418587000001</v>
      </c>
      <c r="G13" s="4">
        <f t="shared" ref="G13:G18" si="6">SUM(C13:F13)</f>
        <v>21675.371487</v>
      </c>
    </row>
    <row r="14" spans="1:7" x14ac:dyDescent="0.2">
      <c r="B14" t="s">
        <v>50</v>
      </c>
      <c r="C14" s="2">
        <v>12413</v>
      </c>
      <c r="D14" s="2">
        <f>C14*1.03</f>
        <v>12785.390000000001</v>
      </c>
      <c r="E14" s="2">
        <f t="shared" ref="E14:F14" si="7">D14*1.03</f>
        <v>13168.951700000001</v>
      </c>
      <c r="F14" s="2">
        <f t="shared" si="7"/>
        <v>13564.020251000002</v>
      </c>
      <c r="G14" s="4">
        <f t="shared" si="6"/>
        <v>51931.361951000006</v>
      </c>
    </row>
    <row r="15" spans="1:7" x14ac:dyDescent="0.2">
      <c r="B15" t="s">
        <v>51</v>
      </c>
      <c r="C15" s="2">
        <v>11064</v>
      </c>
      <c r="D15" s="2">
        <f>C15*1.03</f>
        <v>11395.92</v>
      </c>
      <c r="E15" s="2">
        <f>D15*1.03</f>
        <v>11737.7976</v>
      </c>
      <c r="F15" s="2">
        <f>E15*1.03</f>
        <v>12089.931528000001</v>
      </c>
      <c r="G15" s="4">
        <f t="shared" si="6"/>
        <v>46287.649127999997</v>
      </c>
    </row>
    <row r="16" spans="1:7" x14ac:dyDescent="0.2">
      <c r="B16" t="s">
        <v>14</v>
      </c>
      <c r="C16" s="2">
        <v>476</v>
      </c>
      <c r="D16" s="2">
        <f>C16*1.03</f>
        <v>490.28000000000003</v>
      </c>
      <c r="E16" s="2">
        <f t="shared" ref="E16:F17" si="8">D16*1.03</f>
        <v>504.98840000000007</v>
      </c>
      <c r="F16" s="2">
        <f t="shared" si="8"/>
        <v>520.13805200000013</v>
      </c>
      <c r="G16" s="4">
        <f t="shared" si="6"/>
        <v>1991.4064520000002</v>
      </c>
    </row>
    <row r="17" spans="1:7" x14ac:dyDescent="0.2">
      <c r="B17" t="s">
        <v>14</v>
      </c>
      <c r="C17" s="2">
        <v>476</v>
      </c>
      <c r="D17" s="2">
        <f>C17*1.03</f>
        <v>490.28000000000003</v>
      </c>
      <c r="E17" s="2">
        <f t="shared" si="8"/>
        <v>504.98840000000007</v>
      </c>
      <c r="F17" s="2">
        <f t="shared" si="8"/>
        <v>520.13805200000013</v>
      </c>
      <c r="G17" s="4">
        <f t="shared" si="6"/>
        <v>1991.4064520000002</v>
      </c>
    </row>
    <row r="18" spans="1:7" x14ac:dyDescent="0.2">
      <c r="B18" s="1" t="s">
        <v>15</v>
      </c>
      <c r="C18" s="3">
        <f>SUM(C13:C17)</f>
        <v>29610</v>
      </c>
      <c r="D18" s="3">
        <f t="shared" ref="D18:F18" si="9">SUM(D13:D17)</f>
        <v>30498.299999999996</v>
      </c>
      <c r="E18" s="3">
        <f t="shared" si="9"/>
        <v>31413.248999999996</v>
      </c>
      <c r="F18" s="3">
        <f t="shared" si="9"/>
        <v>32355.64647</v>
      </c>
      <c r="G18" s="3">
        <f t="shared" si="6"/>
        <v>123877.19547000001</v>
      </c>
    </row>
    <row r="20" spans="1:7" x14ac:dyDescent="0.2">
      <c r="A20" t="s">
        <v>16</v>
      </c>
    </row>
    <row r="21" spans="1:7" x14ac:dyDescent="0.2">
      <c r="B21" t="s">
        <v>17</v>
      </c>
      <c r="C21" s="2">
        <v>7000</v>
      </c>
      <c r="D21" s="2">
        <v>7000</v>
      </c>
      <c r="E21" s="2">
        <v>7000</v>
      </c>
      <c r="F21" s="2">
        <v>7000</v>
      </c>
      <c r="G21" s="2">
        <f>SUM(C21:F21)</f>
        <v>28000</v>
      </c>
    </row>
    <row r="22" spans="1:7" x14ac:dyDescent="0.2">
      <c r="B22" t="s">
        <v>18</v>
      </c>
      <c r="C22" s="2">
        <v>1704</v>
      </c>
      <c r="E22" s="2">
        <v>1704</v>
      </c>
      <c r="G22" s="2">
        <f t="shared" ref="G22:G25" si="10">SUM(C22:F22)</f>
        <v>3408</v>
      </c>
    </row>
    <row r="23" spans="1:7" x14ac:dyDescent="0.2">
      <c r="B23" t="s">
        <v>19</v>
      </c>
      <c r="C23" s="2">
        <v>5000</v>
      </c>
      <c r="D23" s="2">
        <v>5000</v>
      </c>
      <c r="E23" s="2">
        <v>5000</v>
      </c>
      <c r="F23" s="2">
        <v>5000</v>
      </c>
      <c r="G23" s="2">
        <f t="shared" si="10"/>
        <v>20000</v>
      </c>
    </row>
    <row r="24" spans="1:7" x14ac:dyDescent="0.2">
      <c r="B24" t="s">
        <v>20</v>
      </c>
      <c r="C24" s="2">
        <v>3000</v>
      </c>
      <c r="D24" s="2">
        <v>3000</v>
      </c>
      <c r="E24" s="2">
        <v>3000</v>
      </c>
      <c r="F24" s="2">
        <v>3000</v>
      </c>
      <c r="G24" s="2">
        <f t="shared" si="10"/>
        <v>12000</v>
      </c>
    </row>
    <row r="25" spans="1:7" x14ac:dyDescent="0.2">
      <c r="B25" s="1" t="s">
        <v>21</v>
      </c>
      <c r="C25" s="3">
        <f>SUM(C21:C24)</f>
        <v>16704</v>
      </c>
      <c r="D25" s="3">
        <f t="shared" ref="D25:F25" si="11">SUM(D21:D24)</f>
        <v>15000</v>
      </c>
      <c r="E25" s="3">
        <f t="shared" si="11"/>
        <v>16704</v>
      </c>
      <c r="F25" s="3">
        <f t="shared" si="11"/>
        <v>15000</v>
      </c>
      <c r="G25" s="3">
        <f t="shared" si="10"/>
        <v>63408</v>
      </c>
    </row>
    <row r="27" spans="1:7" x14ac:dyDescent="0.2">
      <c r="A27" t="s">
        <v>22</v>
      </c>
    </row>
    <row r="28" spans="1:7" x14ac:dyDescent="0.2">
      <c r="B28" t="s">
        <v>23</v>
      </c>
      <c r="C28" s="2">
        <v>6000</v>
      </c>
      <c r="D28" s="2">
        <v>6000</v>
      </c>
      <c r="E28" s="2">
        <v>6000</v>
      </c>
      <c r="F28" s="2">
        <v>0</v>
      </c>
      <c r="G28" s="2">
        <f>SUM(C28:F28)</f>
        <v>18000</v>
      </c>
    </row>
    <row r="29" spans="1:7" x14ac:dyDescent="0.2">
      <c r="B29" t="s">
        <v>24</v>
      </c>
      <c r="C29" s="2">
        <v>0</v>
      </c>
      <c r="D29" s="2">
        <v>6000</v>
      </c>
      <c r="E29" s="2">
        <v>6000</v>
      </c>
      <c r="F29" s="2">
        <v>6000</v>
      </c>
      <c r="G29" s="2">
        <f t="shared" ref="G29:G31" si="12">SUM(C29:F29)</f>
        <v>18000</v>
      </c>
    </row>
    <row r="30" spans="1:7" x14ac:dyDescent="0.2">
      <c r="B30" t="s">
        <v>25</v>
      </c>
      <c r="C30" s="2">
        <v>6000</v>
      </c>
      <c r="D30" s="2">
        <v>6000</v>
      </c>
      <c r="E30" s="2">
        <v>6000</v>
      </c>
      <c r="F30" s="2">
        <v>0</v>
      </c>
      <c r="G30" s="2">
        <f t="shared" si="12"/>
        <v>18000</v>
      </c>
    </row>
    <row r="31" spans="1:7" x14ac:dyDescent="0.2">
      <c r="B31" s="1" t="s">
        <v>26</v>
      </c>
      <c r="C31" s="3">
        <f>SUM(C28:C30)</f>
        <v>12000</v>
      </c>
      <c r="D31" s="3">
        <f t="shared" ref="D31:F31" si="13">SUM(D28:D30)</f>
        <v>18000</v>
      </c>
      <c r="E31" s="3">
        <f t="shared" si="13"/>
        <v>18000</v>
      </c>
      <c r="F31" s="3">
        <f t="shared" si="13"/>
        <v>6000</v>
      </c>
      <c r="G31" s="3">
        <f t="shared" si="12"/>
        <v>54000</v>
      </c>
    </row>
    <row r="33" spans="1:7" x14ac:dyDescent="0.2">
      <c r="A33" t="s">
        <v>27</v>
      </c>
    </row>
    <row r="35" spans="1:7" x14ac:dyDescent="0.2">
      <c r="B35" t="s">
        <v>28</v>
      </c>
      <c r="C35" s="2">
        <v>2693</v>
      </c>
      <c r="D35" s="2">
        <v>0</v>
      </c>
      <c r="E35" s="2">
        <v>0</v>
      </c>
      <c r="F35" s="2">
        <v>0</v>
      </c>
      <c r="G35" s="2">
        <f>SUM(C35:F35)</f>
        <v>2693</v>
      </c>
    </row>
    <row r="36" spans="1:7" x14ac:dyDescent="0.2">
      <c r="B36" t="s">
        <v>29</v>
      </c>
      <c r="C36" s="2">
        <v>0</v>
      </c>
      <c r="D36" s="2">
        <v>0</v>
      </c>
      <c r="E36" s="2">
        <v>0</v>
      </c>
      <c r="F36" s="2">
        <v>50000</v>
      </c>
      <c r="G36" s="2">
        <f t="shared" ref="G36:G40" si="14">SUM(C36:F36)</f>
        <v>50000</v>
      </c>
    </row>
    <row r="37" spans="1:7" x14ac:dyDescent="0.2">
      <c r="B37" t="s">
        <v>30</v>
      </c>
      <c r="C37" s="2">
        <v>2000</v>
      </c>
      <c r="D37" s="2">
        <v>2000</v>
      </c>
      <c r="E37" s="2">
        <v>2000</v>
      </c>
      <c r="F37" s="2">
        <v>2000</v>
      </c>
      <c r="G37" s="2">
        <f t="shared" si="14"/>
        <v>8000</v>
      </c>
    </row>
    <row r="38" spans="1:7" x14ac:dyDescent="0.2">
      <c r="B38" t="s">
        <v>31</v>
      </c>
      <c r="C38" s="2">
        <v>4800</v>
      </c>
      <c r="D38" s="2">
        <v>4800</v>
      </c>
      <c r="E38" s="2">
        <v>4800</v>
      </c>
      <c r="F38" s="2">
        <v>0</v>
      </c>
      <c r="G38" s="2">
        <f t="shared" si="14"/>
        <v>14400</v>
      </c>
    </row>
    <row r="39" spans="1:7" x14ac:dyDescent="0.2">
      <c r="B39" t="s">
        <v>32</v>
      </c>
      <c r="C39" s="2">
        <v>960</v>
      </c>
      <c r="D39" s="2">
        <v>960</v>
      </c>
      <c r="E39" s="2">
        <v>960</v>
      </c>
      <c r="F39" s="2">
        <v>0</v>
      </c>
      <c r="G39" s="2">
        <f t="shared" si="14"/>
        <v>2880</v>
      </c>
    </row>
    <row r="40" spans="1:7" x14ac:dyDescent="0.2">
      <c r="B40" s="1" t="s">
        <v>33</v>
      </c>
      <c r="C40" s="3">
        <f>SUM(C35:C39)</f>
        <v>10453</v>
      </c>
      <c r="D40" s="3">
        <f t="shared" ref="D40:F40" si="15">SUM(D35:D39)</f>
        <v>7760</v>
      </c>
      <c r="E40" s="3">
        <f t="shared" si="15"/>
        <v>7760</v>
      </c>
      <c r="F40" s="3">
        <f t="shared" si="15"/>
        <v>52000</v>
      </c>
      <c r="G40" s="3">
        <f t="shared" si="14"/>
        <v>77973</v>
      </c>
    </row>
    <row r="42" spans="1:7" x14ac:dyDescent="0.2">
      <c r="A42" t="s">
        <v>34</v>
      </c>
    </row>
    <row r="43" spans="1:7" x14ac:dyDescent="0.2">
      <c r="B43" t="s">
        <v>35</v>
      </c>
      <c r="C43" s="2">
        <v>10000</v>
      </c>
      <c r="D43" s="2">
        <v>10000</v>
      </c>
      <c r="E43" s="2">
        <v>10000</v>
      </c>
      <c r="F43" s="2">
        <v>10000</v>
      </c>
      <c r="G43" s="2">
        <f>SUM(C43:F43)</f>
        <v>40000</v>
      </c>
    </row>
    <row r="44" spans="1:7" x14ac:dyDescent="0.2">
      <c r="B44" t="s">
        <v>36</v>
      </c>
      <c r="C44" s="2">
        <v>20000</v>
      </c>
      <c r="D44" s="2">
        <v>20000</v>
      </c>
      <c r="E44" s="2">
        <v>20000</v>
      </c>
      <c r="F44" s="2">
        <v>20000</v>
      </c>
      <c r="G44" s="2">
        <f>SUM(C44:F44)</f>
        <v>80000</v>
      </c>
    </row>
    <row r="45" spans="1:7" x14ac:dyDescent="0.2">
      <c r="B45" s="1" t="s">
        <v>37</v>
      </c>
      <c r="C45" s="3">
        <f>SUM(C43:C44)</f>
        <v>30000</v>
      </c>
      <c r="D45" s="3">
        <f t="shared" ref="D45:F45" si="16">SUM(D43:D44)</f>
        <v>30000</v>
      </c>
      <c r="E45" s="3">
        <f t="shared" si="16"/>
        <v>30000</v>
      </c>
      <c r="F45" s="3">
        <f t="shared" si="16"/>
        <v>30000</v>
      </c>
      <c r="G45" s="3">
        <f>SUM(C45:F45)</f>
        <v>120000</v>
      </c>
    </row>
    <row r="48" spans="1:7" x14ac:dyDescent="0.2">
      <c r="A48" t="s">
        <v>38</v>
      </c>
      <c r="B48" t="s">
        <v>39</v>
      </c>
      <c r="C48" s="3">
        <f>12327*2</f>
        <v>24654</v>
      </c>
      <c r="D48" s="3">
        <f>C48*1.07</f>
        <v>26379.780000000002</v>
      </c>
      <c r="E48" s="3">
        <f>D48*1.07</f>
        <v>28226.364600000004</v>
      </c>
      <c r="F48" s="3">
        <f>E48*1.07</f>
        <v>30202.210122000008</v>
      </c>
      <c r="G48" s="3">
        <f>SUM(C48:F48)</f>
        <v>109462.354722</v>
      </c>
    </row>
    <row r="50" spans="1:7" x14ac:dyDescent="0.2">
      <c r="A50" t="s">
        <v>40</v>
      </c>
      <c r="B50" t="s">
        <v>41</v>
      </c>
    </row>
    <row r="51" spans="1:7" x14ac:dyDescent="0.2">
      <c r="B51" t="s">
        <v>42</v>
      </c>
      <c r="C51" s="2">
        <v>7200</v>
      </c>
      <c r="D51" s="2">
        <v>7200</v>
      </c>
      <c r="E51" s="2">
        <v>7200</v>
      </c>
      <c r="F51" s="2">
        <v>7200</v>
      </c>
      <c r="G51" s="2">
        <f>SUM(C51:F51)</f>
        <v>28800</v>
      </c>
    </row>
    <row r="52" spans="1:7" x14ac:dyDescent="0.2">
      <c r="B52" t="s">
        <v>43</v>
      </c>
      <c r="C52" s="2">
        <v>0</v>
      </c>
      <c r="D52" s="2">
        <v>0</v>
      </c>
      <c r="E52" s="2">
        <v>27750</v>
      </c>
      <c r="F52" s="2">
        <v>0</v>
      </c>
      <c r="G52" s="2">
        <f t="shared" ref="G52:G53" si="17">SUM(C52:F52)</f>
        <v>27750</v>
      </c>
    </row>
    <row r="53" spans="1:7" x14ac:dyDescent="0.2">
      <c r="B53" s="1" t="s">
        <v>44</v>
      </c>
      <c r="C53" s="3">
        <f>SUM(C51:C52)</f>
        <v>7200</v>
      </c>
      <c r="D53" s="3">
        <f t="shared" ref="D53:F53" si="18">SUM(D51:D52)</f>
        <v>7200</v>
      </c>
      <c r="E53" s="3">
        <f t="shared" si="18"/>
        <v>34950</v>
      </c>
      <c r="F53" s="3">
        <f t="shared" si="18"/>
        <v>7200</v>
      </c>
      <c r="G53" s="3">
        <f t="shared" si="17"/>
        <v>56550</v>
      </c>
    </row>
    <row r="54" spans="1:7" x14ac:dyDescent="0.2">
      <c r="A54" s="6"/>
      <c r="B54" s="6"/>
      <c r="C54" s="7"/>
      <c r="D54" s="7"/>
      <c r="E54" s="7"/>
      <c r="F54" s="7"/>
      <c r="G54" s="7"/>
    </row>
    <row r="55" spans="1:7" x14ac:dyDescent="0.2">
      <c r="A55" t="s">
        <v>45</v>
      </c>
      <c r="C55" s="2">
        <f>SUM(C10+C18+C25+C31+C40+C45+C48+C53)</f>
        <v>233356</v>
      </c>
      <c r="D55" s="2">
        <f t="shared" ref="D55:F55" si="19">SUM(D10+D18+D25+D31+D40+D45+D48+D53)</f>
        <v>240655.13</v>
      </c>
      <c r="E55" s="2">
        <f t="shared" si="19"/>
        <v>276045.17509999999</v>
      </c>
      <c r="F55" s="2">
        <f t="shared" si="19"/>
        <v>285019.16493700002</v>
      </c>
      <c r="G55" s="2">
        <f>SUM(C55:F55)</f>
        <v>1035075.470037</v>
      </c>
    </row>
    <row r="58" spans="1:7" x14ac:dyDescent="0.2">
      <c r="A58" t="s">
        <v>46</v>
      </c>
    </row>
    <row r="59" spans="1:7" x14ac:dyDescent="0.2">
      <c r="B59" t="s">
        <v>47</v>
      </c>
      <c r="C59" s="5">
        <f>C55-(C48+C31)</f>
        <v>196702</v>
      </c>
      <c r="D59" s="5">
        <f>D55-D48-D31</f>
        <v>196275.35</v>
      </c>
      <c r="E59" s="5">
        <f>E55-(E48+E31)</f>
        <v>229818.81049999999</v>
      </c>
      <c r="F59" s="5">
        <f>F55-(F48+F31)</f>
        <v>248816.954815</v>
      </c>
      <c r="G59" s="5">
        <f>SUM(C59:F59)</f>
        <v>871613.11531500006</v>
      </c>
    </row>
    <row r="60" spans="1:7" x14ac:dyDescent="0.2">
      <c r="B60" t="s">
        <v>48</v>
      </c>
      <c r="C60" s="2">
        <f>0.475*C59</f>
        <v>93433.45</v>
      </c>
      <c r="D60" s="2">
        <f t="shared" ref="D60:F60" si="20">0.475*D59</f>
        <v>93230.791249999995</v>
      </c>
      <c r="E60" s="2">
        <f t="shared" si="20"/>
        <v>109163.93498749999</v>
      </c>
      <c r="F60" s="2">
        <f t="shared" si="20"/>
        <v>118188.053537125</v>
      </c>
      <c r="G60" s="2">
        <f>SUM(C60:F60)</f>
        <v>414016.22977462498</v>
      </c>
    </row>
    <row r="62" spans="1:7" x14ac:dyDescent="0.2">
      <c r="A62" t="s">
        <v>49</v>
      </c>
      <c r="C62" s="2">
        <f>C55+C60</f>
        <v>326789.45</v>
      </c>
      <c r="D62" s="2">
        <f t="shared" ref="D62:F62" si="21">D55+D60</f>
        <v>333885.92125000001</v>
      </c>
      <c r="E62" s="2">
        <f t="shared" si="21"/>
        <v>385209.11008749995</v>
      </c>
      <c r="F62" s="2">
        <f t="shared" si="21"/>
        <v>403207.21847412502</v>
      </c>
      <c r="G62" s="2">
        <f>SUM(C62:F62)</f>
        <v>1449091.6998116251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Amador, Julie (jamador@uidaho.edu)</dc:creator>
  <cp:lastModifiedBy>Amador, Julie (jamador@uidaho.edu)</cp:lastModifiedBy>
  <dcterms:created xsi:type="dcterms:W3CDTF">2019-10-23T18:18:00Z</dcterms:created>
  <dcterms:modified xsi:type="dcterms:W3CDTF">2019-11-08T03:30:49Z</dcterms:modified>
</cp:coreProperties>
</file>