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0BAEF593-E6ED-43BF-B170-14C2F3D9F4CD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UIMTDC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UIMTDC!$B$3:$F$73</definedName>
    <definedName name="Show.Acct.Update.Warning" hidden="1">#REF!</definedName>
    <definedName name="Show.MDB.Update.Warning" hidden="1">#REF!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1" l="1"/>
  <c r="E11" i="1"/>
  <c r="E12" i="1"/>
  <c r="E13" i="1"/>
  <c r="E18" i="1"/>
  <c r="E20" i="1"/>
  <c r="E23" i="1"/>
  <c r="E24" i="1"/>
  <c r="E25" i="1"/>
  <c r="E26" i="1"/>
  <c r="E27" i="1"/>
  <c r="E35" i="1"/>
  <c r="E42" i="1"/>
  <c r="E45" i="1"/>
  <c r="E71" i="1"/>
  <c r="E53" i="1"/>
  <c r="E60" i="1"/>
  <c r="E67" i="1"/>
  <c r="E69" i="1"/>
  <c r="F45" i="1"/>
  <c r="F69" i="1"/>
  <c r="F42" i="1"/>
  <c r="F20" i="1"/>
  <c r="F13" i="1"/>
  <c r="F26" i="1"/>
  <c r="F27" i="1"/>
  <c r="F53" i="1"/>
  <c r="F51" i="1"/>
  <c r="M34" i="1"/>
  <c r="M33" i="1"/>
  <c r="M32" i="1"/>
  <c r="L35" i="1"/>
  <c r="L34" i="1"/>
  <c r="L33" i="1"/>
  <c r="L32" i="1"/>
  <c r="F12" i="1"/>
  <c r="L36" i="1"/>
  <c r="I89" i="1"/>
  <c r="F66" i="1"/>
  <c r="F65" i="1"/>
  <c r="F64" i="1"/>
  <c r="F63" i="1"/>
  <c r="F60" i="1"/>
  <c r="F59" i="1"/>
  <c r="F58" i="1"/>
  <c r="F57" i="1"/>
  <c r="F56" i="1"/>
  <c r="F52" i="1"/>
  <c r="F41" i="1"/>
  <c r="F40" i="1"/>
  <c r="F39" i="1"/>
  <c r="F38" i="1"/>
  <c r="F34" i="1"/>
  <c r="F33" i="1"/>
  <c r="F32" i="1"/>
  <c r="F31" i="1"/>
  <c r="F30" i="1"/>
  <c r="F25" i="1"/>
  <c r="F24" i="1"/>
  <c r="F19" i="1"/>
  <c r="F18" i="1"/>
  <c r="F17" i="1"/>
  <c r="F16" i="1"/>
  <c r="F11" i="1"/>
  <c r="F10" i="1"/>
  <c r="F9" i="1"/>
  <c r="F8" i="1"/>
  <c r="F23" i="1"/>
  <c r="F35" i="1"/>
  <c r="F67" i="1"/>
  <c r="F71" i="1"/>
  <c r="E73" i="1"/>
  <c r="F73" i="1"/>
</calcChain>
</file>

<file path=xl/sharedStrings.xml><?xml version="1.0" encoding="utf-8"?>
<sst xmlns="http://schemas.openxmlformats.org/spreadsheetml/2006/main" count="61" uniqueCount="60">
  <si>
    <t>Fringe</t>
  </si>
  <si>
    <t>Year 1</t>
  </si>
  <si>
    <t>Total</t>
  </si>
  <si>
    <t>Rate</t>
  </si>
  <si>
    <t>Total Salaries and Fringe</t>
  </si>
  <si>
    <t>Total Salaries</t>
  </si>
  <si>
    <t>Total  Fringe</t>
  </si>
  <si>
    <t>Indirect Costs</t>
  </si>
  <si>
    <t>Total Direct Costs</t>
  </si>
  <si>
    <t xml:space="preserve">Rate </t>
  </si>
  <si>
    <t>Travel</t>
  </si>
  <si>
    <t>Budget</t>
  </si>
  <si>
    <t>Senior Salaries</t>
  </si>
  <si>
    <t>Total Student/IH Salaries</t>
  </si>
  <si>
    <t>Tuition</t>
  </si>
  <si>
    <t>Total Travel</t>
  </si>
  <si>
    <t>Equipment &gt;$5,000</t>
  </si>
  <si>
    <t>Subaward &gt;$25,000</t>
  </si>
  <si>
    <t>Other Direct Costs (include 1st $25,000 of Subawards here)</t>
  </si>
  <si>
    <t>Total Subaward &gt;$25,000</t>
  </si>
  <si>
    <t>Total Equipment &gt;$5,000</t>
  </si>
  <si>
    <t>Total Tuition</t>
  </si>
  <si>
    <t>Salary Base</t>
  </si>
  <si>
    <t>Faculty</t>
  </si>
  <si>
    <t>Staff</t>
  </si>
  <si>
    <t>Students</t>
  </si>
  <si>
    <t>(Excludes non-PERSI Eligible IH)</t>
  </si>
  <si>
    <t xml:space="preserve">IH </t>
  </si>
  <si>
    <t>(non-PERSI Eligible)</t>
  </si>
  <si>
    <t>Total Other Direct Costs</t>
  </si>
  <si>
    <t>Total Budget (Direct + Indirect Costs)</t>
  </si>
  <si>
    <t>Enter Only Costs Excluded From F&amp;A Below This Point</t>
  </si>
  <si>
    <t>Modified Total Direct Costs</t>
  </si>
  <si>
    <t>Grad student tuition &amp; insurance</t>
  </si>
  <si>
    <t>#</t>
  </si>
  <si>
    <t>per Year</t>
  </si>
  <si>
    <t>Tuition per semester</t>
  </si>
  <si>
    <t>Insurance per sem.</t>
  </si>
  <si>
    <t>Summer credit hour</t>
  </si>
  <si>
    <t>New student insurance</t>
  </si>
  <si>
    <t>Staff/Student/IH Salaries</t>
  </si>
  <si>
    <t>Grad Student</t>
  </si>
  <si>
    <t>Add a note here about your future</t>
  </si>
  <si>
    <t>escalation percentage</t>
  </si>
  <si>
    <t>Scott Nuismer</t>
  </si>
  <si>
    <t>Graduate student</t>
  </si>
  <si>
    <t>Publications</t>
  </si>
  <si>
    <t>Total T&amp;F for 1 GS per year @ AY 19-20 rates</t>
  </si>
  <si>
    <t>Tuition and Fees</t>
  </si>
  <si>
    <t>James J. Bull</t>
  </si>
  <si>
    <t>Chris H. Remien</t>
  </si>
  <si>
    <t>Domestic</t>
  </si>
  <si>
    <t>2% effort</t>
  </si>
  <si>
    <t>1% effort</t>
  </si>
  <si>
    <t xml:space="preserve"> </t>
  </si>
  <si>
    <t>NSF</t>
  </si>
  <si>
    <t>FY 21</t>
  </si>
  <si>
    <t>Year Round Fringe Rates beginning 7/1/2020</t>
  </si>
  <si>
    <t>EAGER</t>
  </si>
  <si>
    <t>Mobile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</si>
</sst>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#,##0;[Red]#,##0"/>
    <numFmt numFmtId="175" formatCode="&quot;$&quot;#,##0;[Red]&quot;$&quot;#,##0"/>
    <numFmt numFmtId="176" formatCode="_(* #,##0_);_(* \(#,##0\);_(* &quot;-&quot;??_);_(@_)"/>
    <numFmt numFmtId="177" formatCode="&quot;$&quot;#,##0.00"/>
    <numFmt numFmtId="178" formatCode="_(&quot;$&quot;* #,##0_);_(&quot;$&quot;* \(#,##0\);_(&quot;$&quot;* &quot;-&quot;??_);_(@_)"/>
  </numFmts>
  <fonts count="5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78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43" fontId="52" fillId="0" borderId="0" applyFont="0" applyFill="0" applyBorder="0" applyAlignment="0" applyProtection="0"/>
    <xf numFmtId="44" fontId="53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 applyProtection="1"/>
    <xf numFmtId="0" fontId="4" fillId="0" borderId="0" xfId="0" applyFont="1" applyFill="1" applyProtection="1"/>
    <xf numFmtId="0" fontId="3" fillId="28" borderId="0" xfId="0" applyFont="1" applyFill="1" applyAlignment="1" applyProtection="1">
      <alignment horizontal="centerContinuous" vertical="center"/>
    </xf>
    <xf numFmtId="38" fontId="35" fillId="0" borderId="0" xfId="0" applyNumberFormat="1" applyFont="1" applyFill="1" applyProtection="1"/>
    <xf numFmtId="0" fontId="1" fillId="0" borderId="0" xfId="0" applyFont="1" applyProtection="1"/>
    <xf numFmtId="0" fontId="38" fillId="28" borderId="0" xfId="0" applyFont="1" applyFill="1" applyAlignment="1" applyProtection="1">
      <alignment horizontal="centerContinuous" vertical="center"/>
    </xf>
    <xf numFmtId="0" fontId="37" fillId="28" borderId="0" xfId="0" applyFont="1" applyFill="1" applyProtection="1"/>
    <xf numFmtId="0" fontId="37" fillId="28" borderId="0" xfId="0" applyFont="1" applyFill="1" applyAlignment="1" applyProtection="1">
      <alignment horizontal="center"/>
    </xf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Continuous"/>
    </xf>
    <xf numFmtId="172" fontId="37" fillId="0" borderId="0" xfId="0" applyNumberFormat="1" applyFont="1" applyFill="1" applyBorder="1" applyAlignment="1" applyProtection="1">
      <alignment horizontal="right"/>
    </xf>
    <xf numFmtId="0" fontId="4" fillId="27" borderId="19" xfId="0" applyFont="1" applyFill="1" applyBorder="1" applyProtection="1"/>
    <xf numFmtId="0" fontId="42" fillId="27" borderId="19" xfId="0" applyFont="1" applyFill="1" applyBorder="1" applyAlignment="1" applyProtection="1">
      <alignment horizontal="center"/>
    </xf>
    <xf numFmtId="0" fontId="42" fillId="27" borderId="19" xfId="0" applyFont="1" applyFill="1" applyBorder="1" applyAlignment="1" applyProtection="1">
      <alignment horizontal="centerContinuous"/>
    </xf>
    <xf numFmtId="0" fontId="42" fillId="28" borderId="18" xfId="0" applyFont="1" applyFill="1" applyBorder="1" applyProtection="1"/>
    <xf numFmtId="0" fontId="4" fillId="28" borderId="18" xfId="0" applyFont="1" applyFill="1" applyBorder="1" applyProtection="1"/>
    <xf numFmtId="0" fontId="42" fillId="28" borderId="18" xfId="0" applyFont="1" applyFill="1" applyBorder="1" applyAlignment="1" applyProtection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Protection="1">
      <protection locked="0"/>
    </xf>
    <xf numFmtId="3" fontId="4" fillId="0" borderId="0" xfId="0" applyNumberFormat="1" applyFont="1" applyFill="1" applyProtection="1"/>
    <xf numFmtId="3" fontId="1" fillId="0" borderId="0" xfId="0" applyNumberFormat="1" applyFont="1" applyProtection="1"/>
    <xf numFmtId="0" fontId="4" fillId="0" borderId="0" xfId="0" applyNumberFormat="1" applyFont="1" applyFill="1" applyAlignment="1" applyProtection="1">
      <alignment horizontal="right"/>
      <protection locked="0"/>
    </xf>
    <xf numFmtId="0" fontId="4" fillId="28" borderId="0" xfId="0" applyFont="1" applyFill="1" applyProtection="1"/>
    <xf numFmtId="0" fontId="4" fillId="28" borderId="0" xfId="0" applyNumberFormat="1" applyFont="1" applyFill="1" applyProtection="1">
      <protection locked="0"/>
    </xf>
    <xf numFmtId="3" fontId="4" fillId="28" borderId="0" xfId="0" applyNumberFormat="1" applyFont="1" applyFill="1" applyProtection="1"/>
    <xf numFmtId="38" fontId="4" fillId="0" borderId="0" xfId="0" applyNumberFormat="1" applyFont="1" applyFill="1" applyProtection="1"/>
    <xf numFmtId="0" fontId="43" fillId="28" borderId="0" xfId="0" applyFont="1" applyFill="1" applyProtection="1"/>
    <xf numFmtId="0" fontId="43" fillId="28" borderId="0" xfId="0" applyNumberFormat="1" applyFont="1" applyFill="1" applyProtection="1">
      <protection locked="0"/>
    </xf>
    <xf numFmtId="38" fontId="42" fillId="28" borderId="0" xfId="0" applyNumberFormat="1" applyFont="1" applyFill="1" applyAlignment="1" applyProtection="1">
      <alignment horizontal="center"/>
    </xf>
    <xf numFmtId="0" fontId="42" fillId="28" borderId="0" xfId="0" applyFont="1" applyFill="1" applyProtection="1"/>
    <xf numFmtId="0" fontId="42" fillId="28" borderId="0" xfId="0" applyNumberFormat="1" applyFont="1" applyFill="1" applyAlignment="1" applyProtection="1">
      <alignment horizontal="center"/>
      <protection locked="0"/>
    </xf>
    <xf numFmtId="38" fontId="4" fillId="28" borderId="0" xfId="0" applyNumberFormat="1" applyFont="1" applyFill="1" applyProtection="1"/>
    <xf numFmtId="173" fontId="4" fillId="0" borderId="0" xfId="0" applyNumberFormat="1" applyFont="1" applyFill="1" applyProtection="1">
      <protection locked="0"/>
    </xf>
    <xf numFmtId="0" fontId="4" fillId="28" borderId="0" xfId="0" applyNumberFormat="1" applyFont="1" applyFill="1" applyProtection="1"/>
    <xf numFmtId="0" fontId="4" fillId="0" borderId="0" xfId="0" applyNumberFormat="1" applyFont="1" applyFill="1" applyProtection="1"/>
    <xf numFmtId="0" fontId="42" fillId="0" borderId="0" xfId="0" applyFont="1" applyFill="1" applyProtection="1"/>
    <xf numFmtId="0" fontId="42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 applyProtection="1"/>
    <xf numFmtId="0" fontId="37" fillId="30" borderId="0" xfId="0" applyFont="1" applyFill="1" applyBorder="1" applyProtection="1"/>
    <xf numFmtId="0" fontId="1" fillId="30" borderId="0" xfId="0" applyFont="1" applyFill="1" applyBorder="1" applyProtection="1"/>
    <xf numFmtId="173" fontId="37" fillId="30" borderId="0" xfId="0" applyNumberFormat="1" applyFont="1" applyFill="1" applyBorder="1" applyProtection="1"/>
    <xf numFmtId="0" fontId="1" fillId="30" borderId="24" xfId="0" applyFont="1" applyFill="1" applyBorder="1" applyProtection="1"/>
    <xf numFmtId="0" fontId="1" fillId="30" borderId="25" xfId="0" applyFont="1" applyFill="1" applyBorder="1" applyProtection="1"/>
    <xf numFmtId="0" fontId="37" fillId="30" borderId="24" xfId="0" applyFont="1" applyFill="1" applyBorder="1" applyProtection="1"/>
    <xf numFmtId="0" fontId="1" fillId="30" borderId="26" xfId="0" applyFont="1" applyFill="1" applyBorder="1" applyProtection="1"/>
    <xf numFmtId="0" fontId="1" fillId="30" borderId="27" xfId="0" applyFont="1" applyFill="1" applyBorder="1" applyProtection="1"/>
    <xf numFmtId="0" fontId="1" fillId="30" borderId="28" xfId="0" applyFont="1" applyFill="1" applyBorder="1" applyProtection="1"/>
    <xf numFmtId="0" fontId="1" fillId="30" borderId="0" xfId="0" applyFont="1" applyFill="1" applyProtection="1"/>
    <xf numFmtId="0" fontId="0" fillId="32" borderId="0" xfId="0" applyFill="1" applyBorder="1"/>
    <xf numFmtId="0" fontId="0" fillId="0" borderId="0" xfId="0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46" fillId="0" borderId="0" xfId="0" applyNumberFormat="1" applyFont="1" applyFill="1" applyBorder="1" applyAlignment="1" applyProtection="1"/>
    <xf numFmtId="175" fontId="46" fillId="0" borderId="0" xfId="0" applyNumberFormat="1" applyFont="1" applyFill="1" applyBorder="1" applyAlignment="1"/>
    <xf numFmtId="0" fontId="48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Protection="1"/>
    <xf numFmtId="0" fontId="1" fillId="0" borderId="0" xfId="0" applyFont="1" applyFill="1" applyBorder="1" applyProtection="1"/>
    <xf numFmtId="0" fontId="44" fillId="0" borderId="0" xfId="53" applyFont="1" applyFill="1" applyAlignment="1" applyProtection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 applyProtection="1"/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 applyFill="1" applyProtection="1"/>
    <xf numFmtId="3" fontId="42" fillId="28" borderId="0" xfId="0" applyNumberFormat="1" applyFont="1" applyFill="1" applyBorder="1" applyProtection="1"/>
    <xf numFmtId="0" fontId="37" fillId="0" borderId="0" xfId="0" applyFont="1" applyFill="1" applyBorder="1" applyProtection="1"/>
    <xf numFmtId="0" fontId="0" fillId="0" borderId="0" xfId="0" applyBorder="1"/>
    <xf numFmtId="0" fontId="47" fillId="32" borderId="0" xfId="0" applyFont="1" applyFill="1" applyBorder="1" applyAlignment="1">
      <alignment horizontal="center" vertical="center"/>
    </xf>
    <xf numFmtId="0" fontId="0" fillId="32" borderId="0" xfId="0" applyFill="1" applyBorder="1" applyAlignment="1"/>
    <xf numFmtId="0" fontId="2" fillId="0" borderId="0" xfId="0" applyFont="1" applyBorder="1" applyProtection="1"/>
    <xf numFmtId="0" fontId="49" fillId="0" borderId="0" xfId="53" applyFont="1" applyFill="1" applyAlignment="1" applyProtection="1">
      <alignment horizontal="center" vertical="center"/>
    </xf>
    <xf numFmtId="10" fontId="4" fillId="33" borderId="29" xfId="0" applyNumberFormat="1" applyFont="1" applyFill="1" applyBorder="1" applyProtection="1"/>
    <xf numFmtId="173" fontId="1" fillId="30" borderId="0" xfId="0" applyNumberFormat="1" applyFont="1" applyFill="1" applyProtection="1"/>
    <xf numFmtId="0" fontId="2" fillId="0" borderId="0" xfId="0" applyFont="1" applyFill="1" applyBorder="1" applyProtection="1"/>
    <xf numFmtId="3" fontId="2" fillId="0" borderId="0" xfId="0" applyNumberFormat="1" applyFont="1" applyFill="1" applyBorder="1" applyProtection="1"/>
    <xf numFmtId="3" fontId="37" fillId="0" borderId="0" xfId="0" applyNumberFormat="1" applyFont="1" applyFill="1" applyBorder="1" applyProtection="1"/>
    <xf numFmtId="1" fontId="46" fillId="0" borderId="0" xfId="0" applyNumberFormat="1" applyFont="1" applyFill="1" applyBorder="1" applyAlignment="1">
      <alignment horizontal="right"/>
    </xf>
    <xf numFmtId="174" fontId="46" fillId="0" borderId="0" xfId="0" applyNumberFormat="1" applyFont="1" applyFill="1" applyBorder="1" applyAlignment="1"/>
    <xf numFmtId="1" fontId="46" fillId="0" borderId="0" xfId="0" applyNumberFormat="1" applyFont="1" applyFill="1" applyBorder="1" applyAlignment="1"/>
    <xf numFmtId="10" fontId="46" fillId="0" borderId="0" xfId="0" applyNumberFormat="1" applyFont="1" applyFill="1" applyBorder="1" applyAlignment="1"/>
    <xf numFmtId="0" fontId="46" fillId="0" borderId="0" xfId="0" applyFont="1" applyBorder="1" applyAlignment="1">
      <alignment horizontal="center" vertical="center" wrapText="1"/>
    </xf>
    <xf numFmtId="0" fontId="1" fillId="0" borderId="0" xfId="0" applyFont="1" applyBorder="1" applyProtection="1"/>
    <xf numFmtId="10" fontId="37" fillId="30" borderId="0" xfId="0" applyNumberFormat="1" applyFont="1" applyFill="1" applyBorder="1" applyProtection="1"/>
    <xf numFmtId="0" fontId="37" fillId="30" borderId="0" xfId="0" applyFont="1" applyFill="1" applyBorder="1" applyAlignment="1" applyProtection="1">
      <alignment horizontal="right"/>
    </xf>
    <xf numFmtId="0" fontId="37" fillId="30" borderId="0" xfId="0" applyFont="1" applyFill="1" applyBorder="1" applyAlignment="1" applyProtection="1">
      <alignment horizontal="right" vertical="top"/>
    </xf>
    <xf numFmtId="173" fontId="37" fillId="30" borderId="0" xfId="0" applyNumberFormat="1" applyFont="1" applyFill="1" applyBorder="1" applyAlignment="1" applyProtection="1">
      <alignment horizontal="right"/>
    </xf>
    <xf numFmtId="173" fontId="1" fillId="30" borderId="0" xfId="0" applyNumberFormat="1" applyFont="1" applyFill="1" applyBorder="1" applyAlignment="1" applyProtection="1">
      <alignment horizontal="right"/>
    </xf>
    <xf numFmtId="0" fontId="51" fillId="0" borderId="0" xfId="0" applyFont="1" applyFill="1" applyBorder="1"/>
    <xf numFmtId="0" fontId="51" fillId="0" borderId="0" xfId="0" applyFont="1" applyFill="1" applyBorder="1" applyAlignment="1">
      <alignment vertical="center"/>
    </xf>
    <xf numFmtId="3" fontId="4" fillId="28" borderId="0" xfId="0" applyNumberFormat="1" applyFont="1" applyFill="1" applyBorder="1" applyProtection="1"/>
    <xf numFmtId="3" fontId="4" fillId="0" borderId="0" xfId="0" applyNumberFormat="1" applyFont="1" applyFill="1" applyProtection="1">
      <protection locked="0"/>
    </xf>
    <xf numFmtId="3" fontId="42" fillId="28" borderId="20" xfId="0" applyNumberFormat="1" applyFont="1" applyFill="1" applyBorder="1" applyProtection="1"/>
    <xf numFmtId="3" fontId="42" fillId="28" borderId="20" xfId="0" applyNumberFormat="1" applyFont="1" applyFill="1" applyBorder="1" applyProtection="1">
      <protection locked="0"/>
    </xf>
    <xf numFmtId="3" fontId="4" fillId="0" borderId="0" xfId="0" applyNumberFormat="1" applyFont="1" applyFill="1" applyBorder="1" applyProtection="1"/>
    <xf numFmtId="3" fontId="4" fillId="0" borderId="0" xfId="0" applyNumberFormat="1" applyFont="1" applyFill="1" applyBorder="1" applyProtection="1">
      <protection locked="0"/>
    </xf>
    <xf numFmtId="0" fontId="51" fillId="29" borderId="2" xfId="0" applyFont="1" applyFill="1" applyBorder="1"/>
    <xf numFmtId="176" fontId="51" fillId="29" borderId="0" xfId="76" applyNumberFormat="1" applyFont="1" applyFill="1" applyBorder="1"/>
    <xf numFmtId="0" fontId="51" fillId="29" borderId="0" xfId="0" applyFont="1" applyFill="1" applyBorder="1"/>
    <xf numFmtId="176" fontId="51" fillId="29" borderId="32" xfId="76" applyNumberFormat="1" applyFont="1" applyFill="1" applyBorder="1"/>
    <xf numFmtId="176" fontId="51" fillId="29" borderId="0" xfId="0" applyNumberFormat="1" applyFont="1" applyFill="1" applyBorder="1"/>
    <xf numFmtId="0" fontId="51" fillId="29" borderId="2" xfId="0" applyFont="1" applyFill="1" applyBorder="1" applyAlignment="1">
      <alignment vertical="center"/>
    </xf>
    <xf numFmtId="176" fontId="51" fillId="29" borderId="0" xfId="76" applyNumberFormat="1" applyFont="1" applyFill="1" applyBorder="1" applyAlignment="1">
      <alignment vertical="center"/>
    </xf>
    <xf numFmtId="0" fontId="51" fillId="29" borderId="0" xfId="0" applyFont="1" applyFill="1" applyBorder="1" applyAlignment="1">
      <alignment vertical="center"/>
    </xf>
    <xf numFmtId="176" fontId="51" fillId="29" borderId="0" xfId="0" applyNumberFormat="1" applyFont="1" applyFill="1" applyBorder="1" applyAlignment="1">
      <alignment vertical="center"/>
    </xf>
    <xf numFmtId="0" fontId="51" fillId="29" borderId="32" xfId="0" applyFont="1" applyFill="1" applyBorder="1" applyAlignment="1">
      <alignment vertical="center"/>
    </xf>
    <xf numFmtId="0" fontId="51" fillId="29" borderId="33" xfId="0" applyFont="1" applyFill="1" applyBorder="1" applyAlignment="1">
      <alignment vertical="center"/>
    </xf>
    <xf numFmtId="0" fontId="51" fillId="29" borderId="18" xfId="0" applyFont="1" applyFill="1" applyBorder="1" applyAlignment="1">
      <alignment vertical="center"/>
    </xf>
    <xf numFmtId="176" fontId="51" fillId="29" borderId="34" xfId="76" applyNumberFormat="1" applyFont="1" applyFill="1" applyBorder="1" applyAlignment="1">
      <alignment vertical="center"/>
    </xf>
    <xf numFmtId="176" fontId="50" fillId="29" borderId="0" xfId="0" applyNumberFormat="1" applyFont="1" applyFill="1" applyBorder="1" applyAlignment="1">
      <alignment vertical="center"/>
    </xf>
    <xf numFmtId="176" fontId="51" fillId="29" borderId="18" xfId="76" applyNumberFormat="1" applyFont="1" applyFill="1" applyBorder="1" applyAlignment="1">
      <alignment vertical="center"/>
    </xf>
    <xf numFmtId="14" fontId="4" fillId="0" borderId="0" xfId="0" applyNumberFormat="1" applyFont="1" applyFill="1" applyAlignment="1" applyProtection="1">
      <alignment horizontal="centerContinuous"/>
    </xf>
    <xf numFmtId="0" fontId="50" fillId="29" borderId="32" xfId="0" applyFont="1" applyFill="1" applyBorder="1" applyAlignment="1">
      <alignment vertical="center"/>
    </xf>
    <xf numFmtId="170" fontId="42" fillId="0" borderId="0" xfId="36" applyNumberFormat="1" applyFont="1" applyFill="1" applyAlignment="1" applyProtection="1">
      <alignment horizontal="left"/>
      <protection locked="0"/>
    </xf>
    <xf numFmtId="0" fontId="42" fillId="28" borderId="0" xfId="0" applyNumberFormat="1" applyFont="1" applyFill="1" applyProtection="1"/>
    <xf numFmtId="176" fontId="51" fillId="0" borderId="0" xfId="0" applyNumberFormat="1" applyFont="1" applyFill="1" applyBorder="1"/>
    <xf numFmtId="43" fontId="51" fillId="0" borderId="0" xfId="0" applyNumberFormat="1" applyFont="1" applyFill="1" applyBorder="1"/>
    <xf numFmtId="176" fontId="1" fillId="0" borderId="0" xfId="0" applyNumberFormat="1" applyFont="1" applyFill="1" applyBorder="1" applyProtection="1"/>
    <xf numFmtId="176" fontId="50" fillId="0" borderId="0" xfId="0" applyNumberFormat="1" applyFont="1" applyFill="1" applyBorder="1" applyAlignment="1">
      <alignment vertical="center"/>
    </xf>
    <xf numFmtId="0" fontId="51" fillId="29" borderId="35" xfId="0" applyFont="1" applyFill="1" applyBorder="1" applyAlignment="1">
      <alignment vertical="center"/>
    </xf>
    <xf numFmtId="0" fontId="51" fillId="29" borderId="36" xfId="0" applyFont="1" applyFill="1" applyBorder="1" applyAlignment="1">
      <alignment vertical="center"/>
    </xf>
    <xf numFmtId="0" fontId="51" fillId="29" borderId="36" xfId="0" applyFont="1" applyFill="1" applyBorder="1" applyAlignment="1">
      <alignment horizontal="right" vertical="center"/>
    </xf>
    <xf numFmtId="0" fontId="51" fillId="29" borderId="37" xfId="0" applyFont="1" applyFill="1" applyBorder="1" applyAlignment="1">
      <alignment vertical="center"/>
    </xf>
    <xf numFmtId="0" fontId="51" fillId="29" borderId="32" xfId="0" applyFont="1" applyFill="1" applyBorder="1"/>
    <xf numFmtId="0" fontId="50" fillId="29" borderId="2" xfId="0" applyFont="1" applyFill="1" applyBorder="1" applyAlignment="1">
      <alignment vertical="center"/>
    </xf>
    <xf numFmtId="0" fontId="50" fillId="29" borderId="33" xfId="0" applyFont="1" applyFill="1" applyBorder="1" applyAlignment="1">
      <alignment vertical="center"/>
    </xf>
    <xf numFmtId="0" fontId="50" fillId="29" borderId="34" xfId="0" applyFont="1" applyFill="1" applyBorder="1" applyAlignment="1">
      <alignment vertical="center"/>
    </xf>
    <xf numFmtId="0" fontId="51" fillId="29" borderId="34" xfId="0" applyFont="1" applyFill="1" applyBorder="1" applyAlignment="1">
      <alignment vertical="center"/>
    </xf>
    <xf numFmtId="177" fontId="4" fillId="0" borderId="0" xfId="0" applyNumberFormat="1" applyFont="1" applyFill="1" applyProtection="1">
      <protection locked="0"/>
    </xf>
    <xf numFmtId="172" fontId="4" fillId="0" borderId="0" xfId="0" applyNumberFormat="1" applyFont="1" applyFill="1" applyProtection="1">
      <protection locked="0"/>
    </xf>
    <xf numFmtId="0" fontId="39" fillId="0" borderId="0" xfId="0" applyFont="1" applyFill="1" applyProtection="1"/>
    <xf numFmtId="178" fontId="4" fillId="0" borderId="0" xfId="77" applyNumberFormat="1" applyFont="1" applyFill="1" applyProtection="1">
      <protection locked="0"/>
    </xf>
    <xf numFmtId="0" fontId="42" fillId="29" borderId="31" xfId="0" applyFont="1" applyFill="1" applyBorder="1" applyAlignment="1" applyProtection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29" borderId="30" xfId="0" applyFill="1" applyBorder="1" applyAlignment="1">
      <alignment horizontal="left" vertical="center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7" fillId="30" borderId="24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50" fillId="31" borderId="21" xfId="0" applyFont="1" applyFill="1" applyBorder="1" applyAlignment="1" applyProtection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" xfId="76" builtinId="3"/>
    <cellStyle name="Comma0" xfId="31" xr:uid="{00000000-0005-0000-0000-00001F000000}"/>
    <cellStyle name="Currency" xfId="77" builtinId="4"/>
    <cellStyle name="Currency0" xfId="32" xr:uid="{00000000-0005-0000-0000-000020000000}"/>
    <cellStyle name="DarkBlueOutline" xfId="33" xr:uid="{00000000-0005-0000-0000-000021000000}"/>
    <cellStyle name="DarkBlueOutlineYellow" xfId="34" xr:uid="{00000000-0005-0000-0000-000022000000}"/>
    <cellStyle name="Date" xfId="35" xr:uid="{00000000-0005-0000-0000-000023000000}"/>
    <cellStyle name="Date_simple" xfId="36" xr:uid="{00000000-0005-0000-0000-000024000000}"/>
    <cellStyle name="Dezimal [0]_Compiling Utility Macros" xfId="37" xr:uid="{00000000-0005-0000-0000-000025000000}"/>
    <cellStyle name="Dezimal_Compiling Utility Macros" xfId="38" xr:uid="{00000000-0005-0000-0000-000026000000}"/>
    <cellStyle name="Explanatory Text" xfId="39" builtinId="53" customBuiltin="1"/>
    <cellStyle name="Fixed" xfId="40" xr:uid="{00000000-0005-0000-0000-000028000000}"/>
    <cellStyle name="Good" xfId="41" builtinId="26" customBuiltin="1"/>
    <cellStyle name="GRAY" xfId="42" xr:uid="{00000000-0005-0000-0000-00002A000000}"/>
    <cellStyle name="Gross Margin" xfId="43" xr:uid="{00000000-0005-0000-0000-00002B000000}"/>
    <cellStyle name="header" xfId="44" xr:uid="{00000000-0005-0000-0000-00002C000000}"/>
    <cellStyle name="Header Total" xfId="45" xr:uid="{00000000-0005-0000-0000-00002D000000}"/>
    <cellStyle name="Header1" xfId="46" xr:uid="{00000000-0005-0000-0000-00002E000000}"/>
    <cellStyle name="Header2" xfId="47" xr:uid="{00000000-0005-0000-0000-00002F000000}"/>
    <cellStyle name="Header3" xfId="48" xr:uid="{00000000-0005-0000-0000-000030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7000000}"/>
    <cellStyle name="Linked Cell" xfId="56" builtinId="24" customBuiltin="1"/>
    <cellStyle name="Major Total" xfId="57" xr:uid="{00000000-0005-0000-0000-000039000000}"/>
    <cellStyle name="Neutral" xfId="58" builtinId="28" customBuiltin="1"/>
    <cellStyle name="NonPrint_TemTitle" xfId="59" xr:uid="{00000000-0005-0000-0000-00003B000000}"/>
    <cellStyle name="Normal" xfId="0" builtinId="0"/>
    <cellStyle name="Normal 2" xfId="60" xr:uid="{00000000-0005-0000-0000-00003D000000}"/>
    <cellStyle name="NormalRed" xfId="61" xr:uid="{00000000-0005-0000-0000-00003E000000}"/>
    <cellStyle name="Note" xfId="62" builtinId="10" customBuiltin="1"/>
    <cellStyle name="Output" xfId="63" builtinId="21" customBuiltin="1"/>
    <cellStyle name="Percent.0" xfId="64" xr:uid="{00000000-0005-0000-0000-000041000000}"/>
    <cellStyle name="Percent.00" xfId="65" xr:uid="{00000000-0005-0000-0000-000042000000}"/>
    <cellStyle name="RED POSTED" xfId="66" xr:uid="{00000000-0005-0000-0000-000043000000}"/>
    <cellStyle name="Standard_Anpassen der Amortisation" xfId="67" xr:uid="{00000000-0005-0000-0000-000044000000}"/>
    <cellStyle name="Text_simple" xfId="68" xr:uid="{00000000-0005-0000-0000-000045000000}"/>
    <cellStyle name="Title" xfId="69" builtinId="15" customBuiltin="1"/>
    <cellStyle name="TmsRmn10BlueItalic" xfId="70" xr:uid="{00000000-0005-0000-0000-000047000000}"/>
    <cellStyle name="TmsRmn10Bold" xfId="71" xr:uid="{00000000-0005-0000-0000-000048000000}"/>
    <cellStyle name="Total" xfId="72" builtinId="25" customBuiltin="1"/>
    <cellStyle name="Währung [0]_Compiling Utility Macros" xfId="73" xr:uid="{00000000-0005-0000-0000-00004A000000}"/>
    <cellStyle name="Währung_Compiling Utility Macros" xfId="74" xr:uid="{00000000-0005-0000-0000-00004B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>
    <pageSetUpPr autoPageBreaks="0" fitToPage="1"/>
  </sheetPr>
  <dimension ref="A1:T108"/>
  <sheetViews>
    <sheetView tabSelected="1" topLeftCell="A49" zoomScaleNormal="100" workbookViewId="0">
      <selection activeCell="G21" sqref="G21"/>
    </sheetView>
  </sheetViews>
  <sheetFormatPr defaultColWidth="8.86328125" defaultRowHeight="12.75" x14ac:dyDescent="0.35"/>
  <cols>
    <col min="1" max="1" width="1.6640625" style="1" customWidth="1"/>
    <col min="2" max="2" width="24.33203125" style="1" customWidth="1"/>
    <col min="3" max="3" width="11.6640625" style="1" customWidth="1"/>
    <col min="4" max="5" width="15.6640625" style="1" customWidth="1"/>
    <col min="6" max="6" width="14.1328125" style="1" customWidth="1"/>
    <col min="7" max="7" width="4.6640625" style="1" customWidth="1"/>
    <col min="8" max="8" width="9.1328125" style="1" customWidth="1"/>
    <col min="9" max="9" width="23.86328125" style="1" customWidth="1"/>
    <col min="10" max="10" width="12.46484375" style="1" customWidth="1"/>
    <col min="11" max="11" width="6.86328125" style="1" customWidth="1"/>
    <col min="12" max="12" width="7" style="1" hidden="1" customWidth="1"/>
    <col min="13" max="13" width="10.1328125" style="1" customWidth="1"/>
    <col min="14" max="14" width="2.46484375" style="1" customWidth="1"/>
    <col min="15" max="15" width="8.86328125" style="1"/>
    <col min="16" max="16" width="10.86328125" style="1" customWidth="1"/>
    <col min="17" max="16384" width="8.86328125" style="1"/>
  </cols>
  <sheetData>
    <row r="1" spans="2:14" ht="8.25" customHeight="1" x14ac:dyDescent="0.35"/>
    <row r="2" spans="2:14" ht="8.25" customHeight="1" x14ac:dyDescent="0.35"/>
    <row r="3" spans="2:14" ht="15" customHeight="1" x14ac:dyDescent="0.45">
      <c r="B3" s="6" t="s">
        <v>11</v>
      </c>
      <c r="C3" s="3"/>
      <c r="D3" s="3"/>
      <c r="E3" s="3"/>
      <c r="F3" s="3"/>
      <c r="H3" s="143"/>
      <c r="I3" s="144"/>
      <c r="J3" s="144"/>
      <c r="K3" s="144"/>
      <c r="L3" s="145"/>
      <c r="M3" s="145"/>
    </row>
    <row r="4" spans="2:14" s="5" customFormat="1" ht="12.95" customHeight="1" thickBot="1" x14ac:dyDescent="0.45">
      <c r="B4" s="121" t="s">
        <v>55</v>
      </c>
      <c r="C4" s="12"/>
      <c r="D4" s="12"/>
      <c r="E4" s="12"/>
      <c r="F4" s="119">
        <v>43914</v>
      </c>
      <c r="H4" s="146"/>
      <c r="I4" s="147"/>
      <c r="J4" s="147"/>
      <c r="K4" s="13"/>
      <c r="L4" s="148"/>
      <c r="M4" s="149"/>
    </row>
    <row r="5" spans="2:14" s="5" customFormat="1" ht="12.95" customHeight="1" thickTop="1" x14ac:dyDescent="0.35">
      <c r="B5" s="2" t="s">
        <v>58</v>
      </c>
      <c r="C5" s="2"/>
      <c r="D5" s="2"/>
      <c r="E5" s="2"/>
      <c r="F5" s="2"/>
      <c r="H5" s="153" t="s">
        <v>57</v>
      </c>
      <c r="I5" s="154"/>
      <c r="J5" s="154"/>
      <c r="K5" s="154"/>
      <c r="L5" s="154"/>
      <c r="M5" s="154"/>
      <c r="N5" s="155"/>
    </row>
    <row r="6" spans="2:14" s="5" customFormat="1" ht="12.95" customHeight="1" x14ac:dyDescent="0.4">
      <c r="B6" s="14"/>
      <c r="C6" s="14"/>
      <c r="D6" s="15"/>
      <c r="E6" s="16"/>
      <c r="F6" s="16"/>
      <c r="H6" s="150"/>
      <c r="I6" s="151"/>
      <c r="J6" s="151"/>
      <c r="K6" s="151"/>
      <c r="L6" s="151"/>
      <c r="M6" s="151"/>
      <c r="N6" s="152"/>
    </row>
    <row r="7" spans="2:14" s="5" customFormat="1" ht="12.95" customHeight="1" x14ac:dyDescent="0.4">
      <c r="B7" s="17" t="s">
        <v>12</v>
      </c>
      <c r="C7" s="18"/>
      <c r="D7" s="19" t="s">
        <v>22</v>
      </c>
      <c r="E7" s="20" t="s">
        <v>1</v>
      </c>
      <c r="F7" s="20" t="s">
        <v>2</v>
      </c>
      <c r="H7" s="48"/>
      <c r="I7" s="54"/>
      <c r="J7" s="93" t="s">
        <v>56</v>
      </c>
      <c r="K7" s="45"/>
      <c r="L7" s="45"/>
      <c r="M7" s="92"/>
      <c r="N7" s="49"/>
    </row>
    <row r="8" spans="2:14" s="5" customFormat="1" ht="12.95" customHeight="1" x14ac:dyDescent="0.4">
      <c r="B8" s="2" t="s">
        <v>44</v>
      </c>
      <c r="C8" s="2" t="s">
        <v>52</v>
      </c>
      <c r="D8" s="136">
        <v>108841.2</v>
      </c>
      <c r="E8" s="22">
        <v>0</v>
      </c>
      <c r="F8" s="22">
        <f t="shared" ref="F8:F12" si="0">SUM(E8:E8)</f>
        <v>0</v>
      </c>
      <c r="G8" s="23"/>
      <c r="H8" s="48"/>
      <c r="I8" s="45"/>
      <c r="J8" s="93"/>
      <c r="K8" s="45"/>
      <c r="L8" s="45"/>
      <c r="M8" s="46"/>
      <c r="N8" s="49"/>
    </row>
    <row r="9" spans="2:14" s="5" customFormat="1" ht="12.95" customHeight="1" x14ac:dyDescent="0.4">
      <c r="B9" s="2" t="s">
        <v>49</v>
      </c>
      <c r="C9" s="2" t="s">
        <v>53</v>
      </c>
      <c r="D9" s="136">
        <v>120010.8</v>
      </c>
      <c r="E9" s="22">
        <v>0</v>
      </c>
      <c r="F9" s="22">
        <f t="shared" si="0"/>
        <v>0</v>
      </c>
      <c r="G9" s="23"/>
      <c r="H9" s="50"/>
      <c r="I9" s="45" t="s">
        <v>23</v>
      </c>
      <c r="J9" s="47">
        <v>0.307</v>
      </c>
      <c r="K9" s="91"/>
      <c r="L9" s="45"/>
      <c r="M9" s="94"/>
      <c r="N9" s="49"/>
    </row>
    <row r="10" spans="2:14" s="5" customFormat="1" ht="12.95" customHeight="1" x14ac:dyDescent="0.4">
      <c r="B10" s="2" t="s">
        <v>50</v>
      </c>
      <c r="C10" s="2" t="s">
        <v>53</v>
      </c>
      <c r="D10" s="136">
        <v>92336.4</v>
      </c>
      <c r="E10" s="22">
        <v>0</v>
      </c>
      <c r="F10" s="22">
        <f t="shared" si="0"/>
        <v>0</v>
      </c>
      <c r="G10" s="23"/>
      <c r="H10" s="50"/>
      <c r="I10" s="45"/>
      <c r="J10" s="47"/>
      <c r="K10" s="45"/>
      <c r="L10" s="45"/>
      <c r="M10" s="94"/>
      <c r="N10" s="49"/>
    </row>
    <row r="11" spans="2:14" s="5" customFormat="1" ht="12.95" customHeight="1" x14ac:dyDescent="0.4">
      <c r="B11" s="2"/>
      <c r="C11" s="2"/>
      <c r="D11" s="21"/>
      <c r="E11" s="22">
        <f>SUM(D11/9)</f>
        <v>0</v>
      </c>
      <c r="F11" s="22">
        <f t="shared" si="0"/>
        <v>0</v>
      </c>
      <c r="G11" s="23"/>
      <c r="H11" s="50"/>
      <c r="I11" s="45" t="s">
        <v>24</v>
      </c>
      <c r="J11" s="47">
        <v>0.41799999999999998</v>
      </c>
      <c r="K11" s="91"/>
      <c r="L11" s="45"/>
      <c r="M11" s="95"/>
      <c r="N11" s="49"/>
    </row>
    <row r="12" spans="2:14" s="5" customFormat="1" ht="12.95" customHeight="1" x14ac:dyDescent="0.4">
      <c r="B12" s="2"/>
      <c r="D12" s="24"/>
      <c r="E12" s="22">
        <f>SUM(D12*0.5)</f>
        <v>0</v>
      </c>
      <c r="F12" s="22">
        <f t="shared" si="0"/>
        <v>0</v>
      </c>
      <c r="H12" s="48"/>
      <c r="I12" s="45" t="s">
        <v>26</v>
      </c>
      <c r="J12" s="47"/>
      <c r="K12" s="45"/>
      <c r="L12" s="45"/>
      <c r="M12" s="95"/>
      <c r="N12" s="49"/>
    </row>
    <row r="13" spans="2:14" s="5" customFormat="1" ht="12.95" customHeight="1" x14ac:dyDescent="0.4">
      <c r="B13" s="25" t="s">
        <v>5</v>
      </c>
      <c r="C13" s="25"/>
      <c r="D13" s="26"/>
      <c r="E13" s="27">
        <f>SUM(E8:E12)</f>
        <v>0</v>
      </c>
      <c r="F13" s="27">
        <f>SUM(E13:E13)</f>
        <v>0</v>
      </c>
      <c r="H13" s="48"/>
      <c r="I13" s="54"/>
      <c r="J13" s="81"/>
      <c r="K13" s="46"/>
      <c r="L13" s="45"/>
      <c r="M13" s="95"/>
      <c r="N13" s="49"/>
    </row>
    <row r="14" spans="2:14" s="5" customFormat="1" ht="12.95" customHeight="1" x14ac:dyDescent="0.4">
      <c r="B14" s="2"/>
      <c r="C14" s="2"/>
      <c r="D14" s="21"/>
      <c r="E14" s="28"/>
      <c r="F14" s="28"/>
      <c r="H14" s="48"/>
      <c r="I14" s="45" t="s">
        <v>27</v>
      </c>
      <c r="J14" s="47">
        <v>7.9000000000000001E-2</v>
      </c>
      <c r="K14" s="91"/>
      <c r="L14" s="46"/>
      <c r="M14" s="95"/>
      <c r="N14" s="49"/>
    </row>
    <row r="15" spans="2:14" s="5" customFormat="1" ht="12.95" customHeight="1" x14ac:dyDescent="0.4">
      <c r="B15" s="29" t="s">
        <v>40</v>
      </c>
      <c r="C15" s="29"/>
      <c r="D15" s="30"/>
      <c r="E15" s="31"/>
      <c r="F15" s="31"/>
      <c r="H15" s="48"/>
      <c r="I15" s="45" t="s">
        <v>28</v>
      </c>
      <c r="J15" s="47"/>
      <c r="K15" s="45"/>
      <c r="L15" s="46"/>
      <c r="M15" s="95"/>
      <c r="N15" s="49"/>
    </row>
    <row r="16" spans="2:14" s="5" customFormat="1" ht="12.95" customHeight="1" x14ac:dyDescent="0.4">
      <c r="B16" s="2" t="s">
        <v>45</v>
      </c>
      <c r="C16" s="2"/>
      <c r="D16" s="139">
        <v>24000</v>
      </c>
      <c r="E16" s="22">
        <v>24000</v>
      </c>
      <c r="F16" s="22">
        <f t="shared" ref="F16:F19" si="1">SUM(E16:E16)</f>
        <v>24000</v>
      </c>
      <c r="H16" s="48"/>
      <c r="I16" s="45"/>
      <c r="J16" s="47"/>
      <c r="K16" s="45"/>
      <c r="L16" s="46"/>
      <c r="M16" s="95"/>
      <c r="N16" s="49"/>
    </row>
    <row r="17" spans="2:20" s="5" customFormat="1" ht="12.95" customHeight="1" x14ac:dyDescent="0.4">
      <c r="B17" s="2"/>
      <c r="C17" s="2"/>
      <c r="D17" s="21"/>
      <c r="E17" s="22">
        <v>0</v>
      </c>
      <c r="F17" s="22">
        <f t="shared" si="1"/>
        <v>0</v>
      </c>
      <c r="H17" s="48"/>
      <c r="I17" s="45" t="s">
        <v>25</v>
      </c>
      <c r="J17" s="47">
        <v>2.1000000000000001E-2</v>
      </c>
      <c r="K17" s="91"/>
      <c r="L17" s="46"/>
      <c r="M17" s="95"/>
      <c r="N17" s="49"/>
    </row>
    <row r="18" spans="2:20" s="5" customFormat="1" ht="12.95" customHeight="1" thickBot="1" x14ac:dyDescent="0.4">
      <c r="B18" s="2"/>
      <c r="C18" s="2"/>
      <c r="D18" s="21"/>
      <c r="E18" s="22">
        <f>D18*0.5</f>
        <v>0</v>
      </c>
      <c r="F18" s="22">
        <f t="shared" si="1"/>
        <v>0</v>
      </c>
      <c r="H18" s="51"/>
      <c r="I18" s="52"/>
      <c r="J18" s="52"/>
      <c r="K18" s="52"/>
      <c r="L18" s="52"/>
      <c r="M18" s="52"/>
      <c r="N18" s="53"/>
    </row>
    <row r="19" spans="2:20" s="5" customFormat="1" ht="12.95" customHeight="1" thickTop="1" x14ac:dyDescent="0.35">
      <c r="B19" s="2"/>
      <c r="C19" s="2"/>
      <c r="D19" s="21"/>
      <c r="E19" s="22">
        <v>0</v>
      </c>
      <c r="F19" s="22">
        <f t="shared" si="1"/>
        <v>0</v>
      </c>
    </row>
    <row r="20" spans="2:20" s="5" customFormat="1" ht="12.95" customHeight="1" x14ac:dyDescent="0.35">
      <c r="B20" s="25" t="s">
        <v>13</v>
      </c>
      <c r="C20" s="25"/>
      <c r="D20" s="26"/>
      <c r="E20" s="27">
        <f>SUM(E16:E19)</f>
        <v>24000</v>
      </c>
      <c r="F20" s="27">
        <f>SUM(E20:E20)</f>
        <v>24000</v>
      </c>
    </row>
    <row r="21" spans="2:20" s="5" customFormat="1" ht="12.95" customHeight="1" x14ac:dyDescent="0.35">
      <c r="B21" s="2"/>
      <c r="C21" s="2"/>
      <c r="D21" s="21"/>
      <c r="E21" s="28"/>
      <c r="F21" s="28"/>
    </row>
    <row r="22" spans="2:20" s="5" customFormat="1" ht="12.95" customHeight="1" x14ac:dyDescent="0.4">
      <c r="B22" s="32" t="s">
        <v>0</v>
      </c>
      <c r="C22" s="25"/>
      <c r="D22" s="33" t="s">
        <v>3</v>
      </c>
      <c r="E22" s="34"/>
      <c r="F22" s="34"/>
    </row>
    <row r="23" spans="2:20" s="5" customFormat="1" ht="12.95" customHeight="1" x14ac:dyDescent="0.35">
      <c r="B23" s="2" t="s">
        <v>41</v>
      </c>
      <c r="C23" s="2"/>
      <c r="D23" s="35">
        <v>2.1000000000000001E-2</v>
      </c>
      <c r="E23" s="28">
        <f>SUM(D23*E16)</f>
        <v>504.00000000000006</v>
      </c>
      <c r="F23" s="28">
        <f>SUM(E23:E23)</f>
        <v>504.00000000000006</v>
      </c>
    </row>
    <row r="24" spans="2:20" s="5" customFormat="1" ht="12.95" customHeight="1" x14ac:dyDescent="0.35">
      <c r="B24" s="2" t="s">
        <v>54</v>
      </c>
      <c r="C24" s="2"/>
      <c r="D24" s="35">
        <v>0</v>
      </c>
      <c r="E24" s="28">
        <f>SUM(D24*E17)</f>
        <v>0</v>
      </c>
      <c r="F24" s="28">
        <f>SUM(E24:E24)</f>
        <v>0</v>
      </c>
    </row>
    <row r="25" spans="2:20" s="5" customFormat="1" ht="12.95" customHeight="1" x14ac:dyDescent="0.35">
      <c r="B25" s="2"/>
      <c r="C25" s="2"/>
      <c r="D25" s="35">
        <v>0</v>
      </c>
      <c r="E25" s="28">
        <f>SUM(D25*E19)</f>
        <v>0</v>
      </c>
      <c r="F25" s="28">
        <f t="shared" ref="F25" si="2">SUM(E25:E25)</f>
        <v>0</v>
      </c>
    </row>
    <row r="26" spans="2:20" s="5" customFormat="1" ht="12.95" customHeight="1" x14ac:dyDescent="0.35">
      <c r="B26" s="25" t="s">
        <v>6</v>
      </c>
      <c r="C26" s="27"/>
      <c r="D26" s="98"/>
      <c r="E26" s="98">
        <f>SUM(E23:E25)</f>
        <v>504.00000000000006</v>
      </c>
      <c r="F26" s="98">
        <f>SUM(E26:E26)</f>
        <v>504.00000000000006</v>
      </c>
      <c r="H26" s="66"/>
      <c r="I26" s="66"/>
      <c r="J26" s="66"/>
      <c r="K26" s="66"/>
      <c r="L26" s="66"/>
      <c r="M26" s="66"/>
      <c r="N26" s="66"/>
      <c r="O26" s="66"/>
    </row>
    <row r="27" spans="2:20" s="5" customFormat="1" ht="12.95" customHeight="1" x14ac:dyDescent="0.4">
      <c r="B27" s="32" t="s">
        <v>4</v>
      </c>
      <c r="C27" s="70"/>
      <c r="D27" s="70"/>
      <c r="E27" s="70">
        <f>SUM(E13+E20+E26)</f>
        <v>24504</v>
      </c>
      <c r="F27" s="70">
        <f>SUM(F13+F20+F26)</f>
        <v>24504</v>
      </c>
      <c r="H27" s="66"/>
      <c r="I27" s="66"/>
      <c r="J27" s="66"/>
      <c r="K27" s="66"/>
      <c r="L27" s="66"/>
      <c r="M27" s="66"/>
      <c r="N27" s="66"/>
      <c r="O27" s="66"/>
    </row>
    <row r="28" spans="2:20" s="5" customFormat="1" ht="12.95" customHeight="1" x14ac:dyDescent="0.35">
      <c r="B28" s="2"/>
      <c r="C28" s="22"/>
      <c r="D28" s="22"/>
      <c r="E28" s="22"/>
      <c r="F28" s="22"/>
      <c r="H28" s="66"/>
      <c r="I28" s="66"/>
      <c r="J28" s="66"/>
      <c r="K28" s="66"/>
      <c r="L28" s="66"/>
      <c r="M28" s="66"/>
      <c r="N28" s="66"/>
      <c r="O28" s="66"/>
    </row>
    <row r="29" spans="2:20" s="5" customFormat="1" ht="12.95" customHeight="1" x14ac:dyDescent="0.4">
      <c r="B29" s="32" t="s">
        <v>10</v>
      </c>
      <c r="C29" s="27"/>
      <c r="D29" s="27"/>
      <c r="E29" s="27"/>
      <c r="F29" s="27"/>
    </row>
    <row r="30" spans="2:20" s="5" customFormat="1" ht="12.95" customHeight="1" x14ac:dyDescent="0.35">
      <c r="B30" s="138" t="s">
        <v>51</v>
      </c>
      <c r="C30" s="22"/>
      <c r="D30" s="22"/>
      <c r="E30" s="22">
        <v>500</v>
      </c>
      <c r="F30" s="22">
        <f t="shared" ref="F30:F35" si="3">SUM(E30:E30)</f>
        <v>500</v>
      </c>
      <c r="O30" s="66"/>
      <c r="P30" s="66"/>
      <c r="Q30" s="66"/>
      <c r="R30" s="90"/>
      <c r="S30" s="90"/>
      <c r="T30" s="90"/>
    </row>
    <row r="31" spans="2:20" s="5" customFormat="1" ht="12.95" customHeight="1" x14ac:dyDescent="0.4">
      <c r="B31" s="38"/>
      <c r="C31" s="22"/>
      <c r="D31" s="22"/>
      <c r="E31" s="22">
        <v>0</v>
      </c>
      <c r="F31" s="22">
        <f t="shared" si="3"/>
        <v>0</v>
      </c>
      <c r="I31" s="127" t="s">
        <v>33</v>
      </c>
      <c r="J31" s="128"/>
      <c r="K31" s="129" t="s">
        <v>34</v>
      </c>
      <c r="L31" s="130" t="s">
        <v>35</v>
      </c>
      <c r="M31" s="128"/>
      <c r="N31" s="130"/>
      <c r="O31" s="97"/>
      <c r="P31" s="97"/>
      <c r="Q31" s="66"/>
      <c r="R31" s="97"/>
      <c r="S31" s="97"/>
      <c r="T31" s="97"/>
    </row>
    <row r="32" spans="2:20" s="5" customFormat="1" ht="12.95" customHeight="1" x14ac:dyDescent="0.4">
      <c r="B32" s="38"/>
      <c r="C32" s="22"/>
      <c r="D32" s="22"/>
      <c r="E32" s="22">
        <v>0</v>
      </c>
      <c r="F32" s="22">
        <f t="shared" si="3"/>
        <v>0</v>
      </c>
      <c r="I32" s="104" t="s">
        <v>36</v>
      </c>
      <c r="J32" s="105">
        <v>4938</v>
      </c>
      <c r="K32" s="106">
        <v>2</v>
      </c>
      <c r="L32" s="107">
        <f>J32*K32</f>
        <v>9876</v>
      </c>
      <c r="M32" s="108">
        <f>SUM(J32*K32)</f>
        <v>9876</v>
      </c>
      <c r="N32" s="131"/>
      <c r="O32" s="123"/>
      <c r="P32" s="124"/>
      <c r="Q32" s="125"/>
      <c r="R32" s="96"/>
      <c r="S32" s="96"/>
      <c r="T32" s="96"/>
    </row>
    <row r="33" spans="2:20" s="5" customFormat="1" ht="12.95" customHeight="1" x14ac:dyDescent="0.4">
      <c r="B33" s="38"/>
      <c r="C33" s="22"/>
      <c r="D33" s="22"/>
      <c r="E33" s="22">
        <v>0</v>
      </c>
      <c r="F33" s="22">
        <f t="shared" si="3"/>
        <v>0</v>
      </c>
      <c r="I33" s="109" t="s">
        <v>37</v>
      </c>
      <c r="J33" s="110">
        <v>951</v>
      </c>
      <c r="K33" s="111">
        <v>2</v>
      </c>
      <c r="L33" s="107">
        <f>J33*K33</f>
        <v>1902</v>
      </c>
      <c r="M33" s="112">
        <f>SUM(J33*K33)</f>
        <v>1902</v>
      </c>
      <c r="N33" s="113"/>
      <c r="O33" s="97"/>
      <c r="P33" s="97"/>
      <c r="Q33" s="97"/>
      <c r="R33" s="97"/>
      <c r="S33" s="97"/>
      <c r="T33" s="97"/>
    </row>
    <row r="34" spans="2:20" s="5" customFormat="1" ht="12.95" customHeight="1" x14ac:dyDescent="0.35">
      <c r="B34" s="2"/>
      <c r="C34" s="22"/>
      <c r="D34" s="22"/>
      <c r="E34" s="22">
        <v>0</v>
      </c>
      <c r="F34" s="22">
        <f t="shared" si="3"/>
        <v>0</v>
      </c>
      <c r="I34" s="109" t="s">
        <v>38</v>
      </c>
      <c r="J34" s="110">
        <v>549</v>
      </c>
      <c r="K34" s="111">
        <v>1</v>
      </c>
      <c r="L34" s="107">
        <f>J34*K34</f>
        <v>549</v>
      </c>
      <c r="M34" s="112">
        <f>SUM(J34*K34)</f>
        <v>549</v>
      </c>
      <c r="N34" s="113"/>
      <c r="O34" s="97"/>
      <c r="P34" s="97"/>
      <c r="Q34" s="97"/>
      <c r="R34" s="97"/>
      <c r="S34" s="97"/>
      <c r="T34" s="97"/>
    </row>
    <row r="35" spans="2:20" s="5" customFormat="1" ht="12.95" customHeight="1" x14ac:dyDescent="0.4">
      <c r="B35" s="32" t="s">
        <v>15</v>
      </c>
      <c r="C35" s="70"/>
      <c r="D35" s="70"/>
      <c r="E35" s="70">
        <f>SUM(E30:E34)</f>
        <v>500</v>
      </c>
      <c r="F35" s="70">
        <f t="shared" si="3"/>
        <v>500</v>
      </c>
      <c r="I35" s="109" t="s">
        <v>39</v>
      </c>
      <c r="J35" s="110">
        <v>483</v>
      </c>
      <c r="K35" s="111">
        <v>0</v>
      </c>
      <c r="L35" s="107">
        <f>J35*K35</f>
        <v>0</v>
      </c>
      <c r="M35" s="111"/>
      <c r="N35" s="113"/>
      <c r="O35" s="66"/>
      <c r="P35" s="66"/>
      <c r="Q35" s="66"/>
      <c r="R35" s="90"/>
      <c r="S35" s="97"/>
      <c r="T35" s="97"/>
    </row>
    <row r="36" spans="2:20" s="5" customFormat="1" ht="12.95" customHeight="1" x14ac:dyDescent="0.35">
      <c r="B36" s="2"/>
      <c r="C36" s="22"/>
      <c r="D36" s="22"/>
      <c r="E36" s="22"/>
      <c r="F36" s="22"/>
      <c r="I36" s="114" t="s">
        <v>47</v>
      </c>
      <c r="J36" s="115"/>
      <c r="K36" s="115"/>
      <c r="L36" s="116">
        <f>SUM(L32:L35)</f>
        <v>12327</v>
      </c>
      <c r="M36" s="117">
        <f>J32*2+J33*2+J34</f>
        <v>12327</v>
      </c>
      <c r="N36" s="113"/>
      <c r="O36" s="66"/>
      <c r="P36" s="66"/>
      <c r="Q36" s="66"/>
      <c r="R36" s="90"/>
      <c r="S36" s="90"/>
      <c r="T36" s="90"/>
    </row>
    <row r="37" spans="2:20" s="5" customFormat="1" ht="12.95" customHeight="1" x14ac:dyDescent="0.4">
      <c r="B37" s="32" t="s">
        <v>18</v>
      </c>
      <c r="C37" s="27"/>
      <c r="D37" s="27"/>
      <c r="E37" s="27"/>
      <c r="F37" s="27"/>
      <c r="I37" s="132" t="s">
        <v>42</v>
      </c>
      <c r="J37" s="120"/>
      <c r="K37" s="120"/>
      <c r="L37" s="110"/>
      <c r="M37" s="111"/>
      <c r="N37" s="113"/>
      <c r="O37" s="66"/>
      <c r="P37" s="66"/>
      <c r="Q37" s="66"/>
      <c r="R37" s="90"/>
      <c r="S37" s="90"/>
      <c r="T37" s="90"/>
    </row>
    <row r="38" spans="2:20" s="5" customFormat="1" ht="12.95" customHeight="1" x14ac:dyDescent="0.35">
      <c r="B38" s="2" t="s">
        <v>46</v>
      </c>
      <c r="C38" s="22"/>
      <c r="D38" s="22"/>
      <c r="E38" s="22">
        <v>1500</v>
      </c>
      <c r="F38" s="22">
        <f t="shared" ref="F38:F41" si="4">SUM(E38:E38)</f>
        <v>1500</v>
      </c>
      <c r="I38" s="133" t="s">
        <v>43</v>
      </c>
      <c r="J38" s="134"/>
      <c r="K38" s="134"/>
      <c r="L38" s="118"/>
      <c r="M38" s="115"/>
      <c r="N38" s="135"/>
      <c r="O38" s="97"/>
      <c r="P38" s="97"/>
      <c r="Q38" s="126"/>
      <c r="R38" s="97"/>
      <c r="S38" s="97"/>
      <c r="T38" s="97"/>
    </row>
    <row r="39" spans="2:20" s="5" customFormat="1" ht="12.95" customHeight="1" x14ac:dyDescent="0.35">
      <c r="B39" s="2"/>
      <c r="C39" s="22"/>
      <c r="D39" s="22"/>
      <c r="E39" s="22"/>
      <c r="F39" s="22">
        <f t="shared" si="4"/>
        <v>0</v>
      </c>
      <c r="O39" s="66"/>
      <c r="P39" s="66"/>
      <c r="Q39" s="66"/>
      <c r="R39" s="90"/>
      <c r="S39" s="90"/>
      <c r="T39" s="90"/>
    </row>
    <row r="40" spans="2:20" s="5" customFormat="1" ht="12.95" customHeight="1" x14ac:dyDescent="0.35">
      <c r="B40" s="2"/>
      <c r="C40" s="22"/>
      <c r="D40" s="22"/>
      <c r="E40" s="22">
        <v>0</v>
      </c>
      <c r="F40" s="22">
        <f t="shared" si="4"/>
        <v>0</v>
      </c>
      <c r="O40" s="66"/>
      <c r="P40" s="66"/>
      <c r="Q40" s="66"/>
      <c r="R40" s="90"/>
      <c r="S40" s="90"/>
      <c r="T40" s="90"/>
    </row>
    <row r="41" spans="2:20" s="5" customFormat="1" ht="12.95" customHeight="1" x14ac:dyDescent="0.35">
      <c r="B41" s="2"/>
      <c r="C41" s="22"/>
      <c r="D41" s="22"/>
      <c r="E41" s="22">
        <v>0</v>
      </c>
      <c r="F41" s="22">
        <f t="shared" si="4"/>
        <v>0</v>
      </c>
      <c r="O41" s="66"/>
      <c r="P41" s="66"/>
      <c r="Q41" s="66"/>
      <c r="R41" s="90"/>
      <c r="S41" s="90"/>
      <c r="T41" s="90"/>
    </row>
    <row r="42" spans="2:20" s="5" customFormat="1" ht="12.95" customHeight="1" x14ac:dyDescent="0.4">
      <c r="B42" s="32" t="s">
        <v>29</v>
      </c>
      <c r="C42" s="70"/>
      <c r="D42" s="70"/>
      <c r="E42" s="70">
        <f>SUM(E38:E41)</f>
        <v>1500</v>
      </c>
      <c r="F42" s="70">
        <f>SUM(E42:E42)</f>
        <v>1500</v>
      </c>
      <c r="R42" s="90"/>
      <c r="S42" s="90"/>
      <c r="T42" s="90"/>
    </row>
    <row r="43" spans="2:20" s="5" customFormat="1" ht="12.95" customHeight="1" x14ac:dyDescent="0.4">
      <c r="B43" s="38"/>
      <c r="C43" s="22"/>
      <c r="D43" s="22"/>
      <c r="E43" s="22"/>
      <c r="F43" s="22"/>
      <c r="R43" s="90"/>
      <c r="S43" s="90"/>
      <c r="T43" s="90"/>
    </row>
    <row r="44" spans="2:20" s="5" customFormat="1" ht="12.95" customHeight="1" x14ac:dyDescent="0.35">
      <c r="B44" s="65"/>
      <c r="C44" s="22"/>
      <c r="D44" s="22"/>
      <c r="E44" s="99"/>
      <c r="F44" s="99"/>
    </row>
    <row r="45" spans="2:20" s="5" customFormat="1" ht="12.95" customHeight="1" x14ac:dyDescent="0.4">
      <c r="B45" s="32" t="s">
        <v>32</v>
      </c>
      <c r="C45" s="70"/>
      <c r="D45" s="70"/>
      <c r="E45" s="100">
        <f>SUM(E27+E35+E42)</f>
        <v>26504</v>
      </c>
      <c r="F45" s="101">
        <f>SUM(E45:E45)</f>
        <v>26504</v>
      </c>
    </row>
    <row r="46" spans="2:20" s="5" customFormat="1" ht="12.95" customHeight="1" thickBot="1" x14ac:dyDescent="0.45">
      <c r="B46" s="38"/>
      <c r="C46" s="22"/>
      <c r="D46" s="22"/>
      <c r="E46" s="102"/>
      <c r="F46" s="103"/>
    </row>
    <row r="47" spans="2:20" s="5" customFormat="1" ht="12.95" customHeight="1" thickTop="1" x14ac:dyDescent="0.35">
      <c r="B47" s="140" t="s">
        <v>31</v>
      </c>
      <c r="C47" s="141"/>
      <c r="D47" s="141"/>
      <c r="E47" s="141"/>
      <c r="F47" s="141"/>
      <c r="H47" s="66"/>
      <c r="I47" s="66"/>
      <c r="J47" s="66"/>
      <c r="K47" s="66"/>
      <c r="L47" s="66"/>
    </row>
    <row r="48" spans="2:20" s="5" customFormat="1" ht="12.95" customHeight="1" thickBot="1" x14ac:dyDescent="0.4">
      <c r="B48" s="142"/>
      <c r="C48" s="142"/>
      <c r="D48" s="142"/>
      <c r="E48" s="142"/>
      <c r="F48" s="142"/>
      <c r="H48" s="58"/>
      <c r="I48" s="58"/>
      <c r="J48" s="58"/>
      <c r="K48" s="58"/>
      <c r="L48" s="58"/>
    </row>
    <row r="49" spans="1:13" s="5" customFormat="1" ht="12.95" customHeight="1" thickTop="1" x14ac:dyDescent="0.35">
      <c r="H49" s="58"/>
      <c r="I49" s="58"/>
      <c r="J49" s="58"/>
      <c r="K49" s="58"/>
      <c r="L49" s="58"/>
    </row>
    <row r="50" spans="1:13" s="5" customFormat="1" ht="12.95" customHeight="1" x14ac:dyDescent="0.4">
      <c r="B50" s="32" t="s">
        <v>16</v>
      </c>
      <c r="C50" s="25"/>
      <c r="D50" s="36"/>
      <c r="E50" s="25"/>
      <c r="F50" s="34"/>
      <c r="H50" s="63"/>
      <c r="I50" s="63"/>
      <c r="J50" s="63"/>
      <c r="K50" s="63"/>
      <c r="L50" s="63"/>
    </row>
    <row r="51" spans="1:13" s="5" customFormat="1" ht="12.95" customHeight="1" x14ac:dyDescent="0.35">
      <c r="B51" s="2" t="s">
        <v>59</v>
      </c>
      <c r="C51" s="2"/>
      <c r="D51" s="37"/>
      <c r="E51" s="22">
        <v>5000</v>
      </c>
      <c r="F51" s="28">
        <f>SUM(E51:E51)</f>
        <v>5000</v>
      </c>
      <c r="H51" s="68"/>
      <c r="I51" s="68"/>
      <c r="J51" s="68"/>
      <c r="K51" s="68"/>
      <c r="L51" s="68"/>
    </row>
    <row r="52" spans="1:13" s="5" customFormat="1" ht="12.95" customHeight="1" x14ac:dyDescent="0.35">
      <c r="A52" s="65"/>
      <c r="E52" s="5">
        <v>0</v>
      </c>
      <c r="F52" s="5">
        <f>SUM(E52:E52)</f>
        <v>0</v>
      </c>
      <c r="G52" s="65"/>
      <c r="H52" s="68"/>
      <c r="I52" s="68"/>
      <c r="J52" s="68"/>
      <c r="K52" s="68"/>
      <c r="L52" s="68"/>
    </row>
    <row r="53" spans="1:13" s="5" customFormat="1" ht="12.95" customHeight="1" x14ac:dyDescent="0.35">
      <c r="A53" s="65"/>
      <c r="B53" s="25" t="s">
        <v>20</v>
      </c>
      <c r="C53" s="25"/>
      <c r="D53" s="36"/>
      <c r="E53" s="27">
        <f>SUM(E51:E52)</f>
        <v>5000</v>
      </c>
      <c r="F53" s="27">
        <f>SUM(E53:E53)</f>
        <v>5000</v>
      </c>
      <c r="G53" s="65"/>
      <c r="H53" s="58"/>
      <c r="I53" s="56"/>
      <c r="J53" s="56"/>
      <c r="K53" s="56"/>
      <c r="L53" s="56"/>
    </row>
    <row r="54" spans="1:13" s="5" customFormat="1" ht="12.95" customHeight="1" x14ac:dyDescent="0.35">
      <c r="H54" s="56"/>
      <c r="I54" s="56"/>
      <c r="J54" s="56"/>
      <c r="K54" s="56"/>
      <c r="L54" s="56"/>
    </row>
    <row r="55" spans="1:13" s="5" customFormat="1" ht="12.95" customHeight="1" x14ac:dyDescent="0.4">
      <c r="B55" s="32" t="s">
        <v>17</v>
      </c>
      <c r="C55" s="25"/>
      <c r="D55" s="36"/>
      <c r="E55" s="25"/>
      <c r="F55" s="34"/>
      <c r="H55" s="56"/>
      <c r="I55" s="56"/>
      <c r="J55" s="56"/>
      <c r="K55" s="56"/>
      <c r="L55" s="89"/>
      <c r="M55" s="90"/>
    </row>
    <row r="56" spans="1:13" s="5" customFormat="1" ht="12.95" customHeight="1" x14ac:dyDescent="0.35">
      <c r="E56" s="5">
        <v>0</v>
      </c>
      <c r="F56" s="28">
        <f>SUM(E56:E56)</f>
        <v>0</v>
      </c>
      <c r="H56" s="56"/>
      <c r="I56" s="56"/>
      <c r="J56" s="56"/>
      <c r="K56" s="56"/>
      <c r="L56" s="89"/>
      <c r="M56" s="90"/>
    </row>
    <row r="57" spans="1:13" s="5" customFormat="1" ht="12.95" customHeight="1" x14ac:dyDescent="0.35">
      <c r="E57" s="5">
        <v>0</v>
      </c>
      <c r="F57" s="28">
        <f>SUM(E57:E57)</f>
        <v>0</v>
      </c>
      <c r="H57" s="56"/>
      <c r="I57" s="56"/>
      <c r="J57" s="56"/>
      <c r="K57" s="56"/>
      <c r="L57" s="89"/>
      <c r="M57" s="90"/>
    </row>
    <row r="58" spans="1:13" s="5" customFormat="1" ht="12.95" customHeight="1" x14ac:dyDescent="0.35">
      <c r="E58" s="5">
        <v>0</v>
      </c>
      <c r="F58" s="28">
        <f>SUM(E58:E58)</f>
        <v>0</v>
      </c>
      <c r="H58" s="56"/>
      <c r="I58" s="56"/>
      <c r="J58" s="56"/>
      <c r="K58" s="56"/>
      <c r="L58" s="75"/>
      <c r="M58" s="90"/>
    </row>
    <row r="59" spans="1:13" s="5" customFormat="1" ht="12.95" customHeight="1" x14ac:dyDescent="0.35">
      <c r="E59" s="5">
        <v>0</v>
      </c>
      <c r="F59" s="28">
        <f>SUM(E59:E59)</f>
        <v>0</v>
      </c>
      <c r="H59" s="68"/>
      <c r="I59" s="59"/>
      <c r="J59" s="59"/>
      <c r="K59" s="59"/>
      <c r="L59" s="76"/>
      <c r="M59" s="90"/>
    </row>
    <row r="60" spans="1:13" s="5" customFormat="1" ht="12.95" customHeight="1" x14ac:dyDescent="0.35">
      <c r="B60" s="25" t="s">
        <v>19</v>
      </c>
      <c r="C60" s="25"/>
      <c r="D60" s="36"/>
      <c r="E60" s="25">
        <f>SUM(E56:E59)</f>
        <v>0</v>
      </c>
      <c r="F60" s="34">
        <f>SUM(E60:E60)</f>
        <v>0</v>
      </c>
      <c r="H60" s="59"/>
      <c r="I60" s="59"/>
      <c r="J60" s="59"/>
      <c r="K60" s="59"/>
      <c r="L60" s="76"/>
      <c r="M60" s="90"/>
    </row>
    <row r="61" spans="1:13" s="5" customFormat="1" ht="12.95" customHeight="1" x14ac:dyDescent="0.35">
      <c r="H61" s="56"/>
      <c r="I61" s="56"/>
      <c r="J61" s="56"/>
      <c r="K61" s="56"/>
      <c r="L61" s="55"/>
      <c r="M61" s="90"/>
    </row>
    <row r="62" spans="1:13" s="5" customFormat="1" ht="12.95" customHeight="1" x14ac:dyDescent="0.4">
      <c r="B62" s="7" t="s">
        <v>14</v>
      </c>
      <c r="C62" s="40"/>
      <c r="D62" s="40"/>
      <c r="E62" s="8"/>
      <c r="F62" s="8"/>
      <c r="H62" s="56"/>
      <c r="I62" s="56"/>
      <c r="J62" s="58"/>
      <c r="K62" s="56"/>
      <c r="L62" s="77"/>
      <c r="M62" s="90"/>
    </row>
    <row r="63" spans="1:13" s="5" customFormat="1" ht="12.95" customHeight="1" x14ac:dyDescent="0.35">
      <c r="B63" s="138" t="s">
        <v>48</v>
      </c>
      <c r="C63" s="41"/>
      <c r="E63" s="137">
        <v>12327</v>
      </c>
      <c r="F63" s="22">
        <f>SUM(E63:E63)</f>
        <v>12327</v>
      </c>
      <c r="H63" s="56"/>
      <c r="I63" s="56"/>
      <c r="J63" s="58"/>
      <c r="K63" s="56"/>
      <c r="L63" s="77"/>
      <c r="M63" s="90"/>
    </row>
    <row r="64" spans="1:13" s="5" customFormat="1" ht="12.95" customHeight="1" x14ac:dyDescent="0.35">
      <c r="B64" s="41"/>
      <c r="C64" s="41"/>
      <c r="D64" s="41"/>
      <c r="E64" s="9"/>
      <c r="F64" s="22">
        <f>SUM(E64:E64)</f>
        <v>0</v>
      </c>
      <c r="H64" s="56"/>
      <c r="I64" s="58"/>
      <c r="J64" s="58"/>
      <c r="K64" s="56"/>
      <c r="L64" s="77"/>
      <c r="M64" s="90"/>
    </row>
    <row r="65" spans="2:13" s="5" customFormat="1" ht="12.95" customHeight="1" x14ac:dyDescent="0.35">
      <c r="B65" s="41"/>
      <c r="C65" s="41"/>
      <c r="D65" s="41"/>
      <c r="E65" s="9">
        <v>0</v>
      </c>
      <c r="F65" s="22">
        <f>SUM(E65:E65)</f>
        <v>0</v>
      </c>
      <c r="H65" s="56"/>
      <c r="I65" s="59"/>
      <c r="J65" s="58"/>
      <c r="K65" s="56"/>
      <c r="L65" s="77"/>
      <c r="M65" s="90"/>
    </row>
    <row r="66" spans="2:13" s="5" customFormat="1" ht="12.95" customHeight="1" x14ac:dyDescent="0.45">
      <c r="B66" s="41"/>
      <c r="C66" s="41"/>
      <c r="D66" s="41"/>
      <c r="E66" s="9">
        <v>0</v>
      </c>
      <c r="F66" s="22">
        <f>SUM(E66:E66)</f>
        <v>0</v>
      </c>
      <c r="H66" s="56"/>
      <c r="I66" s="59"/>
      <c r="J66" s="85"/>
      <c r="K66" s="56"/>
      <c r="L66" s="77"/>
      <c r="M66" s="90"/>
    </row>
    <row r="67" spans="2:13" s="5" customFormat="1" ht="12.95" customHeight="1" x14ac:dyDescent="0.4">
      <c r="B67" s="32" t="s">
        <v>21</v>
      </c>
      <c r="C67" s="32"/>
      <c r="D67" s="122"/>
      <c r="E67" s="70">
        <f>SUM(E63:E66)</f>
        <v>12327</v>
      </c>
      <c r="F67" s="70">
        <f t="shared" ref="F67" si="5">SUM(F63:F66)</f>
        <v>12327</v>
      </c>
      <c r="H67" s="56"/>
      <c r="I67" s="59"/>
      <c r="J67" s="58"/>
      <c r="K67" s="56"/>
      <c r="L67" s="77"/>
      <c r="M67" s="90"/>
    </row>
    <row r="68" spans="2:13" s="5" customFormat="1" ht="12.95" customHeight="1" x14ac:dyDescent="0.35">
      <c r="B68" s="2"/>
      <c r="C68" s="2"/>
      <c r="D68" s="37"/>
      <c r="E68" s="22"/>
      <c r="F68" s="22"/>
      <c r="H68" s="56"/>
      <c r="I68" s="58"/>
      <c r="J68" s="56"/>
      <c r="K68" s="56"/>
      <c r="L68" s="55"/>
      <c r="M68" s="90"/>
    </row>
    <row r="69" spans="2:13" s="5" customFormat="1" ht="12.95" customHeight="1" x14ac:dyDescent="0.45">
      <c r="B69" s="32" t="s">
        <v>8</v>
      </c>
      <c r="C69" s="43"/>
      <c r="D69" s="43"/>
      <c r="E69" s="69">
        <f>SUM(E45+E53+E60+E67)</f>
        <v>43831</v>
      </c>
      <c r="F69" s="70">
        <f>SUM(E69:E69)</f>
        <v>43831</v>
      </c>
      <c r="H69" s="56"/>
      <c r="I69" s="59"/>
      <c r="J69" s="86"/>
      <c r="K69" s="56"/>
      <c r="L69" s="55"/>
      <c r="M69" s="90"/>
    </row>
    <row r="70" spans="2:13" s="5" customFormat="1" ht="12.95" customHeight="1" thickBot="1" x14ac:dyDescent="0.45">
      <c r="B70" s="38"/>
      <c r="C70" s="67"/>
      <c r="D70" s="79"/>
      <c r="E70" s="71"/>
      <c r="F70" s="72"/>
      <c r="H70" s="56"/>
      <c r="I70" s="59"/>
      <c r="J70" s="56"/>
      <c r="K70" s="56"/>
      <c r="L70" s="55"/>
      <c r="M70" s="90"/>
    </row>
    <row r="71" spans="2:13" s="5" customFormat="1" ht="12.95" customHeight="1" thickBot="1" x14ac:dyDescent="0.45">
      <c r="B71" s="32" t="s">
        <v>7</v>
      </c>
      <c r="C71" s="39" t="s">
        <v>9</v>
      </c>
      <c r="D71" s="80">
        <v>0.47499999999999998</v>
      </c>
      <c r="E71" s="73">
        <f>SUM(D71*E45)</f>
        <v>12589.4</v>
      </c>
      <c r="F71" s="73">
        <f>SUM(E71:E71)</f>
        <v>12589.4</v>
      </c>
      <c r="H71" s="56"/>
      <c r="I71" s="58"/>
      <c r="J71" s="56"/>
      <c r="K71" s="56"/>
      <c r="L71" s="55"/>
      <c r="M71" s="90"/>
    </row>
    <row r="72" spans="2:13" s="5" customFormat="1" ht="12.95" customHeight="1" x14ac:dyDescent="0.45">
      <c r="B72" s="41"/>
      <c r="C72" s="41"/>
      <c r="D72" s="41"/>
      <c r="E72" s="9"/>
      <c r="F72" s="22"/>
      <c r="H72" s="56"/>
      <c r="I72" s="59"/>
      <c r="J72" s="87"/>
      <c r="K72" s="56"/>
      <c r="L72" s="55"/>
      <c r="M72" s="90"/>
    </row>
    <row r="73" spans="2:13" s="5" customFormat="1" ht="12.95" customHeight="1" thickBot="1" x14ac:dyDescent="0.45">
      <c r="B73" s="42" t="s">
        <v>30</v>
      </c>
      <c r="C73" s="43"/>
      <c r="D73" s="43"/>
      <c r="E73" s="44">
        <f>SUM(E69+E71)</f>
        <v>56420.4</v>
      </c>
      <c r="F73" s="44">
        <f>SUM(E73:E73)</f>
        <v>56420.4</v>
      </c>
      <c r="H73" s="56"/>
      <c r="I73" s="59"/>
      <c r="J73" s="56"/>
      <c r="K73" s="56"/>
      <c r="L73" s="55"/>
      <c r="M73" s="90"/>
    </row>
    <row r="74" spans="2:13" s="65" customFormat="1" ht="12.95" customHeight="1" thickTop="1" x14ac:dyDescent="0.35">
      <c r="B74" s="11"/>
      <c r="C74" s="11"/>
      <c r="D74" s="11"/>
      <c r="E74" s="10"/>
      <c r="F74" s="4"/>
      <c r="H74" s="56"/>
      <c r="I74" s="59"/>
      <c r="J74" s="56"/>
      <c r="K74" s="56"/>
      <c r="L74" s="55"/>
      <c r="M74" s="66"/>
    </row>
    <row r="75" spans="2:13" s="5" customFormat="1" ht="12.95" customHeight="1" x14ac:dyDescent="0.4">
      <c r="B75" s="74"/>
      <c r="C75" s="82"/>
      <c r="D75" s="82"/>
      <c r="E75" s="83"/>
      <c r="F75" s="84"/>
      <c r="H75" s="56"/>
      <c r="I75" s="58"/>
      <c r="J75" s="56"/>
      <c r="K75" s="56"/>
      <c r="L75" s="55"/>
      <c r="M75" s="90"/>
    </row>
    <row r="76" spans="2:13" s="5" customFormat="1" ht="12.95" customHeight="1" x14ac:dyDescent="0.45">
      <c r="B76" s="66"/>
      <c r="C76" s="82"/>
      <c r="D76" s="82"/>
      <c r="E76" s="83"/>
      <c r="F76" s="83"/>
      <c r="H76" s="56"/>
      <c r="I76" s="59"/>
      <c r="J76" s="88"/>
      <c r="K76" s="56"/>
      <c r="L76" s="55"/>
      <c r="M76" s="90"/>
    </row>
    <row r="77" spans="2:13" s="5" customFormat="1" ht="12.95" customHeight="1" x14ac:dyDescent="0.4">
      <c r="B77" s="74"/>
      <c r="C77" s="74"/>
      <c r="D77" s="74"/>
      <c r="E77" s="84"/>
      <c r="F77" s="84"/>
      <c r="H77" s="56"/>
      <c r="I77" s="59"/>
      <c r="J77" s="56"/>
      <c r="K77" s="56"/>
      <c r="L77" s="55"/>
      <c r="M77" s="90"/>
    </row>
    <row r="78" spans="2:13" s="5" customFormat="1" ht="12.95" customHeight="1" x14ac:dyDescent="0.35">
      <c r="B78" s="1"/>
      <c r="C78" s="1"/>
      <c r="D78" s="1"/>
      <c r="E78" s="1"/>
      <c r="F78" s="1"/>
      <c r="H78" s="56"/>
      <c r="I78" s="59"/>
      <c r="J78" s="56"/>
      <c r="K78" s="56"/>
      <c r="L78" s="55"/>
      <c r="M78" s="90"/>
    </row>
    <row r="79" spans="2:13" s="5" customFormat="1" ht="12.95" customHeight="1" x14ac:dyDescent="0.35">
      <c r="C79" s="1"/>
      <c r="D79" s="1"/>
      <c r="E79" s="1"/>
      <c r="F79" s="1"/>
      <c r="H79" s="56"/>
      <c r="I79" s="58"/>
      <c r="J79" s="56"/>
      <c r="K79" s="56"/>
      <c r="L79" s="55"/>
      <c r="M79" s="90"/>
    </row>
    <row r="80" spans="2:13" ht="15" customHeight="1" x14ac:dyDescent="0.45">
      <c r="H80" s="56"/>
      <c r="I80" s="57"/>
      <c r="J80" s="58"/>
      <c r="K80" s="56"/>
      <c r="L80" s="56"/>
      <c r="M80" s="78"/>
    </row>
    <row r="81" spans="8:13" ht="15" customHeight="1" x14ac:dyDescent="0.35">
      <c r="H81" s="56"/>
      <c r="I81" s="58"/>
      <c r="J81" s="56"/>
      <c r="K81" s="56"/>
      <c r="L81" s="56"/>
      <c r="M81" s="78"/>
    </row>
    <row r="82" spans="8:13" ht="14.25" x14ac:dyDescent="0.45">
      <c r="H82" s="56"/>
      <c r="I82" s="59"/>
      <c r="J82" s="60"/>
      <c r="K82" s="56"/>
      <c r="L82" s="56"/>
    </row>
    <row r="83" spans="8:13" ht="14.25" x14ac:dyDescent="0.35">
      <c r="H83" s="56"/>
      <c r="I83" s="58"/>
      <c r="J83" s="58"/>
      <c r="K83" s="56"/>
      <c r="L83" s="56"/>
    </row>
    <row r="84" spans="8:13" ht="14.25" x14ac:dyDescent="0.35">
      <c r="H84" s="56"/>
      <c r="I84" s="58"/>
      <c r="J84" s="58"/>
      <c r="K84" s="56"/>
      <c r="L84" s="56"/>
    </row>
    <row r="85" spans="8:13" ht="13.5" hidden="1" customHeight="1" x14ac:dyDescent="0.35">
      <c r="H85" s="56"/>
      <c r="I85" s="59"/>
      <c r="J85" s="56"/>
      <c r="K85" s="56"/>
      <c r="L85" s="56"/>
    </row>
    <row r="86" spans="8:13" ht="14.25" hidden="1" x14ac:dyDescent="0.45">
      <c r="H86" s="56"/>
      <c r="I86" s="59"/>
      <c r="J86" s="61"/>
      <c r="K86" s="56"/>
      <c r="L86" s="56"/>
    </row>
    <row r="87" spans="8:13" ht="14.25" hidden="1" customHeight="1" x14ac:dyDescent="0.35">
      <c r="H87" s="56"/>
      <c r="I87" s="58"/>
      <c r="J87" s="56"/>
      <c r="K87" s="56"/>
      <c r="L87" s="56"/>
    </row>
    <row r="88" spans="8:13" ht="13.5" hidden="1" customHeight="1" x14ac:dyDescent="0.45">
      <c r="H88" s="56"/>
      <c r="I88" s="59"/>
      <c r="J88" s="61"/>
      <c r="K88" s="56"/>
      <c r="L88" s="56"/>
    </row>
    <row r="89" spans="8:13" hidden="1" x14ac:dyDescent="0.35">
      <c r="H89" s="56"/>
      <c r="I89" s="62" t="e">
        <f>AVERAGE(0.46*J69+0.475*J72)/SUM(J69+J72)</f>
        <v>#DIV/0!</v>
      </c>
      <c r="J89" s="56"/>
      <c r="K89" s="56"/>
      <c r="L89" s="56"/>
    </row>
    <row r="90" spans="8:13" ht="13.5" hidden="1" customHeight="1" x14ac:dyDescent="0.35"/>
    <row r="91" spans="8:13" ht="13.5" customHeight="1" x14ac:dyDescent="0.35"/>
    <row r="92" spans="8:13" ht="13.5" customHeight="1" x14ac:dyDescent="0.35">
      <c r="H92" s="56"/>
      <c r="I92" s="56"/>
      <c r="J92" s="56"/>
      <c r="K92" s="56"/>
      <c r="L92" s="56"/>
    </row>
    <row r="94" spans="8:13" ht="13.5" customHeight="1" x14ac:dyDescent="0.35"/>
    <row r="95" spans="8:13" ht="13.5" customHeight="1" x14ac:dyDescent="0.35"/>
    <row r="108" spans="8:12" x14ac:dyDescent="0.35">
      <c r="H108" s="63"/>
      <c r="I108" s="64"/>
      <c r="J108" s="64"/>
      <c r="K108" s="64"/>
      <c r="L108" s="63"/>
    </row>
  </sheetData>
  <mergeCells count="6">
    <mergeCell ref="B47:F48"/>
    <mergeCell ref="H3:M3"/>
    <mergeCell ref="H4:J4"/>
    <mergeCell ref="L4:M4"/>
    <mergeCell ref="H6:N6"/>
    <mergeCell ref="H5:N5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6328125" defaultRowHeight="12.7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UIMTDC</vt:lpstr>
      <vt:lpstr>Sheet1</vt:lpstr>
      <vt:lpstr>UIMTDC!Print_Area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2020-03-24T18:25:32Z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