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/>
  <xr:revisionPtr revIDLastSave="0" documentId="8_{AED74EFA-70F8-49DB-A2DB-1DE4F561B67B}" xr6:coauthVersionLast="44" xr6:coauthVersionMax="44" xr10:uidLastSave="{00000000-0000-0000-0000-000000000000}"/>
  <bookViews>
    <workbookView xWindow="2730" yWindow="1365" windowWidth="19410" windowHeight="16635" xr2:uid="{00000000-000D-0000-FFFF-FFFF00000000}"/>
  </bookViews>
  <sheets>
    <sheet name="UIMTDC" sheetId="1" r:id="rId1"/>
    <sheet name="Sheet1" sheetId="2" r:id="rId2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_xlnm.Print_Area" localSheetId="0">UIMTDC!$B$1:$F$77</definedName>
    <definedName name="Show.Acct.Update.Warning" hidden="1">#REF!</definedName>
    <definedName name="Show.MDB.Update.Warning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E26" i="1"/>
  <c r="E23" i="1"/>
  <c r="E22" i="1"/>
  <c r="E21" i="1"/>
  <c r="E29" i="1"/>
  <c r="E17" i="1"/>
  <c r="E16" i="1"/>
  <c r="E14" i="1" l="1"/>
  <c r="F27" i="1" s="1"/>
  <c r="E28" i="1"/>
  <c r="F28" i="1" s="1"/>
  <c r="E13" i="1"/>
  <c r="F26" i="1" s="1"/>
  <c r="E7" i="1"/>
  <c r="E6" i="1"/>
  <c r="E5" i="1"/>
  <c r="E10" i="1" s="1"/>
  <c r="E43" i="1"/>
  <c r="E48" i="1" s="1"/>
  <c r="F48" i="1" s="1"/>
  <c r="D27" i="1"/>
  <c r="D26" i="1"/>
  <c r="D23" i="1"/>
  <c r="F23" i="1" s="1"/>
  <c r="D22" i="1"/>
  <c r="F22" i="1" s="1"/>
  <c r="D21" i="1"/>
  <c r="B27" i="1"/>
  <c r="B28" i="1"/>
  <c r="B29" i="1"/>
  <c r="B30" i="1"/>
  <c r="B26" i="1"/>
  <c r="B22" i="1"/>
  <c r="B23" i="1"/>
  <c r="B24" i="1"/>
  <c r="B25" i="1"/>
  <c r="B21" i="1"/>
  <c r="J69" i="1"/>
  <c r="I87" i="1"/>
  <c r="E57" i="1"/>
  <c r="E71" i="1"/>
  <c r="F70" i="1"/>
  <c r="F69" i="1"/>
  <c r="F68" i="1"/>
  <c r="F67" i="1"/>
  <c r="E64" i="1"/>
  <c r="F63" i="1"/>
  <c r="F62" i="1"/>
  <c r="F61" i="1"/>
  <c r="F60" i="1"/>
  <c r="F56" i="1"/>
  <c r="F47" i="1"/>
  <c r="F46" i="1"/>
  <c r="F45" i="1"/>
  <c r="F44" i="1"/>
  <c r="E40" i="1"/>
  <c r="F39" i="1"/>
  <c r="F38" i="1"/>
  <c r="F37" i="1"/>
  <c r="F36" i="1"/>
  <c r="F35" i="1"/>
  <c r="E30" i="1"/>
  <c r="F30" i="1" s="1"/>
  <c r="E25" i="1"/>
  <c r="E24" i="1"/>
  <c r="F17" i="1"/>
  <c r="F16" i="1"/>
  <c r="F8" i="1"/>
  <c r="F7" i="1"/>
  <c r="F6" i="1"/>
  <c r="F5" i="1"/>
  <c r="F25" i="1"/>
  <c r="F29" i="1"/>
  <c r="F24" i="1"/>
  <c r="F40" i="1"/>
  <c r="F64" i="1"/>
  <c r="F71" i="1"/>
  <c r="F57" i="1"/>
  <c r="E18" i="1" l="1"/>
  <c r="F18" i="1" s="1"/>
  <c r="E31" i="1"/>
  <c r="F31" i="1" s="1"/>
  <c r="F10" i="1"/>
  <c r="F43" i="1"/>
  <c r="F21" i="1"/>
  <c r="F13" i="1"/>
  <c r="F14" i="1"/>
  <c r="E32" i="1" l="1"/>
  <c r="E50" i="1" s="1"/>
  <c r="E73" i="1" s="1"/>
  <c r="F32" i="1"/>
  <c r="F50" i="1" l="1"/>
  <c r="E75" i="1"/>
  <c r="F75" i="1" s="1"/>
  <c r="F73" i="1"/>
  <c r="E77" i="1" l="1"/>
  <c r="F77" i="1" s="1"/>
</calcChain>
</file>

<file path=xl/sharedStrings.xml><?xml version="1.0" encoding="utf-8"?>
<sst xmlns="http://schemas.openxmlformats.org/spreadsheetml/2006/main" count="56" uniqueCount="52">
  <si>
    <t>Fringe</t>
  </si>
  <si>
    <t>Year 1</t>
  </si>
  <si>
    <t>Total</t>
  </si>
  <si>
    <t>Rate</t>
  </si>
  <si>
    <t>Total Salaries and Fringe</t>
  </si>
  <si>
    <t>Total Salaries</t>
  </si>
  <si>
    <t>Total  Fringe</t>
  </si>
  <si>
    <t>Indirect Costs</t>
  </si>
  <si>
    <t>Total Direct Costs</t>
  </si>
  <si>
    <t xml:space="preserve">Rate </t>
  </si>
  <si>
    <t>Travel</t>
  </si>
  <si>
    <t>Senior Salaries</t>
  </si>
  <si>
    <t>Total Student/IH Salaries</t>
  </si>
  <si>
    <t>Tuition</t>
  </si>
  <si>
    <t>Total Travel</t>
  </si>
  <si>
    <t>Equipment &gt;$5,000</t>
  </si>
  <si>
    <t>Subaward &gt;$25,000</t>
  </si>
  <si>
    <t>Other Direct Costs (include 1st $25,000 of Subawards here)</t>
  </si>
  <si>
    <t>Total Subaward &gt;$25,000</t>
  </si>
  <si>
    <t>Total Equipment &gt;$5,000</t>
  </si>
  <si>
    <t>Total Tuition</t>
  </si>
  <si>
    <t>Senior 4</t>
  </si>
  <si>
    <t>Senior 5</t>
  </si>
  <si>
    <t>Salary Base</t>
  </si>
  <si>
    <t>Faculty</t>
  </si>
  <si>
    <t>Staff</t>
  </si>
  <si>
    <t>Students</t>
  </si>
  <si>
    <t>(Excludes non-PERSI Eligible IH)</t>
  </si>
  <si>
    <t xml:space="preserve">IH </t>
  </si>
  <si>
    <t>(non-PERSI Eligible)</t>
  </si>
  <si>
    <t>Total Other Direct Costs</t>
  </si>
  <si>
    <t>Total Modified Direct Costs</t>
  </si>
  <si>
    <t>Total Budget (Direct + Indirect Costs)</t>
  </si>
  <si>
    <t>Enter Only Costs Excluded From F&amp;A Below This Point</t>
  </si>
  <si>
    <t>Full-Time Graduate</t>
  </si>
  <si>
    <t>Part Time Graduate per credit</t>
  </si>
  <si>
    <t>Student Health Insurance</t>
  </si>
  <si>
    <t>Annual Cost</t>
  </si>
  <si>
    <t>Academic Year 2019-2020 Tuition/Fees per Semester</t>
  </si>
  <si>
    <t>Anticipated FY21 UI Fringe Rates</t>
  </si>
  <si>
    <t>Rowley RAPID Budget</t>
  </si>
  <si>
    <t>Paul Rowley, PI</t>
  </si>
  <si>
    <t>Angela Crabtree, Technician</t>
  </si>
  <si>
    <t>Months</t>
  </si>
  <si>
    <t>Lab supplies-Reagents</t>
  </si>
  <si>
    <t>Lab supplies-Gene synthesis</t>
  </si>
  <si>
    <t>up to $200K</t>
  </si>
  <si>
    <t>Lance Fredericks, Technician</t>
  </si>
  <si>
    <t>Jagdish Patel, Co-PI</t>
  </si>
  <si>
    <t>JT VanLeuven, Co-PI</t>
  </si>
  <si>
    <t>iBEST CRC</t>
  </si>
  <si>
    <t>UG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</si>
</sst>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mm/dd/yy"/>
    <numFmt numFmtId="172" formatCode="&quot;$&quot;#,##0"/>
    <numFmt numFmtId="173" formatCode="0.0%"/>
    <numFmt numFmtId="174" formatCode="&quot;$&quot;#,##0;[Red]&quot;$&quot;#,##0"/>
  </numFmts>
  <fonts count="4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76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2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3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37" fontId="6" fillId="16" borderId="1" applyBorder="0" applyProtection="0">
      <alignment vertical="center"/>
    </xf>
    <xf numFmtId="0" fontId="23" fillId="17" borderId="0" applyNumberFormat="0" applyBorder="0" applyAlignment="0" applyProtection="0"/>
    <xf numFmtId="5" fontId="7" fillId="0" borderId="2">
      <protection locked="0"/>
    </xf>
    <xf numFmtId="0" fontId="8" fillId="18" borderId="0" applyBorder="0">
      <alignment horizontal="left" vertical="center" indent="1"/>
    </xf>
    <xf numFmtId="0" fontId="24" fillId="4" borderId="3" applyNumberFormat="0" applyAlignment="0" applyProtection="0"/>
    <xf numFmtId="0" fontId="25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9" fillId="0" borderId="5"/>
    <xf numFmtId="4" fontId="7" fillId="20" borderId="5">
      <protection locked="0"/>
    </xf>
    <xf numFmtId="0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7" fillId="6" borderId="0" applyNumberFormat="0" applyBorder="0" applyAlignment="0" applyProtection="0"/>
    <xf numFmtId="4" fontId="7" fillId="21" borderId="5"/>
    <xf numFmtId="43" fontId="10" fillId="0" borderId="6"/>
    <xf numFmtId="37" fontId="11" fillId="22" borderId="2" applyBorder="0">
      <alignment horizontal="left" vertical="center" indent="1"/>
    </xf>
    <xf numFmtId="37" fontId="12" fillId="23" borderId="7" applyFill="0">
      <alignment vertical="center"/>
    </xf>
    <xf numFmtId="0" fontId="12" fillId="24" borderId="8" applyNumberFormat="0">
      <alignment horizontal="left" vertical="top" indent="1"/>
    </xf>
    <xf numFmtId="0" fontId="12" fillId="16" borderId="0" applyBorder="0">
      <alignment horizontal="left" vertical="center" indent="1"/>
    </xf>
    <xf numFmtId="0" fontId="12" fillId="0" borderId="8" applyNumberFormat="0" applyFill="0">
      <alignment horizontal="centerContinuous" vertical="top"/>
    </xf>
    <xf numFmtId="0" fontId="13" fillId="0" borderId="0" applyNumberFormat="0" applyFont="0" applyFill="0" applyAlignment="0" applyProtection="0"/>
    <xf numFmtId="0" fontId="14" fillId="0" borderId="0" applyNumberFormat="0" applyFon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9" fillId="10" borderId="3" applyNumberFormat="0" applyAlignment="0" applyProtection="0"/>
    <xf numFmtId="43" fontId="10" fillId="0" borderId="10"/>
    <xf numFmtId="0" fontId="30" fillId="0" borderId="11" applyNumberFormat="0" applyFill="0" applyAlignment="0" applyProtection="0"/>
    <xf numFmtId="44" fontId="10" fillId="0" borderId="12"/>
    <xf numFmtId="0" fontId="31" fillId="7" borderId="0" applyNumberFormat="0" applyBorder="0" applyAlignment="0" applyProtection="0"/>
    <xf numFmtId="0" fontId="15" fillId="23" borderId="0">
      <alignment horizontal="left" wrapText="1" indent="1"/>
    </xf>
    <xf numFmtId="37" fontId="6" fillId="16" borderId="13" applyBorder="0">
      <alignment horizontal="left" vertical="center" indent="2"/>
    </xf>
    <xf numFmtId="0" fontId="16" fillId="0" borderId="0"/>
    <xf numFmtId="0" fontId="1" fillId="7" borderId="14" applyNumberFormat="0" applyFont="0" applyAlignment="0" applyProtection="0"/>
    <xf numFmtId="0" fontId="32" fillId="4" borderId="15" applyNumberFormat="0" applyAlignment="0" applyProtection="0"/>
    <xf numFmtId="169" fontId="17" fillId="25" borderId="16"/>
    <xf numFmtId="168" fontId="17" fillId="0" borderId="16" applyFont="0" applyFill="0" applyBorder="0" applyAlignment="0" applyProtection="0">
      <protection locked="0"/>
    </xf>
    <xf numFmtId="2" fontId="18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9" fillId="0" borderId="0">
      <alignment horizontal="right"/>
    </xf>
    <xf numFmtId="0" fontId="20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Protection="1"/>
    <xf numFmtId="0" fontId="4" fillId="0" borderId="0" xfId="0" applyFont="1" applyFill="1" applyProtection="1"/>
    <xf numFmtId="0" fontId="3" fillId="28" borderId="0" xfId="0" applyFont="1" applyFill="1" applyAlignment="1" applyProtection="1">
      <alignment horizontal="centerContinuous" vertical="center"/>
    </xf>
    <xf numFmtId="38" fontId="35" fillId="0" borderId="0" xfId="0" applyNumberFormat="1" applyFont="1" applyFill="1" applyProtection="1"/>
    <xf numFmtId="0" fontId="1" fillId="0" borderId="0" xfId="0" applyFont="1" applyProtection="1"/>
    <xf numFmtId="0" fontId="38" fillId="28" borderId="0" xfId="0" applyFont="1" applyFill="1" applyAlignment="1" applyProtection="1">
      <alignment horizontal="centerContinuous" vertical="center"/>
    </xf>
    <xf numFmtId="0" fontId="37" fillId="28" borderId="0" xfId="0" applyFont="1" applyFill="1" applyProtection="1"/>
    <xf numFmtId="0" fontId="37" fillId="28" borderId="0" xfId="0" applyFont="1" applyFill="1" applyAlignment="1" applyProtection="1">
      <alignment horizontal="center"/>
    </xf>
    <xf numFmtId="3" fontId="39" fillId="0" borderId="0" xfId="53" applyNumberFormat="1" applyFont="1" applyAlignment="1" applyProtection="1">
      <alignment horizontal="right" vertical="center"/>
    </xf>
    <xf numFmtId="3" fontId="40" fillId="0" borderId="0" xfId="53" applyNumberFormat="1" applyFont="1" applyAlignment="1" applyProtection="1">
      <alignment horizontal="right" vertical="center"/>
    </xf>
    <xf numFmtId="0" fontId="41" fillId="0" borderId="0" xfId="53" applyFont="1" applyAlignment="1" applyProtection="1">
      <alignment horizontal="center" vertical="center"/>
    </xf>
    <xf numFmtId="170" fontId="42" fillId="0" borderId="0" xfId="36" applyNumberFormat="1" applyFont="1" applyFill="1" applyAlignment="1" applyProtection="1">
      <alignment horizontal="centerContinuous"/>
      <protection locked="0"/>
    </xf>
    <xf numFmtId="0" fontId="4" fillId="0" borderId="0" xfId="0" applyFont="1" applyFill="1" applyAlignment="1" applyProtection="1">
      <alignment horizontal="centerContinuous"/>
    </xf>
    <xf numFmtId="172" fontId="37" fillId="0" borderId="0" xfId="0" applyNumberFormat="1" applyFont="1" applyFill="1" applyBorder="1" applyAlignment="1" applyProtection="1">
      <alignment horizontal="right"/>
    </xf>
    <xf numFmtId="0" fontId="4" fillId="27" borderId="19" xfId="0" applyFont="1" applyFill="1" applyBorder="1" applyProtection="1"/>
    <xf numFmtId="0" fontId="42" fillId="27" borderId="19" xfId="0" applyFont="1" applyFill="1" applyBorder="1" applyAlignment="1" applyProtection="1">
      <alignment horizontal="center"/>
    </xf>
    <xf numFmtId="0" fontId="42" fillId="27" borderId="19" xfId="0" applyFont="1" applyFill="1" applyBorder="1" applyAlignment="1" applyProtection="1">
      <alignment horizontal="centerContinuous"/>
    </xf>
    <xf numFmtId="0" fontId="42" fillId="28" borderId="18" xfId="0" applyFont="1" applyFill="1" applyBorder="1" applyProtection="1"/>
    <xf numFmtId="0" fontId="42" fillId="28" borderId="18" xfId="0" applyFont="1" applyFill="1" applyBorder="1" applyAlignment="1" applyProtection="1">
      <alignment horizontal="center"/>
    </xf>
    <xf numFmtId="3" fontId="42" fillId="28" borderId="18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Protection="1">
      <protection locked="0"/>
    </xf>
    <xf numFmtId="3" fontId="4" fillId="0" borderId="0" xfId="0" applyNumberFormat="1" applyFont="1" applyFill="1" applyProtection="1"/>
    <xf numFmtId="3" fontId="1" fillId="0" borderId="0" xfId="0" applyNumberFormat="1" applyFont="1" applyProtection="1"/>
    <xf numFmtId="0" fontId="4" fillId="28" borderId="0" xfId="0" applyFont="1" applyFill="1" applyProtection="1"/>
    <xf numFmtId="0" fontId="4" fillId="28" borderId="0" xfId="0" applyNumberFormat="1" applyFont="1" applyFill="1" applyProtection="1">
      <protection locked="0"/>
    </xf>
    <xf numFmtId="3" fontId="4" fillId="28" borderId="0" xfId="0" applyNumberFormat="1" applyFont="1" applyFill="1" applyProtection="1"/>
    <xf numFmtId="38" fontId="4" fillId="0" borderId="0" xfId="0" applyNumberFormat="1" applyFont="1" applyFill="1" applyProtection="1"/>
    <xf numFmtId="38" fontId="42" fillId="28" borderId="0" xfId="0" applyNumberFormat="1" applyFont="1" applyFill="1" applyAlignment="1" applyProtection="1">
      <alignment horizontal="center"/>
    </xf>
    <xf numFmtId="0" fontId="42" fillId="28" borderId="0" xfId="0" applyFont="1" applyFill="1" applyProtection="1"/>
    <xf numFmtId="0" fontId="42" fillId="28" borderId="0" xfId="0" applyNumberFormat="1" applyFont="1" applyFill="1" applyAlignment="1" applyProtection="1">
      <alignment horizontal="center"/>
      <protection locked="0"/>
    </xf>
    <xf numFmtId="38" fontId="4" fillId="28" borderId="0" xfId="0" applyNumberFormat="1" applyFont="1" applyFill="1" applyProtection="1"/>
    <xf numFmtId="173" fontId="4" fillId="0" borderId="0" xfId="0" applyNumberFormat="1" applyFont="1" applyFill="1" applyProtection="1">
      <protection locked="0"/>
    </xf>
    <xf numFmtId="0" fontId="4" fillId="28" borderId="0" xfId="0" applyNumberFormat="1" applyFont="1" applyFill="1" applyBorder="1" applyProtection="1"/>
    <xf numFmtId="6" fontId="4" fillId="28" borderId="0" xfId="0" applyNumberFormat="1" applyFont="1" applyFill="1" applyBorder="1" applyProtection="1"/>
    <xf numFmtId="38" fontId="4" fillId="28" borderId="0" xfId="0" applyNumberFormat="1" applyFont="1" applyFill="1" applyBorder="1" applyProtection="1"/>
    <xf numFmtId="0" fontId="4" fillId="28" borderId="0" xfId="0" applyNumberFormat="1" applyFont="1" applyFill="1" applyProtection="1"/>
    <xf numFmtId="0" fontId="4" fillId="0" borderId="0" xfId="0" applyNumberFormat="1" applyFont="1" applyFill="1" applyProtection="1"/>
    <xf numFmtId="0" fontId="42" fillId="0" borderId="0" xfId="0" applyFont="1" applyFill="1" applyProtection="1"/>
    <xf numFmtId="0" fontId="42" fillId="28" borderId="0" xfId="0" applyNumberFormat="1" applyFont="1" applyFill="1" applyAlignment="1" applyProtection="1">
      <alignment horizontal="center"/>
    </xf>
    <xf numFmtId="0" fontId="1" fillId="28" borderId="0" xfId="0" applyFont="1" applyFill="1" applyProtection="1"/>
    <xf numFmtId="0" fontId="43" fillId="0" borderId="0" xfId="53" applyFont="1" applyAlignment="1" applyProtection="1">
      <alignment horizontal="center" vertical="center"/>
    </xf>
    <xf numFmtId="0" fontId="44" fillId="28" borderId="0" xfId="53" applyFont="1" applyFill="1" applyAlignment="1" applyProtection="1">
      <alignment horizontal="left" vertical="center"/>
    </xf>
    <xf numFmtId="0" fontId="43" fillId="28" borderId="0" xfId="53" applyFont="1" applyFill="1" applyAlignment="1" applyProtection="1">
      <alignment horizontal="center" vertical="center"/>
    </xf>
    <xf numFmtId="3" fontId="42" fillId="28" borderId="12" xfId="0" applyNumberFormat="1" applyFont="1" applyFill="1" applyBorder="1" applyProtection="1"/>
    <xf numFmtId="6" fontId="4" fillId="28" borderId="0" xfId="0" applyNumberFormat="1" applyFont="1" applyFill="1" applyProtection="1"/>
    <xf numFmtId="0" fontId="37" fillId="30" borderId="0" xfId="0" applyFont="1" applyFill="1" applyBorder="1" applyProtection="1"/>
    <xf numFmtId="0" fontId="1" fillId="30" borderId="0" xfId="0" applyFont="1" applyFill="1" applyBorder="1" applyProtection="1"/>
    <xf numFmtId="173" fontId="37" fillId="30" borderId="0" xfId="0" applyNumberFormat="1" applyFont="1" applyFill="1" applyBorder="1" applyProtection="1"/>
    <xf numFmtId="173" fontId="37" fillId="30" borderId="25" xfId="0" applyNumberFormat="1" applyFont="1" applyFill="1" applyBorder="1" applyProtection="1"/>
    <xf numFmtId="0" fontId="1" fillId="30" borderId="24" xfId="0" applyFont="1" applyFill="1" applyBorder="1" applyProtection="1"/>
    <xf numFmtId="0" fontId="1" fillId="30" borderId="25" xfId="0" applyFont="1" applyFill="1" applyBorder="1" applyProtection="1"/>
    <xf numFmtId="0" fontId="37" fillId="30" borderId="24" xfId="0" applyFont="1" applyFill="1" applyBorder="1" applyProtection="1"/>
    <xf numFmtId="0" fontId="37" fillId="30" borderId="25" xfId="0" applyFont="1" applyFill="1" applyBorder="1" applyProtection="1"/>
    <xf numFmtId="0" fontId="1" fillId="30" borderId="26" xfId="0" applyFont="1" applyFill="1" applyBorder="1" applyProtection="1"/>
    <xf numFmtId="0" fontId="1" fillId="30" borderId="27" xfId="0" applyFont="1" applyFill="1" applyBorder="1" applyProtection="1"/>
    <xf numFmtId="0" fontId="1" fillId="30" borderId="28" xfId="0" applyFont="1" applyFill="1" applyBorder="1" applyProtection="1"/>
    <xf numFmtId="0" fontId="1" fillId="31" borderId="21" xfId="0" applyFont="1" applyFill="1" applyBorder="1" applyProtection="1"/>
    <xf numFmtId="0" fontId="1" fillId="31" borderId="22" xfId="0" applyFont="1" applyFill="1" applyBorder="1" applyProtection="1"/>
    <xf numFmtId="0" fontId="1" fillId="31" borderId="23" xfId="0" applyFont="1" applyFill="1" applyBorder="1" applyProtection="1"/>
    <xf numFmtId="0" fontId="1" fillId="30" borderId="0" xfId="0" applyFont="1" applyFill="1" applyProtection="1"/>
    <xf numFmtId="0" fontId="0" fillId="32" borderId="0" xfId="0" applyFill="1" applyBorder="1"/>
    <xf numFmtId="0" fontId="0" fillId="0" borderId="0" xfId="0" applyFill="1" applyBorder="1" applyAlignment="1"/>
    <xf numFmtId="0" fontId="45" fillId="0" borderId="0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2" fontId="45" fillId="0" borderId="0" xfId="0" applyNumberFormat="1" applyFont="1" applyFill="1" applyBorder="1" applyAlignment="1" applyProtection="1"/>
    <xf numFmtId="174" fontId="45" fillId="0" borderId="0" xfId="0" applyNumberFormat="1" applyFont="1" applyFill="1" applyBorder="1" applyAlignment="1"/>
    <xf numFmtId="0" fontId="4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Protection="1"/>
    <xf numFmtId="6" fontId="4" fillId="0" borderId="0" xfId="0" applyNumberFormat="1" applyFont="1" applyFill="1" applyProtection="1">
      <protection locked="0"/>
    </xf>
    <xf numFmtId="0" fontId="1" fillId="0" borderId="0" xfId="0" applyFont="1" applyFill="1" applyBorder="1" applyProtection="1"/>
    <xf numFmtId="38" fontId="4" fillId="0" borderId="0" xfId="0" applyNumberFormat="1" applyFont="1" applyFill="1" applyBorder="1" applyProtection="1"/>
    <xf numFmtId="38" fontId="4" fillId="0" borderId="0" xfId="0" applyNumberFormat="1" applyFont="1" applyFill="1" applyBorder="1" applyProtection="1">
      <protection locked="0"/>
    </xf>
    <xf numFmtId="0" fontId="43" fillId="0" borderId="0" xfId="53" applyFont="1" applyFill="1" applyAlignment="1" applyProtection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3" fontId="44" fillId="28" borderId="0" xfId="53" applyNumberFormat="1" applyFont="1" applyFill="1" applyAlignment="1" applyProtection="1">
      <alignment horizontal="right" vertical="center"/>
    </xf>
    <xf numFmtId="3" fontId="42" fillId="28" borderId="0" xfId="0" applyNumberFormat="1" applyFont="1" applyFill="1" applyProtection="1"/>
    <xf numFmtId="3" fontId="44" fillId="0" borderId="0" xfId="53" applyNumberFormat="1" applyFont="1" applyFill="1" applyAlignment="1" applyProtection="1">
      <alignment horizontal="right" vertical="center"/>
    </xf>
    <xf numFmtId="3" fontId="42" fillId="0" borderId="0" xfId="0" applyNumberFormat="1" applyFont="1" applyFill="1" applyProtection="1"/>
    <xf numFmtId="3" fontId="42" fillId="28" borderId="0" xfId="0" applyNumberFormat="1" applyFont="1" applyFill="1" applyBorder="1" applyProtection="1"/>
    <xf numFmtId="38" fontId="42" fillId="28" borderId="20" xfId="0" applyNumberFormat="1" applyFont="1" applyFill="1" applyBorder="1" applyProtection="1"/>
    <xf numFmtId="38" fontId="42" fillId="28" borderId="20" xfId="0" applyNumberFormat="1" applyFont="1" applyFill="1" applyBorder="1" applyProtection="1">
      <protection locked="0"/>
    </xf>
    <xf numFmtId="10" fontId="37" fillId="30" borderId="25" xfId="0" applyNumberFormat="1" applyFont="1" applyFill="1" applyBorder="1" applyProtection="1"/>
    <xf numFmtId="173" fontId="37" fillId="0" borderId="0" xfId="0" applyNumberFormat="1" applyFont="1" applyFill="1" applyBorder="1" applyProtection="1"/>
    <xf numFmtId="0" fontId="37" fillId="0" borderId="0" xfId="0" applyFont="1" applyFill="1" applyBorder="1" applyProtection="1"/>
    <xf numFmtId="0" fontId="0" fillId="0" borderId="0" xfId="0" applyBorder="1"/>
    <xf numFmtId="0" fontId="46" fillId="32" borderId="0" xfId="0" applyFont="1" applyFill="1" applyBorder="1" applyAlignment="1">
      <alignment horizontal="center" vertical="center"/>
    </xf>
    <xf numFmtId="0" fontId="0" fillId="32" borderId="0" xfId="0" applyFill="1" applyBorder="1" applyAlignment="1"/>
    <xf numFmtId="0" fontId="2" fillId="0" borderId="0" xfId="0" applyFont="1" applyBorder="1" applyProtection="1"/>
    <xf numFmtId="0" fontId="48" fillId="0" borderId="0" xfId="53" applyFont="1" applyFill="1" applyAlignment="1" applyProtection="1">
      <alignment horizontal="center" vertical="center"/>
    </xf>
    <xf numFmtId="10" fontId="4" fillId="33" borderId="29" xfId="0" applyNumberFormat="1" applyFont="1" applyFill="1" applyBorder="1" applyProtection="1"/>
    <xf numFmtId="173" fontId="1" fillId="30" borderId="0" xfId="0" applyNumberFormat="1" applyFont="1" applyFill="1" applyProtection="1"/>
    <xf numFmtId="0" fontId="4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Protection="1"/>
    <xf numFmtId="0" fontId="45" fillId="0" borderId="0" xfId="0" applyFont="1" applyBorder="1" applyAlignment="1">
      <alignment horizontal="center" vertical="center" wrapText="1"/>
    </xf>
    <xf numFmtId="0" fontId="1" fillId="34" borderId="21" xfId="0" applyFont="1" applyFill="1" applyBorder="1" applyProtection="1"/>
    <xf numFmtId="0" fontId="1" fillId="34" borderId="22" xfId="0" applyFont="1" applyFill="1" applyBorder="1" applyProtection="1"/>
    <xf numFmtId="0" fontId="1" fillId="34" borderId="23" xfId="0" applyFont="1" applyFill="1" applyBorder="1" applyProtection="1"/>
    <xf numFmtId="0" fontId="1" fillId="34" borderId="24" xfId="0" applyFont="1" applyFill="1" applyBorder="1" applyProtection="1"/>
    <xf numFmtId="0" fontId="37" fillId="34" borderId="0" xfId="0" applyFont="1" applyFill="1" applyBorder="1" applyAlignment="1" applyProtection="1"/>
    <xf numFmtId="0" fontId="0" fillId="34" borderId="0" xfId="0" applyFill="1" applyBorder="1" applyAlignment="1"/>
    <xf numFmtId="0" fontId="0" fillId="34" borderId="25" xfId="0" applyFill="1" applyBorder="1" applyAlignment="1"/>
    <xf numFmtId="0" fontId="0" fillId="34" borderId="24" xfId="0" applyFill="1" applyBorder="1" applyAlignment="1"/>
    <xf numFmtId="0" fontId="37" fillId="34" borderId="0" xfId="0" applyFont="1" applyFill="1" applyBorder="1" applyProtection="1"/>
    <xf numFmtId="0" fontId="1" fillId="34" borderId="25" xfId="0" applyFont="1" applyFill="1" applyBorder="1" applyProtection="1"/>
    <xf numFmtId="0" fontId="1" fillId="34" borderId="26" xfId="0" applyFont="1" applyFill="1" applyBorder="1" applyProtection="1"/>
    <xf numFmtId="0" fontId="1" fillId="34" borderId="27" xfId="0" applyFont="1" applyFill="1" applyBorder="1" applyProtection="1"/>
    <xf numFmtId="0" fontId="1" fillId="34" borderId="28" xfId="0" applyFont="1" applyFill="1" applyBorder="1" applyProtection="1"/>
    <xf numFmtId="0" fontId="37" fillId="34" borderId="0" xfId="0" applyFont="1" applyFill="1" applyBorder="1" applyAlignment="1"/>
    <xf numFmtId="172" fontId="37" fillId="34" borderId="0" xfId="0" applyNumberFormat="1" applyFont="1" applyFill="1" applyBorder="1" applyAlignment="1"/>
    <xf numFmtId="172" fontId="1" fillId="34" borderId="0" xfId="0" applyNumberFormat="1" applyFont="1" applyFill="1" applyBorder="1" applyProtection="1"/>
    <xf numFmtId="0" fontId="37" fillId="0" borderId="0" xfId="0" applyFont="1" applyFill="1" applyBorder="1" applyAlignment="1" applyProtection="1"/>
    <xf numFmtId="0" fontId="42" fillId="28" borderId="0" xfId="0" applyNumberFormat="1" applyFont="1" applyFill="1" applyProtection="1">
      <protection locked="0"/>
    </xf>
    <xf numFmtId="172" fontId="4" fillId="0" borderId="0" xfId="0" applyNumberFormat="1" applyFont="1" applyFill="1" applyProtection="1">
      <protection locked="0"/>
    </xf>
    <xf numFmtId="172" fontId="4" fillId="0" borderId="0" xfId="0" applyNumberFormat="1" applyFont="1" applyFill="1" applyAlignment="1" applyProtection="1">
      <alignment horizontal="right"/>
      <protection locked="0"/>
    </xf>
    <xf numFmtId="0" fontId="37" fillId="0" borderId="0" xfId="0" applyFont="1" applyProtection="1"/>
    <xf numFmtId="0" fontId="42" fillId="29" borderId="31" xfId="0" applyFont="1" applyFill="1" applyBorder="1" applyAlignment="1" applyProtection="1">
      <alignment horizontal="left" vertical="center"/>
    </xf>
    <xf numFmtId="0" fontId="0" fillId="29" borderId="31" xfId="0" applyFill="1" applyBorder="1" applyAlignment="1">
      <alignment horizontal="left" vertical="center"/>
    </xf>
    <xf numFmtId="0" fontId="0" fillId="29" borderId="30" xfId="0" applyFill="1" applyBorder="1" applyAlignment="1">
      <alignment horizontal="left" vertical="center"/>
    </xf>
    <xf numFmtId="0" fontId="38" fillId="0" borderId="0" xfId="0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/>
    <xf numFmtId="0" fontId="37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Alignment="1">
      <alignment horizontal="right"/>
    </xf>
    <xf numFmtId="0" fontId="37" fillId="30" borderId="24" xfId="0" applyFont="1" applyFill="1" applyBorder="1" applyAlignment="1" applyProtection="1">
      <alignment horizontal="left"/>
    </xf>
    <xf numFmtId="0" fontId="37" fillId="30" borderId="0" xfId="0" applyFont="1" applyFill="1" applyBorder="1" applyAlignment="1">
      <alignment horizontal="left"/>
    </xf>
    <xf numFmtId="172" fontId="37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 xr:uid="{00000000-0005-0000-0000-000018000000}"/>
    <cellStyle name="Bad" xfId="26" builtinId="27" customBuiltin="1"/>
    <cellStyle name="Blank" xfId="27" xr:uid="{00000000-0005-0000-0000-00001A000000}"/>
    <cellStyle name="Body text" xfId="28" xr:uid="{00000000-0005-0000-0000-00001B000000}"/>
    <cellStyle name="Calculation" xfId="29" builtinId="22" customBuiltin="1"/>
    <cellStyle name="Check Cell" xfId="30" builtinId="23" customBuiltin="1"/>
    <cellStyle name="Comma0" xfId="31" xr:uid="{00000000-0005-0000-0000-00001E000000}"/>
    <cellStyle name="Currency0" xfId="32" xr:uid="{00000000-0005-0000-0000-00001F000000}"/>
    <cellStyle name="DarkBlueOutline" xfId="33" xr:uid="{00000000-0005-0000-0000-000020000000}"/>
    <cellStyle name="DarkBlueOutlineYellow" xfId="34" xr:uid="{00000000-0005-0000-0000-000021000000}"/>
    <cellStyle name="Date" xfId="35" xr:uid="{00000000-0005-0000-0000-000022000000}"/>
    <cellStyle name="Date_simple" xfId="36" xr:uid="{00000000-0005-0000-0000-000023000000}"/>
    <cellStyle name="Dezimal [0]_Compiling Utility Macros" xfId="37" xr:uid="{00000000-0005-0000-0000-000024000000}"/>
    <cellStyle name="Dezimal_Compiling Utility Macros" xfId="38" xr:uid="{00000000-0005-0000-0000-000025000000}"/>
    <cellStyle name="Explanatory Text" xfId="39" builtinId="53" customBuiltin="1"/>
    <cellStyle name="Fixed" xfId="40" xr:uid="{00000000-0005-0000-0000-000027000000}"/>
    <cellStyle name="Good" xfId="41" builtinId="26" customBuiltin="1"/>
    <cellStyle name="GRAY" xfId="42" xr:uid="{00000000-0005-0000-0000-000029000000}"/>
    <cellStyle name="Gross Margin" xfId="43" xr:uid="{00000000-0005-0000-0000-00002A000000}"/>
    <cellStyle name="header" xfId="44" xr:uid="{00000000-0005-0000-0000-00002B000000}"/>
    <cellStyle name="Header Total" xfId="45" xr:uid="{00000000-0005-0000-0000-00002C000000}"/>
    <cellStyle name="Header1" xfId="46" xr:uid="{00000000-0005-0000-0000-00002D000000}"/>
    <cellStyle name="Header2" xfId="47" xr:uid="{00000000-0005-0000-0000-00002E000000}"/>
    <cellStyle name="Header3" xfId="48" xr:uid="{00000000-0005-0000-0000-00002F000000}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" xfId="53" builtinId="8"/>
    <cellStyle name="Input" xfId="54" builtinId="20" customBuiltin="1"/>
    <cellStyle name="Level 2 Total" xfId="55" xr:uid="{00000000-0005-0000-0000-000036000000}"/>
    <cellStyle name="Linked Cell" xfId="56" builtinId="24" customBuiltin="1"/>
    <cellStyle name="Major Total" xfId="57" xr:uid="{00000000-0005-0000-0000-000038000000}"/>
    <cellStyle name="Neutral" xfId="58" builtinId="28" customBuiltin="1"/>
    <cellStyle name="NonPrint_TemTitle" xfId="59" xr:uid="{00000000-0005-0000-0000-00003A000000}"/>
    <cellStyle name="Normal" xfId="0" builtinId="0"/>
    <cellStyle name="Normal 2" xfId="60" xr:uid="{00000000-0005-0000-0000-00003C000000}"/>
    <cellStyle name="NormalRed" xfId="61" xr:uid="{00000000-0005-0000-0000-00003D000000}"/>
    <cellStyle name="Note" xfId="62" builtinId="10" customBuiltin="1"/>
    <cellStyle name="Output" xfId="63" builtinId="21" customBuiltin="1"/>
    <cellStyle name="Percent.0" xfId="64" xr:uid="{00000000-0005-0000-0000-000040000000}"/>
    <cellStyle name="Percent.00" xfId="65" xr:uid="{00000000-0005-0000-0000-000041000000}"/>
    <cellStyle name="RED POSTED" xfId="66" xr:uid="{00000000-0005-0000-0000-000042000000}"/>
    <cellStyle name="Standard_Anpassen der Amortisation" xfId="67" xr:uid="{00000000-0005-0000-0000-000043000000}"/>
    <cellStyle name="Text_simple" xfId="68" xr:uid="{00000000-0005-0000-0000-000044000000}"/>
    <cellStyle name="Title" xfId="69" builtinId="15" customBuiltin="1"/>
    <cellStyle name="TmsRmn10BlueItalic" xfId="70" xr:uid="{00000000-0005-0000-0000-000046000000}"/>
    <cellStyle name="TmsRmn10Bold" xfId="71" xr:uid="{00000000-0005-0000-0000-000047000000}"/>
    <cellStyle name="Total" xfId="72" builtinId="25" customBuiltin="1"/>
    <cellStyle name="Währung [0]_Compiling Utility Macros" xfId="73" xr:uid="{00000000-0005-0000-0000-000049000000}"/>
    <cellStyle name="Währung_Compiling Utility Macros" xfId="74" xr:uid="{00000000-0005-0000-0000-00004A000000}"/>
    <cellStyle name="Warning Text" xfId="7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8">
    <pageSetUpPr autoPageBreaks="0" fitToPage="1"/>
  </sheetPr>
  <dimension ref="A1:M106"/>
  <sheetViews>
    <sheetView tabSelected="1" zoomScaleNormal="100" workbookViewId="0">
      <selection activeCell="I51" sqref="I51"/>
    </sheetView>
  </sheetViews>
  <sheetFormatPr defaultColWidth="9.140625" defaultRowHeight="12.75" x14ac:dyDescent="0.2"/>
  <cols>
    <col min="1" max="1" width="1.7109375" style="1" customWidth="1"/>
    <col min="2" max="2" width="26" style="1" customWidth="1"/>
    <col min="3" max="3" width="7.85546875" style="1" customWidth="1"/>
    <col min="4" max="6" width="15.7109375" style="1" customWidth="1"/>
    <col min="7" max="7" width="4.7109375" style="1" customWidth="1"/>
    <col min="8" max="8" width="9.140625" style="1" customWidth="1"/>
    <col min="9" max="9" width="34.28515625" style="1" customWidth="1"/>
    <col min="10" max="10" width="12.42578125" style="1" customWidth="1"/>
    <col min="11" max="11" width="6.85546875" style="1" customWidth="1"/>
    <col min="12" max="12" width="7" style="1" hidden="1" customWidth="1"/>
    <col min="13" max="13" width="10.140625" style="1" customWidth="1"/>
    <col min="14" max="16384" width="9.140625" style="1"/>
  </cols>
  <sheetData>
    <row r="1" spans="2:13" ht="15" customHeight="1" x14ac:dyDescent="0.25">
      <c r="B1" s="6" t="s">
        <v>40</v>
      </c>
      <c r="C1" s="3"/>
      <c r="D1" s="3"/>
      <c r="E1" s="3"/>
      <c r="F1" s="3"/>
      <c r="H1" s="125"/>
      <c r="I1" s="126"/>
      <c r="J1" s="126"/>
      <c r="K1" s="126"/>
      <c r="L1" s="127"/>
      <c r="M1" s="127"/>
    </row>
    <row r="2" spans="2:13" s="5" customFormat="1" ht="12.95" customHeight="1" x14ac:dyDescent="0.2">
      <c r="B2" s="12"/>
      <c r="C2" s="13"/>
      <c r="D2" s="13"/>
      <c r="E2" s="13"/>
      <c r="F2" s="13"/>
      <c r="H2" s="128"/>
      <c r="I2" s="129"/>
      <c r="J2" s="129"/>
      <c r="K2" s="14"/>
      <c r="L2" s="132"/>
      <c r="M2" s="133"/>
    </row>
    <row r="3" spans="2:13" s="5" customFormat="1" ht="12.95" customHeight="1" x14ac:dyDescent="0.2">
      <c r="B3" s="15"/>
      <c r="C3" s="15"/>
      <c r="D3" s="16"/>
      <c r="E3" s="17"/>
      <c r="F3" s="17"/>
      <c r="L3" s="47"/>
      <c r="M3" s="86"/>
    </row>
    <row r="4" spans="2:13" s="5" customFormat="1" ht="12.95" customHeight="1" x14ac:dyDescent="0.2">
      <c r="B4" s="18" t="s">
        <v>11</v>
      </c>
      <c r="C4" s="18" t="s">
        <v>43</v>
      </c>
      <c r="D4" s="19" t="s">
        <v>23</v>
      </c>
      <c r="E4" s="20" t="s">
        <v>1</v>
      </c>
      <c r="F4" s="20" t="s">
        <v>2</v>
      </c>
      <c r="L4" s="46"/>
      <c r="M4" s="73"/>
    </row>
    <row r="5" spans="2:13" s="5" customFormat="1" ht="12.95" customHeight="1" x14ac:dyDescent="0.2">
      <c r="B5" s="2" t="s">
        <v>41</v>
      </c>
      <c r="C5" s="2">
        <v>1</v>
      </c>
      <c r="D5" s="119">
        <v>73179.600000000006</v>
      </c>
      <c r="E5" s="22">
        <f>D5/9*C5</f>
        <v>8131.0666666666675</v>
      </c>
      <c r="F5" s="22">
        <f>SUM(E5:E5)</f>
        <v>8131.0666666666675</v>
      </c>
      <c r="G5" s="23"/>
      <c r="L5" s="46"/>
      <c r="M5" s="73"/>
    </row>
    <row r="6" spans="2:13" s="5" customFormat="1" ht="12.95" customHeight="1" x14ac:dyDescent="0.2">
      <c r="B6" s="2" t="s">
        <v>48</v>
      </c>
      <c r="C6" s="2">
        <v>3.5</v>
      </c>
      <c r="D6" s="119">
        <v>63382.8</v>
      </c>
      <c r="E6" s="22">
        <f>D6/9*C6</f>
        <v>24648.866666666669</v>
      </c>
      <c r="F6" s="22">
        <f>SUM(E6:E6)</f>
        <v>24648.866666666669</v>
      </c>
      <c r="G6" s="23"/>
      <c r="L6" s="46"/>
      <c r="M6" s="87"/>
    </row>
    <row r="7" spans="2:13" s="5" customFormat="1" ht="12.95" customHeight="1" x14ac:dyDescent="0.2">
      <c r="B7" s="2" t="s">
        <v>49</v>
      </c>
      <c r="C7" s="2">
        <v>1</v>
      </c>
      <c r="D7" s="119">
        <v>62431.199999999997</v>
      </c>
      <c r="E7" s="22">
        <f>D7/9*C7</f>
        <v>6936.7999999999993</v>
      </c>
      <c r="F7" s="22">
        <f>SUM(E7:E7)</f>
        <v>6936.7999999999993</v>
      </c>
      <c r="G7" s="23"/>
      <c r="L7" s="46"/>
      <c r="M7" s="87"/>
    </row>
    <row r="8" spans="2:13" s="5" customFormat="1" ht="12.95" customHeight="1" x14ac:dyDescent="0.2">
      <c r="B8" s="2" t="s">
        <v>21</v>
      </c>
      <c r="C8" s="2"/>
      <c r="D8" s="119"/>
      <c r="E8" s="22">
        <v>0</v>
      </c>
      <c r="F8" s="22">
        <f>SUM(E8:E8)</f>
        <v>0</v>
      </c>
      <c r="G8" s="23"/>
      <c r="L8" s="46"/>
      <c r="M8" s="73"/>
    </row>
    <row r="9" spans="2:13" s="5" customFormat="1" ht="12.95" customHeight="1" x14ac:dyDescent="0.2">
      <c r="B9" s="2" t="s">
        <v>22</v>
      </c>
      <c r="C9" s="2"/>
      <c r="D9" s="120"/>
      <c r="E9" s="22">
        <v>0</v>
      </c>
      <c r="F9" s="22">
        <v>0</v>
      </c>
      <c r="L9" s="46"/>
      <c r="M9" s="73"/>
    </row>
    <row r="10" spans="2:13" s="5" customFormat="1" ht="12.95" customHeight="1" x14ac:dyDescent="0.2">
      <c r="B10" s="24" t="s">
        <v>5</v>
      </c>
      <c r="C10" s="24"/>
      <c r="D10" s="25"/>
      <c r="E10" s="26">
        <f>SUM(E5:E9)</f>
        <v>39716.733333333337</v>
      </c>
      <c r="F10" s="26">
        <f>SUM(E10:E10)</f>
        <v>39716.733333333337</v>
      </c>
      <c r="L10" s="46"/>
      <c r="M10" s="73"/>
    </row>
    <row r="11" spans="2:13" s="5" customFormat="1" ht="12.95" customHeight="1" x14ac:dyDescent="0.2">
      <c r="B11" s="2"/>
      <c r="C11" s="2"/>
      <c r="D11" s="21"/>
      <c r="E11" s="27"/>
      <c r="F11" s="27"/>
      <c r="L11" s="47"/>
      <c r="M11" s="73"/>
    </row>
    <row r="12" spans="2:13" s="5" customFormat="1" ht="12.95" customHeight="1" x14ac:dyDescent="0.2">
      <c r="B12" s="29" t="s">
        <v>25</v>
      </c>
      <c r="C12" s="29" t="s">
        <v>43</v>
      </c>
      <c r="D12" s="118" t="s">
        <v>23</v>
      </c>
      <c r="E12" s="28"/>
      <c r="F12" s="28"/>
      <c r="L12" s="47"/>
      <c r="M12" s="73"/>
    </row>
    <row r="13" spans="2:13" s="5" customFormat="1" ht="12.95" customHeight="1" x14ac:dyDescent="0.2">
      <c r="B13" s="2" t="s">
        <v>42</v>
      </c>
      <c r="C13" s="2">
        <v>4.5</v>
      </c>
      <c r="D13" s="119">
        <v>35526.400000000001</v>
      </c>
      <c r="E13" s="22">
        <f>D13/12*C13</f>
        <v>13322.4</v>
      </c>
      <c r="F13" s="22">
        <f t="shared" ref="F13:F18" si="0">SUM(E13:E13)</f>
        <v>13322.4</v>
      </c>
      <c r="L13" s="47"/>
      <c r="M13" s="73"/>
    </row>
    <row r="14" spans="2:13" s="5" customFormat="1" ht="12.95" customHeight="1" x14ac:dyDescent="0.2">
      <c r="B14" s="2" t="s">
        <v>47</v>
      </c>
      <c r="C14" s="2">
        <v>6</v>
      </c>
      <c r="D14" s="119">
        <v>33634</v>
      </c>
      <c r="E14" s="22">
        <f t="shared" ref="E14:E17" si="1">D14/12*C14</f>
        <v>16817</v>
      </c>
      <c r="F14" s="22">
        <f t="shared" si="0"/>
        <v>16817</v>
      </c>
      <c r="L14" s="47"/>
      <c r="M14" s="73"/>
    </row>
    <row r="15" spans="2:13" s="5" customFormat="1" ht="12.95" customHeight="1" thickBot="1" x14ac:dyDescent="0.25">
      <c r="B15" s="2"/>
      <c r="C15" s="2"/>
      <c r="D15" s="119"/>
      <c r="E15" s="22"/>
      <c r="F15" s="22"/>
      <c r="L15" s="55"/>
      <c r="M15" s="73"/>
    </row>
    <row r="16" spans="2:13" s="5" customFormat="1" ht="12.95" customHeight="1" thickTop="1" x14ac:dyDescent="0.2">
      <c r="B16" s="2" t="s">
        <v>51</v>
      </c>
      <c r="C16" s="2">
        <v>9</v>
      </c>
      <c r="D16" s="119">
        <v>6000</v>
      </c>
      <c r="E16" s="22">
        <f t="shared" si="1"/>
        <v>4500</v>
      </c>
      <c r="F16" s="22">
        <f t="shared" si="0"/>
        <v>4500</v>
      </c>
    </row>
    <row r="17" spans="2:13" s="5" customFormat="1" ht="12.95" customHeight="1" x14ac:dyDescent="0.2">
      <c r="B17" s="2" t="s">
        <v>51</v>
      </c>
      <c r="C17" s="2">
        <v>9</v>
      </c>
      <c r="D17" s="119">
        <v>6000</v>
      </c>
      <c r="E17" s="22">
        <f t="shared" si="1"/>
        <v>4500</v>
      </c>
      <c r="F17" s="22">
        <f t="shared" si="0"/>
        <v>4500</v>
      </c>
      <c r="H17" s="73"/>
      <c r="I17" s="73"/>
      <c r="J17" s="73"/>
      <c r="K17" s="73"/>
      <c r="L17" s="73"/>
      <c r="M17" s="73"/>
    </row>
    <row r="18" spans="2:13" s="5" customFormat="1" ht="12.95" customHeight="1" x14ac:dyDescent="0.2">
      <c r="B18" s="24" t="s">
        <v>12</v>
      </c>
      <c r="C18" s="24"/>
      <c r="D18" s="25"/>
      <c r="E18" s="26">
        <f>SUM(E13:E17)</f>
        <v>39139.4</v>
      </c>
      <c r="F18" s="26">
        <f t="shared" si="0"/>
        <v>39139.4</v>
      </c>
      <c r="H18" s="73"/>
      <c r="I18" s="117"/>
      <c r="J18" s="62"/>
      <c r="K18" s="62"/>
      <c r="L18" s="73"/>
      <c r="M18" s="73"/>
    </row>
    <row r="19" spans="2:13" s="5" customFormat="1" ht="12.95" customHeight="1" thickBot="1" x14ac:dyDescent="0.25">
      <c r="B19" s="2"/>
      <c r="C19" s="2"/>
      <c r="D19" s="21"/>
      <c r="E19" s="27"/>
      <c r="F19" s="27"/>
      <c r="H19" s="73"/>
      <c r="I19" s="62"/>
      <c r="J19" s="62"/>
      <c r="K19" s="62"/>
      <c r="L19" s="73"/>
      <c r="M19" s="73"/>
    </row>
    <row r="20" spans="2:13" s="5" customFormat="1" ht="12.95" customHeight="1" thickTop="1" x14ac:dyDescent="0.2">
      <c r="B20" s="29" t="s">
        <v>0</v>
      </c>
      <c r="C20" s="24"/>
      <c r="D20" s="30" t="s">
        <v>3</v>
      </c>
      <c r="E20" s="31"/>
      <c r="F20" s="31"/>
      <c r="H20" s="57"/>
      <c r="I20" s="58"/>
      <c r="J20" s="58"/>
      <c r="K20" s="59"/>
      <c r="L20" s="73"/>
      <c r="M20" s="73"/>
    </row>
    <row r="21" spans="2:13" s="5" customFormat="1" ht="12.95" customHeight="1" x14ac:dyDescent="0.2">
      <c r="B21" s="2" t="str">
        <f>B5</f>
        <v>Paul Rowley, PI</v>
      </c>
      <c r="C21" s="2"/>
      <c r="D21" s="32">
        <f>J24</f>
        <v>0.307</v>
      </c>
      <c r="E21" s="27">
        <f>SUM(D21*E5)</f>
        <v>2496.2374666666669</v>
      </c>
      <c r="F21" s="27">
        <f t="shared" ref="F21:F31" si="2">SUM(E21:E21)</f>
        <v>2496.2374666666669</v>
      </c>
      <c r="H21" s="130"/>
      <c r="I21" s="131"/>
      <c r="J21" s="131"/>
      <c r="K21" s="49"/>
      <c r="L21" s="73"/>
      <c r="M21" s="73"/>
    </row>
    <row r="22" spans="2:13" s="5" customFormat="1" ht="12.95" customHeight="1" x14ac:dyDescent="0.2">
      <c r="B22" s="2" t="str">
        <f t="shared" ref="B22:B25" si="3">B6</f>
        <v>Jagdish Patel, Co-PI</v>
      </c>
      <c r="C22" s="2"/>
      <c r="D22" s="32">
        <f>J24</f>
        <v>0.307</v>
      </c>
      <c r="E22" s="27">
        <f>SUM(D22*E6)</f>
        <v>7567.2020666666667</v>
      </c>
      <c r="F22" s="27">
        <f t="shared" si="2"/>
        <v>7567.2020666666667</v>
      </c>
      <c r="H22" s="50"/>
      <c r="I22" s="46" t="s">
        <v>39</v>
      </c>
      <c r="J22" s="46"/>
      <c r="K22" s="53"/>
      <c r="L22" s="73"/>
      <c r="M22" s="73"/>
    </row>
    <row r="23" spans="2:13" s="5" customFormat="1" ht="12.95" customHeight="1" x14ac:dyDescent="0.2">
      <c r="B23" s="2" t="str">
        <f t="shared" si="3"/>
        <v>JT VanLeuven, Co-PI</v>
      </c>
      <c r="C23" s="2"/>
      <c r="D23" s="32">
        <f>J24</f>
        <v>0.307</v>
      </c>
      <c r="E23" s="27">
        <f>SUM(D23*E7)</f>
        <v>2129.5975999999996</v>
      </c>
      <c r="F23" s="27">
        <f t="shared" si="2"/>
        <v>2129.5975999999996</v>
      </c>
      <c r="H23" s="50"/>
      <c r="I23" s="46"/>
      <c r="J23" s="46"/>
      <c r="K23" s="53"/>
      <c r="L23" s="73"/>
      <c r="M23" s="73"/>
    </row>
    <row r="24" spans="2:13" s="5" customFormat="1" ht="12.95" customHeight="1" x14ac:dyDescent="0.2">
      <c r="B24" s="2" t="str">
        <f t="shared" si="3"/>
        <v>Senior 4</v>
      </c>
      <c r="C24" s="2"/>
      <c r="D24" s="32">
        <v>0</v>
      </c>
      <c r="E24" s="27">
        <f t="shared" ref="E24:E25" si="4">SUM(D24*E8)</f>
        <v>0</v>
      </c>
      <c r="F24" s="27">
        <f t="shared" si="2"/>
        <v>0</v>
      </c>
      <c r="H24" s="52"/>
      <c r="I24" s="46" t="s">
        <v>24</v>
      </c>
      <c r="J24" s="48">
        <v>0.307</v>
      </c>
      <c r="K24" s="85"/>
      <c r="L24" s="73"/>
      <c r="M24" s="73"/>
    </row>
    <row r="25" spans="2:13" s="5" customFormat="1" ht="12.95" customHeight="1" x14ac:dyDescent="0.2">
      <c r="B25" s="2" t="str">
        <f t="shared" si="3"/>
        <v>Senior 5</v>
      </c>
      <c r="C25" s="2"/>
      <c r="D25" s="32">
        <v>0</v>
      </c>
      <c r="E25" s="27">
        <f t="shared" si="4"/>
        <v>0</v>
      </c>
      <c r="F25" s="27">
        <f t="shared" si="2"/>
        <v>0</v>
      </c>
      <c r="H25" s="52"/>
      <c r="I25" s="46"/>
      <c r="J25" s="48"/>
      <c r="K25" s="53"/>
      <c r="L25" s="73"/>
      <c r="M25" s="73"/>
    </row>
    <row r="26" spans="2:13" s="5" customFormat="1" ht="12.95" customHeight="1" x14ac:dyDescent="0.2">
      <c r="B26" s="2" t="str">
        <f>B13</f>
        <v>Angela Crabtree, Technician</v>
      </c>
      <c r="C26" s="2"/>
      <c r="D26" s="32">
        <f>J26</f>
        <v>0.41799999999999998</v>
      </c>
      <c r="E26" s="27">
        <f>SUM(D26*E13)</f>
        <v>5568.7631999999994</v>
      </c>
      <c r="F26" s="27">
        <f t="shared" si="2"/>
        <v>5568.7631999999994</v>
      </c>
      <c r="H26" s="52"/>
      <c r="I26" s="46" t="s">
        <v>25</v>
      </c>
      <c r="J26" s="48">
        <v>0.41799999999999998</v>
      </c>
      <c r="K26" s="85"/>
      <c r="L26" s="73"/>
      <c r="M26" s="73"/>
    </row>
    <row r="27" spans="2:13" s="5" customFormat="1" ht="12.95" customHeight="1" x14ac:dyDescent="0.2">
      <c r="B27" s="2" t="str">
        <f t="shared" ref="B27:B30" si="5">B14</f>
        <v>Lance Fredericks, Technician</v>
      </c>
      <c r="C27" s="2"/>
      <c r="D27" s="32">
        <f>J26</f>
        <v>0.41799999999999998</v>
      </c>
      <c r="E27" s="27">
        <f>SUM(D27*E14)</f>
        <v>7029.5059999999994</v>
      </c>
      <c r="F27" s="27">
        <f t="shared" si="2"/>
        <v>7029.5059999999994</v>
      </c>
      <c r="H27" s="50"/>
      <c r="I27" s="46" t="s">
        <v>27</v>
      </c>
      <c r="J27" s="48"/>
      <c r="K27" s="53"/>
      <c r="L27" s="73"/>
      <c r="M27" s="73"/>
    </row>
    <row r="28" spans="2:13" s="5" customFormat="1" ht="12.95" customHeight="1" x14ac:dyDescent="0.2">
      <c r="B28" s="2">
        <f t="shared" si="5"/>
        <v>0</v>
      </c>
      <c r="C28" s="2"/>
      <c r="D28" s="32"/>
      <c r="E28" s="27">
        <f t="shared" ref="E28:E30" si="6">SUM(D28*E15)</f>
        <v>0</v>
      </c>
      <c r="F28" s="27">
        <f t="shared" si="2"/>
        <v>0</v>
      </c>
      <c r="H28" s="50"/>
      <c r="I28" s="60"/>
      <c r="J28" s="94"/>
      <c r="K28" s="51"/>
      <c r="L28" s="73"/>
      <c r="M28" s="73"/>
    </row>
    <row r="29" spans="2:13" s="5" customFormat="1" ht="12.95" customHeight="1" x14ac:dyDescent="0.2">
      <c r="B29" s="2" t="str">
        <f t="shared" si="5"/>
        <v>UG Student</v>
      </c>
      <c r="C29" s="2"/>
      <c r="D29" s="32">
        <v>2.1000000000000001E-2</v>
      </c>
      <c r="E29" s="27">
        <f>SUM(D29*E16)</f>
        <v>94.5</v>
      </c>
      <c r="F29" s="27">
        <f t="shared" si="2"/>
        <v>94.5</v>
      </c>
      <c r="H29" s="50"/>
      <c r="I29" s="46" t="s">
        <v>28</v>
      </c>
      <c r="J29" s="48">
        <v>7.9000000000000001E-2</v>
      </c>
      <c r="K29" s="85"/>
    </row>
    <row r="30" spans="2:13" s="5" customFormat="1" ht="12.95" customHeight="1" x14ac:dyDescent="0.2">
      <c r="B30" s="2" t="str">
        <f t="shared" si="5"/>
        <v>UG Student</v>
      </c>
      <c r="C30" s="2"/>
      <c r="D30" s="32">
        <v>2.1000000000000001E-2</v>
      </c>
      <c r="E30" s="27">
        <f t="shared" si="6"/>
        <v>94.5</v>
      </c>
      <c r="F30" s="27">
        <f t="shared" si="2"/>
        <v>94.5</v>
      </c>
      <c r="H30" s="50"/>
      <c r="I30" s="46" t="s">
        <v>29</v>
      </c>
      <c r="J30" s="48"/>
      <c r="K30" s="53"/>
    </row>
    <row r="31" spans="2:13" s="5" customFormat="1" ht="12.95" customHeight="1" x14ac:dyDescent="0.2">
      <c r="B31" s="24" t="s">
        <v>6</v>
      </c>
      <c r="C31" s="24"/>
      <c r="D31" s="33"/>
      <c r="E31" s="34">
        <f>SUM(E21:E30)</f>
        <v>24980.306333333334</v>
      </c>
      <c r="F31" s="35">
        <f t="shared" si="2"/>
        <v>24980.306333333334</v>
      </c>
      <c r="H31" s="50"/>
      <c r="I31" s="46"/>
      <c r="J31" s="48"/>
      <c r="K31" s="53"/>
    </row>
    <row r="32" spans="2:13" s="5" customFormat="1" ht="12.95" customHeight="1" x14ac:dyDescent="0.2">
      <c r="B32" s="24" t="s">
        <v>4</v>
      </c>
      <c r="C32" s="24"/>
      <c r="D32" s="36"/>
      <c r="E32" s="45">
        <f>SUM(E10+E18+E31)</f>
        <v>103836.43966666667</v>
      </c>
      <c r="F32" s="31">
        <f>SUM(F10+F18+F31)</f>
        <v>103836.43966666667</v>
      </c>
      <c r="H32" s="50"/>
      <c r="I32" s="46" t="s">
        <v>26</v>
      </c>
      <c r="J32" s="48">
        <v>2.1000000000000001E-2</v>
      </c>
      <c r="K32" s="85"/>
    </row>
    <row r="33" spans="2:12" s="5" customFormat="1" ht="12.95" customHeight="1" thickBot="1" x14ac:dyDescent="0.25">
      <c r="B33" s="2"/>
      <c r="C33" s="2"/>
      <c r="D33" s="37"/>
      <c r="E33" s="2"/>
      <c r="F33" s="27"/>
      <c r="H33" s="54"/>
      <c r="I33" s="55"/>
      <c r="J33" s="55"/>
      <c r="K33" s="56"/>
    </row>
    <row r="34" spans="2:12" s="5" customFormat="1" ht="12.95" customHeight="1" thickTop="1" x14ac:dyDescent="0.2">
      <c r="B34" s="29" t="s">
        <v>10</v>
      </c>
      <c r="C34" s="24"/>
      <c r="D34" s="36"/>
      <c r="E34" s="24"/>
      <c r="F34" s="31"/>
    </row>
    <row r="35" spans="2:12" s="5" customFormat="1" ht="12.95" customHeight="1" x14ac:dyDescent="0.2">
      <c r="B35" s="38"/>
      <c r="C35" s="2"/>
      <c r="D35" s="37"/>
      <c r="E35" s="2">
        <v>0</v>
      </c>
      <c r="F35" s="27">
        <f t="shared" ref="F35:F40" si="7">SUM(E35:E35)</f>
        <v>0</v>
      </c>
    </row>
    <row r="36" spans="2:12" s="5" customFormat="1" ht="12.95" customHeight="1" x14ac:dyDescent="0.2">
      <c r="B36" s="38"/>
      <c r="C36" s="2"/>
      <c r="D36" s="37"/>
      <c r="E36" s="2">
        <v>0</v>
      </c>
      <c r="F36" s="27">
        <f t="shared" si="7"/>
        <v>0</v>
      </c>
    </row>
    <row r="37" spans="2:12" s="5" customFormat="1" ht="12.95" customHeight="1" x14ac:dyDescent="0.2">
      <c r="B37" s="38"/>
      <c r="C37" s="2"/>
      <c r="D37" s="37"/>
      <c r="E37" s="2">
        <v>0</v>
      </c>
      <c r="F37" s="27">
        <f t="shared" si="7"/>
        <v>0</v>
      </c>
    </row>
    <row r="38" spans="2:12" s="5" customFormat="1" ht="12.95" customHeight="1" x14ac:dyDescent="0.2">
      <c r="B38" s="38"/>
      <c r="C38" s="2"/>
      <c r="D38" s="37"/>
      <c r="E38" s="2">
        <v>0</v>
      </c>
      <c r="F38" s="27">
        <f t="shared" si="7"/>
        <v>0</v>
      </c>
    </row>
    <row r="39" spans="2:12" s="5" customFormat="1" ht="12.95" customHeight="1" x14ac:dyDescent="0.2">
      <c r="B39" s="2"/>
      <c r="C39" s="2"/>
      <c r="D39" s="37"/>
      <c r="E39" s="2">
        <v>0</v>
      </c>
      <c r="F39" s="27">
        <f t="shared" si="7"/>
        <v>0</v>
      </c>
    </row>
    <row r="40" spans="2:12" s="5" customFormat="1" ht="12.95" customHeight="1" x14ac:dyDescent="0.2">
      <c r="B40" s="24" t="s">
        <v>14</v>
      </c>
      <c r="C40" s="24"/>
      <c r="D40" s="36"/>
      <c r="E40" s="24">
        <f>SUM(E35:E39)</f>
        <v>0</v>
      </c>
      <c r="F40" s="31">
        <f t="shared" si="7"/>
        <v>0</v>
      </c>
    </row>
    <row r="41" spans="2:12" s="5" customFormat="1" ht="12.95" customHeight="1" x14ac:dyDescent="0.2">
      <c r="B41" s="2"/>
      <c r="C41" s="2"/>
      <c r="D41" s="37"/>
      <c r="E41" s="2"/>
      <c r="F41" s="27"/>
    </row>
    <row r="42" spans="2:12" s="5" customFormat="1" ht="12.95" customHeight="1" x14ac:dyDescent="0.2">
      <c r="B42" s="29" t="s">
        <v>17</v>
      </c>
      <c r="C42" s="24"/>
      <c r="D42" s="36"/>
      <c r="E42" s="24"/>
      <c r="F42" s="31"/>
    </row>
    <row r="43" spans="2:12" s="5" customFormat="1" ht="12.95" customHeight="1" x14ac:dyDescent="0.2">
      <c r="B43" s="2" t="s">
        <v>44</v>
      </c>
      <c r="C43" s="2"/>
      <c r="D43" s="37"/>
      <c r="E43" s="2">
        <f>10000+3120+600+762</f>
        <v>14482</v>
      </c>
      <c r="F43" s="27">
        <f t="shared" ref="F43:F48" si="8">SUM(E43:E43)</f>
        <v>14482</v>
      </c>
    </row>
    <row r="44" spans="2:12" s="5" customFormat="1" ht="12.95" customHeight="1" x14ac:dyDescent="0.2">
      <c r="B44" s="2" t="s">
        <v>45</v>
      </c>
      <c r="C44" s="2"/>
      <c r="D44" s="37"/>
      <c r="E44" s="2">
        <v>15000</v>
      </c>
      <c r="F44" s="27">
        <f t="shared" si="8"/>
        <v>15000</v>
      </c>
    </row>
    <row r="45" spans="2:12" s="5" customFormat="1" ht="12.95" customHeight="1" x14ac:dyDescent="0.2">
      <c r="B45" s="2" t="s">
        <v>50</v>
      </c>
      <c r="C45" s="2"/>
      <c r="D45" s="37"/>
      <c r="E45" s="2">
        <v>2000</v>
      </c>
      <c r="F45" s="27">
        <f t="shared" si="8"/>
        <v>2000</v>
      </c>
    </row>
    <row r="46" spans="2:12" s="5" customFormat="1" ht="12.95" customHeight="1" x14ac:dyDescent="0.2">
      <c r="B46" s="2"/>
      <c r="C46" s="2"/>
      <c r="D46" s="37"/>
      <c r="E46" s="2">
        <v>0</v>
      </c>
      <c r="F46" s="27">
        <f t="shared" si="8"/>
        <v>0</v>
      </c>
    </row>
    <row r="47" spans="2:12" s="5" customFormat="1" ht="12.95" customHeight="1" x14ac:dyDescent="0.2">
      <c r="B47" s="2"/>
      <c r="C47" s="2"/>
      <c r="D47" s="37"/>
      <c r="E47" s="2">
        <v>0</v>
      </c>
      <c r="F47" s="27">
        <f t="shared" si="8"/>
        <v>0</v>
      </c>
      <c r="L47" s="73"/>
    </row>
    <row r="48" spans="2:12" s="5" customFormat="1" ht="12.95" customHeight="1" x14ac:dyDescent="0.2">
      <c r="B48" s="24" t="s">
        <v>30</v>
      </c>
      <c r="C48" s="24"/>
      <c r="D48" s="36"/>
      <c r="E48" s="24">
        <f>SUM(E43:E47)</f>
        <v>31482</v>
      </c>
      <c r="F48" s="31">
        <f t="shared" si="8"/>
        <v>31482</v>
      </c>
      <c r="L48" s="64"/>
    </row>
    <row r="49" spans="1:13" s="5" customFormat="1" ht="12.95" customHeight="1" x14ac:dyDescent="0.2">
      <c r="B49" s="71"/>
      <c r="C49" s="2"/>
      <c r="D49" s="37"/>
      <c r="E49" s="72"/>
      <c r="F49" s="72"/>
      <c r="L49" s="69"/>
    </row>
    <row r="50" spans="1:13" s="5" customFormat="1" ht="12.95" customHeight="1" x14ac:dyDescent="0.2">
      <c r="B50" s="29" t="s">
        <v>31</v>
      </c>
      <c r="C50" s="24"/>
      <c r="D50" s="36"/>
      <c r="E50" s="83">
        <f>SUM(E32+E40+E48)</f>
        <v>135318.43966666667</v>
      </c>
      <c r="F50" s="84">
        <f>SUM(E50:E50)</f>
        <v>135318.43966666667</v>
      </c>
      <c r="L50" s="77"/>
    </row>
    <row r="51" spans="1:13" s="5" customFormat="1" ht="12.95" customHeight="1" thickBot="1" x14ac:dyDescent="0.25">
      <c r="A51" s="71"/>
      <c r="B51" s="38"/>
      <c r="C51" s="2"/>
      <c r="D51" s="37"/>
      <c r="E51" s="74"/>
      <c r="F51" s="75"/>
      <c r="G51" s="71"/>
      <c r="H51" s="77"/>
      <c r="I51" s="77"/>
      <c r="J51" s="77"/>
      <c r="K51" s="77"/>
      <c r="L51" s="77"/>
    </row>
    <row r="52" spans="1:13" s="5" customFormat="1" ht="12.95" customHeight="1" thickTop="1" x14ac:dyDescent="0.2">
      <c r="A52" s="71"/>
      <c r="B52" s="122" t="s">
        <v>33</v>
      </c>
      <c r="C52" s="123"/>
      <c r="D52" s="123"/>
      <c r="E52" s="123"/>
      <c r="F52" s="123"/>
      <c r="G52" s="71"/>
      <c r="H52" s="77"/>
      <c r="I52" s="62"/>
      <c r="J52" s="62"/>
      <c r="K52" s="62"/>
      <c r="L52" s="62"/>
    </row>
    <row r="53" spans="1:13" s="5" customFormat="1" ht="12.95" customHeight="1" thickBot="1" x14ac:dyDescent="0.25">
      <c r="B53" s="124"/>
      <c r="C53" s="124"/>
      <c r="D53" s="124"/>
      <c r="E53" s="124"/>
      <c r="F53" s="124"/>
      <c r="H53" s="62"/>
      <c r="I53" s="62"/>
      <c r="J53" s="64"/>
      <c r="K53" s="62"/>
      <c r="L53" s="62"/>
      <c r="M53" s="99"/>
    </row>
    <row r="54" spans="1:13" s="5" customFormat="1" ht="12.95" customHeight="1" thickTop="1" x14ac:dyDescent="0.2">
      <c r="H54" s="95"/>
      <c r="I54" s="96"/>
      <c r="J54" s="96"/>
      <c r="K54" s="96"/>
      <c r="L54" s="100"/>
      <c r="M54" s="99"/>
    </row>
    <row r="55" spans="1:13" s="5" customFormat="1" ht="12.95" customHeight="1" x14ac:dyDescent="0.2">
      <c r="B55" s="29" t="s">
        <v>15</v>
      </c>
      <c r="C55" s="24"/>
      <c r="D55" s="36"/>
      <c r="E55" s="24"/>
      <c r="F55" s="31"/>
      <c r="H55" s="96"/>
      <c r="I55" s="96"/>
      <c r="J55" s="96"/>
      <c r="K55" s="96"/>
      <c r="L55" s="100"/>
      <c r="M55" s="99"/>
    </row>
    <row r="56" spans="1:13" s="5" customFormat="1" ht="12.95" customHeight="1" x14ac:dyDescent="0.2">
      <c r="E56" s="5">
        <v>0</v>
      </c>
      <c r="F56" s="5">
        <f>SUM(E56:E56)</f>
        <v>0</v>
      </c>
      <c r="H56" s="69"/>
      <c r="I56" s="69"/>
      <c r="J56" s="69"/>
      <c r="K56" s="69"/>
      <c r="L56" s="88"/>
      <c r="M56" s="99"/>
    </row>
    <row r="57" spans="1:13" s="5" customFormat="1" ht="12.95" customHeight="1" x14ac:dyDescent="0.2">
      <c r="B57" s="24" t="s">
        <v>19</v>
      </c>
      <c r="C57" s="24"/>
      <c r="D57" s="36"/>
      <c r="E57" s="26">
        <f>SUM(E56:E56)</f>
        <v>0</v>
      </c>
      <c r="F57" s="26">
        <f>SUM(E57:E57)</f>
        <v>0</v>
      </c>
      <c r="H57" s="97"/>
      <c r="I57" s="98"/>
      <c r="J57" s="98"/>
      <c r="K57" s="98"/>
      <c r="L57" s="89"/>
      <c r="M57" s="99"/>
    </row>
    <row r="58" spans="1:13" s="5" customFormat="1" ht="12.95" customHeight="1" x14ac:dyDescent="0.2">
      <c r="H58" s="98"/>
      <c r="I58" s="98"/>
      <c r="J58" s="98"/>
      <c r="K58" s="98"/>
      <c r="L58" s="89"/>
      <c r="M58" s="99"/>
    </row>
    <row r="59" spans="1:13" s="5" customFormat="1" ht="12.95" customHeight="1" x14ac:dyDescent="0.2">
      <c r="B59" s="29" t="s">
        <v>16</v>
      </c>
      <c r="C59" s="24"/>
      <c r="D59" s="36"/>
      <c r="E59" s="24"/>
      <c r="F59" s="31"/>
      <c r="H59" s="69"/>
      <c r="I59" s="69"/>
      <c r="J59" s="69"/>
      <c r="K59" s="69"/>
      <c r="L59" s="61"/>
      <c r="M59" s="99"/>
    </row>
    <row r="60" spans="1:13" s="5" customFormat="1" ht="12.95" customHeight="1" x14ac:dyDescent="0.2">
      <c r="E60" s="5">
        <v>0</v>
      </c>
      <c r="F60" s="27">
        <f>SUM(E60:E60)</f>
        <v>0</v>
      </c>
      <c r="H60" s="69"/>
      <c r="I60" s="69"/>
      <c r="J60" s="64"/>
      <c r="K60" s="69"/>
      <c r="L60" s="90"/>
      <c r="M60" s="99"/>
    </row>
    <row r="61" spans="1:13" s="5" customFormat="1" ht="12.95" customHeight="1" x14ac:dyDescent="0.2">
      <c r="E61" s="5">
        <v>0</v>
      </c>
      <c r="F61" s="27">
        <f>SUM(E61:E61)</f>
        <v>0</v>
      </c>
      <c r="H61" s="69"/>
      <c r="I61" s="69"/>
      <c r="J61" s="64"/>
      <c r="K61" s="69"/>
      <c r="L61" s="90"/>
      <c r="M61" s="99"/>
    </row>
    <row r="62" spans="1:13" s="5" customFormat="1" ht="12.95" customHeight="1" thickBot="1" x14ac:dyDescent="0.25">
      <c r="E62" s="5">
        <v>0</v>
      </c>
      <c r="F62" s="27">
        <f>SUM(E62:E62)</f>
        <v>0</v>
      </c>
      <c r="H62" s="69"/>
      <c r="I62" s="95"/>
      <c r="J62" s="64"/>
      <c r="K62" s="69"/>
      <c r="L62" s="90"/>
      <c r="M62" s="99"/>
    </row>
    <row r="63" spans="1:13" s="5" customFormat="1" ht="12.95" customHeight="1" thickTop="1" x14ac:dyDescent="0.2">
      <c r="E63" s="5">
        <v>0</v>
      </c>
      <c r="F63" s="27">
        <f>SUM(E63:E63)</f>
        <v>0</v>
      </c>
      <c r="H63" s="101"/>
      <c r="I63" s="102"/>
      <c r="J63" s="102"/>
      <c r="K63" s="103"/>
      <c r="L63" s="90"/>
      <c r="M63" s="99"/>
    </row>
    <row r="64" spans="1:13" s="5" customFormat="1" ht="12.95" customHeight="1" x14ac:dyDescent="0.2">
      <c r="B64" s="24" t="s">
        <v>18</v>
      </c>
      <c r="C64" s="24"/>
      <c r="D64" s="36"/>
      <c r="E64" s="24">
        <f>SUM(E60:E63)</f>
        <v>0</v>
      </c>
      <c r="F64" s="31">
        <f>SUM(E64:E64)</f>
        <v>0</v>
      </c>
      <c r="H64" s="104"/>
      <c r="I64" s="105" t="s">
        <v>38</v>
      </c>
      <c r="J64" s="106"/>
      <c r="K64" s="107"/>
      <c r="L64" s="90"/>
      <c r="M64" s="99"/>
    </row>
    <row r="65" spans="2:13" s="5" customFormat="1" ht="12.95" customHeight="1" x14ac:dyDescent="0.2">
      <c r="H65" s="104"/>
      <c r="I65" s="106"/>
      <c r="J65" s="106"/>
      <c r="K65" s="107"/>
      <c r="L65" s="90"/>
      <c r="M65" s="99"/>
    </row>
    <row r="66" spans="2:13" s="5" customFormat="1" ht="12.95" customHeight="1" x14ac:dyDescent="0.2">
      <c r="B66" s="7" t="s">
        <v>13</v>
      </c>
      <c r="C66" s="40"/>
      <c r="D66" s="40"/>
      <c r="E66" s="8"/>
      <c r="F66" s="8"/>
      <c r="H66" s="104"/>
      <c r="I66" s="105" t="s">
        <v>34</v>
      </c>
      <c r="J66" s="115">
        <v>4938</v>
      </c>
      <c r="K66" s="107"/>
      <c r="L66" s="61"/>
      <c r="M66" s="99"/>
    </row>
    <row r="67" spans="2:13" s="5" customFormat="1" ht="12.95" customHeight="1" x14ac:dyDescent="0.2">
      <c r="B67" s="41"/>
      <c r="C67" s="41"/>
      <c r="D67" s="41"/>
      <c r="E67" s="9">
        <v>0</v>
      </c>
      <c r="F67" s="22">
        <f>SUM(E67:E67)</f>
        <v>0</v>
      </c>
      <c r="H67" s="104"/>
      <c r="I67" s="114" t="s">
        <v>35</v>
      </c>
      <c r="J67" s="115">
        <v>549</v>
      </c>
      <c r="K67" s="107"/>
      <c r="L67" s="61"/>
      <c r="M67" s="99"/>
    </row>
    <row r="68" spans="2:13" s="5" customFormat="1" ht="12.95" customHeight="1" x14ac:dyDescent="0.2">
      <c r="B68" s="41"/>
      <c r="C68" s="41"/>
      <c r="D68" s="41"/>
      <c r="E68" s="9">
        <v>0</v>
      </c>
      <c r="F68" s="22">
        <f>SUM(E68:E68)</f>
        <v>0</v>
      </c>
      <c r="H68" s="104"/>
      <c r="I68" s="105" t="s">
        <v>36</v>
      </c>
      <c r="J68" s="115">
        <v>951</v>
      </c>
      <c r="K68" s="107"/>
      <c r="L68" s="61"/>
      <c r="M68" s="99"/>
    </row>
    <row r="69" spans="2:13" s="5" customFormat="1" ht="12.95" customHeight="1" x14ac:dyDescent="0.2">
      <c r="B69" s="41"/>
      <c r="C69" s="41"/>
      <c r="D69" s="41"/>
      <c r="E69" s="9">
        <v>0</v>
      </c>
      <c r="F69" s="22">
        <f>SUM(E69:E69)</f>
        <v>0</v>
      </c>
      <c r="H69" s="108"/>
      <c r="I69" s="114" t="s">
        <v>37</v>
      </c>
      <c r="J69" s="115">
        <f>J66+J66+J67+J68+J68</f>
        <v>12327</v>
      </c>
      <c r="K69" s="107"/>
      <c r="L69" s="61"/>
      <c r="M69" s="99"/>
    </row>
    <row r="70" spans="2:13" s="5" customFormat="1" ht="12.95" customHeight="1" x14ac:dyDescent="0.2">
      <c r="B70" s="41"/>
      <c r="C70" s="41"/>
      <c r="D70" s="41"/>
      <c r="E70" s="9">
        <v>0</v>
      </c>
      <c r="F70" s="22">
        <f>SUM(E70:E70)</f>
        <v>0</v>
      </c>
      <c r="H70" s="104"/>
      <c r="I70" s="109"/>
      <c r="J70" s="116"/>
      <c r="K70" s="110"/>
      <c r="L70" s="61"/>
      <c r="M70" s="99"/>
    </row>
    <row r="71" spans="2:13" s="5" customFormat="1" ht="12.95" customHeight="1" thickBot="1" x14ac:dyDescent="0.25">
      <c r="B71" s="24" t="s">
        <v>20</v>
      </c>
      <c r="C71" s="24"/>
      <c r="D71" s="36"/>
      <c r="E71" s="26">
        <f t="shared" ref="E71:F71" si="9">SUM(E67:E70)</f>
        <v>0</v>
      </c>
      <c r="F71" s="26">
        <f t="shared" si="9"/>
        <v>0</v>
      </c>
      <c r="H71" s="111"/>
      <c r="I71" s="112"/>
      <c r="J71" s="112"/>
      <c r="K71" s="113"/>
      <c r="L71" s="61"/>
      <c r="M71" s="99"/>
    </row>
    <row r="72" spans="2:13" s="71" customFormat="1" ht="12.95" customHeight="1" thickTop="1" x14ac:dyDescent="0.2">
      <c r="B72" s="2"/>
      <c r="C72" s="2"/>
      <c r="D72" s="37"/>
      <c r="E72" s="22"/>
      <c r="F72" s="22"/>
      <c r="L72" s="61"/>
      <c r="M72" s="73"/>
    </row>
    <row r="73" spans="2:13" s="5" customFormat="1" ht="12.95" customHeight="1" x14ac:dyDescent="0.2">
      <c r="B73" s="29" t="s">
        <v>8</v>
      </c>
      <c r="C73" s="43"/>
      <c r="D73" s="43"/>
      <c r="E73" s="78">
        <f>SUM(E50+E57+E64+E71)</f>
        <v>135318.43966666667</v>
      </c>
      <c r="F73" s="79">
        <f>SUM(E73:E73)</f>
        <v>135318.43966666667</v>
      </c>
      <c r="L73" s="61"/>
      <c r="M73" s="99"/>
    </row>
    <row r="74" spans="2:13" s="5" customFormat="1" ht="12.95" customHeight="1" thickBot="1" x14ac:dyDescent="0.25">
      <c r="B74" s="38"/>
      <c r="C74" s="76"/>
      <c r="D74" s="92"/>
      <c r="E74" s="80"/>
      <c r="F74" s="81"/>
      <c r="L74" s="61"/>
      <c r="M74" s="99"/>
    </row>
    <row r="75" spans="2:13" s="5" customFormat="1" ht="12.95" customHeight="1" thickBot="1" x14ac:dyDescent="0.25">
      <c r="B75" s="29" t="s">
        <v>7</v>
      </c>
      <c r="C75" s="39" t="s">
        <v>9</v>
      </c>
      <c r="D75" s="93">
        <v>0.47499999999999998</v>
      </c>
      <c r="E75" s="82">
        <f>SUM(D75*E50)</f>
        <v>64276.258841666669</v>
      </c>
      <c r="F75" s="82">
        <f>SUM(E75:E75)</f>
        <v>64276.258841666669</v>
      </c>
      <c r="H75" s="69"/>
      <c r="I75" s="96"/>
      <c r="J75" s="69"/>
      <c r="K75" s="69"/>
      <c r="L75" s="61"/>
      <c r="M75" s="99"/>
    </row>
    <row r="76" spans="2:13" s="5" customFormat="1" ht="12.95" customHeight="1" x14ac:dyDescent="0.2">
      <c r="B76" s="41"/>
      <c r="C76" s="41"/>
      <c r="D76" s="41"/>
      <c r="E76" s="9"/>
      <c r="F76" s="22"/>
      <c r="H76" s="69"/>
      <c r="I76" s="96"/>
      <c r="J76" s="69"/>
      <c r="K76" s="69"/>
      <c r="L76" s="61"/>
      <c r="M76" s="99"/>
    </row>
    <row r="77" spans="2:13" s="5" customFormat="1" ht="12.95" customHeight="1" thickBot="1" x14ac:dyDescent="0.25">
      <c r="B77" s="42" t="s">
        <v>32</v>
      </c>
      <c r="C77" s="43"/>
      <c r="D77" s="43"/>
      <c r="E77" s="44">
        <f>SUM(E73+E75)</f>
        <v>199594.69850833336</v>
      </c>
      <c r="F77" s="44">
        <f>SUM(E77:E77)</f>
        <v>199594.69850833336</v>
      </c>
      <c r="H77" s="121" t="s">
        <v>46</v>
      </c>
      <c r="I77" s="64"/>
      <c r="J77" s="69"/>
      <c r="K77" s="69"/>
      <c r="L77" s="61"/>
      <c r="M77" s="99"/>
    </row>
    <row r="78" spans="2:13" ht="15" customHeight="1" thickTop="1" x14ac:dyDescent="0.25">
      <c r="B78" s="11"/>
      <c r="C78" s="11"/>
      <c r="D78" s="11"/>
      <c r="E78" s="10"/>
      <c r="F78" s="4"/>
      <c r="H78" s="62"/>
      <c r="I78" s="63"/>
      <c r="J78" s="64"/>
      <c r="K78" s="62"/>
      <c r="L78" s="62"/>
      <c r="M78" s="91"/>
    </row>
    <row r="79" spans="2:13" ht="15" customHeight="1" x14ac:dyDescent="0.2">
      <c r="H79" s="62"/>
      <c r="I79" s="64"/>
      <c r="J79" s="62"/>
      <c r="K79" s="62"/>
      <c r="L79" s="62"/>
      <c r="M79" s="91"/>
    </row>
    <row r="80" spans="2:13" ht="15" x14ac:dyDescent="0.25">
      <c r="B80" s="5"/>
      <c r="H80" s="62"/>
      <c r="I80" s="65"/>
      <c r="J80" s="66"/>
      <c r="K80" s="62"/>
      <c r="L80" s="62"/>
    </row>
    <row r="81" spans="2:12" ht="15" x14ac:dyDescent="0.2">
      <c r="H81" s="62"/>
      <c r="I81" s="64"/>
      <c r="J81" s="64"/>
      <c r="K81" s="62"/>
      <c r="L81" s="62"/>
    </row>
    <row r="82" spans="2:12" ht="15" x14ac:dyDescent="0.2">
      <c r="H82" s="62"/>
      <c r="I82" s="64"/>
      <c r="J82" s="64"/>
      <c r="K82" s="62"/>
      <c r="L82" s="62"/>
    </row>
    <row r="83" spans="2:12" ht="13.5" customHeight="1" x14ac:dyDescent="0.2">
      <c r="B83" s="5"/>
      <c r="H83" s="62"/>
      <c r="I83" s="65"/>
      <c r="J83" s="62"/>
      <c r="K83" s="62"/>
      <c r="L83" s="62"/>
    </row>
    <row r="84" spans="2:12" ht="15" x14ac:dyDescent="0.25">
      <c r="H84" s="62"/>
      <c r="I84" s="65"/>
      <c r="J84" s="67"/>
      <c r="K84" s="62"/>
      <c r="L84" s="62"/>
    </row>
    <row r="85" spans="2:12" ht="14.25" customHeight="1" x14ac:dyDescent="0.2">
      <c r="H85" s="62"/>
      <c r="I85" s="64"/>
      <c r="J85" s="62"/>
      <c r="K85" s="62"/>
      <c r="L85" s="62"/>
    </row>
    <row r="86" spans="2:12" ht="13.5" hidden="1" customHeight="1" x14ac:dyDescent="0.25">
      <c r="H86" s="62"/>
      <c r="I86" s="65"/>
      <c r="J86" s="67"/>
      <c r="K86" s="62"/>
      <c r="L86" s="62"/>
    </row>
    <row r="87" spans="2:12" hidden="1" x14ac:dyDescent="0.2">
      <c r="H87" s="62"/>
      <c r="I87" s="68" t="e">
        <f>AVERAGE(0.453*#REF!+0.46*#REF!+0.475*#REF!)/SUM(#REF!+#REF!+#REF!)</f>
        <v>#REF!</v>
      </c>
      <c r="J87" s="62"/>
      <c r="K87" s="62"/>
      <c r="L87" s="62"/>
    </row>
    <row r="88" spans="2:12" ht="13.5" hidden="1" customHeight="1" x14ac:dyDescent="0.2"/>
    <row r="89" spans="2:12" ht="13.5" customHeight="1" x14ac:dyDescent="0.2"/>
    <row r="90" spans="2:12" ht="13.5" customHeight="1" x14ac:dyDescent="0.2">
      <c r="H90" s="62"/>
      <c r="I90" s="62"/>
      <c r="J90" s="62"/>
      <c r="K90" s="62"/>
      <c r="L90" s="62"/>
    </row>
    <row r="92" spans="2:12" ht="13.5" customHeight="1" x14ac:dyDescent="0.2"/>
    <row r="93" spans="2:12" ht="13.5" customHeight="1" x14ac:dyDescent="0.2"/>
    <row r="106" spans="8:12" x14ac:dyDescent="0.2">
      <c r="H106" s="69"/>
      <c r="I106" s="70"/>
      <c r="J106" s="70"/>
      <c r="K106" s="70"/>
      <c r="L106" s="69"/>
    </row>
  </sheetData>
  <mergeCells count="5">
    <mergeCell ref="B52:F53"/>
    <mergeCell ref="H1:M1"/>
    <mergeCell ref="H2:J2"/>
    <mergeCell ref="H21:J21"/>
    <mergeCell ref="L2:M2"/>
  </mergeCells>
  <phoneticPr fontId="0" type="noConversion"/>
  <printOptions horizontalCentered="1"/>
  <pageMargins left="0.23622047244094499" right="0.23622047244094499" top="0.74803149606299202" bottom="0.74803149606299202" header="0.23622047244094499" footer="0.511811023622047"/>
  <pageSetup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00B0963-C875-4D82-8234-939DD26CF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UIMTDC</vt:lpstr>
      <vt:lpstr>Sheet1</vt:lpstr>
      <vt:lpstr>UIMTDC!Print_Area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2011-06-03T14:56:01Z</dcterms:created>
  <dcterms:modified xsi:type="dcterms:W3CDTF">2020-04-29T19:20:04Z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TC018773909991</vt:lpwstr>
  </property>
</Properties>
</file>