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filterPrivacy="1" codeName="ThisWorkbook"/>
  <xr:revisionPtr revIDLastSave="0" documentId="13_ncr:1_{407E5DCF-ED04-3D44-A0B6-96B81665FA9B}" xr6:coauthVersionLast="36" xr6:coauthVersionMax="44" xr10:uidLastSave="{00000000-0000-0000-0000-000000000000}"/>
  <bookViews>
    <workbookView xWindow="1420" yWindow="1420" windowWidth="28380" windowHeight="23720" xr2:uid="{00000000-000D-0000-FFFF-FFFF00000000}"/>
  </bookViews>
  <sheets>
    <sheet name="MTDC" sheetId="3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MTDC!$B$3:$J$86</definedName>
    <definedName name="Show.Acct.Update.Warning" hidden="1">#REF!</definedName>
    <definedName name="Show.MDB.Update.Warning" hidden="1">#REF!</definedName>
  </definedNames>
  <calcPr calcId="181029"/>
</workbook>
</file>

<file path=xl/calcChain.xml><?xml version="1.0" encoding="utf-8"?>
<calcChain xmlns="http://schemas.openxmlformats.org/spreadsheetml/2006/main">
  <c r="J47" i="3" l="1"/>
  <c r="J48" i="3"/>
  <c r="J49" i="3"/>
  <c r="J50" i="3"/>
  <c r="J51" i="3"/>
  <c r="J52" i="3"/>
  <c r="J53" i="3"/>
  <c r="E9" i="3"/>
  <c r="F9" i="3" s="1"/>
  <c r="G9" i="3" s="1"/>
  <c r="H9" i="3" s="1"/>
  <c r="I9" i="3" s="1"/>
  <c r="E10" i="3"/>
  <c r="G10" i="3" s="1"/>
  <c r="H10" i="3" s="1"/>
  <c r="I10" i="3" s="1"/>
  <c r="E11" i="3"/>
  <c r="G11" i="3" s="1"/>
  <c r="H11" i="3" s="1"/>
  <c r="I11" i="3" s="1"/>
  <c r="E12" i="3"/>
  <c r="F12" i="3" s="1"/>
  <c r="G12" i="3" s="1"/>
  <c r="H12" i="3" s="1"/>
  <c r="I12" i="3" s="1"/>
  <c r="I28" i="3" s="1"/>
  <c r="E8" i="3"/>
  <c r="J54" i="3"/>
  <c r="J55" i="3"/>
  <c r="J72" i="3"/>
  <c r="I30" i="3"/>
  <c r="I31" i="3"/>
  <c r="I32" i="3"/>
  <c r="I33" i="3"/>
  <c r="B30" i="3"/>
  <c r="B31" i="3"/>
  <c r="B32" i="3"/>
  <c r="B33" i="3"/>
  <c r="B29" i="3"/>
  <c r="B25" i="3"/>
  <c r="B26" i="3"/>
  <c r="B27" i="3"/>
  <c r="B28" i="3"/>
  <c r="B24" i="3"/>
  <c r="E58" i="3" l="1"/>
  <c r="G58" i="3" l="1"/>
  <c r="H58" i="3"/>
  <c r="I58" i="3"/>
  <c r="F58" i="3"/>
  <c r="E73" i="3"/>
  <c r="I73" i="3"/>
  <c r="H73" i="3"/>
  <c r="G73" i="3"/>
  <c r="F73" i="3"/>
  <c r="J71" i="3" l="1"/>
  <c r="I26" i="3" l="1"/>
  <c r="I25" i="3"/>
  <c r="I27" i="3"/>
  <c r="F8" i="3"/>
  <c r="G8" i="3" s="1"/>
  <c r="H8" i="3" s="1"/>
  <c r="I8" i="3" s="1"/>
  <c r="I24" i="3" s="1"/>
  <c r="I80" i="3" l="1"/>
  <c r="H80" i="3"/>
  <c r="G80" i="3"/>
  <c r="F80" i="3"/>
  <c r="E80" i="3"/>
  <c r="J79" i="3"/>
  <c r="J78" i="3"/>
  <c r="J77" i="3"/>
  <c r="J76" i="3"/>
  <c r="J73" i="3"/>
  <c r="I68" i="3"/>
  <c r="H68" i="3"/>
  <c r="G68" i="3"/>
  <c r="F68" i="3"/>
  <c r="E68" i="3"/>
  <c r="J67" i="3"/>
  <c r="J57" i="3"/>
  <c r="J56" i="3"/>
  <c r="J46" i="3"/>
  <c r="I43" i="3"/>
  <c r="H43" i="3"/>
  <c r="G43" i="3"/>
  <c r="F43" i="3"/>
  <c r="E43" i="3"/>
  <c r="J42" i="3"/>
  <c r="J41" i="3"/>
  <c r="J40" i="3"/>
  <c r="J39" i="3"/>
  <c r="J38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I21" i="3"/>
  <c r="H21" i="3"/>
  <c r="G21" i="3"/>
  <c r="F21" i="3"/>
  <c r="E21" i="3"/>
  <c r="J20" i="3"/>
  <c r="J19" i="3"/>
  <c r="J18" i="3"/>
  <c r="J17" i="3"/>
  <c r="J16" i="3"/>
  <c r="I13" i="3"/>
  <c r="I29" i="3" s="1"/>
  <c r="H13" i="3"/>
  <c r="G13" i="3"/>
  <c r="F13" i="3"/>
  <c r="E13" i="3"/>
  <c r="J12" i="3"/>
  <c r="J11" i="3"/>
  <c r="J10" i="3"/>
  <c r="J9" i="3"/>
  <c r="J8" i="3"/>
  <c r="J58" i="3" l="1"/>
  <c r="J13" i="3"/>
  <c r="J80" i="3"/>
  <c r="J68" i="3"/>
  <c r="J27" i="3"/>
  <c r="J43" i="3"/>
  <c r="J25" i="3"/>
  <c r="H34" i="3"/>
  <c r="H35" i="3" s="1"/>
  <c r="H61" i="3" s="1"/>
  <c r="E34" i="3"/>
  <c r="E35" i="3" s="1"/>
  <c r="E61" i="3" s="1"/>
  <c r="F34" i="3"/>
  <c r="F35" i="3" s="1"/>
  <c r="F61" i="3" s="1"/>
  <c r="G34" i="3"/>
  <c r="G35" i="3" s="1"/>
  <c r="G61" i="3" s="1"/>
  <c r="J21" i="3"/>
  <c r="J30" i="3"/>
  <c r="J24" i="3"/>
  <c r="H84" i="3" l="1"/>
  <c r="J33" i="3"/>
  <c r="J32" i="3"/>
  <c r="J29" i="3"/>
  <c r="I34" i="3"/>
  <c r="I35" i="3" s="1"/>
  <c r="I61" i="3" s="1"/>
  <c r="J26" i="3"/>
  <c r="J28" i="3"/>
  <c r="J31" i="3"/>
  <c r="G82" i="3"/>
  <c r="G84" i="3"/>
  <c r="E82" i="3"/>
  <c r="E84" i="3"/>
  <c r="F82" i="3"/>
  <c r="F84" i="3"/>
  <c r="J61" i="3" l="1"/>
  <c r="H82" i="3"/>
  <c r="H86" i="3" s="1"/>
  <c r="I84" i="3"/>
  <c r="J84" i="3" s="1"/>
  <c r="J34" i="3"/>
  <c r="J35" i="3" s="1"/>
  <c r="G86" i="3"/>
  <c r="F86" i="3"/>
  <c r="E86" i="3"/>
  <c r="I82" i="3" l="1"/>
  <c r="J82" i="3" s="1"/>
  <c r="I86" i="3" l="1"/>
  <c r="J86" i="3" s="1"/>
</calcChain>
</file>

<file path=xl/sharedStrings.xml><?xml version="1.0" encoding="utf-8"?>
<sst xmlns="http://schemas.openxmlformats.org/spreadsheetml/2006/main" count="64" uniqueCount="61">
  <si>
    <t>Year 1</t>
  </si>
  <si>
    <t>Year 2</t>
  </si>
  <si>
    <t>Total</t>
  </si>
  <si>
    <t>Rate</t>
  </si>
  <si>
    <t>Total Salaries and Fringe</t>
  </si>
  <si>
    <t>Total  Fringe</t>
  </si>
  <si>
    <t xml:space="preserve">Rate </t>
  </si>
  <si>
    <t>Year 3</t>
  </si>
  <si>
    <t>Total Travel</t>
  </si>
  <si>
    <t>Total Equipment &gt;$5,000</t>
  </si>
  <si>
    <t>Total Tuition</t>
  </si>
  <si>
    <t>Year 4</t>
  </si>
  <si>
    <t>Faculty</t>
  </si>
  <si>
    <t>Staff</t>
  </si>
  <si>
    <t>Students</t>
  </si>
  <si>
    <t>Year 5</t>
  </si>
  <si>
    <t>Total Other Direct Costs</t>
  </si>
  <si>
    <t>Budget - UI Rate</t>
  </si>
  <si>
    <t>Modified Total Direct Costs</t>
  </si>
  <si>
    <t>IH</t>
  </si>
  <si>
    <t>Enter Only Costs Excluded From F&amp;A Below This Point</t>
  </si>
  <si>
    <t>In State Per Diem = $49 per day</t>
  </si>
  <si>
    <t>Out of State Per Diem = $55 per day</t>
  </si>
  <si>
    <t>*Please note - this information is current as of 04/09/2019) always check the OSP website for most current information</t>
  </si>
  <si>
    <t>UI mileage rate = .575 mi</t>
  </si>
  <si>
    <t>Staff/Student/IH 1</t>
  </si>
  <si>
    <t>Staff/Student/IH 2</t>
  </si>
  <si>
    <t>Staff/Student/IH 3</t>
  </si>
  <si>
    <t>Staff/Student/IH 4</t>
  </si>
  <si>
    <t>Staff/Student/IH 5</t>
  </si>
  <si>
    <t>Total Other Personnel</t>
  </si>
  <si>
    <t>Total Senior/Key Personnel Salaries</t>
  </si>
  <si>
    <t>Total Participant Support Costs (F1. Stipends)</t>
  </si>
  <si>
    <t xml:space="preserve"> </t>
  </si>
  <si>
    <t>F. Participant Support Costs</t>
  </si>
  <si>
    <t>D. Equipment &gt;$5,000</t>
  </si>
  <si>
    <t>A. Senior/Key Personnel</t>
  </si>
  <si>
    <t>B. Other Personnel</t>
  </si>
  <si>
    <t>C. Fringe</t>
  </si>
  <si>
    <t>E. Travel</t>
  </si>
  <si>
    <t>G. Other Direct Costs (include 1st $25,000 of Subawards here)</t>
  </si>
  <si>
    <t>H. Total Direct Costs</t>
  </si>
  <si>
    <t>Mark McGuire</t>
  </si>
  <si>
    <t>Shelley McGuire</t>
  </si>
  <si>
    <t>Other Senior 3</t>
  </si>
  <si>
    <t xml:space="preserve">Professional/technical meetings </t>
  </si>
  <si>
    <t>Consolidated Fringe Rates 2020/21</t>
  </si>
  <si>
    <t>Janet Williams</t>
  </si>
  <si>
    <t>Hrs/yr</t>
  </si>
  <si>
    <t>2% COLA Y2-5</t>
  </si>
  <si>
    <t>Salary Base/hr</t>
  </si>
  <si>
    <t>fill in from Column L</t>
  </si>
  <si>
    <t>G. Other--Tuition/Fees</t>
  </si>
  <si>
    <t>I. Indirect Costs</t>
  </si>
  <si>
    <t>J. Total Budget (Direct + Indirect Costs)</t>
  </si>
  <si>
    <t>Ryan Pace</t>
  </si>
  <si>
    <t>Assay supplies</t>
  </si>
  <si>
    <t>PPE, Pipet tips, tubes, waste bags</t>
  </si>
  <si>
    <t>Sampling supplies</t>
  </si>
  <si>
    <t>Service contracts</t>
  </si>
  <si>
    <t>Shipping sampling kits to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</si>
</sst>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</numFmts>
  <fonts count="5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i/>
      <sz val="9"/>
      <color indexed="8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76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170" fontId="42" fillId="0" borderId="0" xfId="36" applyNumberFormat="1" applyFont="1" applyFill="1" applyAlignment="1" applyProtection="1">
      <alignment horizontal="centerContinuous"/>
      <protection locked="0"/>
    </xf>
    <xf numFmtId="0" fontId="4" fillId="0" borderId="0" xfId="0" applyFont="1" applyFill="1" applyAlignment="1" applyProtection="1">
      <alignment horizontal="centerContinuous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0" borderId="0" xfId="0" applyNumberFormat="1" applyFont="1" applyFill="1" applyAlignment="1" applyProtection="1">
      <alignment horizontal="right"/>
      <protection locked="0"/>
    </xf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Border="1" applyProtection="1"/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1" fillId="29" borderId="2" xfId="0" applyFont="1" applyFill="1" applyBorder="1" applyProtection="1"/>
    <xf numFmtId="0" fontId="1" fillId="29" borderId="0" xfId="0" applyFont="1" applyFill="1" applyBorder="1" applyProtection="1"/>
    <xf numFmtId="0" fontId="1" fillId="29" borderId="23" xfId="0" applyFont="1" applyFill="1" applyBorder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0" fontId="1" fillId="30" borderId="30" xfId="0" applyFont="1" applyFill="1" applyBorder="1" applyProtection="1"/>
    <xf numFmtId="0" fontId="1" fillId="30" borderId="31" xfId="0" applyFont="1" applyFill="1" applyBorder="1" applyProtection="1"/>
    <xf numFmtId="0" fontId="37" fillId="30" borderId="30" xfId="0" applyFont="1" applyFill="1" applyBorder="1" applyProtection="1"/>
    <xf numFmtId="0" fontId="37" fillId="30" borderId="31" xfId="0" applyFont="1" applyFill="1" applyBorder="1" applyProtection="1"/>
    <xf numFmtId="0" fontId="1" fillId="30" borderId="32" xfId="0" applyFont="1" applyFill="1" applyBorder="1" applyProtection="1"/>
    <xf numFmtId="0" fontId="1" fillId="30" borderId="33" xfId="0" applyFont="1" applyFill="1" applyBorder="1" applyProtection="1"/>
    <xf numFmtId="0" fontId="1" fillId="30" borderId="34" xfId="0" applyFont="1" applyFill="1" applyBorder="1" applyProtection="1"/>
    <xf numFmtId="0" fontId="1" fillId="31" borderId="27" xfId="0" applyFont="1" applyFill="1" applyBorder="1" applyProtection="1"/>
    <xf numFmtId="0" fontId="1" fillId="31" borderId="28" xfId="0" applyFont="1" applyFill="1" applyBorder="1" applyProtection="1"/>
    <xf numFmtId="0" fontId="1" fillId="31" borderId="29" xfId="0" applyFont="1" applyFill="1" applyBorder="1" applyProtection="1"/>
    <xf numFmtId="0" fontId="1" fillId="0" borderId="0" xfId="0" applyFont="1" applyFill="1" applyProtection="1"/>
    <xf numFmtId="3" fontId="42" fillId="28" borderId="0" xfId="0" applyNumberFormat="1" applyFont="1" applyFill="1" applyAlignment="1" applyProtection="1">
      <alignment horizontal="center"/>
    </xf>
    <xf numFmtId="3" fontId="4" fillId="28" borderId="0" xfId="0" applyNumberFormat="1" applyFont="1" applyFill="1" applyBorder="1" applyProtection="1"/>
    <xf numFmtId="10" fontId="4" fillId="32" borderId="35" xfId="0" applyNumberFormat="1" applyFont="1" applyFill="1" applyBorder="1" applyProtection="1"/>
    <xf numFmtId="0" fontId="46" fillId="30" borderId="0" xfId="0" applyFont="1" applyFill="1" applyBorder="1" applyProtection="1"/>
    <xf numFmtId="172" fontId="37" fillId="0" borderId="0" xfId="0" applyNumberFormat="1" applyFont="1" applyFill="1" applyBorder="1" applyAlignment="1" applyProtection="1">
      <alignment horizontal="right"/>
    </xf>
    <xf numFmtId="173" fontId="1" fillId="30" borderId="0" xfId="0" applyNumberFormat="1" applyFont="1" applyFill="1" applyBorder="1" applyProtection="1"/>
    <xf numFmtId="6" fontId="4" fillId="0" borderId="0" xfId="0" applyNumberFormat="1" applyFont="1" applyFill="1" applyProtection="1">
      <protection locked="0"/>
    </xf>
    <xf numFmtId="38" fontId="42" fillId="28" borderId="26" xfId="0" applyNumberFormat="1" applyFont="1" applyFill="1" applyBorder="1" applyProtection="1"/>
    <xf numFmtId="38" fontId="42" fillId="28" borderId="26" xfId="0" applyNumberFormat="1" applyFont="1" applyFill="1" applyBorder="1" applyProtection="1">
      <protection locked="0"/>
    </xf>
    <xf numFmtId="38" fontId="4" fillId="0" borderId="0" xfId="0" applyNumberFormat="1" applyFont="1" applyFill="1" applyBorder="1" applyProtection="1"/>
    <xf numFmtId="38" fontId="4" fillId="0" borderId="0" xfId="0" applyNumberFormat="1" applyFont="1" applyFill="1" applyBorder="1" applyProtection="1">
      <protection locked="0"/>
    </xf>
    <xf numFmtId="38" fontId="4" fillId="28" borderId="0" xfId="0" applyNumberFormat="1" applyFont="1" applyFill="1" applyProtection="1"/>
    <xf numFmtId="0" fontId="37" fillId="28" borderId="0" xfId="0" applyFont="1" applyFill="1" applyAlignment="1" applyProtection="1">
      <alignment horizont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0" fontId="44" fillId="0" borderId="0" xfId="53" applyFont="1" applyFill="1" applyAlignment="1" applyProtection="1">
      <alignment horizontal="center" vertical="center"/>
    </xf>
    <xf numFmtId="0" fontId="47" fillId="0" borderId="0" xfId="53" applyFont="1" applyFill="1" applyAlignment="1" applyProtection="1">
      <alignment horizontal="center" vertical="center"/>
    </xf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1" fontId="4" fillId="28" borderId="0" xfId="0" applyNumberFormat="1" applyFont="1" applyFill="1" applyProtection="1"/>
    <xf numFmtId="0" fontId="39" fillId="0" borderId="0" xfId="53" applyFont="1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49" fillId="27" borderId="19" xfId="0" applyFont="1" applyFill="1" applyBorder="1" applyAlignment="1" applyProtection="1">
      <alignment horizontal="centerContinuous"/>
    </xf>
    <xf numFmtId="173" fontId="50" fillId="0" borderId="0" xfId="0" applyNumberFormat="1" applyFont="1" applyFill="1" applyProtection="1">
      <protection locked="0"/>
    </xf>
    <xf numFmtId="0" fontId="37" fillId="29" borderId="2" xfId="0" applyFont="1" applyFill="1" applyBorder="1" applyAlignment="1" applyProtection="1"/>
    <xf numFmtId="0" fontId="37" fillId="29" borderId="0" xfId="0" applyFont="1" applyFill="1" applyBorder="1" applyAlignment="1"/>
    <xf numFmtId="0" fontId="37" fillId="29" borderId="23" xfId="0" applyFont="1" applyFill="1" applyBorder="1" applyAlignment="1"/>
    <xf numFmtId="0" fontId="37" fillId="29" borderId="2" xfId="0" applyFont="1" applyFill="1" applyBorder="1" applyAlignment="1" applyProtection="1">
      <alignment wrapText="1"/>
    </xf>
    <xf numFmtId="0" fontId="37" fillId="29" borderId="0" xfId="0" applyFont="1" applyFill="1" applyBorder="1" applyAlignment="1">
      <alignment wrapText="1"/>
    </xf>
    <xf numFmtId="0" fontId="37" fillId="29" borderId="23" xfId="0" applyFont="1" applyFill="1" applyBorder="1" applyAlignment="1">
      <alignment wrapText="1"/>
    </xf>
    <xf numFmtId="0" fontId="37" fillId="29" borderId="2" xfId="0" applyFont="1" applyFill="1" applyBorder="1" applyAlignment="1">
      <alignment wrapText="1"/>
    </xf>
    <xf numFmtId="0" fontId="1" fillId="29" borderId="24" xfId="0" applyFont="1" applyFill="1" applyBorder="1" applyAlignment="1"/>
    <xf numFmtId="0" fontId="1" fillId="29" borderId="18" xfId="0" applyFont="1" applyFill="1" applyBorder="1" applyAlignment="1"/>
    <xf numFmtId="0" fontId="1" fillId="29" borderId="25" xfId="0" applyFont="1" applyFill="1" applyBorder="1" applyAlignment="1"/>
    <xf numFmtId="0" fontId="42" fillId="29" borderId="36" xfId="0" applyFont="1" applyFill="1" applyBorder="1" applyAlignment="1" applyProtection="1">
      <alignment horizontal="left" vertical="center"/>
    </xf>
    <xf numFmtId="0" fontId="0" fillId="29" borderId="36" xfId="0" applyFill="1" applyBorder="1" applyAlignment="1">
      <alignment horizontal="left" vertical="center"/>
    </xf>
    <xf numFmtId="0" fontId="0" fillId="29" borderId="37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29" borderId="20" xfId="0" applyFont="1" applyFill="1" applyBorder="1" applyAlignment="1" applyProtection="1"/>
    <xf numFmtId="0" fontId="37" fillId="29" borderId="21" xfId="0" applyFont="1" applyFill="1" applyBorder="1" applyAlignment="1"/>
    <xf numFmtId="0" fontId="37" fillId="29" borderId="22" xfId="0" applyFont="1" applyFill="1" applyBorder="1" applyAlignment="1"/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ate_simple" xfId="36" xr:uid="{00000000-0005-0000-0000-000023000000}"/>
    <cellStyle name="Dezimal [0]_Compiling Utility Macros" xfId="37" xr:uid="{00000000-0005-0000-0000-000024000000}"/>
    <cellStyle name="Dezimal_Compiling Utility Macros" xfId="38" xr:uid="{00000000-0005-0000-0000-000025000000}"/>
    <cellStyle name="Explanatory Text" xfId="39" builtinId="53" customBuiltin="1"/>
    <cellStyle name="Fixed" xfId="40" xr:uid="{00000000-0005-0000-0000-000027000000}"/>
    <cellStyle name="Good" xfId="41" builtinId="26" customBuiltin="1"/>
    <cellStyle name="GRAY" xfId="42" xr:uid="{00000000-0005-0000-0000-000029000000}"/>
    <cellStyle name="Gross Margin" xfId="43" xr:uid="{00000000-0005-0000-0000-00002A000000}"/>
    <cellStyle name="header" xfId="44" xr:uid="{00000000-0005-0000-0000-00002B000000}"/>
    <cellStyle name="Header Total" xfId="45" xr:uid="{00000000-0005-0000-0000-00002C000000}"/>
    <cellStyle name="Header1" xfId="46" xr:uid="{00000000-0005-0000-0000-00002D000000}"/>
    <cellStyle name="Header2" xfId="47" xr:uid="{00000000-0005-0000-0000-00002E000000}"/>
    <cellStyle name="Header3" xfId="48" xr:uid="{00000000-0005-0000-0000-00002F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6000000}"/>
    <cellStyle name="Linked Cell" xfId="56" builtinId="24" customBuiltin="1"/>
    <cellStyle name="Major Total" xfId="57" xr:uid="{00000000-0005-0000-0000-000038000000}"/>
    <cellStyle name="Neutral" xfId="58" builtinId="28" customBuiltin="1"/>
    <cellStyle name="NonPrint_TemTitle" xfId="59" xr:uid="{00000000-0005-0000-0000-00003A000000}"/>
    <cellStyle name="Normal" xfId="0" builtinId="0"/>
    <cellStyle name="Normal 2" xfId="60" xr:uid="{00000000-0005-0000-0000-00003C000000}"/>
    <cellStyle name="NormalRed" xfId="61" xr:uid="{00000000-0005-0000-0000-00003D000000}"/>
    <cellStyle name="Note" xfId="62" builtinId="10" customBuiltin="1"/>
    <cellStyle name="Output" xfId="63" builtinId="21" customBuiltin="1"/>
    <cellStyle name="Percent.0" xfId="64" xr:uid="{00000000-0005-0000-0000-000040000000}"/>
    <cellStyle name="Percent.00" xfId="65" xr:uid="{00000000-0005-0000-0000-000041000000}"/>
    <cellStyle name="RED POSTED" xfId="66" xr:uid="{00000000-0005-0000-0000-000042000000}"/>
    <cellStyle name="Standard_Anpassen der Amortisation" xfId="67" xr:uid="{00000000-0005-0000-0000-000043000000}"/>
    <cellStyle name="Text_simple" xfId="68" xr:uid="{00000000-0005-0000-0000-000044000000}"/>
    <cellStyle name="Title" xfId="69" builtinId="15" customBuiltin="1"/>
    <cellStyle name="TmsRmn10BlueItalic" xfId="70" xr:uid="{00000000-0005-0000-0000-000046000000}"/>
    <cellStyle name="TmsRmn10Bold" xfId="71" xr:uid="{00000000-0005-0000-0000-000047000000}"/>
    <cellStyle name="Total" xfId="72" builtinId="25" customBuiltin="1"/>
    <cellStyle name="Währung [0]_Compiling Utility Macros" xfId="73" xr:uid="{00000000-0005-0000-0000-000049000000}"/>
    <cellStyle name="Währung_Compiling Utility Macros" xfId="74" xr:uid="{00000000-0005-0000-0000-00004A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8"/>
  <sheetViews>
    <sheetView tabSelected="1" topLeftCell="A18" workbookViewId="0">
      <selection activeCell="B50" sqref="B50"/>
    </sheetView>
  </sheetViews>
  <sheetFormatPr baseColWidth="10" defaultColWidth="9.1640625" defaultRowHeight="13"/>
  <cols>
    <col min="1" max="1" width="1.6640625" style="4" customWidth="1"/>
    <col min="2" max="2" width="22.33203125" style="4" customWidth="1"/>
    <col min="3" max="3" width="18.1640625" style="4" customWidth="1"/>
    <col min="4" max="4" width="14.83203125" style="4" customWidth="1"/>
    <col min="5" max="10" width="13.5" style="4" customWidth="1"/>
    <col min="11" max="11" width="4.6640625" style="4" customWidth="1"/>
    <col min="12" max="15" width="9.1640625" style="4"/>
    <col min="16" max="16" width="7" style="4" customWidth="1"/>
    <col min="17" max="17" width="10.1640625" style="4" customWidth="1"/>
    <col min="18" max="16384" width="9.1640625" style="4"/>
  </cols>
  <sheetData>
    <row r="1" spans="2:17" ht="8.25" customHeight="1"/>
    <row r="2" spans="2:17" ht="8.25" customHeight="1"/>
    <row r="3" spans="2:17" ht="15" customHeight="1">
      <c r="B3" s="5" t="s">
        <v>17</v>
      </c>
      <c r="C3" s="2"/>
      <c r="D3" s="2"/>
      <c r="E3" s="2"/>
      <c r="F3" s="2"/>
      <c r="G3" s="2"/>
      <c r="H3" s="2"/>
      <c r="I3" s="2"/>
      <c r="J3" s="2"/>
      <c r="L3" s="99"/>
      <c r="M3" s="100"/>
      <c r="N3" s="100"/>
      <c r="O3" s="100"/>
      <c r="P3" s="101"/>
      <c r="Q3" s="101"/>
    </row>
    <row r="4" spans="2:17" ht="13" customHeight="1">
      <c r="B4" s="10"/>
      <c r="C4" s="11"/>
      <c r="D4" s="11"/>
      <c r="E4" s="11"/>
      <c r="F4" s="11"/>
      <c r="G4" s="11"/>
      <c r="H4" s="11"/>
      <c r="I4" s="11"/>
      <c r="J4" s="11"/>
      <c r="L4" s="102"/>
      <c r="M4" s="103"/>
      <c r="N4" s="103"/>
      <c r="O4" s="62"/>
      <c r="P4" s="104"/>
      <c r="Q4" s="105"/>
    </row>
    <row r="5" spans="2:17" ht="13" customHeight="1">
      <c r="B5" s="1"/>
      <c r="C5" s="1"/>
      <c r="D5" s="1"/>
      <c r="E5" s="1"/>
      <c r="F5" s="1"/>
      <c r="G5" s="1"/>
      <c r="H5" s="1"/>
      <c r="I5" s="1"/>
      <c r="J5" s="1"/>
      <c r="L5" s="80"/>
      <c r="M5" s="81"/>
      <c r="N5" s="81"/>
      <c r="O5" s="62"/>
      <c r="P5" s="82"/>
      <c r="Q5" s="83"/>
    </row>
    <row r="6" spans="2:17" ht="13" customHeight="1">
      <c r="B6" s="12"/>
      <c r="C6" s="12"/>
      <c r="D6" s="13"/>
      <c r="E6" s="14"/>
      <c r="F6" s="84" t="s">
        <v>49</v>
      </c>
      <c r="G6" s="84"/>
      <c r="H6" s="84"/>
      <c r="I6" s="84"/>
      <c r="J6" s="84"/>
      <c r="L6" s="80"/>
      <c r="M6" s="81"/>
      <c r="N6" s="81"/>
      <c r="O6" s="62"/>
      <c r="P6" s="82"/>
      <c r="Q6" s="83"/>
    </row>
    <row r="7" spans="2:17" ht="13" customHeight="1">
      <c r="B7" s="15" t="s">
        <v>36</v>
      </c>
      <c r="C7" s="15" t="s">
        <v>48</v>
      </c>
      <c r="D7" s="16" t="s">
        <v>50</v>
      </c>
      <c r="E7" s="17" t="s">
        <v>0</v>
      </c>
      <c r="F7" s="18" t="s">
        <v>1</v>
      </c>
      <c r="G7" s="18" t="s">
        <v>7</v>
      </c>
      <c r="H7" s="18" t="s">
        <v>11</v>
      </c>
      <c r="I7" s="18" t="s">
        <v>15</v>
      </c>
      <c r="J7" s="17" t="s">
        <v>2</v>
      </c>
      <c r="L7" s="80"/>
      <c r="M7" s="81"/>
      <c r="N7" s="81"/>
      <c r="O7" s="62"/>
      <c r="P7" s="82"/>
      <c r="Q7" s="83"/>
    </row>
    <row r="8" spans="2:17" ht="13" customHeight="1">
      <c r="B8" s="1" t="s">
        <v>42</v>
      </c>
      <c r="C8" s="1">
        <v>0</v>
      </c>
      <c r="D8" s="19">
        <v>84.13</v>
      </c>
      <c r="E8" s="20">
        <f>C8*D8</f>
        <v>0</v>
      </c>
      <c r="F8" s="20">
        <f>E8+(E8*0.02)</f>
        <v>0</v>
      </c>
      <c r="G8" s="20">
        <f t="shared" ref="G8:I8" si="0">F8+(F8*0.02)</f>
        <v>0</v>
      </c>
      <c r="H8" s="20">
        <f t="shared" si="0"/>
        <v>0</v>
      </c>
      <c r="I8" s="20">
        <f t="shared" si="0"/>
        <v>0</v>
      </c>
      <c r="J8" s="20">
        <f t="shared" ref="J8:J13" si="1">SUM(E8:I8)</f>
        <v>0</v>
      </c>
      <c r="K8" s="21"/>
      <c r="L8" s="80"/>
      <c r="M8" s="81"/>
      <c r="N8" s="81"/>
      <c r="O8" s="62"/>
      <c r="P8" s="82"/>
      <c r="Q8" s="83"/>
    </row>
    <row r="9" spans="2:17" ht="13" customHeight="1">
      <c r="B9" s="1" t="s">
        <v>43</v>
      </c>
      <c r="C9" s="1">
        <v>0</v>
      </c>
      <c r="D9" s="19">
        <v>74.319999999999993</v>
      </c>
      <c r="E9" s="20">
        <f t="shared" ref="E9:E12" si="2">C9*D9</f>
        <v>0</v>
      </c>
      <c r="F9" s="20">
        <f t="shared" ref="F9:F12" si="3">E9+(E9*0.02)</f>
        <v>0</v>
      </c>
      <c r="G9" s="20">
        <f t="shared" ref="G9:G12" si="4">F9+(F9*0.02)</f>
        <v>0</v>
      </c>
      <c r="H9" s="20">
        <f t="shared" ref="H9:H12" si="5">G9+(G9*0.02)</f>
        <v>0</v>
      </c>
      <c r="I9" s="20">
        <f t="shared" ref="I9:I12" si="6">H9+(H9*0.02)</f>
        <v>0</v>
      </c>
      <c r="J9" s="20">
        <f t="shared" si="1"/>
        <v>0</v>
      </c>
      <c r="K9" s="21"/>
      <c r="L9" s="80"/>
      <c r="M9" s="81"/>
      <c r="N9" s="81"/>
      <c r="O9" s="62"/>
      <c r="P9" s="82"/>
      <c r="Q9" s="83"/>
    </row>
    <row r="10" spans="2:17" ht="13" customHeight="1">
      <c r="B10" s="1" t="s">
        <v>47</v>
      </c>
      <c r="C10" s="1">
        <v>208</v>
      </c>
      <c r="D10" s="19">
        <v>32.78</v>
      </c>
      <c r="E10" s="20">
        <f t="shared" si="2"/>
        <v>6818.24</v>
      </c>
      <c r="F10" s="20"/>
      <c r="G10" s="20">
        <f t="shared" si="4"/>
        <v>0</v>
      </c>
      <c r="H10" s="20">
        <f t="shared" si="5"/>
        <v>0</v>
      </c>
      <c r="I10" s="20">
        <f t="shared" si="6"/>
        <v>0</v>
      </c>
      <c r="J10" s="20">
        <f t="shared" si="1"/>
        <v>6818.24</v>
      </c>
      <c r="K10" s="21"/>
      <c r="L10" s="80"/>
      <c r="M10" s="81"/>
      <c r="N10" s="81"/>
      <c r="O10" s="62"/>
      <c r="P10" s="82"/>
      <c r="Q10" s="83"/>
    </row>
    <row r="11" spans="2:17" ht="13" customHeight="1">
      <c r="B11" s="1" t="s">
        <v>55</v>
      </c>
      <c r="C11" s="1">
        <v>520</v>
      </c>
      <c r="D11" s="19">
        <v>24.68</v>
      </c>
      <c r="E11" s="20">
        <f t="shared" si="2"/>
        <v>12833.6</v>
      </c>
      <c r="F11" s="20"/>
      <c r="G11" s="20">
        <f t="shared" si="4"/>
        <v>0</v>
      </c>
      <c r="H11" s="20">
        <f t="shared" si="5"/>
        <v>0</v>
      </c>
      <c r="I11" s="20">
        <f t="shared" si="6"/>
        <v>0</v>
      </c>
      <c r="J11" s="20">
        <f t="shared" si="1"/>
        <v>12833.6</v>
      </c>
      <c r="K11" s="21"/>
      <c r="L11" s="80"/>
      <c r="M11" s="81"/>
      <c r="N11" s="81"/>
      <c r="O11" s="62"/>
      <c r="P11" s="82"/>
      <c r="Q11" s="83"/>
    </row>
    <row r="12" spans="2:17" ht="13" customHeight="1">
      <c r="B12" s="1" t="s">
        <v>44</v>
      </c>
      <c r="C12" s="1">
        <v>0</v>
      </c>
      <c r="D12" s="22">
        <v>0</v>
      </c>
      <c r="E12" s="20">
        <f t="shared" si="2"/>
        <v>0</v>
      </c>
      <c r="F12" s="20">
        <f t="shared" si="3"/>
        <v>0</v>
      </c>
      <c r="G12" s="20">
        <f t="shared" si="4"/>
        <v>0</v>
      </c>
      <c r="H12" s="20">
        <f t="shared" si="5"/>
        <v>0</v>
      </c>
      <c r="I12" s="20">
        <f t="shared" si="6"/>
        <v>0</v>
      </c>
      <c r="J12" s="20">
        <f t="shared" si="1"/>
        <v>0</v>
      </c>
      <c r="L12" s="80"/>
      <c r="M12" s="81"/>
      <c r="N12" s="81"/>
      <c r="O12" s="62"/>
      <c r="P12" s="82"/>
      <c r="Q12" s="83"/>
    </row>
    <row r="13" spans="2:17" ht="13" customHeight="1">
      <c r="B13" s="23" t="s">
        <v>31</v>
      </c>
      <c r="C13" s="23"/>
      <c r="D13" s="24"/>
      <c r="E13" s="25">
        <f t="shared" ref="E13:I13" si="7">SUM(E8:E12)</f>
        <v>19651.84</v>
      </c>
      <c r="F13" s="25">
        <f t="shared" si="7"/>
        <v>0</v>
      </c>
      <c r="G13" s="25">
        <f t="shared" si="7"/>
        <v>0</v>
      </c>
      <c r="H13" s="25">
        <f t="shared" si="7"/>
        <v>0</v>
      </c>
      <c r="I13" s="25">
        <f t="shared" si="7"/>
        <v>0</v>
      </c>
      <c r="J13" s="25">
        <f t="shared" si="1"/>
        <v>19651.84</v>
      </c>
      <c r="L13" s="80"/>
      <c r="M13" s="81"/>
      <c r="N13" s="81"/>
      <c r="O13" s="62"/>
      <c r="P13" s="82"/>
      <c r="Q13" s="83"/>
    </row>
    <row r="14" spans="2:17" ht="13" customHeight="1">
      <c r="B14" s="1"/>
      <c r="C14" s="1"/>
      <c r="D14" s="19"/>
      <c r="E14" s="20"/>
      <c r="F14" s="20"/>
      <c r="G14" s="20"/>
      <c r="H14" s="20"/>
      <c r="I14" s="20"/>
      <c r="J14" s="20"/>
      <c r="L14" s="80"/>
      <c r="M14" s="81"/>
      <c r="N14" s="81"/>
      <c r="O14" s="62"/>
      <c r="P14" s="82"/>
      <c r="Q14" s="83"/>
    </row>
    <row r="15" spans="2:17" ht="13" customHeight="1">
      <c r="B15" s="26" t="s">
        <v>37</v>
      </c>
      <c r="C15" s="28" t="s">
        <v>48</v>
      </c>
      <c r="D15" s="27" t="s">
        <v>50</v>
      </c>
      <c r="E15" s="58"/>
      <c r="F15" s="58"/>
      <c r="G15" s="58"/>
      <c r="H15" s="58"/>
      <c r="I15" s="58"/>
      <c r="J15" s="58"/>
      <c r="L15" s="80"/>
      <c r="M15" s="81"/>
      <c r="N15" s="81"/>
      <c r="O15" s="62"/>
      <c r="P15" s="82"/>
      <c r="Q15" s="83"/>
    </row>
    <row r="16" spans="2:17" ht="13" customHeight="1">
      <c r="B16" s="1" t="s">
        <v>25</v>
      </c>
      <c r="C16" s="1"/>
      <c r="D16" s="19"/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f t="shared" ref="J16:J21" si="8">SUM(E16:I16)</f>
        <v>0</v>
      </c>
      <c r="L16" s="80"/>
      <c r="M16" s="81"/>
      <c r="N16" s="81"/>
      <c r="O16" s="62"/>
      <c r="P16" s="82"/>
      <c r="Q16" s="83"/>
    </row>
    <row r="17" spans="2:17" ht="13" customHeight="1">
      <c r="B17" s="1" t="s">
        <v>26</v>
      </c>
      <c r="C17" s="1"/>
      <c r="D17" s="19"/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f t="shared" si="8"/>
        <v>0</v>
      </c>
      <c r="L17" s="80"/>
      <c r="M17" s="81"/>
      <c r="N17" s="81"/>
      <c r="O17" s="62"/>
      <c r="P17" s="82"/>
      <c r="Q17" s="83"/>
    </row>
    <row r="18" spans="2:17" ht="13" customHeight="1">
      <c r="B18" s="1" t="s">
        <v>27</v>
      </c>
      <c r="C18" s="1"/>
      <c r="D18" s="19"/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f t="shared" si="8"/>
        <v>0</v>
      </c>
      <c r="L18" s="80"/>
      <c r="M18" s="81"/>
      <c r="N18" s="81"/>
      <c r="O18" s="62"/>
      <c r="P18" s="82"/>
      <c r="Q18" s="83"/>
    </row>
    <row r="19" spans="2:17" ht="13" customHeight="1">
      <c r="B19" s="1" t="s">
        <v>28</v>
      </c>
      <c r="C19" s="1"/>
      <c r="D19" s="19"/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f t="shared" si="8"/>
        <v>0</v>
      </c>
      <c r="L19" s="80"/>
      <c r="M19" s="81"/>
      <c r="N19" s="81"/>
      <c r="O19" s="62"/>
      <c r="P19" s="82"/>
      <c r="Q19" s="83"/>
    </row>
    <row r="20" spans="2:17" ht="13" customHeight="1">
      <c r="B20" s="1" t="s">
        <v>29</v>
      </c>
      <c r="C20" s="1"/>
      <c r="D20" s="19"/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f t="shared" si="8"/>
        <v>0</v>
      </c>
      <c r="L20" s="80"/>
      <c r="M20" s="81"/>
      <c r="N20" s="81"/>
      <c r="O20" s="62"/>
      <c r="P20" s="82"/>
      <c r="Q20" s="83"/>
    </row>
    <row r="21" spans="2:17" ht="13" customHeight="1">
      <c r="B21" s="23" t="s">
        <v>30</v>
      </c>
      <c r="C21" s="23"/>
      <c r="D21" s="24"/>
      <c r="E21" s="25">
        <f t="shared" ref="E21:I21" si="9">SUM(E16:E20)</f>
        <v>0</v>
      </c>
      <c r="F21" s="25">
        <f t="shared" si="9"/>
        <v>0</v>
      </c>
      <c r="G21" s="25">
        <f t="shared" si="9"/>
        <v>0</v>
      </c>
      <c r="H21" s="25">
        <f t="shared" si="9"/>
        <v>0</v>
      </c>
      <c r="I21" s="25">
        <f t="shared" si="9"/>
        <v>0</v>
      </c>
      <c r="J21" s="25">
        <f t="shared" si="8"/>
        <v>0</v>
      </c>
      <c r="L21" s="80"/>
      <c r="M21" s="81"/>
      <c r="N21" s="81"/>
      <c r="O21" s="62"/>
      <c r="P21" s="82"/>
      <c r="Q21" s="83"/>
    </row>
    <row r="22" spans="2:17" ht="13" customHeight="1" thickBot="1">
      <c r="B22" s="1"/>
      <c r="C22" s="1"/>
      <c r="D22" s="19"/>
      <c r="E22" s="20"/>
      <c r="F22" s="20"/>
      <c r="G22" s="20"/>
      <c r="H22" s="20"/>
      <c r="I22" s="20"/>
      <c r="J22" s="20"/>
      <c r="L22" s="80"/>
      <c r="M22" s="81"/>
      <c r="N22" s="81"/>
      <c r="O22" s="62"/>
      <c r="P22" s="82"/>
      <c r="Q22" s="83"/>
    </row>
    <row r="23" spans="2:17" ht="13" customHeight="1" thickTop="1">
      <c r="B23" s="28" t="s">
        <v>38</v>
      </c>
      <c r="C23" s="23"/>
      <c r="D23" s="29" t="s">
        <v>3</v>
      </c>
      <c r="E23" s="25"/>
      <c r="F23" s="25"/>
      <c r="G23" s="25"/>
      <c r="H23" s="25"/>
      <c r="I23" s="25"/>
      <c r="J23" s="25"/>
      <c r="L23" s="54"/>
      <c r="M23" s="55"/>
      <c r="N23" s="55"/>
      <c r="O23" s="55"/>
      <c r="P23" s="55"/>
      <c r="Q23" s="56"/>
    </row>
    <row r="24" spans="2:17" ht="13" customHeight="1">
      <c r="B24" s="1" t="str">
        <f>B8</f>
        <v>Mark McGuire</v>
      </c>
      <c r="C24" s="1"/>
      <c r="D24" s="30">
        <v>0.307</v>
      </c>
      <c r="E24" s="20">
        <f>SUM(D24*E8)</f>
        <v>0</v>
      </c>
      <c r="F24" s="20">
        <f t="shared" ref="F24:F28" si="10">SUM(D24*F8)</f>
        <v>0</v>
      </c>
      <c r="G24" s="20">
        <f>SUM(D24*G8)</f>
        <v>0</v>
      </c>
      <c r="H24" s="20">
        <f t="shared" ref="H24:H28" si="11">SUM(D24*H8)</f>
        <v>0</v>
      </c>
      <c r="I24" s="20">
        <f>SUM(D24*I8)</f>
        <v>0</v>
      </c>
      <c r="J24" s="20">
        <f t="shared" ref="J24:J34" si="12">SUM(E24:I24)</f>
        <v>0</v>
      </c>
      <c r="L24" s="47"/>
      <c r="M24" s="61" t="s">
        <v>46</v>
      </c>
      <c r="N24" s="61"/>
      <c r="O24" s="61"/>
      <c r="P24" s="61"/>
      <c r="Q24" s="48"/>
    </row>
    <row r="25" spans="2:17" ht="13" customHeight="1">
      <c r="B25" s="1" t="str">
        <f t="shared" ref="B25:B28" si="13">B9</f>
        <v>Shelley McGuire</v>
      </c>
      <c r="C25" s="1"/>
      <c r="D25" s="30">
        <v>0.307</v>
      </c>
      <c r="E25" s="20">
        <f t="shared" ref="E25:E28" si="14">SUM(D25*E9)</f>
        <v>0</v>
      </c>
      <c r="F25" s="20">
        <f t="shared" si="10"/>
        <v>0</v>
      </c>
      <c r="G25" s="20">
        <f>SUM(D25*G9)</f>
        <v>0</v>
      </c>
      <c r="H25" s="20">
        <f t="shared" si="11"/>
        <v>0</v>
      </c>
      <c r="I25" s="20">
        <f t="shared" ref="I25:I33" si="15">SUM(D25*I9)</f>
        <v>0</v>
      </c>
      <c r="J25" s="20">
        <f t="shared" si="12"/>
        <v>0</v>
      </c>
      <c r="L25" s="47"/>
      <c r="M25" s="44"/>
      <c r="N25" s="44"/>
      <c r="O25" s="44"/>
      <c r="P25" s="44"/>
      <c r="Q25" s="48"/>
    </row>
    <row r="26" spans="2:17" ht="13" customHeight="1">
      <c r="B26" s="1" t="str">
        <f t="shared" si="13"/>
        <v>Janet Williams</v>
      </c>
      <c r="C26" s="1"/>
      <c r="D26" s="30">
        <v>0.41799999999999998</v>
      </c>
      <c r="E26" s="20">
        <f t="shared" si="14"/>
        <v>2850.02432</v>
      </c>
      <c r="F26" s="20">
        <f t="shared" si="10"/>
        <v>0</v>
      </c>
      <c r="G26" s="20">
        <f>SUM(D26*G10)</f>
        <v>0</v>
      </c>
      <c r="H26" s="20">
        <f t="shared" si="11"/>
        <v>0</v>
      </c>
      <c r="I26" s="20">
        <f t="shared" si="15"/>
        <v>0</v>
      </c>
      <c r="J26" s="20">
        <f t="shared" si="12"/>
        <v>2850.02432</v>
      </c>
      <c r="L26" s="49"/>
      <c r="M26" s="44"/>
      <c r="N26" s="44"/>
      <c r="O26" s="44"/>
      <c r="P26" s="44"/>
      <c r="Q26" s="50"/>
    </row>
    <row r="27" spans="2:17" ht="13" customHeight="1">
      <c r="B27" s="1" t="str">
        <f t="shared" si="13"/>
        <v>Ryan Pace</v>
      </c>
      <c r="C27" s="1" t="s">
        <v>51</v>
      </c>
      <c r="D27" s="85">
        <v>0.41799999999999998</v>
      </c>
      <c r="E27" s="20">
        <f t="shared" si="14"/>
        <v>5364.4448000000002</v>
      </c>
      <c r="F27" s="20">
        <f t="shared" si="10"/>
        <v>0</v>
      </c>
      <c r="G27" s="20">
        <f>SUM(D27*G11)</f>
        <v>0</v>
      </c>
      <c r="H27" s="20">
        <f t="shared" si="11"/>
        <v>0</v>
      </c>
      <c r="I27" s="20">
        <f t="shared" si="15"/>
        <v>0</v>
      </c>
      <c r="J27" s="20">
        <f t="shared" si="12"/>
        <v>5364.4448000000002</v>
      </c>
      <c r="L27" s="49"/>
      <c r="M27" s="44"/>
      <c r="N27" s="44" t="s">
        <v>12</v>
      </c>
      <c r="O27" s="46">
        <v>0.307</v>
      </c>
      <c r="P27" s="44"/>
      <c r="Q27" s="50"/>
    </row>
    <row r="28" spans="2:17" ht="13" customHeight="1">
      <c r="B28" s="1" t="str">
        <f t="shared" si="13"/>
        <v>Other Senior 3</v>
      </c>
      <c r="C28" s="1"/>
      <c r="D28" s="85">
        <v>0</v>
      </c>
      <c r="E28" s="20">
        <f t="shared" si="14"/>
        <v>0</v>
      </c>
      <c r="F28" s="20">
        <f t="shared" si="10"/>
        <v>0</v>
      </c>
      <c r="G28" s="20">
        <f>SUM(D28*G12)</f>
        <v>0</v>
      </c>
      <c r="H28" s="20">
        <f t="shared" si="11"/>
        <v>0</v>
      </c>
      <c r="I28" s="20">
        <f t="shared" si="15"/>
        <v>0</v>
      </c>
      <c r="J28" s="20">
        <f t="shared" si="12"/>
        <v>0</v>
      </c>
      <c r="L28" s="49"/>
      <c r="M28" s="44"/>
      <c r="N28" s="44"/>
      <c r="O28" s="46"/>
      <c r="P28" s="44"/>
      <c r="Q28" s="50"/>
    </row>
    <row r="29" spans="2:17" ht="13" customHeight="1">
      <c r="B29" s="1" t="str">
        <f>B16</f>
        <v>Staff/Student/IH 1</v>
      </c>
      <c r="C29" s="1"/>
      <c r="D29" s="85">
        <v>0</v>
      </c>
      <c r="E29" s="20">
        <f>SUM(D29*E16)</f>
        <v>0</v>
      </c>
      <c r="F29" s="20">
        <f t="shared" ref="F29:F33" si="16">SUM(D29*F16)</f>
        <v>0</v>
      </c>
      <c r="G29" s="20">
        <f>SUM(D29*G16)</f>
        <v>0</v>
      </c>
      <c r="H29" s="20">
        <f t="shared" ref="H29:H33" si="17">SUM(D29*H16)</f>
        <v>0</v>
      </c>
      <c r="I29" s="20">
        <f t="shared" si="15"/>
        <v>0</v>
      </c>
      <c r="J29" s="20">
        <f t="shared" si="12"/>
        <v>0</v>
      </c>
      <c r="L29" s="47"/>
      <c r="M29" s="44"/>
      <c r="N29" s="44" t="s">
        <v>13</v>
      </c>
      <c r="O29" s="46">
        <v>0.41799999999999998</v>
      </c>
      <c r="P29" s="44"/>
      <c r="Q29" s="48"/>
    </row>
    <row r="30" spans="2:17" ht="13" customHeight="1">
      <c r="B30" s="1" t="str">
        <f t="shared" ref="B30:B33" si="18">B17</f>
        <v>Staff/Student/IH 2</v>
      </c>
      <c r="C30" s="1"/>
      <c r="D30" s="85">
        <v>0</v>
      </c>
      <c r="E30" s="20">
        <f t="shared" ref="E30:E33" si="19">SUM(D30*E17)</f>
        <v>0</v>
      </c>
      <c r="F30" s="20">
        <f t="shared" si="16"/>
        <v>0</v>
      </c>
      <c r="G30" s="20">
        <f>SUM(D30*G17)</f>
        <v>0</v>
      </c>
      <c r="H30" s="20">
        <f t="shared" si="17"/>
        <v>0</v>
      </c>
      <c r="I30" s="20">
        <f t="shared" si="15"/>
        <v>0</v>
      </c>
      <c r="J30" s="20">
        <f t="shared" si="12"/>
        <v>0</v>
      </c>
      <c r="L30" s="47"/>
      <c r="M30" s="44"/>
      <c r="N30" s="44"/>
      <c r="O30" s="46"/>
      <c r="P30" s="44"/>
      <c r="Q30" s="48"/>
    </row>
    <row r="31" spans="2:17" ht="13" customHeight="1">
      <c r="B31" s="1" t="str">
        <f t="shared" si="18"/>
        <v>Staff/Student/IH 3</v>
      </c>
      <c r="C31" s="1"/>
      <c r="D31" s="85">
        <v>0</v>
      </c>
      <c r="E31" s="20">
        <f t="shared" si="19"/>
        <v>0</v>
      </c>
      <c r="F31" s="20">
        <f t="shared" si="16"/>
        <v>0</v>
      </c>
      <c r="G31" s="20">
        <f>SUM(D31*G18)</f>
        <v>0</v>
      </c>
      <c r="H31" s="20">
        <f t="shared" si="17"/>
        <v>0</v>
      </c>
      <c r="I31" s="20">
        <f t="shared" si="15"/>
        <v>0</v>
      </c>
      <c r="J31" s="20">
        <f t="shared" si="12"/>
        <v>0</v>
      </c>
      <c r="L31" s="47"/>
      <c r="M31" s="44"/>
      <c r="N31" s="44" t="s">
        <v>14</v>
      </c>
      <c r="O31" s="46">
        <v>2.1000000000000001E-2</v>
      </c>
      <c r="P31" s="44"/>
      <c r="Q31" s="48"/>
    </row>
    <row r="32" spans="2:17" ht="13" customHeight="1">
      <c r="B32" s="1" t="str">
        <f t="shared" si="18"/>
        <v>Staff/Student/IH 4</v>
      </c>
      <c r="C32" s="1"/>
      <c r="D32" s="85">
        <v>0</v>
      </c>
      <c r="E32" s="20">
        <f t="shared" si="19"/>
        <v>0</v>
      </c>
      <c r="F32" s="20">
        <f t="shared" si="16"/>
        <v>0</v>
      </c>
      <c r="G32" s="20">
        <f>SUM(D32*G19)</f>
        <v>0</v>
      </c>
      <c r="H32" s="20">
        <f t="shared" si="17"/>
        <v>0</v>
      </c>
      <c r="I32" s="20">
        <f t="shared" si="15"/>
        <v>0</v>
      </c>
      <c r="J32" s="20">
        <f t="shared" si="12"/>
        <v>0</v>
      </c>
      <c r="L32" s="47"/>
      <c r="M32" s="45"/>
      <c r="N32" s="45"/>
      <c r="O32" s="63"/>
      <c r="P32" s="45"/>
      <c r="Q32" s="48"/>
    </row>
    <row r="33" spans="2:17" ht="13" customHeight="1">
      <c r="B33" s="1" t="str">
        <f t="shared" si="18"/>
        <v>Staff/Student/IH 5</v>
      </c>
      <c r="C33" s="1"/>
      <c r="D33" s="85">
        <v>0</v>
      </c>
      <c r="E33" s="20">
        <f t="shared" si="19"/>
        <v>0</v>
      </c>
      <c r="F33" s="20">
        <f t="shared" si="16"/>
        <v>0</v>
      </c>
      <c r="G33" s="20">
        <f>SUM(D33*G20)</f>
        <v>0</v>
      </c>
      <c r="H33" s="20">
        <f t="shared" si="17"/>
        <v>0</v>
      </c>
      <c r="I33" s="20">
        <f t="shared" si="15"/>
        <v>0</v>
      </c>
      <c r="J33" s="20">
        <f t="shared" si="12"/>
        <v>0</v>
      </c>
      <c r="L33" s="47"/>
      <c r="M33" s="45"/>
      <c r="N33" s="44" t="s">
        <v>19</v>
      </c>
      <c r="O33" s="46">
        <v>7.9000000000000001E-2</v>
      </c>
      <c r="P33" s="45"/>
      <c r="Q33" s="48"/>
    </row>
    <row r="34" spans="2:17" ht="13" customHeight="1" thickBot="1">
      <c r="B34" s="23" t="s">
        <v>5</v>
      </c>
      <c r="C34" s="23"/>
      <c r="D34" s="31"/>
      <c r="E34" s="59">
        <f t="shared" ref="E34:I34" si="20">SUM(E24:E33)</f>
        <v>8214.4691199999997</v>
      </c>
      <c r="F34" s="59">
        <f t="shared" si="20"/>
        <v>0</v>
      </c>
      <c r="G34" s="59">
        <f t="shared" si="20"/>
        <v>0</v>
      </c>
      <c r="H34" s="59">
        <f t="shared" si="20"/>
        <v>0</v>
      </c>
      <c r="I34" s="59">
        <f t="shared" si="20"/>
        <v>0</v>
      </c>
      <c r="J34" s="59">
        <f t="shared" si="12"/>
        <v>8214.4691199999997</v>
      </c>
      <c r="L34" s="51"/>
      <c r="M34" s="52"/>
      <c r="N34" s="52"/>
      <c r="O34" s="52"/>
      <c r="P34" s="52"/>
      <c r="Q34" s="53"/>
    </row>
    <row r="35" spans="2:17" ht="13" customHeight="1" thickTop="1">
      <c r="B35" s="23" t="s">
        <v>4</v>
      </c>
      <c r="C35" s="23"/>
      <c r="D35" s="32"/>
      <c r="E35" s="25">
        <f>SUM(E13+E21+E34)</f>
        <v>27866.309119999998</v>
      </c>
      <c r="F35" s="25">
        <f>SUM(F13+F21+F34)</f>
        <v>0</v>
      </c>
      <c r="G35" s="25">
        <f t="shared" ref="G35:I35" si="21">SUM(G13+G21+G34)</f>
        <v>0</v>
      </c>
      <c r="H35" s="25">
        <f t="shared" si="21"/>
        <v>0</v>
      </c>
      <c r="I35" s="25">
        <f t="shared" si="21"/>
        <v>0</v>
      </c>
      <c r="J35" s="25">
        <f>SUM(J13+J21+J34)</f>
        <v>27866.309119999998</v>
      </c>
    </row>
    <row r="36" spans="2:17" ht="13" customHeight="1">
      <c r="B36" s="1"/>
      <c r="C36" s="1"/>
      <c r="D36" s="33"/>
      <c r="E36" s="20"/>
      <c r="F36" s="20"/>
      <c r="G36" s="20"/>
      <c r="H36" s="20"/>
      <c r="I36" s="20"/>
      <c r="J36" s="20"/>
    </row>
    <row r="37" spans="2:17" ht="13" customHeight="1">
      <c r="B37" s="28" t="s">
        <v>39</v>
      </c>
      <c r="C37" s="23"/>
      <c r="D37" s="32"/>
      <c r="E37" s="25"/>
      <c r="F37" s="25"/>
      <c r="G37" s="25"/>
      <c r="H37" s="25"/>
      <c r="I37" s="25"/>
      <c r="J37" s="25"/>
      <c r="L37" s="106" t="s">
        <v>24</v>
      </c>
      <c r="M37" s="107"/>
      <c r="N37" s="107"/>
      <c r="O37" s="107"/>
      <c r="P37" s="108"/>
    </row>
    <row r="38" spans="2:17" ht="13" customHeight="1">
      <c r="B38" s="1" t="s">
        <v>45</v>
      </c>
      <c r="C38" s="1"/>
      <c r="D38" s="33"/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f t="shared" ref="J38:J43" si="22">SUM(E38:I38)</f>
        <v>0</v>
      </c>
      <c r="L38" s="86" t="s">
        <v>21</v>
      </c>
      <c r="M38" s="87"/>
      <c r="N38" s="87"/>
      <c r="O38" s="87"/>
      <c r="P38" s="88"/>
    </row>
    <row r="39" spans="2:17" ht="13" customHeight="1">
      <c r="B39" s="1"/>
      <c r="C39" s="1"/>
      <c r="D39" s="33"/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f t="shared" si="22"/>
        <v>0</v>
      </c>
      <c r="L39" s="86" t="s">
        <v>22</v>
      </c>
      <c r="M39" s="87"/>
      <c r="N39" s="87"/>
      <c r="O39" s="87"/>
      <c r="P39" s="88"/>
    </row>
    <row r="40" spans="2:17" ht="13" customHeight="1">
      <c r="B40" s="1"/>
      <c r="C40" s="1"/>
      <c r="D40" s="33"/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f t="shared" si="22"/>
        <v>0</v>
      </c>
      <c r="L40" s="35"/>
      <c r="M40" s="36"/>
      <c r="N40" s="36"/>
      <c r="O40" s="36"/>
      <c r="P40" s="37"/>
    </row>
    <row r="41" spans="2:17" ht="13" customHeight="1">
      <c r="B41" s="1"/>
      <c r="C41" s="1"/>
      <c r="D41" s="33"/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f t="shared" si="22"/>
        <v>0</v>
      </c>
      <c r="L41" s="89" t="s">
        <v>23</v>
      </c>
      <c r="M41" s="90"/>
      <c r="N41" s="90"/>
      <c r="O41" s="90"/>
      <c r="P41" s="91"/>
    </row>
    <row r="42" spans="2:17" ht="13" customHeight="1">
      <c r="B42" s="1"/>
      <c r="C42" s="1"/>
      <c r="D42" s="33"/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f t="shared" si="22"/>
        <v>0</v>
      </c>
      <c r="L42" s="92"/>
      <c r="M42" s="90"/>
      <c r="N42" s="90"/>
      <c r="O42" s="90"/>
      <c r="P42" s="91"/>
    </row>
    <row r="43" spans="2:17" ht="13" customHeight="1">
      <c r="B43" s="23" t="s">
        <v>8</v>
      </c>
      <c r="C43" s="23"/>
      <c r="D43" s="32"/>
      <c r="E43" s="25">
        <f>SUM(E38:E42)</f>
        <v>0</v>
      </c>
      <c r="F43" s="25">
        <f t="shared" ref="F43:I43" si="23">SUM(F38:F42)</f>
        <v>0</v>
      </c>
      <c r="G43" s="25">
        <f t="shared" si="23"/>
        <v>0</v>
      </c>
      <c r="H43" s="25">
        <f t="shared" si="23"/>
        <v>0</v>
      </c>
      <c r="I43" s="25">
        <f t="shared" si="23"/>
        <v>0</v>
      </c>
      <c r="J43" s="25">
        <f t="shared" si="22"/>
        <v>0</v>
      </c>
      <c r="L43" s="93"/>
      <c r="M43" s="94"/>
      <c r="N43" s="94"/>
      <c r="O43" s="94"/>
      <c r="P43" s="95"/>
    </row>
    <row r="44" spans="2:17" ht="13" customHeight="1">
      <c r="B44" s="1"/>
      <c r="C44" s="1"/>
      <c r="D44" s="33"/>
      <c r="E44" s="20"/>
      <c r="F44" s="20"/>
      <c r="G44" s="20"/>
      <c r="H44" s="20"/>
      <c r="I44" s="20"/>
      <c r="J44" s="20"/>
    </row>
    <row r="45" spans="2:17" ht="13" customHeight="1">
      <c r="B45" s="28" t="s">
        <v>40</v>
      </c>
      <c r="C45" s="23"/>
      <c r="D45" s="32"/>
      <c r="E45" s="25"/>
      <c r="F45" s="25"/>
      <c r="G45" s="25"/>
      <c r="H45" s="25"/>
      <c r="I45" s="25"/>
      <c r="J45" s="25"/>
    </row>
    <row r="46" spans="2:17" ht="13" customHeight="1">
      <c r="B46" s="1" t="s">
        <v>56</v>
      </c>
      <c r="C46" s="1"/>
      <c r="D46" s="33"/>
      <c r="E46" s="20">
        <v>13500</v>
      </c>
      <c r="F46" s="20">
        <v>0</v>
      </c>
      <c r="G46" s="20">
        <v>0</v>
      </c>
      <c r="H46" s="20">
        <v>0</v>
      </c>
      <c r="I46" s="20">
        <v>0</v>
      </c>
      <c r="J46" s="20">
        <f>SUM(E46:I46)</f>
        <v>13500</v>
      </c>
    </row>
    <row r="47" spans="2:17" ht="13" customHeight="1">
      <c r="B47" s="1" t="s">
        <v>57</v>
      </c>
      <c r="C47" s="1"/>
      <c r="D47" s="33"/>
      <c r="E47" s="20">
        <v>3250</v>
      </c>
      <c r="F47" s="20">
        <v>0</v>
      </c>
      <c r="G47" s="20">
        <v>0</v>
      </c>
      <c r="H47" s="20">
        <v>0</v>
      </c>
      <c r="I47" s="20">
        <v>0</v>
      </c>
      <c r="J47" s="20">
        <f t="shared" ref="J47:J53" si="24">SUM(E47:I47)</f>
        <v>3250</v>
      </c>
      <c r="L47" s="4" t="s">
        <v>33</v>
      </c>
    </row>
    <row r="48" spans="2:17" ht="13" customHeight="1">
      <c r="B48" s="1" t="s">
        <v>58</v>
      </c>
      <c r="C48" s="1"/>
      <c r="D48" s="33"/>
      <c r="E48" s="20">
        <v>5140</v>
      </c>
      <c r="F48" s="20">
        <v>0</v>
      </c>
      <c r="G48" s="20">
        <v>0</v>
      </c>
      <c r="H48" s="20">
        <v>0</v>
      </c>
      <c r="I48" s="20">
        <v>0</v>
      </c>
      <c r="J48" s="20">
        <f t="shared" si="24"/>
        <v>5140</v>
      </c>
    </row>
    <row r="49" spans="2:12" ht="13" customHeight="1">
      <c r="B49" s="1" t="s">
        <v>60</v>
      </c>
      <c r="C49" s="1"/>
      <c r="D49" s="33"/>
      <c r="E49" s="20">
        <v>1400</v>
      </c>
      <c r="F49" s="20">
        <v>0</v>
      </c>
      <c r="G49" s="20">
        <v>0</v>
      </c>
      <c r="H49" s="20">
        <v>0</v>
      </c>
      <c r="I49" s="20">
        <v>0</v>
      </c>
      <c r="J49" s="20">
        <f t="shared" si="24"/>
        <v>1400</v>
      </c>
    </row>
    <row r="50" spans="2:12" ht="13" customHeight="1">
      <c r="B50" s="1" t="s">
        <v>59</v>
      </c>
      <c r="C50" s="1"/>
      <c r="D50" s="33"/>
      <c r="E50" s="20">
        <v>17500</v>
      </c>
      <c r="F50" s="20">
        <v>0</v>
      </c>
      <c r="G50" s="20">
        <v>0</v>
      </c>
      <c r="H50" s="20">
        <v>0</v>
      </c>
      <c r="I50" s="20">
        <v>0</v>
      </c>
      <c r="J50" s="20">
        <f t="shared" si="24"/>
        <v>17500</v>
      </c>
    </row>
    <row r="51" spans="2:12" ht="13" customHeight="1">
      <c r="B51" s="1"/>
      <c r="C51" s="1"/>
      <c r="D51" s="33"/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f t="shared" si="24"/>
        <v>0</v>
      </c>
    </row>
    <row r="52" spans="2:12" ht="13" customHeight="1">
      <c r="B52" s="1"/>
      <c r="C52" s="1"/>
      <c r="D52" s="33"/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f t="shared" si="24"/>
        <v>0</v>
      </c>
      <c r="L52" s="21" t="s">
        <v>33</v>
      </c>
    </row>
    <row r="53" spans="2:12" ht="13" customHeight="1">
      <c r="B53" s="1"/>
      <c r="C53" s="1"/>
      <c r="D53" s="33"/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f t="shared" si="24"/>
        <v>0</v>
      </c>
    </row>
    <row r="54" spans="2:12" ht="13" customHeight="1"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f t="shared" ref="J54:J55" si="25">SUM(E54:I54)</f>
        <v>0</v>
      </c>
    </row>
    <row r="55" spans="2:12" ht="13" customHeight="1"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f t="shared" si="25"/>
        <v>0</v>
      </c>
    </row>
    <row r="56" spans="2:12" ht="13" customHeight="1">
      <c r="B56" s="1"/>
      <c r="C56" s="1"/>
      <c r="D56" s="33"/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f>SUM(E56:I56)</f>
        <v>0</v>
      </c>
    </row>
    <row r="57" spans="2:12" ht="13" customHeight="1">
      <c r="B57" s="1"/>
      <c r="C57" s="1"/>
      <c r="D57" s="33"/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f>SUM(E57:I57)</f>
        <v>0</v>
      </c>
    </row>
    <row r="58" spans="2:12" ht="13" customHeight="1">
      <c r="B58" s="23" t="s">
        <v>16</v>
      </c>
      <c r="C58" s="23"/>
      <c r="D58" s="32"/>
      <c r="E58" s="25">
        <f>SUM(E46:E57)</f>
        <v>40790</v>
      </c>
      <c r="F58" s="25">
        <f t="shared" ref="F58:J58" si="26">SUM(F46:F57)</f>
        <v>0</v>
      </c>
      <c r="G58" s="25">
        <f t="shared" si="26"/>
        <v>0</v>
      </c>
      <c r="H58" s="25">
        <f t="shared" si="26"/>
        <v>0</v>
      </c>
      <c r="I58" s="25">
        <f t="shared" si="26"/>
        <v>0</v>
      </c>
      <c r="J58" s="25">
        <f t="shared" si="26"/>
        <v>40790</v>
      </c>
    </row>
    <row r="59" spans="2:12" ht="13" customHeight="1">
      <c r="B59" s="34"/>
      <c r="C59" s="1"/>
      <c r="D59" s="33"/>
      <c r="E59" s="1"/>
      <c r="F59" s="1"/>
      <c r="G59" s="1"/>
      <c r="H59" s="1"/>
      <c r="I59" s="1"/>
      <c r="J59" s="1"/>
    </row>
    <row r="60" spans="2:12" ht="13" customHeight="1">
      <c r="B60" s="57"/>
      <c r="C60" s="1"/>
      <c r="D60" s="33"/>
      <c r="E60" s="64"/>
      <c r="F60" s="64"/>
      <c r="G60" s="64"/>
      <c r="H60" s="64"/>
      <c r="I60" s="64"/>
      <c r="J60" s="64"/>
    </row>
    <row r="61" spans="2:12" ht="13" customHeight="1">
      <c r="B61" s="28" t="s">
        <v>18</v>
      </c>
      <c r="C61" s="23"/>
      <c r="D61" s="32"/>
      <c r="E61" s="65">
        <f>SUM(E35+E43+E58)</f>
        <v>68656.309119999991</v>
      </c>
      <c r="F61" s="65">
        <f>SUM(F35+F43+F58)</f>
        <v>0</v>
      </c>
      <c r="G61" s="65">
        <f>SUM(G35+G43+G58)</f>
        <v>0</v>
      </c>
      <c r="H61" s="65">
        <f>SUM(H35+H43+H58)</f>
        <v>0</v>
      </c>
      <c r="I61" s="65">
        <f>SUM(I35+I43+I58)</f>
        <v>0</v>
      </c>
      <c r="J61" s="66">
        <f>SUM(E61:I61)</f>
        <v>68656.309119999991</v>
      </c>
    </row>
    <row r="62" spans="2:12" ht="13" customHeight="1" thickBot="1">
      <c r="B62" s="34"/>
      <c r="C62" s="1"/>
      <c r="D62" s="33"/>
      <c r="E62" s="67"/>
      <c r="F62" s="67"/>
      <c r="G62" s="67"/>
      <c r="H62" s="67"/>
      <c r="I62" s="67"/>
      <c r="J62" s="68"/>
    </row>
    <row r="63" spans="2:12" ht="13" customHeight="1" thickTop="1">
      <c r="B63" s="96" t="s">
        <v>20</v>
      </c>
      <c r="C63" s="97"/>
      <c r="D63" s="97"/>
      <c r="E63" s="97"/>
      <c r="F63" s="97"/>
      <c r="G63" s="97"/>
      <c r="H63" s="97"/>
      <c r="I63" s="97"/>
      <c r="J63" s="97"/>
    </row>
    <row r="64" spans="2:12" ht="13" customHeight="1" thickBot="1">
      <c r="B64" s="98"/>
      <c r="C64" s="98"/>
      <c r="D64" s="98"/>
      <c r="E64" s="98"/>
      <c r="F64" s="98"/>
      <c r="G64" s="98"/>
      <c r="H64" s="98"/>
      <c r="I64" s="98"/>
      <c r="J64" s="98"/>
    </row>
    <row r="65" spans="2:18" ht="13" customHeight="1" thickTop="1"/>
    <row r="66" spans="2:18" ht="13" customHeight="1">
      <c r="B66" s="28" t="s">
        <v>35</v>
      </c>
      <c r="C66" s="23"/>
      <c r="D66" s="32"/>
      <c r="E66" s="23"/>
      <c r="F66" s="23"/>
      <c r="G66" s="23"/>
      <c r="H66" s="23"/>
      <c r="I66" s="23"/>
      <c r="J66" s="69"/>
    </row>
    <row r="67" spans="2:18" ht="13" customHeight="1"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f>SUM(E67:I67)</f>
        <v>0</v>
      </c>
      <c r="R67" s="57"/>
    </row>
    <row r="68" spans="2:18" ht="13" customHeight="1">
      <c r="B68" s="23" t="s">
        <v>9</v>
      </c>
      <c r="C68" s="23"/>
      <c r="D68" s="32"/>
      <c r="E68" s="25">
        <f>SUM(E67:E67)</f>
        <v>0</v>
      </c>
      <c r="F68" s="25">
        <f>SUM(F67:F67)</f>
        <v>0</v>
      </c>
      <c r="G68" s="25">
        <f>SUM(G67:G67)</f>
        <v>0</v>
      </c>
      <c r="H68" s="25">
        <f>SUM(H67:H67)</f>
        <v>0</v>
      </c>
      <c r="I68" s="25">
        <f>SUM(I67:I67)</f>
        <v>0</v>
      </c>
      <c r="J68" s="25">
        <f>SUM(E68:I68)</f>
        <v>0</v>
      </c>
    </row>
    <row r="69" spans="2:18" ht="13" customHeight="1"/>
    <row r="70" spans="2:18" ht="13" customHeight="1">
      <c r="B70" s="28" t="s">
        <v>34</v>
      </c>
      <c r="C70" s="23"/>
      <c r="D70" s="32"/>
      <c r="E70" s="23"/>
      <c r="F70" s="23"/>
      <c r="G70" s="23"/>
      <c r="H70" s="23"/>
      <c r="I70" s="23"/>
      <c r="J70" s="69"/>
    </row>
    <row r="71" spans="2:18" ht="13" customHeight="1">
      <c r="B71" s="79"/>
      <c r="C71" s="40"/>
      <c r="D71" s="40"/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20">
        <f>SUM(E71:I71)</f>
        <v>0</v>
      </c>
    </row>
    <row r="72" spans="2:18" ht="13" customHeight="1"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20">
        <f>SUM(E72:I72)</f>
        <v>0</v>
      </c>
    </row>
    <row r="73" spans="2:18" ht="13" customHeight="1">
      <c r="B73" s="23" t="s">
        <v>32</v>
      </c>
      <c r="C73" s="23"/>
      <c r="D73" s="32"/>
      <c r="E73" s="78">
        <f>SUM(E71:E72)</f>
        <v>0</v>
      </c>
      <c r="F73" s="78">
        <f t="shared" ref="F73:J73" si="27">SUM(F71:F72)</f>
        <v>0</v>
      </c>
      <c r="G73" s="78">
        <f t="shared" si="27"/>
        <v>0</v>
      </c>
      <c r="H73" s="78">
        <f t="shared" si="27"/>
        <v>0</v>
      </c>
      <c r="I73" s="78">
        <f t="shared" si="27"/>
        <v>0</v>
      </c>
      <c r="J73" s="78">
        <f t="shared" si="27"/>
        <v>0</v>
      </c>
    </row>
    <row r="74" spans="2:18" ht="13" customHeight="1"/>
    <row r="75" spans="2:18" ht="13" customHeight="1">
      <c r="B75" s="6" t="s">
        <v>52</v>
      </c>
      <c r="C75" s="39"/>
      <c r="D75" s="39"/>
      <c r="E75" s="70"/>
      <c r="F75" s="70"/>
      <c r="G75" s="70"/>
      <c r="H75" s="70"/>
      <c r="I75" s="70"/>
      <c r="J75" s="70"/>
    </row>
    <row r="76" spans="2:18" ht="13" customHeight="1">
      <c r="B76" s="40"/>
      <c r="C76" s="40"/>
      <c r="D76" s="40"/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20">
        <f>SUM(E76:I76)</f>
        <v>0</v>
      </c>
      <c r="M76" s="20"/>
    </row>
    <row r="77" spans="2:18" ht="13" customHeight="1">
      <c r="B77" s="40"/>
      <c r="C77" s="40"/>
      <c r="D77" s="40"/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20">
        <f t="shared" ref="J77:J79" si="28">SUM(E77:I77)</f>
        <v>0</v>
      </c>
    </row>
    <row r="78" spans="2:18" ht="13" customHeight="1">
      <c r="B78" s="40"/>
      <c r="C78" s="40"/>
      <c r="D78" s="40"/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20">
        <f t="shared" si="28"/>
        <v>0</v>
      </c>
    </row>
    <row r="79" spans="2:18" ht="13" customHeight="1">
      <c r="B79" s="40"/>
      <c r="C79" s="40"/>
      <c r="D79" s="40"/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20">
        <f t="shared" si="28"/>
        <v>0</v>
      </c>
    </row>
    <row r="80" spans="2:18" ht="13" customHeight="1">
      <c r="B80" s="23" t="s">
        <v>10</v>
      </c>
      <c r="C80" s="23"/>
      <c r="D80" s="32"/>
      <c r="E80" s="25">
        <f>SUM(E76:E79)</f>
        <v>0</v>
      </c>
      <c r="F80" s="25">
        <f t="shared" ref="F80:J80" si="29">SUM(F76:F79)</f>
        <v>0</v>
      </c>
      <c r="G80" s="25">
        <f t="shared" si="29"/>
        <v>0</v>
      </c>
      <c r="H80" s="25">
        <f t="shared" si="29"/>
        <v>0</v>
      </c>
      <c r="I80" s="25">
        <f t="shared" si="29"/>
        <v>0</v>
      </c>
      <c r="J80" s="25">
        <f t="shared" si="29"/>
        <v>0</v>
      </c>
    </row>
    <row r="81" spans="2:18" ht="13" customHeight="1">
      <c r="B81" s="1"/>
      <c r="C81" s="1"/>
      <c r="D81" s="33"/>
      <c r="E81" s="20"/>
      <c r="F81" s="20"/>
      <c r="G81" s="20"/>
      <c r="H81" s="20"/>
      <c r="I81" s="20"/>
      <c r="J81" s="20"/>
    </row>
    <row r="82" spans="2:18" ht="13" customHeight="1">
      <c r="B82" s="28" t="s">
        <v>41</v>
      </c>
      <c r="C82" s="42"/>
      <c r="D82" s="42"/>
      <c r="E82" s="71">
        <f>SUM(E61+E68+E73+E80)</f>
        <v>68656.309119999991</v>
      </c>
      <c r="F82" s="71">
        <f>SUM(F61+F68+F73+F80)</f>
        <v>0</v>
      </c>
      <c r="G82" s="71">
        <f>SUM(G61+G68+G73+G80)</f>
        <v>0</v>
      </c>
      <c r="H82" s="71">
        <f>SUM(H61+H68+H73+H80)</f>
        <v>0</v>
      </c>
      <c r="I82" s="71">
        <f>SUM(I61+I68+I73+I80)</f>
        <v>0</v>
      </c>
      <c r="J82" s="72">
        <f>SUM(E82:I82)</f>
        <v>68656.309119999991</v>
      </c>
    </row>
    <row r="83" spans="2:18" ht="13" customHeight="1" thickBot="1">
      <c r="B83" s="34"/>
      <c r="C83" s="73"/>
      <c r="D83" s="74"/>
      <c r="E83" s="75"/>
      <c r="F83" s="75"/>
      <c r="G83" s="75"/>
      <c r="H83" s="75"/>
      <c r="I83" s="75"/>
      <c r="J83" s="76"/>
      <c r="L83" s="57"/>
      <c r="M83" s="57"/>
      <c r="N83" s="57"/>
      <c r="O83" s="57"/>
      <c r="P83" s="57"/>
      <c r="Q83" s="57"/>
    </row>
    <row r="84" spans="2:18" s="57" customFormat="1" ht="13" customHeight="1" thickBot="1">
      <c r="B84" s="28" t="s">
        <v>53</v>
      </c>
      <c r="C84" s="38" t="s">
        <v>6</v>
      </c>
      <c r="D84" s="60">
        <v>0.47499999999999998</v>
      </c>
      <c r="E84" s="77">
        <f>SUM(D84*E61)</f>
        <v>32611.746831999993</v>
      </c>
      <c r="F84" s="77">
        <f>SUM(D84*F61)</f>
        <v>0</v>
      </c>
      <c r="G84" s="77">
        <f>SUM(D84*G61)</f>
        <v>0</v>
      </c>
      <c r="H84" s="77">
        <f>SUM(D84*H61)</f>
        <v>0</v>
      </c>
      <c r="I84" s="77">
        <f>SUM(D84*I61)</f>
        <v>0</v>
      </c>
      <c r="J84" s="77">
        <f>SUM(E84:I84)</f>
        <v>32611.746831999993</v>
      </c>
      <c r="L84" s="4"/>
      <c r="M84" s="4"/>
      <c r="N84" s="4"/>
      <c r="O84" s="4"/>
      <c r="P84" s="4"/>
      <c r="Q84" s="4"/>
      <c r="R84" s="4"/>
    </row>
    <row r="85" spans="2:18" ht="13" customHeight="1">
      <c r="B85" s="40"/>
      <c r="C85" s="40"/>
      <c r="D85" s="40"/>
      <c r="E85" s="7"/>
      <c r="F85" s="7"/>
      <c r="G85" s="7"/>
      <c r="H85" s="7"/>
      <c r="I85" s="7"/>
      <c r="J85" s="20"/>
    </row>
    <row r="86" spans="2:18" ht="13" customHeight="1" thickBot="1">
      <c r="B86" s="41" t="s">
        <v>54</v>
      </c>
      <c r="C86" s="42"/>
      <c r="D86" s="42"/>
      <c r="E86" s="43">
        <f>SUM(E82+E84)</f>
        <v>101268.05595199998</v>
      </c>
      <c r="F86" s="43">
        <f>SUM(F82+F84)</f>
        <v>0</v>
      </c>
      <c r="G86" s="43">
        <f t="shared" ref="G86:I86" si="30">SUM(G82+G84)</f>
        <v>0</v>
      </c>
      <c r="H86" s="43">
        <f t="shared" si="30"/>
        <v>0</v>
      </c>
      <c r="I86" s="43">
        <f t="shared" si="30"/>
        <v>0</v>
      </c>
      <c r="J86" s="43">
        <f>SUM(E86:I86)</f>
        <v>101268.05595199998</v>
      </c>
    </row>
    <row r="87" spans="2:18" ht="15" customHeight="1" thickTop="1">
      <c r="B87" s="9"/>
      <c r="C87" s="9"/>
      <c r="D87" s="9"/>
      <c r="E87" s="8"/>
      <c r="F87" s="8"/>
      <c r="G87" s="8"/>
      <c r="H87" s="8"/>
      <c r="I87" s="8"/>
      <c r="J87" s="3"/>
    </row>
    <row r="88" spans="2:18" ht="15" customHeight="1"/>
  </sheetData>
  <mergeCells count="8">
    <mergeCell ref="L39:P39"/>
    <mergeCell ref="L41:P43"/>
    <mergeCell ref="B63:J64"/>
    <mergeCell ref="L3:Q3"/>
    <mergeCell ref="L4:N4"/>
    <mergeCell ref="P4:Q4"/>
    <mergeCell ref="L37:P37"/>
    <mergeCell ref="L38:P38"/>
  </mergeCells>
  <phoneticPr fontId="48" type="noConversion"/>
  <pageMargins left="0.7" right="0.7" top="0.75" bottom="0.75" header="0.3" footer="0.3"/>
  <pageSetup scale="63" orientation="portrait" horizontalDpi="4294967294" verticalDpi="4294967294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60E5FD0473D4CB63D0154B06E516F" ma:contentTypeVersion="12" ma:contentTypeDescription="Create a new document." ma:contentTypeScope="" ma:versionID="cae54be409482d27d52c3db0b93fcb4d">
  <xsd:schema xmlns:xsd="http://www.w3.org/2001/XMLSchema" xmlns:xs="http://www.w3.org/2001/XMLSchema" xmlns:p="http://schemas.microsoft.com/office/2006/metadata/properties" xmlns:ns3="7fe36b7c-cba8-4215-9209-ceaf5296f0ff" xmlns:ns4="ff1ac381-a94a-4da3-8726-f5a4c8832f39" targetNamespace="http://schemas.microsoft.com/office/2006/metadata/properties" ma:root="true" ma:fieldsID="7244d9ef27bdf7da8bd3af20bb5b4d50" ns3:_="" ns4:_="">
    <xsd:import namespace="7fe36b7c-cba8-4215-9209-ceaf5296f0ff"/>
    <xsd:import namespace="ff1ac381-a94a-4da3-8726-f5a4c8832f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36b7c-cba8-4215-9209-ceaf5296f0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ac381-a94a-4da3-8726-f5a4c8832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588F8-0C07-428B-8AA8-62C54BFFB8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36b7c-cba8-4215-9209-ceaf5296f0ff"/>
    <ds:schemaRef ds:uri="ff1ac381-a94a-4da3-8726-f5a4c8832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11F40D-B2E7-4FBE-A204-7DE0DD3ECEA4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7fe36b7c-cba8-4215-9209-ceaf5296f0ff"/>
    <ds:schemaRef ds:uri="ff1ac381-a94a-4da3-8726-f5a4c8832f39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FEC7F73-E7BC-4D0E-A35D-8F4FA321F8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MTDC</vt:lpstr>
      <vt:lpstr>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2020-04-24T20:38:32Z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  <property fmtid="{D5CDD505-2E9C-101B-9397-08002B2CF9AE}" pid="3" name="ContentTypeId">
    <vt:lpwstr>0x01010024760E5FD0473D4CB63D0154B06E516F</vt:lpwstr>
  </property>
</Properties>
</file>