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ate1904="1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jgrimes_uidaho_edu/Documents/PIs/Budwig/V200756 NSF Equipment Acquisition 07-20/"/>
    </mc:Choice>
  </mc:AlternateContent>
  <xr:revisionPtr revIDLastSave="8" documentId="8_{7D42F803-E3CA-4743-823B-EE8FC6B9A000}" xr6:coauthVersionLast="45" xr6:coauthVersionMax="45" xr10:uidLastSave="{652A4122-FC1F-46FB-82BD-FE806312BFF5}"/>
  <bookViews>
    <workbookView xWindow="324" yWindow="0" windowWidth="20100" windowHeight="12264" tabRatio="783" xr2:uid="{00000000-000D-0000-FFFF-FFFF00000000}"/>
  </bookViews>
  <sheets>
    <sheet name="EAR budget w NKN's bid" sheetId="5" r:id="rId1"/>
  </sheets>
  <definedNames>
    <definedName name="_xlnm.Print_Area" localSheetId="0">'EAR budget w NKN''s bid'!$B$1:$J$67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1" i="5" l="1"/>
  <c r="H61" i="5"/>
  <c r="G61" i="5"/>
  <c r="F61" i="5"/>
  <c r="E61" i="5"/>
  <c r="J60" i="5"/>
  <c r="J61" i="5" s="1"/>
  <c r="J59" i="5"/>
  <c r="I56" i="5"/>
  <c r="H56" i="5"/>
  <c r="G56" i="5"/>
  <c r="F56" i="5"/>
  <c r="E56" i="5"/>
  <c r="J55" i="5"/>
  <c r="J54" i="5"/>
  <c r="J53" i="5"/>
  <c r="J52" i="5"/>
  <c r="J50" i="5"/>
  <c r="J49" i="5"/>
  <c r="J48" i="5"/>
  <c r="J47" i="5"/>
  <c r="J46" i="5"/>
  <c r="I43" i="5"/>
  <c r="H43" i="5"/>
  <c r="G43" i="5"/>
  <c r="F43" i="5"/>
  <c r="E43" i="5"/>
  <c r="J42" i="5"/>
  <c r="J43" i="5" s="1"/>
  <c r="J41" i="5"/>
  <c r="I38" i="5"/>
  <c r="H38" i="5"/>
  <c r="G38" i="5"/>
  <c r="F38" i="5"/>
  <c r="E38" i="5"/>
  <c r="J37" i="5"/>
  <c r="J38" i="5" s="1"/>
  <c r="J36" i="5"/>
  <c r="I33" i="5"/>
  <c r="H33" i="5"/>
  <c r="G33" i="5"/>
  <c r="F33" i="5"/>
  <c r="E33" i="5"/>
  <c r="J31" i="5"/>
  <c r="J33" i="5" s="1"/>
  <c r="J30" i="5"/>
  <c r="G25" i="5"/>
  <c r="F25" i="5"/>
  <c r="D25" i="5"/>
  <c r="E25" i="5" s="1"/>
  <c r="G24" i="5"/>
  <c r="F24" i="5"/>
  <c r="E24" i="5"/>
  <c r="D24" i="5"/>
  <c r="I24" i="5" s="1"/>
  <c r="D23" i="5"/>
  <c r="G22" i="5"/>
  <c r="F22" i="5"/>
  <c r="E22" i="5"/>
  <c r="D22" i="5"/>
  <c r="I22" i="5" s="1"/>
  <c r="E21" i="5"/>
  <c r="D21" i="5"/>
  <c r="I21" i="5" s="1"/>
  <c r="I18" i="5"/>
  <c r="H18" i="5"/>
  <c r="G18" i="5"/>
  <c r="F18" i="5"/>
  <c r="J16" i="5"/>
  <c r="J15" i="5"/>
  <c r="J14" i="5"/>
  <c r="E13" i="5"/>
  <c r="J13" i="5" s="1"/>
  <c r="E12" i="5"/>
  <c r="J12" i="5" s="1"/>
  <c r="Z10" i="5"/>
  <c r="AB10" i="5" s="1"/>
  <c r="J10" i="5"/>
  <c r="J9" i="5"/>
  <c r="J8" i="5"/>
  <c r="Z7" i="5"/>
  <c r="AB7" i="5" s="1"/>
  <c r="J7" i="5"/>
  <c r="AB6" i="5"/>
  <c r="AB8" i="5" s="1"/>
  <c r="Z6" i="5"/>
  <c r="J56" i="5" l="1"/>
  <c r="J21" i="5"/>
  <c r="J24" i="5"/>
  <c r="E18" i="5"/>
  <c r="F21" i="5"/>
  <c r="F27" i="5" s="1"/>
  <c r="F64" i="5" s="1"/>
  <c r="H25" i="5"/>
  <c r="J25" i="5" s="1"/>
  <c r="G21" i="5"/>
  <c r="G27" i="5" s="1"/>
  <c r="G64" i="5" s="1"/>
  <c r="H22" i="5"/>
  <c r="J22" i="5" s="1"/>
  <c r="H24" i="5"/>
  <c r="I25" i="5"/>
  <c r="I27" i="5" s="1"/>
  <c r="I64" i="5" s="1"/>
  <c r="H21" i="5"/>
  <c r="H27" i="5" s="1"/>
  <c r="H64" i="5" s="1"/>
  <c r="E27" i="5"/>
  <c r="F65" i="5" l="1"/>
  <c r="F66" i="5" s="1"/>
  <c r="F67" i="5" s="1"/>
  <c r="H65" i="5"/>
  <c r="H66" i="5" s="1"/>
  <c r="H67" i="5" s="1"/>
  <c r="I65" i="5"/>
  <c r="I66" i="5" s="1"/>
  <c r="I67" i="5" s="1"/>
  <c r="J18" i="5"/>
  <c r="K27" i="5" s="1"/>
  <c r="E64" i="5"/>
  <c r="G65" i="5"/>
  <c r="G66" i="5" s="1"/>
  <c r="G67" i="5" s="1"/>
  <c r="J27" i="5"/>
  <c r="E65" i="5" l="1"/>
  <c r="J64" i="5"/>
  <c r="E66" i="5" l="1"/>
  <c r="J65" i="5"/>
  <c r="J66" i="5" l="1"/>
  <c r="E67" i="5"/>
  <c r="J67" i="5" s="1"/>
</calcChain>
</file>

<file path=xl/sharedStrings.xml><?xml version="1.0" encoding="utf-8"?>
<sst xmlns="http://schemas.openxmlformats.org/spreadsheetml/2006/main" count="78" uniqueCount="65">
  <si>
    <t>Subtotal</t>
    <phoneticPr fontId="3" type="noConversion"/>
  </si>
  <si>
    <t>Fringe</t>
    <phoneticPr fontId="3" type="noConversion"/>
  </si>
  <si>
    <t>Total</t>
    <phoneticPr fontId="3" type="noConversion"/>
  </si>
  <si>
    <t>Subtotal</t>
  </si>
  <si>
    <t>Total Project Cost</t>
  </si>
  <si>
    <t>Total Direct Cost</t>
  </si>
  <si>
    <t>Modified Total Direct Costs</t>
  </si>
  <si>
    <t>Title:</t>
  </si>
  <si>
    <t>Funding source:</t>
  </si>
  <si>
    <t>Units</t>
  </si>
  <si>
    <t>Indirect Costs @47.50%</t>
  </si>
  <si>
    <t>Publication costs</t>
  </si>
  <si>
    <t>Tuition per semester</t>
  </si>
  <si>
    <t>notes</t>
  </si>
  <si>
    <t>$ per Year</t>
  </si>
  <si>
    <t>Domestic</t>
  </si>
  <si>
    <t>International</t>
  </si>
  <si>
    <t>Computer services</t>
  </si>
  <si>
    <t>Other others</t>
  </si>
  <si>
    <t>&lt;$5K small equipment</t>
  </si>
  <si>
    <t>Y1</t>
  </si>
  <si>
    <t>Y2</t>
  </si>
  <si>
    <t>Y3</t>
  </si>
  <si>
    <t>Y4</t>
  </si>
  <si>
    <t>Y5</t>
  </si>
  <si>
    <t>Project Start and End Dates:</t>
  </si>
  <si>
    <t>Consortia/Subawards</t>
  </si>
  <si>
    <t>Materials and supplies</t>
  </si>
  <si>
    <t xml:space="preserve">Subtotal </t>
  </si>
  <si>
    <t>Summary</t>
  </si>
  <si>
    <t>Other personnel</t>
  </si>
  <si>
    <t>Faculty</t>
  </si>
  <si>
    <t>Staff/Post Docs</t>
  </si>
  <si>
    <t>Students in AY year</t>
  </si>
  <si>
    <t>Copy and insert rows to preserve formulae</t>
  </si>
  <si>
    <t>Personnel Compensation</t>
  </si>
  <si>
    <t>Total T&amp;I for 1 GS, Academic year only @ AY19-20 rates</t>
  </si>
  <si>
    <t>Hours</t>
  </si>
  <si>
    <t>FY20 Fringe Rates</t>
  </si>
  <si>
    <t>PI</t>
  </si>
  <si>
    <t>Hourly rate at start date</t>
  </si>
  <si>
    <t>UI proffesional staff &amp; Post Docs</t>
  </si>
  <si>
    <t>Grad Student Tuition, Fees &amp; Health Insurance</t>
  </si>
  <si>
    <t>Participant support costs</t>
  </si>
  <si>
    <t>Travel</t>
  </si>
  <si>
    <t>Other Direct Costs</t>
  </si>
  <si>
    <t>Equipment &gt;$5000.00</t>
  </si>
  <si>
    <t>Insurance per sem.</t>
  </si>
  <si>
    <t xml:space="preserve">CoPIs: </t>
  </si>
  <si>
    <t>AY 20-21 UI Grad student tuition &amp; insurance (estimated)</t>
  </si>
  <si>
    <t>estimated @ 5% over AY19-20</t>
  </si>
  <si>
    <t>Single course credit</t>
  </si>
  <si>
    <t xml:space="preserve">Temp help </t>
  </si>
  <si>
    <t>AY 20-21 Fringe rates (announced)</t>
  </si>
  <si>
    <t>Co-PI</t>
  </si>
  <si>
    <t>Students in Summer</t>
  </si>
  <si>
    <t>Temp Help</t>
  </si>
  <si>
    <t>NSF</t>
  </si>
  <si>
    <t>Budwig</t>
  </si>
  <si>
    <t>3/1/2021 - 2/28/2022</t>
  </si>
  <si>
    <t xml:space="preserve">Volumetric Velocimetry system </t>
  </si>
  <si>
    <t>Fabrication materials for laser sheet optics and camera frame</t>
  </si>
  <si>
    <t>Acquisition of a Volumetric Velocimetry System.</t>
  </si>
  <si>
    <t>NAS System</t>
  </si>
  <si>
    <t>NKN website development &amp;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</si>
</sst>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(* #,##0_);_(* \(#,##0\);_(* &quot;-&quot;??_);_(@_)"/>
    <numFmt numFmtId="166" formatCode="&quot;$&quot;#,##0;[Red]&quot;$&quot;#,##0"/>
    <numFmt numFmtId="167" formatCode="0.0%"/>
    <numFmt numFmtId="168" formatCode="_-&quot;$&quot;* #,##0.00_-;\-&quot;$&quot;* #,##0.00_-;_-&quot;$&quot;* &quot;-&quot;_-;_-@_-"/>
  </numFmts>
  <fonts count="23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indexed="12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1"/>
      <color indexed="12"/>
      <name val="Verdana"/>
      <family val="2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8"/>
      <color theme="0" tint="-0.249977111117893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6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5" fontId="5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 indent="2"/>
    </xf>
    <xf numFmtId="0" fontId="14" fillId="0" borderId="0" xfId="0" applyFont="1" applyFill="1" applyAlignment="1">
      <alignment horizontal="left" vertical="center" indent="2"/>
    </xf>
    <xf numFmtId="0" fontId="5" fillId="0" borderId="0" xfId="0" applyFont="1" applyAlignment="1">
      <alignment vertical="center" wrapText="1"/>
    </xf>
    <xf numFmtId="164" fontId="14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165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165" fontId="15" fillId="0" borderId="0" xfId="0" applyNumberFormat="1" applyFont="1" applyFill="1" applyAlignment="1">
      <alignment vertical="center"/>
    </xf>
    <xf numFmtId="1" fontId="16" fillId="0" borderId="0" xfId="1" applyNumberFormat="1" applyFont="1" applyFill="1" applyAlignment="1">
      <alignment horizontal="left" vertical="center"/>
    </xf>
    <xf numFmtId="3" fontId="12" fillId="0" borderId="0" xfId="0" applyNumberFormat="1" applyFont="1" applyFill="1" applyAlignment="1">
      <alignment vertical="center"/>
    </xf>
    <xf numFmtId="44" fontId="9" fillId="0" borderId="0" xfId="0" applyNumberFormat="1" applyFont="1" applyFill="1" applyAlignment="1">
      <alignment vertical="center"/>
    </xf>
    <xf numFmtId="2" fontId="5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167" fontId="5" fillId="0" borderId="0" xfId="3" applyNumberFormat="1" applyFont="1" applyFill="1" applyAlignment="1">
      <alignment vertical="center"/>
    </xf>
    <xf numFmtId="2" fontId="14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1" fillId="0" borderId="0" xfId="0" quotePrefix="1" applyFont="1" applyFill="1" applyAlignment="1">
      <alignment vertical="center"/>
    </xf>
    <xf numFmtId="164" fontId="11" fillId="0" borderId="0" xfId="0" applyNumberFormat="1" applyFont="1" applyFill="1" applyAlignment="1">
      <alignment vertical="center"/>
    </xf>
    <xf numFmtId="44" fontId="5" fillId="0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0" fontId="18" fillId="0" borderId="0" xfId="0" applyFont="1" applyFill="1"/>
    <xf numFmtId="164" fontId="6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166" fontId="6" fillId="0" borderId="0" xfId="0" applyNumberFormat="1" applyFont="1" applyFill="1" applyAlignment="1">
      <alignment vertical="center"/>
    </xf>
    <xf numFmtId="43" fontId="5" fillId="0" borderId="0" xfId="1" applyFont="1" applyFill="1" applyAlignment="1">
      <alignment vertical="center"/>
    </xf>
    <xf numFmtId="43" fontId="14" fillId="0" borderId="0" xfId="1" applyFont="1" applyFill="1" applyAlignment="1">
      <alignment vertical="center"/>
    </xf>
    <xf numFmtId="43" fontId="5" fillId="2" borderId="0" xfId="1" applyFont="1" applyFill="1" applyAlignment="1">
      <alignment vertical="center"/>
    </xf>
    <xf numFmtId="43" fontId="6" fillId="0" borderId="0" xfId="1" applyFont="1" applyFill="1" applyAlignment="1">
      <alignment vertical="center"/>
    </xf>
    <xf numFmtId="167" fontId="5" fillId="0" borderId="0" xfId="3" applyNumberFormat="1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43" fontId="14" fillId="2" borderId="0" xfId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/>
    <xf numFmtId="164" fontId="5" fillId="2" borderId="0" xfId="0" applyNumberFormat="1" applyFont="1" applyFill="1" applyAlignment="1"/>
    <xf numFmtId="43" fontId="5" fillId="2" borderId="0" xfId="1" applyFont="1" applyFill="1" applyAlignment="1"/>
    <xf numFmtId="165" fontId="5" fillId="0" borderId="0" xfId="1" applyNumberFormat="1" applyFont="1" applyFill="1"/>
    <xf numFmtId="165" fontId="5" fillId="2" borderId="0" xfId="1" applyNumberFormat="1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13" fillId="0" borderId="0" xfId="2" applyFont="1" applyFill="1" applyAlignment="1" applyProtection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right" vertical="center"/>
    </xf>
    <xf numFmtId="165" fontId="5" fillId="0" borderId="3" xfId="1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43" fontId="6" fillId="2" borderId="0" xfId="1" applyFont="1" applyFill="1" applyBorder="1" applyAlignment="1">
      <alignment vertical="center"/>
    </xf>
    <xf numFmtId="168" fontId="11" fillId="0" borderId="0" xfId="0" applyNumberFormat="1" applyFont="1" applyFill="1" applyAlignment="1">
      <alignment vertical="center"/>
    </xf>
    <xf numFmtId="167" fontId="5" fillId="0" borderId="3" xfId="3" applyNumberFormat="1" applyFont="1" applyFill="1" applyBorder="1" applyAlignment="1">
      <alignment vertical="center"/>
    </xf>
    <xf numFmtId="164" fontId="19" fillId="2" borderId="0" xfId="0" applyNumberFormat="1" applyFont="1" applyFill="1" applyAlignment="1">
      <alignment vertical="center"/>
    </xf>
    <xf numFmtId="165" fontId="12" fillId="0" borderId="0" xfId="0" applyNumberFormat="1" applyFont="1" applyFill="1" applyAlignment="1">
      <alignment vertical="center"/>
    </xf>
    <xf numFmtId="2" fontId="5" fillId="4" borderId="0" xfId="0" applyNumberFormat="1" applyFont="1" applyFill="1" applyAlignment="1">
      <alignment horizontal="center" vertical="center"/>
    </xf>
    <xf numFmtId="164" fontId="20" fillId="4" borderId="0" xfId="0" applyNumberFormat="1" applyFont="1" applyFill="1" applyAlignment="1">
      <alignment vertical="center"/>
    </xf>
    <xf numFmtId="43" fontId="5" fillId="4" borderId="0" xfId="1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167" fontId="6" fillId="0" borderId="2" xfId="3" applyNumberFormat="1" applyFont="1" applyFill="1" applyBorder="1" applyAlignment="1">
      <alignment vertical="center"/>
    </xf>
    <xf numFmtId="43" fontId="6" fillId="0" borderId="2" xfId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168" fontId="14" fillId="0" borderId="0" xfId="0" applyNumberFormat="1" applyFont="1" applyFill="1" applyAlignment="1">
      <alignment vertical="center"/>
    </xf>
    <xf numFmtId="43" fontId="16" fillId="0" borderId="0" xfId="0" applyNumberFormat="1" applyFont="1" applyFill="1" applyAlignment="1">
      <alignment vertical="center"/>
    </xf>
    <xf numFmtId="0" fontId="0" fillId="0" borderId="0" xfId="0" applyAlignment="1"/>
    <xf numFmtId="0" fontId="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Alignment="1"/>
    <xf numFmtId="14" fontId="5" fillId="0" borderId="2" xfId="0" applyNumberFormat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C73F-9DBA-4C7A-B173-7B23F4D21D3F}">
  <sheetPr>
    <pageSetUpPr fitToPage="1"/>
  </sheetPr>
  <dimension ref="A1:AH68"/>
  <sheetViews>
    <sheetView tabSelected="1" zoomScale="70" zoomScaleNormal="70" zoomScalePageLayoutView="85" workbookViewId="0">
      <selection activeCell="F66" sqref="F66"/>
    </sheetView>
  </sheetViews>
  <sheetFormatPr defaultColWidth="10.453125" defaultRowHeight="13.8" x14ac:dyDescent="0.25"/>
  <cols>
    <col min="1" max="1" width="4.7265625" style="2" customWidth="1"/>
    <col min="2" max="2" width="39.08984375" style="2" bestFit="1" customWidth="1"/>
    <col min="3" max="3" width="9.453125" style="2" customWidth="1"/>
    <col min="4" max="4" width="10.453125" style="2" customWidth="1"/>
    <col min="5" max="5" width="10.1796875" style="2" bestFit="1" customWidth="1"/>
    <col min="6" max="6" width="10.6328125" style="2" customWidth="1"/>
    <col min="7" max="9" width="4.26953125" style="2" hidden="1" customWidth="1"/>
    <col min="10" max="10" width="10.1796875" style="2" bestFit="1" customWidth="1"/>
    <col min="11" max="11" width="33.1796875" style="24" bestFit="1" customWidth="1"/>
    <col min="12" max="17" width="8.90625" style="24" customWidth="1"/>
    <col min="18" max="23" width="33.1796875" style="24" customWidth="1"/>
    <col min="24" max="24" width="2.1796875" style="2" customWidth="1"/>
    <col min="25" max="25" width="39.08984375" style="2" bestFit="1" customWidth="1"/>
    <col min="26" max="26" width="6.26953125" style="2" bestFit="1" customWidth="1"/>
    <col min="27" max="27" width="4.7265625" style="2" bestFit="1" customWidth="1"/>
    <col min="28" max="28" width="8.6328125" style="2" bestFit="1" customWidth="1"/>
    <col min="29" max="29" width="10.453125" style="2"/>
    <col min="30" max="30" width="10.453125" style="2" customWidth="1"/>
    <col min="31" max="34" width="10.453125" style="2" hidden="1" customWidth="1"/>
    <col min="35" max="16384" width="10.453125" style="2"/>
  </cols>
  <sheetData>
    <row r="1" spans="1:30" ht="33.75" customHeight="1" x14ac:dyDescent="0.25">
      <c r="B1" s="1" t="s">
        <v>7</v>
      </c>
      <c r="C1" s="90" t="s">
        <v>62</v>
      </c>
      <c r="D1" s="90"/>
      <c r="E1" s="90"/>
      <c r="F1" s="90"/>
      <c r="G1" s="90"/>
      <c r="H1" s="90"/>
      <c r="I1" s="90"/>
      <c r="J1" s="90"/>
      <c r="K1" s="91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30" s="3" customFormat="1" ht="33.75" customHeight="1" x14ac:dyDescent="0.25">
      <c r="B2" s="1" t="s">
        <v>8</v>
      </c>
      <c r="C2" s="96" t="s">
        <v>57</v>
      </c>
      <c r="D2" s="96"/>
      <c r="E2" s="96"/>
      <c r="F2" s="96"/>
      <c r="G2" s="96"/>
      <c r="H2" s="96"/>
      <c r="I2" s="96"/>
      <c r="J2" s="96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Y2" s="2"/>
      <c r="Z2" s="2"/>
      <c r="AA2" s="2"/>
      <c r="AB2" s="2"/>
    </row>
    <row r="3" spans="1:30" s="3" customFormat="1" ht="33.75" customHeight="1" x14ac:dyDescent="0.2">
      <c r="B3" s="1" t="s">
        <v>39</v>
      </c>
      <c r="C3" s="96" t="s">
        <v>58</v>
      </c>
      <c r="D3" s="96"/>
      <c r="E3" s="96" t="s">
        <v>48</v>
      </c>
      <c r="F3" s="96"/>
      <c r="G3" s="96"/>
      <c r="H3" s="96"/>
      <c r="I3" s="96"/>
      <c r="J3" s="96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AD3" s="64"/>
    </row>
    <row r="4" spans="1:30" s="3" customFormat="1" ht="33.75" customHeight="1" x14ac:dyDescent="0.2">
      <c r="B4" s="12" t="s">
        <v>25</v>
      </c>
      <c r="C4" s="92" t="s">
        <v>59</v>
      </c>
      <c r="D4" s="92"/>
      <c r="E4" s="92"/>
      <c r="F4" s="92"/>
      <c r="G4" s="92"/>
      <c r="H4" s="92"/>
      <c r="I4" s="92"/>
      <c r="J4" s="9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Y4" s="88" t="s">
        <v>49</v>
      </c>
      <c r="Z4" s="93"/>
      <c r="AA4" s="93"/>
      <c r="AB4" s="89"/>
    </row>
    <row r="5" spans="1:30" ht="45.75" customHeight="1" x14ac:dyDescent="0.25">
      <c r="B5" s="9"/>
      <c r="C5" s="9"/>
      <c r="D5" s="10" t="s">
        <v>40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1" t="s">
        <v>2</v>
      </c>
      <c r="K5" s="10" t="s">
        <v>13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Y5" s="65"/>
      <c r="Z5" s="65"/>
      <c r="AA5" s="66" t="s">
        <v>9</v>
      </c>
      <c r="AB5" s="65" t="s">
        <v>14</v>
      </c>
      <c r="AC5" s="3" t="s">
        <v>50</v>
      </c>
      <c r="AD5" s="3"/>
    </row>
    <row r="6" spans="1:30" s="3" customFormat="1" ht="17.100000000000001" customHeight="1" x14ac:dyDescent="0.2">
      <c r="A6" s="22"/>
      <c r="B6" s="51" t="s">
        <v>35</v>
      </c>
      <c r="C6" s="60" t="s">
        <v>37</v>
      </c>
      <c r="D6" s="51"/>
      <c r="E6" s="48"/>
      <c r="F6" s="48"/>
      <c r="G6" s="48"/>
      <c r="H6" s="48"/>
      <c r="I6" s="48"/>
      <c r="J6" s="48"/>
      <c r="K6" s="25" t="s">
        <v>34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Y6" s="65" t="s">
        <v>12</v>
      </c>
      <c r="Z6" s="67">
        <f>4938*1.05</f>
        <v>5184.9000000000005</v>
      </c>
      <c r="AA6" s="65">
        <v>2</v>
      </c>
      <c r="AB6" s="67">
        <f>Z6*AA6</f>
        <v>10369.800000000001</v>
      </c>
      <c r="AC6" s="3" t="s">
        <v>50</v>
      </c>
    </row>
    <row r="7" spans="1:30" s="3" customFormat="1" ht="17.100000000000001" customHeight="1" x14ac:dyDescent="0.2">
      <c r="A7" s="22"/>
      <c r="B7" s="3" t="s">
        <v>39</v>
      </c>
      <c r="C7" s="32"/>
      <c r="D7" s="70"/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f>SUM(E7:I7)</f>
        <v>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Y7" s="65" t="s">
        <v>47</v>
      </c>
      <c r="Z7" s="67">
        <f>951*1.05</f>
        <v>998.55000000000007</v>
      </c>
      <c r="AA7" s="65">
        <v>2</v>
      </c>
      <c r="AB7" s="67">
        <f>Z7*AA7</f>
        <v>1997.1000000000001</v>
      </c>
    </row>
    <row r="8" spans="1:30" s="3" customFormat="1" ht="17.100000000000001" customHeight="1" x14ac:dyDescent="0.2">
      <c r="A8" s="22"/>
      <c r="B8" s="3" t="s">
        <v>54</v>
      </c>
      <c r="C8" s="32"/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f>SUM(E8:I8)</f>
        <v>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Y8" s="94" t="s">
        <v>36</v>
      </c>
      <c r="Z8" s="95"/>
      <c r="AA8" s="65"/>
      <c r="AB8" s="67">
        <f>SUM(AB6:AB7)</f>
        <v>12366.900000000001</v>
      </c>
    </row>
    <row r="9" spans="1:30" s="3" customFormat="1" ht="17.100000000000001" customHeight="1" x14ac:dyDescent="0.2">
      <c r="A9" s="22"/>
      <c r="B9" s="3" t="s">
        <v>54</v>
      </c>
      <c r="C9" s="32"/>
      <c r="D9" s="70"/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f>SUM(E9:I9)</f>
        <v>0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Y9" s="80"/>
      <c r="Z9" s="22"/>
      <c r="AA9" s="22"/>
      <c r="AB9" s="80"/>
    </row>
    <row r="10" spans="1:30" s="3" customFormat="1" ht="17.100000000000001" customHeight="1" x14ac:dyDescent="0.2">
      <c r="A10" s="22"/>
      <c r="C10" s="32"/>
      <c r="D10" s="39"/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f t="shared" ref="J10:J15" si="0">SUM(E10:I10)</f>
        <v>0</v>
      </c>
      <c r="X10" s="40"/>
      <c r="Y10" s="65" t="s">
        <v>51</v>
      </c>
      <c r="Z10" s="67">
        <f>549*1.05</f>
        <v>576.45000000000005</v>
      </c>
      <c r="AA10" s="65">
        <v>1</v>
      </c>
      <c r="AB10" s="67">
        <f>Z10*AA10</f>
        <v>576.45000000000005</v>
      </c>
      <c r="AC10" s="3" t="s">
        <v>50</v>
      </c>
      <c r="AD10" s="37"/>
    </row>
    <row r="11" spans="1:30" s="37" customFormat="1" ht="27.75" customHeight="1" x14ac:dyDescent="0.25">
      <c r="A11" s="61"/>
      <c r="B11" s="4" t="s">
        <v>30</v>
      </c>
      <c r="C11" s="74"/>
      <c r="D11" s="75"/>
      <c r="E11" s="76"/>
      <c r="F11" s="76"/>
      <c r="G11" s="76"/>
      <c r="H11" s="76"/>
      <c r="I11" s="76"/>
      <c r="J11" s="7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16"/>
      <c r="Y11" s="2"/>
      <c r="Z11" s="2"/>
      <c r="AA11" s="2"/>
      <c r="AB11" s="2"/>
    </row>
    <row r="12" spans="1:30" s="37" customFormat="1" ht="27.75" customHeight="1" x14ac:dyDescent="0.2">
      <c r="A12" s="61"/>
      <c r="B12" s="77"/>
      <c r="C12" s="32"/>
      <c r="D12" s="70"/>
      <c r="E12" s="46">
        <f>D12*40</f>
        <v>0</v>
      </c>
      <c r="F12" s="46">
        <v>0</v>
      </c>
      <c r="G12" s="46">
        <v>0</v>
      </c>
      <c r="H12" s="46">
        <v>0</v>
      </c>
      <c r="I12" s="46">
        <v>0</v>
      </c>
      <c r="J12" s="46">
        <f t="shared" si="0"/>
        <v>0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6"/>
      <c r="Y12" s="88" t="s">
        <v>53</v>
      </c>
      <c r="Z12" s="89"/>
      <c r="AA12" s="3"/>
      <c r="AB12" s="3"/>
      <c r="AC12" s="3"/>
      <c r="AD12" s="3"/>
    </row>
    <row r="13" spans="1:30" s="3" customFormat="1" ht="17.100000000000001" customHeight="1" x14ac:dyDescent="0.2">
      <c r="A13" s="61"/>
      <c r="B13" s="77"/>
      <c r="C13" s="35"/>
      <c r="D13" s="83"/>
      <c r="E13" s="46">
        <f>D13*80</f>
        <v>0</v>
      </c>
      <c r="F13" s="46">
        <v>0</v>
      </c>
      <c r="G13" s="46">
        <v>0</v>
      </c>
      <c r="H13" s="46">
        <v>0</v>
      </c>
      <c r="I13" s="46">
        <v>0</v>
      </c>
      <c r="J13" s="46">
        <f t="shared" si="0"/>
        <v>0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40"/>
      <c r="Y13" s="65" t="s">
        <v>31</v>
      </c>
      <c r="Z13" s="71">
        <v>0.307</v>
      </c>
    </row>
    <row r="14" spans="1:30" s="3" customFormat="1" ht="17.100000000000001" customHeight="1" x14ac:dyDescent="0.2">
      <c r="A14" s="61"/>
      <c r="B14" s="77"/>
      <c r="C14" s="35"/>
      <c r="D14" s="16"/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f t="shared" si="0"/>
        <v>0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Y14" s="65" t="s">
        <v>32</v>
      </c>
      <c r="Z14" s="71">
        <v>0.41799999999999998</v>
      </c>
    </row>
    <row r="15" spans="1:30" s="3" customFormat="1" ht="17.100000000000001" customHeight="1" x14ac:dyDescent="0.2">
      <c r="A15" s="22"/>
      <c r="B15" s="77"/>
      <c r="C15" s="35"/>
      <c r="D15" s="16"/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f t="shared" si="0"/>
        <v>0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Y15" s="65" t="s">
        <v>33</v>
      </c>
      <c r="Z15" s="71">
        <v>2.1000000000000001E-2</v>
      </c>
    </row>
    <row r="16" spans="1:30" s="3" customFormat="1" ht="17.100000000000001" customHeight="1" x14ac:dyDescent="0.2">
      <c r="A16" s="22"/>
      <c r="C16" s="35"/>
      <c r="D16" s="16"/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f>SUM(E16:I16)</f>
        <v>0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Y16" s="65" t="s">
        <v>52</v>
      </c>
      <c r="Z16" s="71">
        <v>7.9000000000000001E-2</v>
      </c>
    </row>
    <row r="17" spans="1:26" s="3" customFormat="1" ht="17.100000000000001" customHeight="1" x14ac:dyDescent="0.2">
      <c r="C17" s="33"/>
      <c r="D17" s="16"/>
      <c r="E17" s="46"/>
      <c r="F17" s="46"/>
      <c r="G17" s="46"/>
      <c r="H17" s="46"/>
      <c r="I17" s="46"/>
      <c r="J17" s="4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Y17" s="65"/>
      <c r="Z17" s="71"/>
    </row>
    <row r="18" spans="1:26" s="3" customFormat="1" ht="21.75" customHeight="1" x14ac:dyDescent="0.2">
      <c r="A18" s="22"/>
      <c r="B18" s="5" t="s">
        <v>0</v>
      </c>
      <c r="C18" s="5"/>
      <c r="D18" s="18"/>
      <c r="E18" s="48">
        <f>SUM(E7:E17)</f>
        <v>0</v>
      </c>
      <c r="F18" s="48">
        <f t="shared" ref="F18:H18" si="1">SUM(F7:F17)</f>
        <v>0</v>
      </c>
      <c r="G18" s="48">
        <f t="shared" si="1"/>
        <v>0</v>
      </c>
      <c r="H18" s="48">
        <f t="shared" si="1"/>
        <v>0</v>
      </c>
      <c r="I18" s="48">
        <f>SUM(I7:I17)</f>
        <v>0</v>
      </c>
      <c r="J18" s="48">
        <f>SUM(E18:I18)</f>
        <v>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Y18" s="65"/>
      <c r="Z18" s="71"/>
    </row>
    <row r="19" spans="1:26" s="3" customFormat="1" ht="29.1" customHeight="1" x14ac:dyDescent="0.2">
      <c r="A19" s="22"/>
      <c r="B19" s="6"/>
      <c r="C19" s="6"/>
      <c r="D19" s="17"/>
      <c r="E19" s="46"/>
      <c r="F19" s="46"/>
      <c r="G19" s="46"/>
      <c r="H19" s="46"/>
      <c r="I19" s="46"/>
      <c r="J19" s="4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6" s="3" customFormat="1" ht="29.1" customHeight="1" x14ac:dyDescent="0.2">
      <c r="A20" s="22"/>
      <c r="B20" s="51" t="s">
        <v>1</v>
      </c>
      <c r="C20" s="51"/>
      <c r="D20" s="72" t="s">
        <v>38</v>
      </c>
      <c r="E20" s="48"/>
      <c r="F20" s="48"/>
      <c r="G20" s="48"/>
      <c r="H20" s="48"/>
      <c r="I20" s="48"/>
      <c r="J20" s="48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6" s="3" customFormat="1" ht="29.1" customHeight="1" x14ac:dyDescent="0.2">
      <c r="A21" s="22"/>
      <c r="B21" s="3" t="s">
        <v>39</v>
      </c>
      <c r="D21" s="34">
        <f>Z13</f>
        <v>0.307</v>
      </c>
      <c r="E21" s="46">
        <f>$D$21*E9</f>
        <v>0</v>
      </c>
      <c r="F21" s="46">
        <f>$D$21*F9</f>
        <v>0</v>
      </c>
      <c r="G21" s="46">
        <f>$D$21*G9</f>
        <v>0</v>
      </c>
      <c r="H21" s="46">
        <f>$D$21*H9</f>
        <v>0</v>
      </c>
      <c r="I21" s="46">
        <f>$D$21*I9</f>
        <v>0</v>
      </c>
      <c r="J21" s="46">
        <f t="shared" ref="J21:J25" si="2">SUM(E21:I21)</f>
        <v>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6" s="3" customFormat="1" ht="17.100000000000001" customHeight="1" x14ac:dyDescent="0.2">
      <c r="A22" s="22"/>
      <c r="B22" s="77" t="s">
        <v>41</v>
      </c>
      <c r="D22" s="34">
        <f>Z14</f>
        <v>0.41799999999999998</v>
      </c>
      <c r="E22" s="46">
        <f>SUM(E12:E13)*D22</f>
        <v>0</v>
      </c>
      <c r="F22" s="46">
        <f>$D$22*F12</f>
        <v>0</v>
      </c>
      <c r="G22" s="46">
        <f>$D$22*G12</f>
        <v>0</v>
      </c>
      <c r="H22" s="46">
        <f>$D$22*H12</f>
        <v>0</v>
      </c>
      <c r="I22" s="46">
        <f>$D$22*I12</f>
        <v>0</v>
      </c>
      <c r="J22" s="46">
        <f>SUM(E22:I22)</f>
        <v>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6" s="3" customFormat="1" ht="17.100000000000001" customHeight="1" x14ac:dyDescent="0.2">
      <c r="A23" s="22"/>
      <c r="B23" s="77" t="s">
        <v>33</v>
      </c>
      <c r="D23" s="34">
        <f>Z15</f>
        <v>2.1000000000000001E-2</v>
      </c>
      <c r="E23" s="46"/>
      <c r="F23" s="46"/>
      <c r="G23" s="46"/>
      <c r="H23" s="46"/>
      <c r="I23" s="46"/>
      <c r="J23" s="4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6" s="3" customFormat="1" ht="17.100000000000001" customHeight="1" x14ac:dyDescent="0.2">
      <c r="A24" s="22"/>
      <c r="B24" s="77" t="s">
        <v>55</v>
      </c>
      <c r="D24" s="34">
        <f>Z15</f>
        <v>2.1000000000000001E-2</v>
      </c>
      <c r="E24" s="46">
        <f>$D$24*E14</f>
        <v>0</v>
      </c>
      <c r="F24" s="46">
        <f>$D$24*F14</f>
        <v>0</v>
      </c>
      <c r="G24" s="46">
        <f>$D$24*G14</f>
        <v>0</v>
      </c>
      <c r="H24" s="46">
        <f>$D$24*H14</f>
        <v>0</v>
      </c>
      <c r="I24" s="46">
        <f>$D$24*I14</f>
        <v>0</v>
      </c>
      <c r="J24" s="46">
        <f t="shared" si="2"/>
        <v>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6" s="3" customFormat="1" ht="17.100000000000001" customHeight="1" x14ac:dyDescent="0.2">
      <c r="A25" s="22"/>
      <c r="B25" s="77" t="s">
        <v>56</v>
      </c>
      <c r="D25" s="50">
        <f>Z16</f>
        <v>7.9000000000000001E-2</v>
      </c>
      <c r="E25" s="46">
        <f>$D$25*E16</f>
        <v>0</v>
      </c>
      <c r="F25" s="46">
        <f>$D$25*F16</f>
        <v>0</v>
      </c>
      <c r="G25" s="46">
        <f>$D$25*G16</f>
        <v>0</v>
      </c>
      <c r="H25" s="46">
        <f>$D$25*H16</f>
        <v>0</v>
      </c>
      <c r="I25" s="46">
        <f>$D$25*I16</f>
        <v>0</v>
      </c>
      <c r="J25" s="46">
        <f t="shared" si="2"/>
        <v>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6" s="3" customFormat="1" ht="17.100000000000001" customHeight="1" x14ac:dyDescent="0.2">
      <c r="A26" s="22"/>
      <c r="D26" s="50"/>
      <c r="E26" s="46"/>
      <c r="F26" s="46"/>
      <c r="G26" s="46"/>
      <c r="H26" s="46"/>
      <c r="I26" s="46"/>
      <c r="J26" s="4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6" s="3" customFormat="1" ht="16.2" customHeight="1" x14ac:dyDescent="0.2">
      <c r="B27" s="5" t="s">
        <v>0</v>
      </c>
      <c r="C27" s="5"/>
      <c r="D27" s="18"/>
      <c r="E27" s="48">
        <f t="shared" ref="E27:J27" si="3">SUM(E21:E26)</f>
        <v>0</v>
      </c>
      <c r="F27" s="48">
        <f t="shared" si="3"/>
        <v>0</v>
      </c>
      <c r="G27" s="48">
        <f t="shared" si="3"/>
        <v>0</v>
      </c>
      <c r="H27" s="48">
        <f t="shared" si="3"/>
        <v>0</v>
      </c>
      <c r="I27" s="48">
        <f t="shared" si="3"/>
        <v>0</v>
      </c>
      <c r="J27" s="48">
        <f t="shared" si="3"/>
        <v>0</v>
      </c>
      <c r="K27" s="84">
        <f>SUM(J18,J27)</f>
        <v>0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6" s="3" customFormat="1" ht="17.100000000000001" customHeight="1" x14ac:dyDescent="0.2">
      <c r="A28" s="22"/>
      <c r="B28" s="6"/>
      <c r="C28" s="6"/>
      <c r="D28" s="17"/>
      <c r="E28" s="46"/>
      <c r="F28" s="46"/>
      <c r="G28" s="46"/>
      <c r="H28" s="46"/>
      <c r="I28" s="46"/>
      <c r="J28" s="46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6" s="3" customFormat="1" ht="17.100000000000001" customHeight="1" x14ac:dyDescent="0.2">
      <c r="A29" s="22"/>
      <c r="B29" s="51" t="s">
        <v>46</v>
      </c>
      <c r="C29" s="51"/>
      <c r="D29" s="52"/>
      <c r="E29" s="48"/>
      <c r="F29" s="48"/>
      <c r="G29" s="48"/>
      <c r="H29" s="48"/>
      <c r="I29" s="48"/>
      <c r="J29" s="48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6" s="3" customFormat="1" ht="17.100000000000001" customHeight="1" x14ac:dyDescent="0.2">
      <c r="A30" s="22"/>
      <c r="B30" s="77" t="s">
        <v>60</v>
      </c>
      <c r="C30" s="86"/>
      <c r="D30" s="17"/>
      <c r="E30" s="46">
        <v>229365</v>
      </c>
      <c r="F30" s="46">
        <v>0</v>
      </c>
      <c r="G30" s="46">
        <v>0</v>
      </c>
      <c r="H30" s="46">
        <v>0</v>
      </c>
      <c r="I30" s="46">
        <v>0</v>
      </c>
      <c r="J30" s="46">
        <f>SUM(E30:I30)</f>
        <v>229365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6" s="3" customFormat="1" ht="16.5" customHeight="1" x14ac:dyDescent="0.2">
      <c r="A31" s="22"/>
      <c r="B31" s="77" t="s">
        <v>61</v>
      </c>
      <c r="C31" s="86"/>
      <c r="D31" s="17"/>
      <c r="E31" s="46">
        <v>11000</v>
      </c>
      <c r="F31" s="46">
        <v>0</v>
      </c>
      <c r="G31" s="46">
        <v>0</v>
      </c>
      <c r="H31" s="46">
        <v>0</v>
      </c>
      <c r="I31" s="46">
        <v>0</v>
      </c>
      <c r="J31" s="46">
        <f>SUM(E31:I31)</f>
        <v>11000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6" s="3" customFormat="1" ht="16.5" customHeight="1" x14ac:dyDescent="0.2">
      <c r="A32" s="22"/>
      <c r="B32" s="77" t="s">
        <v>63</v>
      </c>
      <c r="C32" s="86"/>
      <c r="D32" s="17"/>
      <c r="E32" s="46">
        <v>5793</v>
      </c>
      <c r="F32" s="46"/>
      <c r="G32" s="46"/>
      <c r="H32" s="46"/>
      <c r="I32" s="46"/>
      <c r="J32" s="46">
        <v>5793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5" s="3" customFormat="1" ht="16.2" customHeight="1" x14ac:dyDescent="0.2">
      <c r="B33" s="5" t="s">
        <v>3</v>
      </c>
      <c r="C33" s="5"/>
      <c r="D33" s="18"/>
      <c r="E33" s="48">
        <f>SUM(E30:E32)</f>
        <v>246158</v>
      </c>
      <c r="F33" s="48">
        <f>SUM(F30:F31)</f>
        <v>0</v>
      </c>
      <c r="G33" s="48">
        <f>SUM(G30:G31)</f>
        <v>0</v>
      </c>
      <c r="H33" s="48">
        <f>SUM(H30:H31)</f>
        <v>0</v>
      </c>
      <c r="I33" s="48">
        <f>SUM(I30:I31)</f>
        <v>0</v>
      </c>
      <c r="J33" s="48">
        <f>SUM(J30:J32)</f>
        <v>246158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5" s="3" customFormat="1" ht="17.100000000000001" customHeight="1" x14ac:dyDescent="0.2">
      <c r="A34" s="22"/>
      <c r="B34" s="6"/>
      <c r="C34" s="6"/>
      <c r="D34" s="17"/>
      <c r="E34" s="46"/>
      <c r="F34" s="46"/>
      <c r="G34" s="46"/>
      <c r="H34" s="46"/>
      <c r="I34" s="46"/>
      <c r="J34" s="46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5" s="3" customFormat="1" ht="17.100000000000001" customHeight="1" x14ac:dyDescent="0.2">
      <c r="A35" s="22"/>
      <c r="B35" s="51" t="s">
        <v>44</v>
      </c>
      <c r="C35" s="51"/>
      <c r="D35" s="52"/>
      <c r="E35" s="48"/>
      <c r="F35" s="48"/>
      <c r="G35" s="48"/>
      <c r="H35" s="48"/>
      <c r="I35" s="48"/>
      <c r="J35" s="48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5" s="3" customFormat="1" ht="17.100000000000001" customHeight="1" x14ac:dyDescent="0.2">
      <c r="A36" s="22"/>
      <c r="B36" s="13" t="s">
        <v>15</v>
      </c>
      <c r="C36" s="86"/>
      <c r="D36" s="17"/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f>SUM(E36:I36)</f>
        <v>0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5" s="3" customFormat="1" ht="17.100000000000001" customHeight="1" x14ac:dyDescent="0.2">
      <c r="A37" s="22"/>
      <c r="B37" s="13" t="s">
        <v>16</v>
      </c>
      <c r="C37" s="86"/>
      <c r="D37" s="17"/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f>SUM(E37:I37)</f>
        <v>0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 spans="1:25" s="3" customFormat="1" ht="17.100000000000001" customHeight="1" x14ac:dyDescent="0.2">
      <c r="B38" s="5" t="s">
        <v>3</v>
      </c>
      <c r="C38" s="5"/>
      <c r="D38" s="18"/>
      <c r="E38" s="48">
        <f t="shared" ref="E38:J38" si="4">SUM(E36:E37)</f>
        <v>0</v>
      </c>
      <c r="F38" s="48">
        <f t="shared" si="4"/>
        <v>0</v>
      </c>
      <c r="G38" s="48">
        <f t="shared" si="4"/>
        <v>0</v>
      </c>
      <c r="H38" s="48">
        <f t="shared" si="4"/>
        <v>0</v>
      </c>
      <c r="I38" s="48">
        <f t="shared" si="4"/>
        <v>0</v>
      </c>
      <c r="J38" s="48">
        <f t="shared" si="4"/>
        <v>0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1:25" s="3" customFormat="1" ht="16.8" customHeight="1" x14ac:dyDescent="0.2">
      <c r="A39" s="22"/>
      <c r="B39" s="86"/>
      <c r="C39" s="86"/>
      <c r="D39" s="17"/>
      <c r="E39" s="46"/>
      <c r="F39" s="46"/>
      <c r="G39" s="46"/>
      <c r="H39" s="46"/>
      <c r="I39" s="46"/>
      <c r="J39" s="4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1:25" s="3" customFormat="1" ht="16.8" customHeight="1" x14ac:dyDescent="0.2">
      <c r="A40" s="22"/>
      <c r="B40" s="51" t="s">
        <v>43</v>
      </c>
      <c r="C40" s="5"/>
      <c r="D40" s="18"/>
      <c r="E40" s="53"/>
      <c r="F40" s="48"/>
      <c r="G40" s="48"/>
      <c r="H40" s="48"/>
      <c r="I40" s="48"/>
      <c r="J40" s="48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1:25" s="3" customFormat="1" ht="16.8" customHeight="1" x14ac:dyDescent="0.2">
      <c r="A41" s="22"/>
      <c r="B41" s="86"/>
      <c r="C41" s="6"/>
      <c r="D41" s="46"/>
      <c r="E41" s="47">
        <v>0</v>
      </c>
      <c r="F41" s="46">
        <v>0</v>
      </c>
      <c r="G41" s="46">
        <v>0</v>
      </c>
      <c r="H41" s="46">
        <v>0</v>
      </c>
      <c r="I41" s="46">
        <v>0</v>
      </c>
      <c r="J41" s="46">
        <f>SUM(E41:I41)</f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1:25" s="3" customFormat="1" ht="16.8" customHeight="1" x14ac:dyDescent="0.25">
      <c r="A42" s="22"/>
      <c r="B42" s="42"/>
      <c r="D42" s="46"/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f>SUM(E42:I42)</f>
        <v>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</row>
    <row r="43" spans="1:25" s="3" customFormat="1" ht="17.100000000000001" customHeight="1" x14ac:dyDescent="0.2">
      <c r="B43" s="5" t="s">
        <v>0</v>
      </c>
      <c r="C43" s="5"/>
      <c r="D43" s="18"/>
      <c r="E43" s="48">
        <f t="shared" ref="E43:J43" si="5">SUM(E41:E42)</f>
        <v>0</v>
      </c>
      <c r="F43" s="48">
        <f t="shared" si="5"/>
        <v>0</v>
      </c>
      <c r="G43" s="48">
        <f t="shared" si="5"/>
        <v>0</v>
      </c>
      <c r="H43" s="48">
        <f t="shared" si="5"/>
        <v>0</v>
      </c>
      <c r="I43" s="48">
        <f t="shared" si="5"/>
        <v>0</v>
      </c>
      <c r="J43" s="48">
        <f t="shared" si="5"/>
        <v>0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</row>
    <row r="44" spans="1:25" s="3" customFormat="1" ht="17.100000000000001" customHeight="1" x14ac:dyDescent="0.2">
      <c r="A44" s="22"/>
      <c r="B44" s="6"/>
      <c r="C44" s="6"/>
      <c r="D44" s="17"/>
      <c r="E44" s="46"/>
      <c r="F44" s="46"/>
      <c r="G44" s="46"/>
      <c r="H44" s="46"/>
      <c r="I44" s="46"/>
      <c r="J44" s="46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1:25" s="3" customFormat="1" ht="17.100000000000001" customHeight="1" x14ac:dyDescent="0.2">
      <c r="A45" s="22"/>
      <c r="B45" s="51" t="s">
        <v>45</v>
      </c>
      <c r="C45" s="51"/>
      <c r="D45" s="52"/>
      <c r="E45" s="48"/>
      <c r="F45" s="48"/>
      <c r="G45" s="48"/>
      <c r="H45" s="48"/>
      <c r="I45" s="48"/>
      <c r="J45" s="48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5" s="3" customFormat="1" ht="17.100000000000001" customHeight="1" x14ac:dyDescent="0.2">
      <c r="A46" s="22"/>
      <c r="B46" s="14" t="s">
        <v>27</v>
      </c>
      <c r="D46" s="17"/>
      <c r="E46" s="46"/>
      <c r="F46" s="46">
        <v>0</v>
      </c>
      <c r="G46" s="46">
        <v>0</v>
      </c>
      <c r="H46" s="46">
        <v>0</v>
      </c>
      <c r="I46" s="46">
        <v>0</v>
      </c>
      <c r="J46" s="46">
        <f t="shared" ref="J46:J55" si="6">SUM(E46:I46)</f>
        <v>0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Y46" s="38"/>
    </row>
    <row r="47" spans="1:25" s="3" customFormat="1" ht="17.100000000000001" customHeight="1" x14ac:dyDescent="0.2">
      <c r="A47" s="22"/>
      <c r="B47" s="13" t="s">
        <v>19</v>
      </c>
      <c r="D47" s="17"/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f t="shared" si="6"/>
        <v>0</v>
      </c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 spans="1:25" s="3" customFormat="1" x14ac:dyDescent="0.2">
      <c r="A48" s="22"/>
      <c r="B48" s="13" t="s">
        <v>11</v>
      </c>
      <c r="C48" s="8"/>
      <c r="D48" s="17"/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f t="shared" si="6"/>
        <v>0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spans="1:30" s="3" customFormat="1" ht="17.100000000000001" customHeight="1" x14ac:dyDescent="0.2">
      <c r="A49" s="22"/>
      <c r="B49" s="13" t="s">
        <v>17</v>
      </c>
      <c r="C49" s="8"/>
      <c r="D49" s="17"/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f>SUM(E49:I49)</f>
        <v>0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spans="1:30" s="3" customFormat="1" ht="17.100000000000001" customHeight="1" x14ac:dyDescent="0.2">
      <c r="A50" s="62"/>
      <c r="B50" s="13" t="s">
        <v>64</v>
      </c>
      <c r="C50" s="8"/>
      <c r="D50" s="17"/>
      <c r="E50" s="46">
        <v>4850</v>
      </c>
      <c r="F50" s="46">
        <v>3150</v>
      </c>
      <c r="G50" s="46">
        <v>0</v>
      </c>
      <c r="H50" s="46">
        <v>0</v>
      </c>
      <c r="I50" s="46">
        <v>0</v>
      </c>
      <c r="J50" s="46">
        <f t="shared" si="6"/>
        <v>8000</v>
      </c>
      <c r="K50" s="87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30" s="3" customFormat="1" ht="17.100000000000001" customHeight="1" x14ac:dyDescent="0.2">
      <c r="A51" s="22"/>
      <c r="B51" s="13" t="s">
        <v>18</v>
      </c>
      <c r="C51" s="15"/>
      <c r="D51" s="20"/>
      <c r="E51" s="46"/>
      <c r="F51" s="46"/>
      <c r="G51" s="46"/>
      <c r="H51" s="46"/>
      <c r="I51" s="46"/>
      <c r="J51" s="46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8"/>
    </row>
    <row r="52" spans="1:30" s="3" customFormat="1" ht="17.100000000000001" customHeight="1" x14ac:dyDescent="0.2">
      <c r="A52" s="22"/>
      <c r="B52" s="13" t="s">
        <v>18</v>
      </c>
      <c r="D52" s="17"/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f t="shared" si="6"/>
        <v>0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</row>
    <row r="53" spans="1:30" s="3" customFormat="1" ht="17.100000000000001" customHeight="1" x14ac:dyDescent="0.25">
      <c r="A53" s="22"/>
      <c r="B53" s="13" t="s">
        <v>18</v>
      </c>
      <c r="D53" s="17"/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f t="shared" si="6"/>
        <v>0</v>
      </c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AA53" s="2"/>
      <c r="AB53" s="2"/>
      <c r="AC53" s="2"/>
      <c r="AD53" s="2"/>
    </row>
    <row r="54" spans="1:30" x14ac:dyDescent="0.25">
      <c r="A54" s="22"/>
      <c r="B54" s="13" t="s">
        <v>18</v>
      </c>
      <c r="C54" s="3"/>
      <c r="D54" s="17"/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f t="shared" si="6"/>
        <v>0</v>
      </c>
    </row>
    <row r="55" spans="1:30" x14ac:dyDescent="0.25">
      <c r="A55" s="22"/>
      <c r="B55" s="13" t="s">
        <v>42</v>
      </c>
      <c r="C55" s="4"/>
      <c r="D55" s="19"/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f t="shared" si="6"/>
        <v>0</v>
      </c>
      <c r="AA55" s="3"/>
      <c r="AB55" s="3"/>
    </row>
    <row r="56" spans="1:30" x14ac:dyDescent="0.25">
      <c r="B56" s="5" t="s">
        <v>28</v>
      </c>
      <c r="C56" s="5"/>
      <c r="D56" s="18"/>
      <c r="E56" s="48">
        <f t="shared" ref="E56:J56" si="7">SUM(E46:E55)</f>
        <v>4850</v>
      </c>
      <c r="F56" s="48">
        <f t="shared" si="7"/>
        <v>3150</v>
      </c>
      <c r="G56" s="48">
        <f t="shared" si="7"/>
        <v>0</v>
      </c>
      <c r="H56" s="48">
        <f t="shared" si="7"/>
        <v>0</v>
      </c>
      <c r="I56" s="48">
        <f t="shared" si="7"/>
        <v>0</v>
      </c>
      <c r="J56" s="48">
        <f t="shared" si="7"/>
        <v>8000</v>
      </c>
      <c r="Y56" s="17"/>
      <c r="Z56" s="3"/>
    </row>
    <row r="57" spans="1:30" x14ac:dyDescent="0.25">
      <c r="A57" s="55"/>
      <c r="AC57" s="3"/>
      <c r="AD57" s="3"/>
    </row>
    <row r="58" spans="1:30" s="3" customFormat="1" ht="17.100000000000001" customHeight="1" x14ac:dyDescent="0.25">
      <c r="A58" s="55"/>
      <c r="B58" s="55" t="s">
        <v>26</v>
      </c>
      <c r="C58" s="55"/>
      <c r="D58" s="56"/>
      <c r="E58" s="57"/>
      <c r="F58" s="57"/>
      <c r="G58" s="57"/>
      <c r="H58" s="57"/>
      <c r="I58" s="57"/>
      <c r="J58" s="57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Y58" s="2"/>
      <c r="Z58" s="2"/>
    </row>
    <row r="59" spans="1:30" s="3" customFormat="1" ht="17.100000000000001" customHeight="1" x14ac:dyDescent="0.25">
      <c r="A59" s="55"/>
      <c r="B59" s="2"/>
      <c r="C59" s="2"/>
      <c r="D59" s="2"/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46">
        <f>SUM(E59:I59)</f>
        <v>0</v>
      </c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AA59" s="1"/>
      <c r="AB59" s="1"/>
    </row>
    <row r="60" spans="1:30" s="3" customFormat="1" ht="17.100000000000001" customHeight="1" x14ac:dyDescent="0.25">
      <c r="A60" s="22"/>
      <c r="B60" s="2"/>
      <c r="C60" s="2"/>
      <c r="D60" s="2"/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46">
        <f>SUM(E60:I60)</f>
        <v>0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Y60" s="1"/>
      <c r="Z60" s="1"/>
      <c r="AA60" s="1"/>
      <c r="AB60" s="1"/>
      <c r="AC60" s="1"/>
      <c r="AD60" s="1"/>
    </row>
    <row r="61" spans="1:30" s="1" customFormat="1" ht="17.100000000000001" customHeight="1" x14ac:dyDescent="0.2">
      <c r="A61" s="3"/>
      <c r="B61" s="21" t="s">
        <v>3</v>
      </c>
      <c r="C61" s="22"/>
      <c r="D61" s="18"/>
      <c r="E61" s="59">
        <f t="shared" ref="E61:J61" si="8">SUM(E59:E60)</f>
        <v>0</v>
      </c>
      <c r="F61" s="59">
        <f t="shared" si="8"/>
        <v>0</v>
      </c>
      <c r="G61" s="59">
        <f t="shared" si="8"/>
        <v>0</v>
      </c>
      <c r="H61" s="59">
        <f t="shared" si="8"/>
        <v>0</v>
      </c>
      <c r="I61" s="59">
        <f t="shared" si="8"/>
        <v>0</v>
      </c>
      <c r="J61" s="59">
        <f t="shared" si="8"/>
        <v>0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AA61" s="3"/>
      <c r="AB61" s="3"/>
      <c r="AC61" s="3"/>
      <c r="AD61" s="3"/>
    </row>
    <row r="62" spans="1:30" s="3" customFormat="1" ht="17.100000000000001" customHeight="1" x14ac:dyDescent="0.2">
      <c r="A62" s="22"/>
      <c r="B62" s="6"/>
      <c r="D62" s="17"/>
      <c r="E62" s="46"/>
      <c r="F62" s="46"/>
      <c r="G62" s="46"/>
      <c r="H62" s="46"/>
      <c r="I62" s="46"/>
      <c r="J62" s="46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17"/>
      <c r="Y62" s="17"/>
    </row>
    <row r="63" spans="1:30" s="3" customFormat="1" ht="17.100000000000001" customHeight="1" x14ac:dyDescent="0.2">
      <c r="A63" s="63"/>
      <c r="B63" s="54" t="s">
        <v>29</v>
      </c>
      <c r="C63" s="22"/>
      <c r="D63" s="18"/>
      <c r="E63" s="48"/>
      <c r="F63" s="48"/>
      <c r="G63" s="48"/>
      <c r="H63" s="48"/>
      <c r="I63" s="48"/>
      <c r="J63" s="48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40"/>
      <c r="AA63" s="1"/>
      <c r="AB63" s="1"/>
      <c r="AC63" s="1"/>
      <c r="AD63" s="1"/>
    </row>
    <row r="64" spans="1:30" s="1" customFormat="1" ht="17.100000000000001" customHeight="1" x14ac:dyDescent="0.2">
      <c r="A64" s="22"/>
      <c r="B64" s="1" t="s">
        <v>5</v>
      </c>
      <c r="D64" s="43"/>
      <c r="E64" s="49">
        <f>SUM(E18+E27+E43+E38+E56+E61+E33)</f>
        <v>251008</v>
      </c>
      <c r="F64" s="49">
        <f>SUM(F18+F27+F43+F38+F56+F61+F33)</f>
        <v>3150</v>
      </c>
      <c r="G64" s="49">
        <f>SUM(G18+G27+G43+G38+G56+G61+G33)</f>
        <v>0</v>
      </c>
      <c r="H64" s="49">
        <f>SUM(H18+H27+H43+H38+H56+H61+H33)</f>
        <v>0</v>
      </c>
      <c r="I64" s="49">
        <f>SUM(I18+I27+I43+I38+I56+I61+I33)</f>
        <v>0</v>
      </c>
      <c r="J64" s="49">
        <f>SUM(E64:I64)</f>
        <v>254158</v>
      </c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5"/>
      <c r="AA64" s="3"/>
      <c r="AB64" s="3"/>
      <c r="AC64" s="3"/>
      <c r="AD64" s="3"/>
    </row>
    <row r="65" spans="1:30" s="3" customFormat="1" ht="17.100000000000001" customHeight="1" x14ac:dyDescent="0.25">
      <c r="A65" s="22"/>
      <c r="B65" s="3" t="s">
        <v>6</v>
      </c>
      <c r="D65" s="17"/>
      <c r="E65" s="46">
        <f>E64-E55-E43-E33</f>
        <v>4850</v>
      </c>
      <c r="F65" s="46">
        <f>F64-F55-F43-F33</f>
        <v>3150</v>
      </c>
      <c r="G65" s="46">
        <f>G64-G55-G43-G33</f>
        <v>0</v>
      </c>
      <c r="H65" s="46">
        <f>H64-H55-H43-H33</f>
        <v>0</v>
      </c>
      <c r="I65" s="46">
        <f>I64-I55-I43-I33</f>
        <v>0</v>
      </c>
      <c r="J65" s="46">
        <f>SUM(E65:I65)</f>
        <v>8000</v>
      </c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AA65" s="2"/>
      <c r="AB65" s="2"/>
      <c r="AC65" s="2"/>
      <c r="AD65" s="2"/>
    </row>
    <row r="66" spans="1:30" x14ac:dyDescent="0.25">
      <c r="A66" s="63"/>
      <c r="B66" s="12" t="s">
        <v>10</v>
      </c>
      <c r="C66" s="12"/>
      <c r="D66" s="78">
        <v>0.47499999999999998</v>
      </c>
      <c r="E66" s="79">
        <f>$D$66*E65</f>
        <v>2303.75</v>
      </c>
      <c r="F66" s="79">
        <f>$D$66*F65</f>
        <v>1496.25</v>
      </c>
      <c r="G66" s="79">
        <f>$D$66*G65</f>
        <v>0</v>
      </c>
      <c r="H66" s="79">
        <f>$D$66*H65</f>
        <v>0</v>
      </c>
      <c r="I66" s="79">
        <f>$D$66*I65</f>
        <v>0</v>
      </c>
      <c r="J66" s="79">
        <f>SUM(E66:I66)</f>
        <v>3800</v>
      </c>
    </row>
    <row r="67" spans="1:30" x14ac:dyDescent="0.25">
      <c r="A67" s="3"/>
      <c r="B67" s="68" t="s">
        <v>4</v>
      </c>
      <c r="C67" s="68"/>
      <c r="D67" s="68"/>
      <c r="E67" s="69">
        <f>E64+E66</f>
        <v>253311.75</v>
      </c>
      <c r="F67" s="69">
        <f>F64+F66</f>
        <v>4646.25</v>
      </c>
      <c r="G67" s="69">
        <f>G64+G66</f>
        <v>0</v>
      </c>
      <c r="H67" s="69">
        <f>H64+H66</f>
        <v>0</v>
      </c>
      <c r="I67" s="69">
        <f>I64+I66</f>
        <v>0</v>
      </c>
      <c r="J67" s="69">
        <f>SUM(E67:I67)</f>
        <v>257958</v>
      </c>
    </row>
    <row r="68" spans="1:30" x14ac:dyDescent="0.25">
      <c r="B68" s="3"/>
      <c r="C68" s="3"/>
      <c r="D68" s="3"/>
      <c r="E68" s="7"/>
      <c r="F68" s="7"/>
      <c r="G68" s="7"/>
      <c r="H68" s="7"/>
      <c r="I68" s="7"/>
      <c r="J68" s="7"/>
    </row>
  </sheetData>
  <mergeCells count="8">
    <mergeCell ref="Y8:Z8"/>
    <mergeCell ref="Y12:Z12"/>
    <mergeCell ref="C1:K1"/>
    <mergeCell ref="C2:J2"/>
    <mergeCell ref="C3:D3"/>
    <mergeCell ref="E3:J3"/>
    <mergeCell ref="C4:J4"/>
    <mergeCell ref="Y4:AB4"/>
  </mergeCells>
  <pageMargins left="0.75" right="0.75" top="1" bottom="1" header="0.5" footer="0.5"/>
  <pageSetup scale="85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EAR budget w NKN's bid</vt:lpstr>
      <vt:lpstr>'EAR budget w NKN''s bid'!Print_Area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JG</cp:lastModifiedBy>
  <cp:lastPrinted>2016-06-13T21:41:04Z</cp:lastPrinted>
  <dcterms:created xsi:type="dcterms:W3CDTF">2008-06-12T16:26:50Z</dcterms:created>
  <dcterms:modified xsi:type="dcterms:W3CDTF">2020-07-29T17:26:32Z</dcterms:modified>
</cp:coreProperties>
</file>