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kliskey_uidaho_edu/Documents/Desktop/AndysStuff/Working_files/EPSCoR-ID-2023/NSFPlanningGrant/"/>
    </mc:Choice>
  </mc:AlternateContent>
  <xr:revisionPtr revIDLastSave="2" documentId="8_{E5FAF7AC-60BE-4E3D-A73F-FB612E9C5EC9}" xr6:coauthVersionLast="47" xr6:coauthVersionMax="47" xr10:uidLastSave="{F19CA408-F21B-4FFF-937B-9D481A200100}"/>
  <bookViews>
    <workbookView xWindow="288" yWindow="72" windowWidth="18348" windowHeight="11688" xr2:uid="{00000000-000D-0000-FFFF-FFFF00000000}"/>
  </bookViews>
  <sheets>
    <sheet name="MTDC" sheetId="1" r:id="rId1"/>
  </sheets>
  <definedNames>
    <definedName name="_xlnm.Print_Area" localSheetId="0">MTDC!$B$1:$G$67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12" i="1"/>
  <c r="E13" i="1"/>
  <c r="E11" i="1"/>
  <c r="E22" i="1"/>
  <c r="E4" i="1"/>
  <c r="E5" i="1"/>
  <c r="E7" i="1"/>
  <c r="D18" i="1"/>
  <c r="D19" i="1"/>
  <c r="D20" i="1"/>
  <c r="E8" i="1" l="1"/>
  <c r="E3" i="1" l="1"/>
  <c r="G36" i="1"/>
  <c r="G5" i="1"/>
  <c r="G6" i="1"/>
  <c r="E20" i="1"/>
  <c r="E19" i="1"/>
  <c r="G19" i="1" s="1"/>
  <c r="D21" i="1"/>
  <c r="D24" i="1"/>
  <c r="D23" i="1"/>
  <c r="D22" i="1"/>
  <c r="D17" i="1"/>
  <c r="I63" i="1"/>
  <c r="G7" i="1" l="1"/>
  <c r="E21" i="1"/>
  <c r="F21" i="1"/>
  <c r="G21" i="1" l="1"/>
  <c r="F61" i="1"/>
  <c r="E61" i="1"/>
  <c r="G60" i="1"/>
  <c r="G59" i="1"/>
  <c r="F56" i="1"/>
  <c r="E56" i="1"/>
  <c r="G55" i="1"/>
  <c r="G54" i="1"/>
  <c r="F51" i="1"/>
  <c r="E51" i="1"/>
  <c r="G50" i="1"/>
  <c r="F42" i="1"/>
  <c r="E42" i="1"/>
  <c r="G41" i="1"/>
  <c r="G40" i="1"/>
  <c r="G39" i="1"/>
  <c r="G38" i="1"/>
  <c r="G37" i="1"/>
  <c r="G35" i="1"/>
  <c r="F32" i="1"/>
  <c r="E32" i="1"/>
  <c r="G31" i="1"/>
  <c r="G30" i="1"/>
  <c r="G29" i="1"/>
  <c r="F24" i="1"/>
  <c r="E24" i="1"/>
  <c r="F23" i="1"/>
  <c r="E23" i="1"/>
  <c r="F22" i="1"/>
  <c r="F18" i="1"/>
  <c r="E18" i="1"/>
  <c r="F17" i="1"/>
  <c r="E17" i="1"/>
  <c r="F14" i="1"/>
  <c r="E14" i="1"/>
  <c r="G13" i="1"/>
  <c r="G12" i="1"/>
  <c r="G11" i="1"/>
  <c r="F8" i="1"/>
  <c r="G4" i="1"/>
  <c r="G3" i="1"/>
  <c r="G14" i="1" l="1"/>
  <c r="G56" i="1"/>
  <c r="F25" i="1"/>
  <c r="F26" i="1" s="1"/>
  <c r="F44" i="1" s="1"/>
  <c r="G51" i="1"/>
  <c r="G42" i="1"/>
  <c r="G32" i="1"/>
  <c r="E25" i="1"/>
  <c r="E26" i="1" s="1"/>
  <c r="G61" i="1"/>
  <c r="G8" i="1"/>
  <c r="G23" i="1"/>
  <c r="G18" i="1"/>
  <c r="G22" i="1"/>
  <c r="G24" i="1"/>
  <c r="E44" i="1" l="1"/>
  <c r="E65" i="1" s="1"/>
  <c r="G17" i="1"/>
  <c r="F63" i="1"/>
  <c r="F65" i="1"/>
  <c r="E63" i="1" l="1"/>
  <c r="E67" i="1" s="1"/>
  <c r="G25" i="1"/>
  <c r="G26" i="1" s="1"/>
  <c r="F67" i="1"/>
  <c r="G65" i="1" l="1"/>
  <c r="G44" i="1"/>
  <c r="G67" i="1" l="1"/>
  <c r="G63" i="1"/>
</calcChain>
</file>

<file path=xl/sharedStrings.xml><?xml version="1.0" encoding="utf-8"?>
<sst xmlns="http://schemas.openxmlformats.org/spreadsheetml/2006/main" count="68" uniqueCount="59">
  <si>
    <t>Budget - UI Rate</t>
  </si>
  <si>
    <t>Salary Base</t>
  </si>
  <si>
    <t>Year 1</t>
  </si>
  <si>
    <t>Year 2</t>
  </si>
  <si>
    <t>Total</t>
  </si>
  <si>
    <t>Senior 1</t>
  </si>
  <si>
    <t>Faculty</t>
  </si>
  <si>
    <t>Staff</t>
  </si>
  <si>
    <t>Total Salaries</t>
  </si>
  <si>
    <t>Students</t>
  </si>
  <si>
    <t>IH</t>
  </si>
  <si>
    <t>Fringe</t>
  </si>
  <si>
    <t>Rate</t>
  </si>
  <si>
    <t>Total  Fringe</t>
  </si>
  <si>
    <t>Total Salaries and Fringe</t>
  </si>
  <si>
    <t>Travel</t>
  </si>
  <si>
    <t>In State Per Diem = $49 per day</t>
  </si>
  <si>
    <t>Total Travel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</si>
  <si>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</si>
  <si>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</si>
  <si>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</si>
  <si>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</si>
  <si>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</si>
  <si>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</si>
  <si>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</si>
  <si>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</si>
  <si>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</si>
  <si>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</si>
  <si>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</si>
  <si>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Participant Support</t>
  </si>
  <si>
    <t>Total Participant Support</t>
  </si>
  <si>
    <t>Other Direct Costs</t>
  </si>
  <si>
    <t>Spring 2021 Full-time 9 credits+</t>
  </si>
  <si>
    <t>Student Health Insurance</t>
  </si>
  <si>
    <t>One Summer Credit</t>
  </si>
  <si>
    <t>UI</t>
  </si>
  <si>
    <t>*Faculty Salary limit 1 month</t>
  </si>
  <si>
    <t>Student/TH Salaries</t>
  </si>
  <si>
    <t>Student/TH 1</t>
  </si>
  <si>
    <t>Student/TH 2</t>
  </si>
  <si>
    <t>Student/TH 3</t>
  </si>
  <si>
    <t>Total Student/TH Salaries</t>
  </si>
  <si>
    <t>Faculty*/Exempt/Classified Salaries</t>
  </si>
  <si>
    <t>UI mileage rate = .565 mi</t>
  </si>
  <si>
    <t>*Please note - this information is current as of (09/30/2021) always check the OSP website for most current information</t>
  </si>
  <si>
    <t>In-State Tuition As of 9/30/21</t>
  </si>
  <si>
    <t xml:space="preserve"> </t>
  </si>
  <si>
    <t>UI to BSU</t>
  </si>
  <si>
    <t>ISU to BSU</t>
  </si>
  <si>
    <t>Consolidated Fringe Rates FY22</t>
  </si>
  <si>
    <t>Meeting Cater</t>
  </si>
  <si>
    <t>Supplies</t>
  </si>
  <si>
    <t>Graphic artist</t>
  </si>
  <si>
    <t>Staff-Bogar</t>
  </si>
  <si>
    <t>Staff-Penney</t>
  </si>
  <si>
    <t>Staff-Noble</t>
  </si>
  <si>
    <t xml:space="preserve">External Facilitators  </t>
  </si>
  <si>
    <t>Senior 1-Kliskey</t>
  </si>
  <si>
    <t>Senior 2-Schumaker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</si>
</sst>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&quot;$&quot;#,##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1" fillId="0" borderId="0" xfId="0" applyFont="1" applyProtection="1"/>
    <xf numFmtId="0" fontId="2" fillId="2" borderId="0" xfId="0" applyFont="1" applyFill="1" applyAlignment="1" applyProtection="1">
      <alignment horizontal="centerContinuous" vertical="center"/>
    </xf>
    <xf numFmtId="0" fontId="3" fillId="2" borderId="0" xfId="0" applyFont="1" applyFill="1" applyAlignment="1" applyProtection="1">
      <alignment horizontal="centerContinuous" vertical="center"/>
    </xf>
    <xf numFmtId="165" fontId="7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Protection="1"/>
    <xf numFmtId="0" fontId="1" fillId="3" borderId="1" xfId="0" applyFont="1" applyFill="1" applyBorder="1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166" fontId="7" fillId="4" borderId="0" xfId="0" applyNumberFormat="1" applyFont="1" applyFill="1" applyBorder="1" applyProtection="1"/>
    <xf numFmtId="0" fontId="1" fillId="4" borderId="0" xfId="0" applyFont="1" applyFill="1" applyBorder="1" applyProtection="1"/>
    <xf numFmtId="166" fontId="7" fillId="4" borderId="5" xfId="0" applyNumberFormat="1" applyFont="1" applyFill="1" applyBorder="1" applyProtection="1"/>
    <xf numFmtId="0" fontId="6" fillId="2" borderId="6" xfId="0" applyFont="1" applyFill="1" applyBorder="1" applyProtection="1"/>
    <xf numFmtId="0" fontId="5" fillId="2" borderId="6" xfId="0" applyFont="1" applyFill="1" applyBorder="1" applyAlignment="1" applyProtection="1">
      <alignment horizontal="center"/>
    </xf>
    <xf numFmtId="3" fontId="5" fillId="2" borderId="6" xfId="0" applyNumberFormat="1" applyFont="1" applyFill="1" applyBorder="1" applyAlignment="1" applyProtection="1">
      <alignment horizontal="center"/>
      <protection locked="0"/>
    </xf>
    <xf numFmtId="3" fontId="7" fillId="2" borderId="6" xfId="0" applyNumberFormat="1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Protection="1"/>
    <xf numFmtId="0" fontId="8" fillId="4" borderId="0" xfId="0" applyFont="1" applyFill="1" applyBorder="1" applyProtection="1"/>
    <xf numFmtId="0" fontId="1" fillId="4" borderId="5" xfId="0" applyFont="1" applyFill="1" applyBorder="1" applyProtection="1"/>
    <xf numFmtId="0" fontId="6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/>
    <xf numFmtId="3" fontId="1" fillId="0" borderId="0" xfId="0" applyNumberFormat="1" applyFont="1" applyProtection="1"/>
    <xf numFmtId="0" fontId="7" fillId="4" borderId="0" xfId="0" applyFont="1" applyFill="1" applyBorder="1" applyProtection="1"/>
    <xf numFmtId="0" fontId="7" fillId="4" borderId="4" xfId="0" applyFont="1" applyFill="1" applyBorder="1" applyProtection="1"/>
    <xf numFmtId="0" fontId="7" fillId="4" borderId="5" xfId="0" applyFont="1" applyFill="1" applyBorder="1" applyProtection="1"/>
    <xf numFmtId="0" fontId="6" fillId="2" borderId="0" xfId="0" applyFont="1" applyFill="1" applyProtection="1"/>
    <xf numFmtId="0" fontId="6" fillId="2" borderId="0" xfId="0" applyNumberFormat="1" applyFont="1" applyFill="1" applyProtection="1">
      <protection locked="0"/>
    </xf>
    <xf numFmtId="3" fontId="6" fillId="2" borderId="0" xfId="0" applyNumberFormat="1" applyFont="1" applyFill="1" applyProtection="1"/>
    <xf numFmtId="0" fontId="9" fillId="2" borderId="0" xfId="0" applyFont="1" applyFill="1" applyProtection="1"/>
    <xf numFmtId="0" fontId="9" fillId="2" borderId="0" xfId="0" applyNumberFormat="1" applyFont="1" applyFill="1" applyProtection="1">
      <protection locked="0"/>
    </xf>
    <xf numFmtId="3" fontId="5" fillId="2" borderId="0" xfId="0" applyNumberFormat="1" applyFont="1" applyFill="1" applyAlignment="1" applyProtection="1">
      <alignment horizontal="center"/>
    </xf>
    <xf numFmtId="166" fontId="1" fillId="4" borderId="0" xfId="0" applyNumberFormat="1" applyFont="1" applyFill="1" applyBorder="1" applyProtection="1"/>
    <xf numFmtId="0" fontId="1" fillId="4" borderId="7" xfId="0" applyFont="1" applyFill="1" applyBorder="1" applyProtection="1"/>
    <xf numFmtId="0" fontId="1" fillId="4" borderId="8" xfId="0" applyFont="1" applyFill="1" applyBorder="1" applyProtection="1"/>
    <xf numFmtId="0" fontId="1" fillId="4" borderId="9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0" fontId="6" fillId="2" borderId="0" xfId="0" applyNumberFormat="1" applyFont="1" applyFill="1" applyBorder="1" applyProtection="1"/>
    <xf numFmtId="3" fontId="6" fillId="2" borderId="0" xfId="0" applyNumberFormat="1" applyFont="1" applyFill="1" applyBorder="1" applyProtection="1"/>
    <xf numFmtId="0" fontId="6" fillId="2" borderId="0" xfId="0" applyNumberFormat="1" applyFont="1" applyFill="1" applyProtection="1"/>
    <xf numFmtId="0" fontId="6" fillId="0" borderId="0" xfId="0" applyNumberFormat="1" applyFont="1" applyFill="1" applyProtection="1"/>
    <xf numFmtId="0" fontId="1" fillId="5" borderId="13" xfId="0" applyFont="1" applyFill="1" applyBorder="1" applyProtection="1"/>
    <xf numFmtId="0" fontId="1" fillId="5" borderId="0" xfId="0" applyFont="1" applyFill="1" applyBorder="1" applyProtection="1"/>
    <xf numFmtId="0" fontId="1" fillId="5" borderId="14" xfId="0" applyFont="1" applyFill="1" applyBorder="1" applyProtection="1"/>
    <xf numFmtId="0" fontId="5" fillId="0" borderId="0" xfId="0" applyFont="1" applyFill="1" applyProtection="1"/>
    <xf numFmtId="0" fontId="1" fillId="0" borderId="0" xfId="0" applyFont="1" applyFill="1" applyProtection="1"/>
    <xf numFmtId="38" fontId="5" fillId="2" borderId="17" xfId="0" applyNumberFormat="1" applyFont="1" applyFill="1" applyBorder="1" applyProtection="1"/>
    <xf numFmtId="38" fontId="5" fillId="2" borderId="17" xfId="0" applyNumberFormat="1" applyFont="1" applyFill="1" applyBorder="1" applyProtection="1">
      <protection locked="0"/>
    </xf>
    <xf numFmtId="38" fontId="6" fillId="0" borderId="0" xfId="0" applyNumberFormat="1" applyFont="1" applyFill="1" applyBorder="1" applyProtection="1"/>
    <xf numFmtId="38" fontId="6" fillId="0" borderId="0" xfId="0" applyNumberFormat="1" applyFont="1" applyFill="1" applyBorder="1" applyProtection="1">
      <protection locked="0"/>
    </xf>
    <xf numFmtId="38" fontId="6" fillId="2" borderId="0" xfId="0" applyNumberFormat="1" applyFont="1" applyFill="1" applyProtection="1"/>
    <xf numFmtId="38" fontId="6" fillId="0" borderId="0" xfId="0" applyNumberFormat="1" applyFont="1" applyFill="1" applyProtection="1"/>
    <xf numFmtId="0" fontId="7" fillId="2" borderId="0" xfId="0" applyFont="1" applyFill="1" applyProtection="1"/>
    <xf numFmtId="0" fontId="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 applyFill="1" applyProtection="1"/>
    <xf numFmtId="0" fontId="5" fillId="2" borderId="0" xfId="0" applyNumberFormat="1" applyFont="1" applyFill="1" applyAlignment="1" applyProtection="1">
      <alignment horizontal="center"/>
    </xf>
    <xf numFmtId="10" fontId="6" fillId="6" borderId="20" xfId="0" applyNumberFormat="1" applyFont="1" applyFill="1" applyBorder="1" applyProtection="1"/>
    <xf numFmtId="3" fontId="5" fillId="2" borderId="0" xfId="0" applyNumberFormat="1" applyFont="1" applyFill="1" applyBorder="1" applyProtection="1"/>
    <xf numFmtId="0" fontId="13" fillId="2" borderId="0" xfId="2" applyFont="1" applyFill="1" applyAlignment="1" applyProtection="1">
      <alignment horizontal="left" vertical="center"/>
    </xf>
    <xf numFmtId="3" fontId="5" fillId="2" borderId="21" xfId="0" applyNumberFormat="1" applyFont="1" applyFill="1" applyBorder="1" applyProtection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 applyFill="1" applyProtection="1"/>
    <xf numFmtId="0" fontId="18" fillId="7" borderId="24" xfId="0" applyFont="1" applyFill="1" applyBorder="1" applyAlignment="1">
      <alignment horizontal="center"/>
    </xf>
    <xf numFmtId="165" fontId="0" fillId="2" borderId="24" xfId="0" applyNumberFormat="1" applyFill="1" applyBorder="1"/>
    <xf numFmtId="0" fontId="5" fillId="2" borderId="6" xfId="0" applyFont="1" applyFill="1" applyBorder="1"/>
    <xf numFmtId="0" fontId="6" fillId="0" borderId="0" xfId="0" applyFont="1"/>
    <xf numFmtId="0" fontId="6" fillId="2" borderId="0" xfId="0" applyFont="1" applyFill="1"/>
    <xf numFmtId="0" fontId="19" fillId="0" borderId="0" xfId="0" applyFont="1"/>
    <xf numFmtId="0" fontId="7" fillId="4" borderId="4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18" fillId="7" borderId="22" xfId="0" applyFont="1" applyFill="1" applyBorder="1"/>
    <xf numFmtId="0" fontId="18" fillId="7" borderId="17" xfId="0" applyFont="1" applyFill="1" applyBorder="1"/>
    <xf numFmtId="0" fontId="18" fillId="7" borderId="23" xfId="0" applyFont="1" applyFill="1" applyBorder="1"/>
    <xf numFmtId="0" fontId="18" fillId="2" borderId="22" xfId="0" applyFont="1" applyFill="1" applyBorder="1"/>
    <xf numFmtId="0" fontId="18" fillId="2" borderId="17" xfId="0" applyFont="1" applyFill="1" applyBorder="1"/>
    <xf numFmtId="0" fontId="18" fillId="2" borderId="23" xfId="0" applyFont="1" applyFill="1" applyBorder="1"/>
    <xf numFmtId="0" fontId="7" fillId="5" borderId="13" xfId="0" applyFont="1" applyFill="1" applyBorder="1" applyAlignment="1" applyProtection="1">
      <alignment wrapText="1"/>
    </xf>
    <xf numFmtId="0" fontId="7" fillId="5" borderId="0" xfId="0" applyFont="1" applyFill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7" fillId="5" borderId="13" xfId="0" applyFont="1" applyFill="1" applyBorder="1" applyAlignment="1">
      <alignment wrapText="1"/>
    </xf>
    <xf numFmtId="0" fontId="1" fillId="5" borderId="15" xfId="0" applyFont="1" applyFill="1" applyBorder="1" applyAlignment="1"/>
    <xf numFmtId="0" fontId="1" fillId="5" borderId="6" xfId="0" applyFont="1" applyFill="1" applyBorder="1" applyAlignment="1"/>
    <xf numFmtId="0" fontId="1" fillId="5" borderId="16" xfId="0" applyFont="1" applyFill="1" applyBorder="1" applyAlignment="1"/>
    <xf numFmtId="0" fontId="5" fillId="5" borderId="18" xfId="0" applyFont="1" applyFill="1" applyBorder="1" applyAlignment="1" applyProtection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0" applyFont="1" applyFill="1" applyBorder="1" applyAlignment="1" applyProtection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7" fillId="4" borderId="4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5" borderId="10" xfId="0" applyFont="1" applyFill="1" applyBorder="1" applyAlignment="1" applyProtection="1"/>
    <xf numFmtId="0" fontId="7" fillId="5" borderId="11" xfId="0" applyFont="1" applyFill="1" applyBorder="1" applyAlignment="1"/>
    <xf numFmtId="0" fontId="7" fillId="5" borderId="12" xfId="0" applyFont="1" applyFill="1" applyBorder="1" applyAlignment="1"/>
    <xf numFmtId="0" fontId="7" fillId="5" borderId="13" xfId="0" applyFont="1" applyFill="1" applyBorder="1" applyAlignment="1" applyProtection="1"/>
    <xf numFmtId="0" fontId="7" fillId="5" borderId="0" xfId="0" applyFont="1" applyFill="1" applyBorder="1" applyAlignment="1"/>
    <xf numFmtId="0" fontId="7" fillId="5" borderId="14" xfId="0" applyFont="1" applyFill="1" applyBorder="1" applyAlignment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87"/>
  <sheetViews>
    <sheetView tabSelected="1" workbookViewId="0">
      <selection activeCell="D38" sqref="D38"/>
    </sheetView>
  </sheetViews>
  <sheetFormatPr defaultColWidth="9.109375" defaultRowHeight="13.2" x14ac:dyDescent="0.25"/>
  <cols>
    <col min="1" max="1" width="1.6640625" style="1" customWidth="1"/>
    <col min="2" max="2" width="24.33203125" style="1" customWidth="1"/>
    <col min="3" max="3" width="11.6640625" style="1" customWidth="1"/>
    <col min="4" max="7" width="15.6640625" style="1" customWidth="1"/>
    <col min="8" max="8" width="4.6640625" style="1" customWidth="1"/>
    <col min="9" max="12" width="9.109375" style="1"/>
    <col min="13" max="13" width="7" style="1" customWidth="1"/>
    <col min="14" max="14" width="10.109375" style="1" customWidth="1"/>
    <col min="15" max="16384" width="9.109375" style="1"/>
  </cols>
  <sheetData>
    <row r="1" spans="2:14" ht="19.5" customHeight="1" x14ac:dyDescent="0.3">
      <c r="B1" s="2" t="s">
        <v>0</v>
      </c>
      <c r="C1" s="3"/>
      <c r="D1" s="3"/>
      <c r="E1" s="3"/>
      <c r="F1" s="3"/>
      <c r="G1" s="3"/>
      <c r="I1" s="97"/>
      <c r="J1" s="98"/>
      <c r="K1" s="98"/>
      <c r="L1" s="98"/>
      <c r="M1" s="99"/>
      <c r="N1" s="99"/>
    </row>
    <row r="2" spans="2:14" ht="12.9" customHeight="1" thickBot="1" x14ac:dyDescent="0.3">
      <c r="B2" s="75" t="s">
        <v>42</v>
      </c>
      <c r="C2" s="12"/>
      <c r="D2" s="13" t="s">
        <v>1</v>
      </c>
      <c r="E2" s="14" t="s">
        <v>2</v>
      </c>
      <c r="F2" s="15" t="s">
        <v>3</v>
      </c>
      <c r="G2" s="14" t="s">
        <v>4</v>
      </c>
      <c r="I2" s="100"/>
      <c r="J2" s="101"/>
      <c r="K2" s="101"/>
      <c r="L2" s="4"/>
      <c r="M2" s="102"/>
      <c r="N2" s="103"/>
    </row>
    <row r="3" spans="2:14" ht="12.9" customHeight="1" thickTop="1" x14ac:dyDescent="0.25">
      <c r="B3" s="76" t="s">
        <v>57</v>
      </c>
      <c r="C3" s="5" t="s">
        <v>46</v>
      </c>
      <c r="D3" s="19"/>
      <c r="E3" s="20">
        <f>(137716.8/9)</f>
        <v>15301.866666666665</v>
      </c>
      <c r="F3" s="20">
        <v>0</v>
      </c>
      <c r="G3" s="20">
        <f>SUM(E3:F3)</f>
        <v>15301.866666666665</v>
      </c>
      <c r="I3" s="6"/>
      <c r="J3" s="7"/>
      <c r="K3" s="7"/>
      <c r="L3" s="7"/>
      <c r="M3" s="7"/>
      <c r="N3" s="8"/>
    </row>
    <row r="4" spans="2:14" ht="12.9" customHeight="1" x14ac:dyDescent="0.25">
      <c r="B4" s="76" t="s">
        <v>58</v>
      </c>
      <c r="C4" s="5" t="s">
        <v>46</v>
      </c>
      <c r="D4" s="19"/>
      <c r="E4" s="20">
        <f>((113443.2)*0.061)</f>
        <v>6920.0351999999993</v>
      </c>
      <c r="F4" s="20">
        <v>0</v>
      </c>
      <c r="G4" s="20">
        <f>SUM(E4:F4)</f>
        <v>6920.0351999999993</v>
      </c>
      <c r="I4" s="104"/>
      <c r="J4" s="105"/>
      <c r="K4" s="105"/>
      <c r="L4" s="9"/>
      <c r="M4" s="10"/>
      <c r="N4" s="11"/>
    </row>
    <row r="5" spans="2:14" ht="12.9" customHeight="1" x14ac:dyDescent="0.25">
      <c r="B5" s="76" t="s">
        <v>53</v>
      </c>
      <c r="C5" s="5"/>
      <c r="D5" s="19"/>
      <c r="E5" s="20">
        <f>((65083.2)*0.025)</f>
        <v>1627.08</v>
      </c>
      <c r="F5" s="20">
        <v>0</v>
      </c>
      <c r="G5" s="20">
        <f t="shared" ref="G5:G6" si="0">SUM(E5:F5)</f>
        <v>1627.08</v>
      </c>
      <c r="I5" s="79"/>
      <c r="J5" s="80"/>
      <c r="K5" s="80"/>
      <c r="L5" s="9"/>
      <c r="M5" s="10"/>
      <c r="N5" s="11"/>
    </row>
    <row r="6" spans="2:14" ht="12.9" customHeight="1" x14ac:dyDescent="0.25">
      <c r="B6" s="76" t="s">
        <v>54</v>
      </c>
      <c r="C6" s="5"/>
      <c r="D6" s="19"/>
      <c r="E6" s="20">
        <f>(69763.2)*0.0175</f>
        <v>1220.856</v>
      </c>
      <c r="F6" s="20">
        <v>0</v>
      </c>
      <c r="G6" s="20">
        <f t="shared" si="0"/>
        <v>1220.856</v>
      </c>
      <c r="I6" s="79"/>
      <c r="J6" s="80"/>
      <c r="K6" s="80"/>
      <c r="L6" s="9"/>
      <c r="M6" s="10"/>
      <c r="N6" s="11"/>
    </row>
    <row r="7" spans="2:14" ht="12.9" customHeight="1" x14ac:dyDescent="0.25">
      <c r="B7" s="76" t="s">
        <v>55</v>
      </c>
      <c r="C7" s="5" t="s">
        <v>46</v>
      </c>
      <c r="D7" s="19"/>
      <c r="E7" s="20">
        <f>((73340.8)*0.028)</f>
        <v>2053.5424000000003</v>
      </c>
      <c r="F7" s="20">
        <v>0</v>
      </c>
      <c r="G7" s="20">
        <f>SUM(E7:F7)</f>
        <v>2053.5424000000003</v>
      </c>
      <c r="I7" s="16"/>
      <c r="J7" s="17" t="s">
        <v>49</v>
      </c>
      <c r="K7" s="17"/>
      <c r="L7" s="17"/>
      <c r="M7" s="17"/>
      <c r="N7" s="18"/>
    </row>
    <row r="8" spans="2:14" ht="12.9" customHeight="1" x14ac:dyDescent="0.25">
      <c r="B8" s="77" t="s">
        <v>8</v>
      </c>
      <c r="C8" s="25"/>
      <c r="D8" s="26"/>
      <c r="E8" s="27">
        <f>SUM(E3:E7)</f>
        <v>27123.38026666666</v>
      </c>
      <c r="F8" s="27">
        <f>SUM(F3:F7)</f>
        <v>0</v>
      </c>
      <c r="G8" s="27">
        <f>SUM(E8:F8)</f>
        <v>27123.38026666666</v>
      </c>
      <c r="H8" s="21"/>
      <c r="I8" s="16"/>
      <c r="J8" s="22"/>
      <c r="K8" s="22"/>
      <c r="L8" s="22"/>
      <c r="M8" s="22"/>
      <c r="N8" s="18"/>
    </row>
    <row r="9" spans="2:14" ht="12.9" customHeight="1" x14ac:dyDescent="0.25">
      <c r="B9" s="78" t="s">
        <v>36</v>
      </c>
      <c r="C9" s="5"/>
      <c r="D9" s="19"/>
      <c r="E9" s="20"/>
      <c r="F9" s="20"/>
      <c r="G9" s="20"/>
      <c r="H9" s="21"/>
      <c r="I9" s="23"/>
      <c r="J9" s="22"/>
      <c r="K9" s="22"/>
      <c r="L9" s="22"/>
      <c r="M9" s="22"/>
      <c r="N9" s="24"/>
    </row>
    <row r="10" spans="2:14" ht="12.9" customHeight="1" x14ac:dyDescent="0.25">
      <c r="B10" s="28" t="s">
        <v>37</v>
      </c>
      <c r="C10" s="28"/>
      <c r="D10" s="29"/>
      <c r="E10" s="30"/>
      <c r="F10" s="30"/>
      <c r="G10" s="30"/>
      <c r="H10" s="21"/>
      <c r="I10" s="23"/>
      <c r="J10" s="22"/>
      <c r="K10" s="22" t="s">
        <v>6</v>
      </c>
      <c r="L10" s="9">
        <v>0.29399999999999998</v>
      </c>
      <c r="M10" s="22"/>
      <c r="N10" s="24"/>
    </row>
    <row r="11" spans="2:14" ht="12.9" customHeight="1" x14ac:dyDescent="0.25">
      <c r="B11" s="5" t="s">
        <v>38</v>
      </c>
      <c r="C11" s="5"/>
      <c r="D11" s="19"/>
      <c r="E11" s="20">
        <f>23.53*100</f>
        <v>2353</v>
      </c>
      <c r="F11" s="20">
        <v>0</v>
      </c>
      <c r="G11" s="20">
        <f>SUM(E11:F11)</f>
        <v>2353</v>
      </c>
      <c r="H11" s="21"/>
      <c r="I11" s="23"/>
      <c r="J11" s="22"/>
      <c r="K11" s="22"/>
      <c r="L11" s="9"/>
      <c r="M11" s="22"/>
      <c r="N11" s="24"/>
    </row>
    <row r="12" spans="2:14" ht="12.9" customHeight="1" x14ac:dyDescent="0.25">
      <c r="B12" s="5" t="s">
        <v>39</v>
      </c>
      <c r="C12" s="5"/>
      <c r="D12" s="19"/>
      <c r="E12" s="20">
        <f t="shared" ref="E12:E13" si="1">23.53*100</f>
        <v>2353</v>
      </c>
      <c r="F12" s="20">
        <v>0</v>
      </c>
      <c r="G12" s="20">
        <f>SUM(E12:F12)</f>
        <v>2353</v>
      </c>
      <c r="I12" s="16"/>
      <c r="J12" s="22"/>
      <c r="K12" s="22" t="s">
        <v>7</v>
      </c>
      <c r="L12" s="9">
        <v>0.40799999999999997</v>
      </c>
      <c r="M12" s="22"/>
      <c r="N12" s="18"/>
    </row>
    <row r="13" spans="2:14" ht="12.9" customHeight="1" x14ac:dyDescent="0.25">
      <c r="B13" s="5" t="s">
        <v>40</v>
      </c>
      <c r="C13" s="5"/>
      <c r="D13" s="19"/>
      <c r="E13" s="20">
        <f t="shared" si="1"/>
        <v>2353</v>
      </c>
      <c r="F13" s="20">
        <v>0</v>
      </c>
      <c r="G13" s="20">
        <f>SUM(E13:F13)</f>
        <v>2353</v>
      </c>
      <c r="I13" s="16"/>
      <c r="J13" s="22"/>
      <c r="K13" s="22"/>
      <c r="L13" s="9"/>
      <c r="M13" s="22"/>
      <c r="N13" s="18"/>
    </row>
    <row r="14" spans="2:14" ht="12.9" customHeight="1" x14ac:dyDescent="0.25">
      <c r="B14" s="25" t="s">
        <v>41</v>
      </c>
      <c r="C14" s="25"/>
      <c r="D14" s="26"/>
      <c r="E14" s="27">
        <f>SUM(E11:E13)</f>
        <v>7059</v>
      </c>
      <c r="F14" s="27">
        <f>SUM(F11:F13)</f>
        <v>0</v>
      </c>
      <c r="G14" s="27">
        <f>SUM(E14:F14)</f>
        <v>7059</v>
      </c>
      <c r="I14" s="16"/>
      <c r="J14" s="22"/>
      <c r="K14" s="22" t="s">
        <v>9</v>
      </c>
      <c r="L14" s="9">
        <v>0.03</v>
      </c>
      <c r="M14" s="22"/>
      <c r="N14" s="18"/>
    </row>
    <row r="15" spans="2:14" ht="12.9" customHeight="1" x14ac:dyDescent="0.25">
      <c r="B15" s="5"/>
      <c r="C15" s="5"/>
      <c r="D15" s="19"/>
      <c r="E15" s="20"/>
      <c r="F15" s="20"/>
      <c r="G15" s="20"/>
      <c r="I15" s="16"/>
      <c r="J15" s="10"/>
      <c r="K15" s="10"/>
      <c r="L15" s="31"/>
      <c r="M15" s="10"/>
      <c r="N15" s="18"/>
    </row>
    <row r="16" spans="2:14" ht="12.9" customHeight="1" x14ac:dyDescent="0.25">
      <c r="B16" s="35" t="s">
        <v>11</v>
      </c>
      <c r="C16" s="25"/>
      <c r="D16" s="36" t="s">
        <v>12</v>
      </c>
      <c r="E16" s="27"/>
      <c r="F16" s="27"/>
      <c r="G16" s="27"/>
      <c r="I16" s="16"/>
      <c r="J16" s="10"/>
      <c r="K16" s="22" t="s">
        <v>10</v>
      </c>
      <c r="L16" s="9">
        <v>8.5999999999999993E-2</v>
      </c>
      <c r="M16" s="10"/>
      <c r="N16" s="18"/>
    </row>
    <row r="17" spans="2:14" ht="12.9" customHeight="1" x14ac:dyDescent="0.25">
      <c r="B17" s="5" t="s">
        <v>5</v>
      </c>
      <c r="C17" s="5"/>
      <c r="D17" s="37">
        <f>L10</f>
        <v>0.29399999999999998</v>
      </c>
      <c r="E17" s="20">
        <f>SUM(D17*E3)</f>
        <v>4498.7487999999994</v>
      </c>
      <c r="F17" s="20">
        <f>SUM(D17*F3)</f>
        <v>0</v>
      </c>
      <c r="G17" s="20">
        <f t="shared" ref="G17:G25" si="2">SUM(E17:F17)</f>
        <v>4498.7487999999994</v>
      </c>
      <c r="I17" s="16"/>
      <c r="J17" s="10"/>
      <c r="K17" s="10"/>
      <c r="L17" s="31"/>
      <c r="M17" s="10"/>
      <c r="N17" s="18"/>
    </row>
    <row r="18" spans="2:14" ht="12.9" customHeight="1" thickBot="1" x14ac:dyDescent="0.3">
      <c r="B18" s="76" t="s">
        <v>58</v>
      </c>
      <c r="C18" s="5"/>
      <c r="D18" s="37">
        <f>L12</f>
        <v>0.40799999999999997</v>
      </c>
      <c r="E18" s="20">
        <f>SUM(D18*E4)</f>
        <v>2823.3743615999997</v>
      </c>
      <c r="F18" s="20">
        <f>SUM(D18*F4)</f>
        <v>0</v>
      </c>
      <c r="G18" s="20">
        <f t="shared" si="2"/>
        <v>2823.3743615999997</v>
      </c>
      <c r="I18" s="32"/>
      <c r="J18" s="33"/>
      <c r="K18" s="33"/>
      <c r="L18" s="33"/>
      <c r="M18" s="33"/>
      <c r="N18" s="34"/>
    </row>
    <row r="19" spans="2:14" ht="12.9" customHeight="1" thickTop="1" x14ac:dyDescent="0.25">
      <c r="B19" s="76" t="s">
        <v>53</v>
      </c>
      <c r="C19" s="5"/>
      <c r="D19" s="37">
        <f>L12</f>
        <v>0.40799999999999997</v>
      </c>
      <c r="E19" s="20">
        <f>SUM(D19*E5)</f>
        <v>663.84863999999993</v>
      </c>
      <c r="F19" s="20">
        <v>0</v>
      </c>
      <c r="G19" s="20">
        <f t="shared" si="2"/>
        <v>663.84863999999993</v>
      </c>
      <c r="I19" s="10"/>
      <c r="J19" s="10"/>
      <c r="K19" s="10"/>
      <c r="L19" s="10"/>
      <c r="M19" s="10"/>
      <c r="N19" s="10"/>
    </row>
    <row r="20" spans="2:14" ht="12.9" customHeight="1" x14ac:dyDescent="0.25">
      <c r="B20" s="76" t="s">
        <v>54</v>
      </c>
      <c r="C20" s="5"/>
      <c r="D20" s="37">
        <f>L12</f>
        <v>0.40799999999999997</v>
      </c>
      <c r="E20" s="20">
        <f>SUM(D20*E6)</f>
        <v>498.10924799999998</v>
      </c>
      <c r="F20" s="20">
        <v>0</v>
      </c>
      <c r="G20" s="20"/>
      <c r="I20" s="10"/>
      <c r="J20" s="10"/>
      <c r="K20" s="10"/>
      <c r="L20" s="10"/>
      <c r="M20" s="10"/>
      <c r="N20" s="10"/>
    </row>
    <row r="21" spans="2:14" ht="12.9" customHeight="1" x14ac:dyDescent="0.25">
      <c r="B21" s="76" t="s">
        <v>55</v>
      </c>
      <c r="C21" s="5"/>
      <c r="D21" s="37">
        <f>L12</f>
        <v>0.40799999999999997</v>
      </c>
      <c r="E21" s="20">
        <f>SUM(D21*E7)</f>
        <v>837.84529920000011</v>
      </c>
      <c r="F21" s="20">
        <f>SUM(D21*F7)</f>
        <v>0</v>
      </c>
      <c r="G21" s="20">
        <f t="shared" si="2"/>
        <v>837.84529920000011</v>
      </c>
    </row>
    <row r="22" spans="2:14" ht="12.9" customHeight="1" x14ac:dyDescent="0.25">
      <c r="B22" s="5" t="s">
        <v>38</v>
      </c>
      <c r="C22" s="5"/>
      <c r="D22" s="37">
        <f>L14</f>
        <v>0.03</v>
      </c>
      <c r="E22" s="20">
        <f>SUM(D22*E11)</f>
        <v>70.59</v>
      </c>
      <c r="F22" s="20">
        <f>SUM(D22*F11)</f>
        <v>0</v>
      </c>
      <c r="G22" s="20">
        <f t="shared" si="2"/>
        <v>70.59</v>
      </c>
    </row>
    <row r="23" spans="2:14" ht="12.9" customHeight="1" x14ac:dyDescent="0.25">
      <c r="B23" s="5" t="s">
        <v>39</v>
      </c>
      <c r="C23" s="5"/>
      <c r="D23" s="37">
        <f>L14</f>
        <v>0.03</v>
      </c>
      <c r="E23" s="20">
        <f>SUM(D23*E12)</f>
        <v>70.59</v>
      </c>
      <c r="F23" s="20">
        <f>SUM(D23*F12)</f>
        <v>0</v>
      </c>
      <c r="G23" s="20">
        <f t="shared" si="2"/>
        <v>70.59</v>
      </c>
    </row>
    <row r="24" spans="2:14" ht="12.9" customHeight="1" x14ac:dyDescent="0.25">
      <c r="B24" s="5" t="s">
        <v>40</v>
      </c>
      <c r="C24" s="5"/>
      <c r="D24" s="37">
        <f>L14</f>
        <v>0.03</v>
      </c>
      <c r="E24" s="20">
        <f>SUM(D24*E13)</f>
        <v>70.59</v>
      </c>
      <c r="F24" s="20">
        <f>SUM(D24*F13)</f>
        <v>0</v>
      </c>
      <c r="G24" s="20">
        <f t="shared" si="2"/>
        <v>70.59</v>
      </c>
    </row>
    <row r="25" spans="2:14" ht="12.9" customHeight="1" x14ac:dyDescent="0.25">
      <c r="B25" s="25" t="s">
        <v>13</v>
      </c>
      <c r="C25" s="25"/>
      <c r="D25" s="38"/>
      <c r="E25" s="39">
        <f>SUM(E17:E24)</f>
        <v>9533.6963488000001</v>
      </c>
      <c r="F25" s="39">
        <f>SUM(F17:F24)</f>
        <v>0</v>
      </c>
      <c r="G25" s="39">
        <f t="shared" si="2"/>
        <v>9533.6963488000001</v>
      </c>
    </row>
    <row r="26" spans="2:14" ht="12.9" customHeight="1" x14ac:dyDescent="0.25">
      <c r="B26" s="25" t="s">
        <v>14</v>
      </c>
      <c r="C26" s="25"/>
      <c r="D26" s="40"/>
      <c r="E26" s="27">
        <f>SUM(E8+E14+E25)</f>
        <v>43716.076615466663</v>
      </c>
      <c r="F26" s="27">
        <f>SUM(F8+F14+F25)</f>
        <v>0</v>
      </c>
      <c r="G26" s="27">
        <f>SUM(G8+G14+G25)</f>
        <v>43716.076615466663</v>
      </c>
    </row>
    <row r="27" spans="2:14" ht="12.9" customHeight="1" x14ac:dyDescent="0.25">
      <c r="B27" s="5"/>
      <c r="C27" s="5"/>
      <c r="D27" s="41"/>
      <c r="E27" s="20"/>
      <c r="F27" s="20"/>
      <c r="G27" s="20"/>
    </row>
    <row r="28" spans="2:14" ht="12.9" customHeight="1" x14ac:dyDescent="0.25">
      <c r="B28" s="35" t="s">
        <v>15</v>
      </c>
      <c r="C28" s="25"/>
      <c r="D28" s="40"/>
      <c r="E28" s="27"/>
      <c r="F28" s="27"/>
      <c r="G28" s="27"/>
      <c r="I28" s="106" t="s">
        <v>43</v>
      </c>
      <c r="J28" s="107"/>
      <c r="K28" s="107"/>
      <c r="L28" s="107"/>
      <c r="M28" s="108"/>
    </row>
    <row r="29" spans="2:14" ht="12.9" customHeight="1" x14ac:dyDescent="0.25">
      <c r="B29" s="5" t="s">
        <v>47</v>
      </c>
      <c r="C29" s="5"/>
      <c r="D29" s="41"/>
      <c r="E29" s="20">
        <v>2500</v>
      </c>
      <c r="F29" s="20">
        <v>0</v>
      </c>
      <c r="G29" s="20">
        <f>SUM(E29:F29)</f>
        <v>2500</v>
      </c>
      <c r="I29" s="109" t="s">
        <v>16</v>
      </c>
      <c r="J29" s="110"/>
      <c r="K29" s="110"/>
      <c r="L29" s="110"/>
      <c r="M29" s="111"/>
    </row>
    <row r="30" spans="2:14" ht="12.9" customHeight="1" x14ac:dyDescent="0.25">
      <c r="B30" s="5" t="s">
        <v>48</v>
      </c>
      <c r="C30" s="5"/>
      <c r="D30" s="41"/>
      <c r="E30" s="20">
        <v>2500</v>
      </c>
      <c r="F30" s="20">
        <v>0</v>
      </c>
      <c r="G30" s="20">
        <f>SUM(E30:F30)</f>
        <v>2500</v>
      </c>
      <c r="I30" s="42"/>
      <c r="J30" s="43"/>
      <c r="K30" s="43"/>
      <c r="L30" s="43"/>
      <c r="M30" s="44"/>
    </row>
    <row r="31" spans="2:14" ht="12.9" customHeight="1" x14ac:dyDescent="0.25">
      <c r="B31" s="5"/>
      <c r="C31" s="5"/>
      <c r="D31" s="41"/>
      <c r="E31" s="20">
        <v>0</v>
      </c>
      <c r="F31" s="20">
        <v>0</v>
      </c>
      <c r="G31" s="20">
        <f>SUM(E31:F31)</f>
        <v>0</v>
      </c>
      <c r="I31" s="87" t="s">
        <v>44</v>
      </c>
      <c r="J31" s="88"/>
      <c r="K31" s="88"/>
      <c r="L31" s="88"/>
      <c r="M31" s="89"/>
    </row>
    <row r="32" spans="2:14" ht="12.9" customHeight="1" x14ac:dyDescent="0.25">
      <c r="B32" s="25" t="s">
        <v>17</v>
      </c>
      <c r="C32" s="25"/>
      <c r="D32" s="40"/>
      <c r="E32" s="27">
        <f>SUM(E29:E31)</f>
        <v>5000</v>
      </c>
      <c r="F32" s="27">
        <f>SUM(F29:F31)</f>
        <v>0</v>
      </c>
      <c r="G32" s="27">
        <f>SUM(E32:F32)</f>
        <v>5000</v>
      </c>
      <c r="I32" s="90"/>
      <c r="J32" s="88"/>
      <c r="K32" s="88"/>
      <c r="L32" s="88"/>
      <c r="M32" s="89"/>
    </row>
    <row r="33" spans="2:13" ht="12.9" customHeight="1" x14ac:dyDescent="0.25">
      <c r="B33" s="5"/>
      <c r="C33" s="5"/>
      <c r="D33" s="41"/>
      <c r="E33" s="20"/>
      <c r="F33" s="20"/>
      <c r="G33" s="20"/>
      <c r="I33" s="91"/>
      <c r="J33" s="92"/>
      <c r="K33" s="92"/>
      <c r="L33" s="92"/>
      <c r="M33" s="93"/>
    </row>
    <row r="34" spans="2:13" ht="12.9" customHeight="1" x14ac:dyDescent="0.25">
      <c r="B34" s="35" t="s">
        <v>31</v>
      </c>
      <c r="C34" s="25"/>
      <c r="D34" s="40"/>
      <c r="E34" s="27"/>
      <c r="F34" s="27"/>
      <c r="G34" s="27"/>
    </row>
    <row r="35" spans="2:13" ht="12.9" customHeight="1" x14ac:dyDescent="0.25">
      <c r="B35" s="5" t="s">
        <v>56</v>
      </c>
      <c r="C35" s="5"/>
      <c r="D35" s="41"/>
      <c r="E35" s="20">
        <v>18100</v>
      </c>
      <c r="F35" s="20">
        <v>0</v>
      </c>
      <c r="G35" s="20">
        <f t="shared" ref="G35:G42" si="3">SUM(E35:F35)</f>
        <v>18100</v>
      </c>
    </row>
    <row r="36" spans="2:13" ht="12.9" customHeight="1" x14ac:dyDescent="0.25">
      <c r="B36" s="5" t="s">
        <v>52</v>
      </c>
      <c r="C36" s="5"/>
      <c r="D36" s="41"/>
      <c r="E36" s="20">
        <v>0</v>
      </c>
      <c r="F36" s="20"/>
      <c r="G36" s="20">
        <f t="shared" si="3"/>
        <v>0</v>
      </c>
    </row>
    <row r="37" spans="2:13" ht="12.9" customHeight="1" x14ac:dyDescent="0.25">
      <c r="B37" s="5" t="s">
        <v>50</v>
      </c>
      <c r="C37" s="5"/>
      <c r="D37" s="41"/>
      <c r="E37" s="20">
        <v>0</v>
      </c>
      <c r="F37" s="20">
        <v>0</v>
      </c>
      <c r="G37" s="20">
        <f t="shared" si="3"/>
        <v>0</v>
      </c>
    </row>
    <row r="38" spans="2:13" ht="12.9" customHeight="1" x14ac:dyDescent="0.25">
      <c r="B38" s="5" t="s">
        <v>51</v>
      </c>
      <c r="C38" s="5"/>
      <c r="D38" s="41"/>
      <c r="E38" s="20">
        <v>500</v>
      </c>
      <c r="F38" s="20">
        <v>0</v>
      </c>
      <c r="G38" s="20">
        <f t="shared" si="3"/>
        <v>500</v>
      </c>
    </row>
    <row r="39" spans="2:13" ht="12.9" customHeight="1" x14ac:dyDescent="0.25">
      <c r="B39" s="5"/>
      <c r="C39" s="5"/>
      <c r="D39" s="41"/>
      <c r="E39" s="20">
        <v>0</v>
      </c>
      <c r="F39" s="20">
        <v>0</v>
      </c>
      <c r="G39" s="20">
        <f t="shared" si="3"/>
        <v>0</v>
      </c>
    </row>
    <row r="40" spans="2:13" ht="12.9" customHeight="1" x14ac:dyDescent="0.25">
      <c r="B40" s="5"/>
      <c r="C40" s="5"/>
      <c r="D40" s="41"/>
      <c r="E40" s="20">
        <v>0</v>
      </c>
      <c r="F40" s="20">
        <v>0</v>
      </c>
      <c r="G40" s="20">
        <f t="shared" si="3"/>
        <v>0</v>
      </c>
    </row>
    <row r="41" spans="2:13" ht="12.9" customHeight="1" x14ac:dyDescent="0.25">
      <c r="B41" s="5"/>
      <c r="C41" s="5"/>
      <c r="D41" s="41"/>
      <c r="E41" s="20">
        <v>0</v>
      </c>
      <c r="F41" s="20">
        <v>0</v>
      </c>
      <c r="G41" s="20">
        <f t="shared" si="3"/>
        <v>0</v>
      </c>
    </row>
    <row r="42" spans="2:13" ht="12.9" customHeight="1" x14ac:dyDescent="0.25">
      <c r="B42" s="25" t="s">
        <v>18</v>
      </c>
      <c r="C42" s="25"/>
      <c r="D42" s="40"/>
      <c r="E42" s="27">
        <f>SUM(E35:E41)</f>
        <v>18600</v>
      </c>
      <c r="F42" s="27">
        <f>SUM(F35:F41)</f>
        <v>0</v>
      </c>
      <c r="G42" s="27">
        <f t="shared" si="3"/>
        <v>18600</v>
      </c>
    </row>
    <row r="43" spans="2:13" ht="12.9" customHeight="1" x14ac:dyDescent="0.25">
      <c r="B43" s="45"/>
      <c r="C43" s="5"/>
      <c r="D43" s="41"/>
      <c r="E43" s="5"/>
      <c r="F43" s="5"/>
      <c r="G43" s="5"/>
    </row>
    <row r="44" spans="2:13" ht="12.9" customHeight="1" x14ac:dyDescent="0.25">
      <c r="B44" s="35" t="s">
        <v>19</v>
      </c>
      <c r="C44" s="25"/>
      <c r="D44" s="40"/>
      <c r="E44" s="47">
        <f>SUM(E26+E32+E42)</f>
        <v>67316.076615466663</v>
      </c>
      <c r="F44" s="47">
        <f>SUM(F26+F32+F42)</f>
        <v>0</v>
      </c>
      <c r="G44" s="48">
        <f>SUM(E44:F44)</f>
        <v>67316.076615466663</v>
      </c>
    </row>
    <row r="45" spans="2:13" ht="12.9" customHeight="1" thickBot="1" x14ac:dyDescent="0.3">
      <c r="B45" s="45"/>
      <c r="C45" s="5"/>
      <c r="D45" s="41"/>
      <c r="E45" s="49"/>
      <c r="F45" s="49"/>
      <c r="G45" s="50"/>
    </row>
    <row r="46" spans="2:13" ht="12.9" customHeight="1" thickTop="1" x14ac:dyDescent="0.25">
      <c r="B46" s="94" t="s">
        <v>20</v>
      </c>
      <c r="C46" s="95"/>
      <c r="D46" s="95"/>
      <c r="E46" s="95"/>
      <c r="F46" s="95"/>
      <c r="G46" s="95"/>
    </row>
    <row r="47" spans="2:13" ht="12.9" customHeight="1" thickBot="1" x14ac:dyDescent="0.3">
      <c r="B47" s="96"/>
      <c r="C47" s="96"/>
      <c r="D47" s="96"/>
      <c r="E47" s="96"/>
      <c r="F47" s="96"/>
      <c r="G47" s="96"/>
    </row>
    <row r="48" spans="2:13" ht="12.9" customHeight="1" thickTop="1" x14ac:dyDescent="0.25"/>
    <row r="49" spans="2:12" ht="12.9" customHeight="1" x14ac:dyDescent="0.25">
      <c r="B49" s="35" t="s">
        <v>21</v>
      </c>
      <c r="C49" s="25"/>
      <c r="D49" s="40"/>
      <c r="E49" s="25"/>
      <c r="F49" s="25"/>
      <c r="G49" s="51"/>
    </row>
    <row r="50" spans="2:12" ht="12.9" customHeight="1" x14ac:dyDescent="0.25">
      <c r="E50" s="1">
        <v>0</v>
      </c>
      <c r="F50" s="1">
        <v>0</v>
      </c>
      <c r="G50" s="1">
        <f>SUM(E50:F50)</f>
        <v>0</v>
      </c>
    </row>
    <row r="51" spans="2:12" ht="12.9" customHeight="1" x14ac:dyDescent="0.25">
      <c r="B51" s="25" t="s">
        <v>22</v>
      </c>
      <c r="C51" s="25"/>
      <c r="D51" s="40"/>
      <c r="E51" s="27">
        <f>SUM(E50:E50)</f>
        <v>0</v>
      </c>
      <c r="F51" s="27">
        <f>SUM(F50:F50)</f>
        <v>0</v>
      </c>
      <c r="G51" s="27">
        <f>SUM(E51:F51)</f>
        <v>0</v>
      </c>
    </row>
    <row r="52" spans="2:12" ht="12.9" customHeight="1" x14ac:dyDescent="0.25"/>
    <row r="53" spans="2:12" ht="12.9" customHeight="1" x14ac:dyDescent="0.25">
      <c r="B53" s="35" t="s">
        <v>29</v>
      </c>
      <c r="C53" s="25"/>
      <c r="D53" s="40"/>
      <c r="E53" s="25"/>
      <c r="F53" s="25"/>
      <c r="G53" s="51"/>
    </row>
    <row r="54" spans="2:12" ht="12.9" customHeight="1" x14ac:dyDescent="0.25">
      <c r="E54" s="1">
        <v>0</v>
      </c>
      <c r="F54" s="1">
        <v>0</v>
      </c>
      <c r="G54" s="52">
        <f>SUM(E54:F54)</f>
        <v>0</v>
      </c>
    </row>
    <row r="55" spans="2:12" ht="12.9" customHeight="1" x14ac:dyDescent="0.25">
      <c r="E55" s="1">
        <v>0</v>
      </c>
      <c r="F55" s="1">
        <v>0</v>
      </c>
      <c r="G55" s="52">
        <f>SUM(E55:F55)</f>
        <v>0</v>
      </c>
    </row>
    <row r="56" spans="2:12" ht="12.9" customHeight="1" x14ac:dyDescent="0.25">
      <c r="B56" s="25" t="s">
        <v>30</v>
      </c>
      <c r="C56" s="25"/>
      <c r="D56" s="40"/>
      <c r="E56" s="25">
        <f>SUM(E54:E55)</f>
        <v>0</v>
      </c>
      <c r="F56" s="25">
        <f>SUM(F54:F55)</f>
        <v>0</v>
      </c>
      <c r="G56" s="51">
        <f>SUM(E56:F56)</f>
        <v>0</v>
      </c>
    </row>
    <row r="57" spans="2:12" ht="12.9" customHeight="1" x14ac:dyDescent="0.25"/>
    <row r="58" spans="2:12" ht="12.9" customHeight="1" x14ac:dyDescent="0.3">
      <c r="B58" s="53" t="s">
        <v>23</v>
      </c>
      <c r="C58" s="54"/>
      <c r="D58" s="54"/>
      <c r="E58" s="55"/>
      <c r="F58" s="55"/>
      <c r="G58" s="55"/>
      <c r="I58" s="81" t="s">
        <v>45</v>
      </c>
      <c r="J58" s="82"/>
      <c r="K58" s="83"/>
      <c r="L58" s="73" t="s">
        <v>35</v>
      </c>
    </row>
    <row r="59" spans="2:12" ht="12.9" customHeight="1" x14ac:dyDescent="0.3">
      <c r="B59" s="56"/>
      <c r="C59" s="56"/>
      <c r="D59" s="56"/>
      <c r="E59" s="57">
        <v>0</v>
      </c>
      <c r="F59" s="57">
        <v>0</v>
      </c>
      <c r="G59" s="20">
        <f>SUM(E59:F59)</f>
        <v>0</v>
      </c>
      <c r="I59" s="84" t="s">
        <v>32</v>
      </c>
      <c r="J59" s="85"/>
      <c r="K59" s="86"/>
      <c r="L59" s="74">
        <v>4956</v>
      </c>
    </row>
    <row r="60" spans="2:12" ht="12.9" customHeight="1" x14ac:dyDescent="0.3">
      <c r="B60" s="56"/>
      <c r="C60" s="56"/>
      <c r="D60" s="56"/>
      <c r="E60" s="57">
        <v>0</v>
      </c>
      <c r="F60" s="57">
        <v>0</v>
      </c>
      <c r="G60" s="20">
        <f>SUM(E60:F60)</f>
        <v>0</v>
      </c>
      <c r="I60" s="84" t="s">
        <v>33</v>
      </c>
      <c r="J60" s="85"/>
      <c r="K60" s="86"/>
      <c r="L60" s="74">
        <v>978</v>
      </c>
    </row>
    <row r="61" spans="2:12" ht="12.9" customHeight="1" x14ac:dyDescent="0.3">
      <c r="B61" s="25" t="s">
        <v>24</v>
      </c>
      <c r="C61" s="25"/>
      <c r="D61" s="40"/>
      <c r="E61" s="27">
        <f>SUM(E59:E60)</f>
        <v>0</v>
      </c>
      <c r="F61" s="27">
        <f>SUM(F59:F60)</f>
        <v>0</v>
      </c>
      <c r="G61" s="27">
        <f>SUM(G59:G60)</f>
        <v>0</v>
      </c>
      <c r="I61" s="84" t="s">
        <v>34</v>
      </c>
      <c r="J61" s="85"/>
      <c r="K61" s="86"/>
      <c r="L61" s="74">
        <v>549</v>
      </c>
    </row>
    <row r="62" spans="2:12" ht="12.9" customHeight="1" x14ac:dyDescent="0.25">
      <c r="B62" s="5"/>
      <c r="C62" s="5"/>
      <c r="D62" s="41"/>
      <c r="E62" s="20"/>
      <c r="F62" s="20"/>
      <c r="G62" s="20"/>
    </row>
    <row r="63" spans="2:12" ht="12.9" customHeight="1" x14ac:dyDescent="0.25">
      <c r="B63" s="35" t="s">
        <v>25</v>
      </c>
      <c r="C63" s="58"/>
      <c r="D63" s="58"/>
      <c r="E63" s="59">
        <f>SUM(E44+E51+E56+E61)</f>
        <v>67316.076615466663</v>
      </c>
      <c r="F63" s="59">
        <f>SUM(F44+F51+F56+F61)</f>
        <v>0</v>
      </c>
      <c r="G63" s="60">
        <f>SUM(E63:F63)</f>
        <v>67316.076615466663</v>
      </c>
      <c r="I63" s="1">
        <f>100000/1.485</f>
        <v>67340.06734006734</v>
      </c>
    </row>
    <row r="64" spans="2:12" ht="12.9" customHeight="1" thickBot="1" x14ac:dyDescent="0.3">
      <c r="B64" s="45"/>
      <c r="C64" s="61"/>
      <c r="D64" s="62"/>
      <c r="E64" s="63"/>
      <c r="F64" s="63"/>
      <c r="G64" s="64"/>
    </row>
    <row r="65" spans="2:10" ht="12.9" customHeight="1" thickBot="1" x14ac:dyDescent="0.3">
      <c r="B65" s="35" t="s">
        <v>26</v>
      </c>
      <c r="C65" s="65" t="s">
        <v>27</v>
      </c>
      <c r="D65" s="66">
        <v>0.48499999999999999</v>
      </c>
      <c r="E65" s="67">
        <f>SUM(D65*E44)</f>
        <v>32648.297158501329</v>
      </c>
      <c r="F65" s="67">
        <f>SUM(D65*F44)</f>
        <v>0</v>
      </c>
      <c r="G65" s="67">
        <f>SUM(E65:F65)</f>
        <v>32648.297158501329</v>
      </c>
    </row>
    <row r="66" spans="2:10" ht="12.9" customHeight="1" x14ac:dyDescent="0.25">
      <c r="B66" s="56"/>
      <c r="C66" s="56"/>
      <c r="D66" s="56"/>
      <c r="E66" s="57"/>
      <c r="F66" s="57"/>
      <c r="G66" s="20"/>
    </row>
    <row r="67" spans="2:10" ht="12.9" customHeight="1" thickBot="1" x14ac:dyDescent="0.3">
      <c r="B67" s="68" t="s">
        <v>28</v>
      </c>
      <c r="C67" s="58"/>
      <c r="D67" s="58"/>
      <c r="E67" s="69">
        <f>SUM(E63+E65)</f>
        <v>99964.373773967993</v>
      </c>
      <c r="F67" s="69">
        <f>SUM(F63+F65)</f>
        <v>0</v>
      </c>
      <c r="G67" s="69">
        <f>SUM(E67:F67)</f>
        <v>99964.373773967993</v>
      </c>
    </row>
    <row r="68" spans="2:10" ht="12.9" customHeight="1" thickTop="1" x14ac:dyDescent="0.25">
      <c r="B68" s="70"/>
      <c r="C68" s="70"/>
      <c r="D68" s="70"/>
      <c r="E68" s="71"/>
      <c r="F68" s="71"/>
      <c r="G68" s="72"/>
    </row>
    <row r="69" spans="2:10" ht="12.9" customHeight="1" x14ac:dyDescent="0.25"/>
    <row r="70" spans="2:10" ht="12.9" customHeight="1" x14ac:dyDescent="0.25"/>
    <row r="71" spans="2:10" ht="12.9" customHeight="1" x14ac:dyDescent="0.25"/>
    <row r="72" spans="2:10" ht="12.9" customHeight="1" x14ac:dyDescent="0.25"/>
    <row r="73" spans="2:10" ht="12.9" customHeight="1" x14ac:dyDescent="0.25"/>
    <row r="74" spans="2:10" ht="12.9" customHeight="1" x14ac:dyDescent="0.25"/>
    <row r="75" spans="2:10" ht="12.9" customHeight="1" x14ac:dyDescent="0.25">
      <c r="J75" s="20"/>
    </row>
    <row r="76" spans="2:10" ht="12.9" customHeight="1" x14ac:dyDescent="0.25"/>
    <row r="77" spans="2:10" ht="12.9" customHeight="1" x14ac:dyDescent="0.25"/>
    <row r="78" spans="2:10" ht="12.9" customHeight="1" x14ac:dyDescent="0.25"/>
    <row r="79" spans="2:10" ht="12.9" customHeight="1" x14ac:dyDescent="0.25"/>
    <row r="80" spans="2:10" ht="12.9" customHeight="1" x14ac:dyDescent="0.25"/>
    <row r="81" spans="2:13" ht="12.9" customHeight="1" x14ac:dyDescent="0.25"/>
    <row r="82" spans="2:13" ht="12.9" customHeight="1" x14ac:dyDescent="0.25">
      <c r="I82" s="46"/>
      <c r="J82" s="46"/>
      <c r="K82" s="46"/>
      <c r="L82" s="46"/>
      <c r="M82" s="46"/>
    </row>
    <row r="83" spans="2:13" s="46" customFormat="1" ht="12.9" customHeight="1" x14ac:dyDescent="0.25"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</row>
    <row r="84" spans="2:13" ht="12.9" customHeight="1" x14ac:dyDescent="0.25"/>
    <row r="85" spans="2:13" ht="12.9" customHeight="1" x14ac:dyDescent="0.25"/>
    <row r="86" spans="2:13" ht="15" customHeight="1" x14ac:dyDescent="0.25"/>
    <row r="87" spans="2:13" ht="15" customHeight="1" x14ac:dyDescent="0.25"/>
  </sheetData>
  <mergeCells count="12">
    <mergeCell ref="B46:G47"/>
    <mergeCell ref="I1:N1"/>
    <mergeCell ref="I2:K2"/>
    <mergeCell ref="M2:N2"/>
    <mergeCell ref="I4:K4"/>
    <mergeCell ref="I28:M28"/>
    <mergeCell ref="I29:M29"/>
    <mergeCell ref="I58:K58"/>
    <mergeCell ref="I59:K59"/>
    <mergeCell ref="I60:K60"/>
    <mergeCell ref="I61:K61"/>
    <mergeCell ref="I31:M33"/>
  </mergeCells>
  <pageMargins left="0.7" right="0.7" top="0.75" bottom="0.75" header="0.3" footer="0.3"/>
  <pageSetup scale="8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MTDC</vt:lpstr>
      <vt:lpstr>MTDC!Print_Area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Kliskey, Andrew (akliskey@uidaho.edu)</cp:lastModifiedBy>
  <cp:lastPrinted>2021-02-19T23:29:46Z</cp:lastPrinted>
  <dcterms:created xsi:type="dcterms:W3CDTF">2019-02-28T20:07:31Z</dcterms:created>
  <dcterms:modified xsi:type="dcterms:W3CDTF">2022-01-09T03:40:10Z</dcterms:modified>
</cp:coreProperties>
</file>