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ropbox\PROPOSALS\IN_PREP\LLSVPs as Blankets\Budget and Justification\"/>
    </mc:Choice>
  </mc:AlternateContent>
  <xr:revisionPtr revIDLastSave="0" documentId="8_{229272A8-F2BA-4ADD-9EFB-BC2A59BB591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T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D16" i="1" l="1"/>
  <c r="C16" i="1"/>
  <c r="E8" i="1"/>
  <c r="E16" i="1" l="1"/>
  <c r="F16" i="1" s="1"/>
  <c r="C8" i="1"/>
  <c r="C38" i="1" l="1"/>
  <c r="G17" i="1"/>
  <c r="E13" i="1" l="1"/>
  <c r="I80" i="1"/>
  <c r="H80" i="1"/>
  <c r="G80" i="1"/>
  <c r="F80" i="1"/>
  <c r="E80" i="1"/>
  <c r="J79" i="1"/>
  <c r="J78" i="1"/>
  <c r="J77" i="1"/>
  <c r="J76" i="1"/>
  <c r="I73" i="1"/>
  <c r="H73" i="1"/>
  <c r="G73" i="1"/>
  <c r="F73" i="1"/>
  <c r="E73" i="1"/>
  <c r="J72" i="1"/>
  <c r="J71" i="1"/>
  <c r="J70" i="1"/>
  <c r="J69" i="1"/>
  <c r="I66" i="1"/>
  <c r="H66" i="1"/>
  <c r="G66" i="1"/>
  <c r="F66" i="1"/>
  <c r="E66" i="1"/>
  <c r="J65" i="1"/>
  <c r="I56" i="1"/>
  <c r="H56" i="1"/>
  <c r="G56" i="1"/>
  <c r="F56" i="1"/>
  <c r="E56" i="1"/>
  <c r="J55" i="1"/>
  <c r="J54" i="1"/>
  <c r="J53" i="1"/>
  <c r="J52" i="1"/>
  <c r="J51" i="1"/>
  <c r="J50" i="1"/>
  <c r="J49" i="1"/>
  <c r="J48" i="1"/>
  <c r="J47" i="1"/>
  <c r="J46" i="1"/>
  <c r="I43" i="1"/>
  <c r="H43" i="1"/>
  <c r="G43" i="1"/>
  <c r="F43" i="1"/>
  <c r="E43" i="1"/>
  <c r="J42" i="1"/>
  <c r="J41" i="1"/>
  <c r="J40" i="1"/>
  <c r="J39" i="1"/>
  <c r="J38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I21" i="1"/>
  <c r="H21" i="1"/>
  <c r="G21" i="1"/>
  <c r="F21" i="1"/>
  <c r="E21" i="1"/>
  <c r="J20" i="1"/>
  <c r="J19" i="1"/>
  <c r="J18" i="1"/>
  <c r="J17" i="1"/>
  <c r="J16" i="1"/>
  <c r="I13" i="1"/>
  <c r="H13" i="1"/>
  <c r="J12" i="1"/>
  <c r="J11" i="1"/>
  <c r="J10" i="1"/>
  <c r="J9" i="1"/>
  <c r="F8" i="1" l="1"/>
  <c r="F13" i="1" s="1"/>
  <c r="E24" i="1"/>
  <c r="E34" i="1" s="1"/>
  <c r="E35" i="1" s="1"/>
  <c r="E59" i="1" s="1"/>
  <c r="J21" i="1"/>
  <c r="J73" i="1"/>
  <c r="J66" i="1"/>
  <c r="J56" i="1"/>
  <c r="J43" i="1"/>
  <c r="H34" i="1"/>
  <c r="H35" i="1" s="1"/>
  <c r="H59" i="1" s="1"/>
  <c r="J80" i="1"/>
  <c r="I28" i="1"/>
  <c r="J28" i="1" s="1"/>
  <c r="I30" i="1"/>
  <c r="J30" i="1" s="1"/>
  <c r="I25" i="1"/>
  <c r="J25" i="1" s="1"/>
  <c r="I27" i="1"/>
  <c r="J27" i="1" s="1"/>
  <c r="I29" i="1"/>
  <c r="J29" i="1" s="1"/>
  <c r="I31" i="1"/>
  <c r="J31" i="1" s="1"/>
  <c r="I33" i="1"/>
  <c r="J33" i="1" s="1"/>
  <c r="I26" i="1"/>
  <c r="J26" i="1" s="1"/>
  <c r="I32" i="1"/>
  <c r="J32" i="1" s="1"/>
  <c r="I24" i="1" l="1"/>
  <c r="F24" i="1"/>
  <c r="F34" i="1" s="1"/>
  <c r="F35" i="1" s="1"/>
  <c r="F59" i="1" s="1"/>
  <c r="F82" i="1" s="1"/>
  <c r="G8" i="1"/>
  <c r="J8" i="1" s="1"/>
  <c r="E84" i="1"/>
  <c r="E82" i="1"/>
  <c r="H84" i="1"/>
  <c r="H82" i="1"/>
  <c r="I34" i="1"/>
  <c r="F84" i="1" l="1"/>
  <c r="F86" i="1" s="1"/>
  <c r="G13" i="1"/>
  <c r="J13" i="1" s="1"/>
  <c r="G24" i="1"/>
  <c r="G34" i="1" s="1"/>
  <c r="G35" i="1" s="1"/>
  <c r="G59" i="1" s="1"/>
  <c r="H86" i="1"/>
  <c r="I35" i="1"/>
  <c r="I59" i="1" s="1"/>
  <c r="E86" i="1"/>
  <c r="J34" i="1" l="1"/>
  <c r="J35" i="1" s="1"/>
  <c r="G84" i="1"/>
  <c r="G82" i="1"/>
  <c r="J24" i="1"/>
  <c r="I82" i="1"/>
  <c r="I84" i="1"/>
  <c r="J59" i="1"/>
  <c r="G86" i="1" l="1"/>
  <c r="J84" i="1"/>
  <c r="I86" i="1"/>
  <c r="J82" i="1"/>
  <c r="J86" i="1" l="1"/>
</calcChain>
</file>

<file path=xl/sharedStrings.xml><?xml version="1.0" encoding="utf-8"?>
<sst xmlns="http://schemas.openxmlformats.org/spreadsheetml/2006/main" count="88" uniqueCount="79">
  <si>
    <t>Budget - UI Rate</t>
  </si>
  <si>
    <t>Senior Salaries</t>
  </si>
  <si>
    <t>Salary Base</t>
  </si>
  <si>
    <t>Year 1</t>
  </si>
  <si>
    <t>Year 2</t>
  </si>
  <si>
    <t>Year 3</t>
  </si>
  <si>
    <t>Year 4</t>
  </si>
  <si>
    <t>Year 5</t>
  </si>
  <si>
    <t>Total</t>
  </si>
  <si>
    <t>Senior 2</t>
  </si>
  <si>
    <t>Senior 3</t>
  </si>
  <si>
    <t>Faculty</t>
  </si>
  <si>
    <t>Senior 4</t>
  </si>
  <si>
    <t>Senior 5</t>
  </si>
  <si>
    <t>Staff</t>
  </si>
  <si>
    <t>Total Salaries</t>
  </si>
  <si>
    <t>Students</t>
  </si>
  <si>
    <t>Student/IH Salaries</t>
  </si>
  <si>
    <t>IH</t>
  </si>
  <si>
    <t>Student/IH 3</t>
  </si>
  <si>
    <t>Student/IH 4</t>
  </si>
  <si>
    <t>Student/IH 5</t>
  </si>
  <si>
    <t>Total Student/IH Salaries</t>
  </si>
  <si>
    <t>Fringe</t>
  </si>
  <si>
    <t>Rate</t>
  </si>
  <si>
    <t>Total  Fringe</t>
  </si>
  <si>
    <t>Total Salaries and Fringe</t>
  </si>
  <si>
    <t>Travel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</si>
  <si>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</si>
  <si>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</si>
  <si>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</si>
  <si>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</si>
  <si>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</si>
  <si>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</si>
  <si>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</si>
  <si>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</si>
  <si>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</si>
  <si>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</si>
  <si>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</si>
  <si>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</si>
  <si>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</si>
  <si>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</si>
  <si>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</si>
  <si>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Consolidated Fringe Rates FY22</t>
  </si>
  <si>
    <t>UI mileage rate = .585 mi</t>
  </si>
  <si>
    <t>In State Per Diem = $55 per day</t>
  </si>
  <si>
    <t>Out of State Per Diem = see GSA Website</t>
  </si>
  <si>
    <t>*Please note - this information is current as of (06/01/2022) always check the OSP website for most current information</t>
  </si>
  <si>
    <t>Update your F&amp;A rate in D84 based on the location and type of work per the information here: https://www.uidaho.edu/research/faculty/resources/f-and-a-rates</t>
  </si>
  <si>
    <t>E. Mittelstaedt</t>
  </si>
  <si>
    <t>Graduate Student</t>
  </si>
  <si>
    <t>Post-doc</t>
  </si>
  <si>
    <t>Graduate Student 1</t>
  </si>
  <si>
    <t xml:space="preserve">AGU - Fall meeting </t>
  </si>
  <si>
    <t>lodging</t>
  </si>
  <si>
    <t>per diem</t>
  </si>
  <si>
    <t>flight</t>
  </si>
  <si>
    <t>600 (reg) 300 (grad)</t>
  </si>
  <si>
    <t>abstract/mem</t>
  </si>
  <si>
    <t>2700 grad</t>
  </si>
  <si>
    <t>3000 non-grad</t>
  </si>
  <si>
    <t>assume 3</t>
  </si>
  <si>
    <t>Computers (3)</t>
  </si>
  <si>
    <t>Participant Support</t>
  </si>
  <si>
    <t>Pubs (open access required)</t>
  </si>
  <si>
    <t>Software:</t>
  </si>
  <si>
    <t xml:space="preserve">Matlab - 1500/yr </t>
  </si>
  <si>
    <t xml:space="preserve">Slack ($8/mth/per): 5 members 12 mths = 8*5*12 = $480 </t>
  </si>
  <si>
    <t>(NWN services) Server use: 1500/yr</t>
  </si>
  <si>
    <t>$3500/per</t>
  </si>
  <si>
    <t>Student Salary</t>
  </si>
  <si>
    <t>Adobe Illustrator</t>
  </si>
  <si>
    <t>Poster and Document Printing (including toner and paper costs)</t>
  </si>
  <si>
    <t>Post Doctoral Researcher</t>
  </si>
  <si>
    <t>$3600/per</t>
  </si>
  <si>
    <t>$56,000 (YR 1)</t>
  </si>
  <si>
    <t>FTE</t>
  </si>
  <si>
    <t>Start date: 5/31/2023 End date: 5/30/2026</t>
  </si>
  <si>
    <t>Summer Software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</si>
</sst>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m/dd/yy"/>
    <numFmt numFmtId="165" formatCode="mmmm\ d\,\ yyyy"/>
    <numFmt numFmtId="166" formatCode="&quot;$&quot;#,##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65" fontId="5" fillId="0" borderId="0" xfId="1" applyNumberFormat="1" applyFont="1" applyFill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66" fontId="7" fillId="0" borderId="0" xfId="0" applyNumberFormat="1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6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Continuous"/>
    </xf>
    <xf numFmtId="167" fontId="7" fillId="5" borderId="0" xfId="0" applyNumberFormat="1" applyFont="1" applyFill="1"/>
    <xf numFmtId="0" fontId="1" fillId="5" borderId="0" xfId="0" applyFont="1" applyFill="1"/>
    <xf numFmtId="167" fontId="7" fillId="5" borderId="6" xfId="0" applyNumberFormat="1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/>
    <xf numFmtId="0" fontId="8" fillId="5" borderId="0" xfId="0" applyFont="1" applyFill="1"/>
    <xf numFmtId="0" fontId="1" fillId="5" borderId="6" xfId="0" applyFont="1" applyFill="1" applyBorder="1"/>
    <xf numFmtId="0" fontId="6" fillId="0" borderId="0" xfId="0" applyFont="1" applyProtection="1">
      <protection locked="0"/>
    </xf>
    <xf numFmtId="3" fontId="6" fillId="0" borderId="0" xfId="0" applyNumberFormat="1" applyFont="1"/>
    <xf numFmtId="3" fontId="1" fillId="0" borderId="0" xfId="0" applyNumberFormat="1" applyFont="1"/>
    <xf numFmtId="0" fontId="7" fillId="5" borderId="0" xfId="0" applyFont="1" applyFill="1"/>
    <xf numFmtId="0" fontId="7" fillId="5" borderId="5" xfId="0" applyFont="1" applyFill="1" applyBorder="1"/>
    <xf numFmtId="0" fontId="7" fillId="5" borderId="6" xfId="0" applyFont="1" applyFill="1" applyBorder="1"/>
    <xf numFmtId="0" fontId="6" fillId="0" borderId="0" xfId="0" applyFont="1" applyAlignment="1" applyProtection="1">
      <alignment horizontal="right"/>
      <protection locked="0"/>
    </xf>
    <xf numFmtId="0" fontId="6" fillId="2" borderId="0" xfId="0" applyFont="1" applyFill="1"/>
    <xf numFmtId="0" fontId="6" fillId="2" borderId="0" xfId="0" applyFont="1" applyFill="1" applyProtection="1">
      <protection locked="0"/>
    </xf>
    <xf numFmtId="3" fontId="6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Protection="1">
      <protection locked="0"/>
    </xf>
    <xf numFmtId="3" fontId="5" fillId="2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0" fontId="1" fillId="6" borderId="14" xfId="0" applyFont="1" applyFill="1" applyBorder="1"/>
    <xf numFmtId="0" fontId="1" fillId="6" borderId="0" xfId="0" applyFont="1" applyFill="1"/>
    <xf numFmtId="0" fontId="1" fillId="6" borderId="15" xfId="0" applyFont="1" applyFill="1" applyBorder="1"/>
    <xf numFmtId="0" fontId="5" fillId="0" borderId="0" xfId="0" applyFont="1"/>
    <xf numFmtId="6" fontId="6" fillId="0" borderId="0" xfId="0" applyNumberFormat="1" applyFont="1" applyProtection="1">
      <protection locked="0"/>
    </xf>
    <xf numFmtId="38" fontId="5" fillId="2" borderId="18" xfId="0" applyNumberFormat="1" applyFont="1" applyFill="1" applyBorder="1"/>
    <xf numFmtId="38" fontId="5" fillId="2" borderId="18" xfId="0" applyNumberFormat="1" applyFont="1" applyFill="1" applyBorder="1" applyProtection="1">
      <protection locked="0"/>
    </xf>
    <xf numFmtId="38" fontId="6" fillId="0" borderId="0" xfId="0" applyNumberFormat="1" applyFont="1"/>
    <xf numFmtId="38" fontId="6" fillId="0" borderId="0" xfId="0" applyNumberFormat="1" applyFont="1" applyProtection="1">
      <protection locked="0"/>
    </xf>
    <xf numFmtId="38" fontId="6" fillId="2" borderId="0" xfId="0" applyNumberFormat="1" applyFont="1" applyFill="1"/>
    <xf numFmtId="0" fontId="7" fillId="2" borderId="0" xfId="0" applyFont="1" applyFill="1"/>
    <xf numFmtId="0" fontId="1" fillId="2" borderId="0" xfId="0" applyFont="1" applyFill="1"/>
    <xf numFmtId="0" fontId="7" fillId="2" borderId="0" xfId="0" applyFont="1" applyFill="1" applyAlignment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/>
    <xf numFmtId="0" fontId="5" fillId="2" borderId="0" xfId="0" applyFont="1" applyFill="1" applyAlignment="1">
      <alignment horizontal="center"/>
    </xf>
    <xf numFmtId="10" fontId="6" fillId="7" borderId="21" xfId="0" applyNumberFormat="1" applyFont="1" applyFill="1" applyBorder="1"/>
    <xf numFmtId="0" fontId="13" fillId="2" borderId="0" xfId="2" applyFont="1" applyFill="1" applyAlignment="1" applyProtection="1">
      <alignment horizontal="left" vertical="center"/>
    </xf>
    <xf numFmtId="3" fontId="5" fillId="2" borderId="22" xfId="0" applyNumberFormat="1" applyFont="1" applyFill="1" applyBorder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/>
    <xf numFmtId="0" fontId="1" fillId="8" borderId="0" xfId="0" applyFont="1" applyFill="1"/>
    <xf numFmtId="3" fontId="6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/>
      <protection locked="0"/>
    </xf>
    <xf numFmtId="0" fontId="7" fillId="6" borderId="14" xfId="0" applyFont="1" applyFill="1" applyBorder="1"/>
    <xf numFmtId="0" fontId="7" fillId="6" borderId="0" xfId="0" applyFont="1" applyFill="1"/>
    <xf numFmtId="0" fontId="7" fillId="6" borderId="15" xfId="0" applyFont="1" applyFill="1" applyBorder="1"/>
    <xf numFmtId="0" fontId="7" fillId="6" borderId="14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15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7" xfId="0" applyFont="1" applyFill="1" applyBorder="1"/>
    <xf numFmtId="0" fontId="1" fillId="6" borderId="17" xfId="0" applyFont="1" applyFill="1" applyBorder="1"/>
    <xf numFmtId="0" fontId="5" fillId="6" borderId="19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5" borderId="5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1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88"/>
  <sheetViews>
    <sheetView tabSelected="1" topLeftCell="A4" zoomScaleNormal="100" workbookViewId="0">
      <selection activeCell="L54" sqref="L54"/>
    </sheetView>
  </sheetViews>
  <sheetFormatPr defaultColWidth="9.15625" defaultRowHeight="12.3" x14ac:dyDescent="0.4"/>
  <cols>
    <col min="1" max="1" width="1.7890625" style="1" customWidth="1"/>
    <col min="2" max="2" width="24.15625" style="1" customWidth="1"/>
    <col min="3" max="3" width="11.7890625" style="1" customWidth="1"/>
    <col min="4" max="7" width="15.7890625" style="1" customWidth="1"/>
    <col min="8" max="9" width="15.7890625" style="1" hidden="1" customWidth="1"/>
    <col min="10" max="10" width="15.7890625" style="1" customWidth="1"/>
    <col min="11" max="11" width="4.7890625" style="1" customWidth="1"/>
    <col min="12" max="15" width="9.15625" style="1"/>
    <col min="16" max="16" width="7" style="1" customWidth="1"/>
    <col min="17" max="17" width="10.15625" style="1" customWidth="1"/>
    <col min="18" max="16384" width="9.15625" style="1"/>
  </cols>
  <sheetData>
    <row r="1" spans="2:17" ht="8.25" customHeight="1" x14ac:dyDescent="0.4"/>
    <row r="2" spans="2:17" ht="8.25" customHeight="1" x14ac:dyDescent="0.4"/>
    <row r="3" spans="2:17" ht="15" customHeight="1" x14ac:dyDescent="0.55000000000000004">
      <c r="B3" s="2" t="s">
        <v>0</v>
      </c>
      <c r="C3" s="3"/>
      <c r="D3" s="3"/>
      <c r="E3" s="3"/>
      <c r="F3" s="3"/>
      <c r="G3" s="3"/>
      <c r="H3" s="3"/>
      <c r="I3" s="3"/>
      <c r="J3" s="3"/>
      <c r="L3" s="88"/>
      <c r="M3" s="88"/>
      <c r="N3" s="88"/>
      <c r="O3" s="88"/>
      <c r="P3" s="89"/>
      <c r="Q3" s="89"/>
    </row>
    <row r="4" spans="2:17" ht="13" customHeight="1" thickBot="1" x14ac:dyDescent="0.45">
      <c r="B4" s="4" t="s">
        <v>77</v>
      </c>
      <c r="C4" s="5"/>
      <c r="D4" s="5"/>
      <c r="E4" s="5"/>
      <c r="F4" s="5"/>
      <c r="G4" s="5"/>
      <c r="H4" s="5"/>
      <c r="I4" s="5"/>
      <c r="J4" s="5"/>
      <c r="L4" s="90"/>
      <c r="M4" s="90"/>
      <c r="N4" s="90"/>
      <c r="O4" s="6"/>
      <c r="P4" s="91"/>
      <c r="Q4" s="92"/>
    </row>
    <row r="5" spans="2:17" ht="13" customHeight="1" thickTop="1" x14ac:dyDescent="0.4">
      <c r="B5" s="7"/>
      <c r="C5" s="7"/>
      <c r="D5" s="7"/>
      <c r="E5" s="7"/>
      <c r="F5" s="7"/>
      <c r="G5" s="7"/>
      <c r="H5" s="7"/>
      <c r="I5" s="7"/>
      <c r="J5" s="7"/>
      <c r="L5" s="8"/>
      <c r="M5" s="9"/>
      <c r="N5" s="9"/>
      <c r="O5" s="9"/>
      <c r="P5" s="9"/>
      <c r="Q5" s="10"/>
    </row>
    <row r="6" spans="2:17" ht="13" customHeight="1" x14ac:dyDescent="0.4">
      <c r="B6" s="11"/>
      <c r="C6" s="11"/>
      <c r="D6" s="12"/>
      <c r="E6" s="13"/>
      <c r="F6" s="13"/>
      <c r="G6" s="13"/>
      <c r="H6" s="13"/>
      <c r="I6" s="13"/>
      <c r="J6" s="13"/>
      <c r="L6" s="93"/>
      <c r="M6" s="94"/>
      <c r="N6" s="94"/>
      <c r="O6" s="14"/>
      <c r="P6" s="15"/>
      <c r="Q6" s="16"/>
    </row>
    <row r="7" spans="2:17" ht="13" customHeight="1" x14ac:dyDescent="0.4">
      <c r="B7" s="17" t="s">
        <v>1</v>
      </c>
      <c r="C7" s="17" t="s">
        <v>76</v>
      </c>
      <c r="D7" s="18" t="s">
        <v>2</v>
      </c>
      <c r="E7" s="19" t="s">
        <v>3</v>
      </c>
      <c r="F7" s="20" t="s">
        <v>4</v>
      </c>
      <c r="G7" s="20" t="s">
        <v>5</v>
      </c>
      <c r="H7" s="20" t="s">
        <v>6</v>
      </c>
      <c r="I7" s="20" t="s">
        <v>7</v>
      </c>
      <c r="J7" s="19" t="s">
        <v>8</v>
      </c>
      <c r="L7" s="21"/>
      <c r="M7" s="22" t="s">
        <v>43</v>
      </c>
      <c r="N7" s="22"/>
      <c r="O7" s="22"/>
      <c r="P7" s="22"/>
      <c r="Q7" s="23"/>
    </row>
    <row r="8" spans="2:17" ht="13" customHeight="1" x14ac:dyDescent="0.4">
      <c r="B8" s="7" t="s">
        <v>49</v>
      </c>
      <c r="C8" s="7">
        <f>80/1560</f>
        <v>5.128205128205128E-2</v>
      </c>
      <c r="D8" s="74">
        <v>88884.43</v>
      </c>
      <c r="E8" s="25">
        <f>D8*C8</f>
        <v>4558.1758974358972</v>
      </c>
      <c r="F8" s="25">
        <f>E8*1.03</f>
        <v>4694.921174358974</v>
      </c>
      <c r="G8" s="25">
        <f>F8*1.03</f>
        <v>4835.7688095897429</v>
      </c>
      <c r="H8" s="25">
        <v>0</v>
      </c>
      <c r="I8" s="25">
        <v>0</v>
      </c>
      <c r="J8" s="25">
        <f t="shared" ref="J8:J13" si="0">SUM(E8:I8)</f>
        <v>14088.865881384614</v>
      </c>
      <c r="K8" s="26"/>
      <c r="L8" s="21"/>
      <c r="M8" s="27"/>
      <c r="N8" s="27"/>
      <c r="O8" s="27"/>
      <c r="P8" s="27"/>
      <c r="Q8" s="23"/>
    </row>
    <row r="9" spans="2:17" ht="13" customHeight="1" x14ac:dyDescent="0.4">
      <c r="B9" s="7" t="s">
        <v>9</v>
      </c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f t="shared" si="0"/>
        <v>0</v>
      </c>
      <c r="K9" s="26"/>
      <c r="L9" s="28"/>
      <c r="M9" s="27"/>
      <c r="N9" s="27"/>
      <c r="O9" s="27"/>
      <c r="P9" s="27"/>
      <c r="Q9" s="29"/>
    </row>
    <row r="10" spans="2:17" ht="13" customHeight="1" x14ac:dyDescent="0.4">
      <c r="B10" s="7" t="s">
        <v>10</v>
      </c>
      <c r="C10" s="7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f t="shared" si="0"/>
        <v>0</v>
      </c>
      <c r="K10" s="26"/>
      <c r="L10" s="28"/>
      <c r="M10" s="27"/>
      <c r="N10" s="27" t="s">
        <v>11</v>
      </c>
      <c r="O10" s="14">
        <v>0.30099999999999999</v>
      </c>
      <c r="P10" s="27"/>
      <c r="Q10" s="29"/>
    </row>
    <row r="11" spans="2:17" ht="13" customHeight="1" x14ac:dyDescent="0.4">
      <c r="B11" s="7" t="s">
        <v>12</v>
      </c>
      <c r="C11" s="7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f t="shared" si="0"/>
        <v>0</v>
      </c>
      <c r="K11" s="26"/>
      <c r="L11" s="28"/>
      <c r="M11" s="27"/>
      <c r="N11" s="27"/>
      <c r="O11" s="14"/>
      <c r="P11" s="27"/>
      <c r="Q11" s="29"/>
    </row>
    <row r="12" spans="2:17" ht="13" customHeight="1" x14ac:dyDescent="0.4">
      <c r="B12" s="7" t="s">
        <v>13</v>
      </c>
      <c r="C12" s="7"/>
      <c r="D12" s="30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f t="shared" si="0"/>
        <v>0</v>
      </c>
      <c r="L12" s="21"/>
      <c r="M12" s="27"/>
      <c r="N12" s="27" t="s">
        <v>14</v>
      </c>
      <c r="O12" s="14">
        <v>0.42</v>
      </c>
      <c r="P12" s="27"/>
      <c r="Q12" s="23"/>
    </row>
    <row r="13" spans="2:17" ht="13" customHeight="1" x14ac:dyDescent="0.4">
      <c r="B13" s="31" t="s">
        <v>15</v>
      </c>
      <c r="C13" s="31"/>
      <c r="D13" s="32"/>
      <c r="E13" s="33">
        <f t="shared" ref="E13:I13" si="1">SUM(E8:E12)</f>
        <v>4558.1758974358972</v>
      </c>
      <c r="F13" s="33">
        <f t="shared" si="1"/>
        <v>4694.921174358974</v>
      </c>
      <c r="G13" s="33">
        <f t="shared" si="1"/>
        <v>4835.7688095897429</v>
      </c>
      <c r="H13" s="33">
        <f t="shared" si="1"/>
        <v>0</v>
      </c>
      <c r="I13" s="33">
        <f t="shared" si="1"/>
        <v>0</v>
      </c>
      <c r="J13" s="33">
        <f t="shared" si="0"/>
        <v>14088.865881384614</v>
      </c>
      <c r="L13" s="21"/>
      <c r="M13" s="27"/>
      <c r="N13" s="27"/>
      <c r="O13" s="14"/>
      <c r="P13" s="27"/>
      <c r="Q13" s="23"/>
    </row>
    <row r="14" spans="2:17" ht="13" customHeight="1" x14ac:dyDescent="0.4">
      <c r="B14" s="7"/>
      <c r="C14" s="7"/>
      <c r="D14" s="24"/>
      <c r="E14" s="25"/>
      <c r="F14" s="25"/>
      <c r="G14" s="25"/>
      <c r="H14" s="25"/>
      <c r="I14" s="25"/>
      <c r="J14" s="25"/>
      <c r="L14" s="21"/>
      <c r="M14" s="27"/>
      <c r="N14" s="27" t="s">
        <v>16</v>
      </c>
      <c r="O14" s="14">
        <v>3.5999999999999997E-2</v>
      </c>
      <c r="P14" s="27"/>
      <c r="Q14" s="23"/>
    </row>
    <row r="15" spans="2:17" ht="13" customHeight="1" x14ac:dyDescent="0.4">
      <c r="B15" s="34" t="s">
        <v>17</v>
      </c>
      <c r="C15" s="34"/>
      <c r="D15" s="35"/>
      <c r="E15" s="36"/>
      <c r="F15" s="36"/>
      <c r="G15" s="36"/>
      <c r="H15" s="36"/>
      <c r="I15" s="36"/>
      <c r="J15" s="36"/>
      <c r="L15" s="21"/>
      <c r="M15" s="15"/>
      <c r="N15" s="15"/>
      <c r="O15" s="37"/>
      <c r="P15" s="15"/>
      <c r="Q15" s="23"/>
    </row>
    <row r="16" spans="2:17" ht="13" customHeight="1" x14ac:dyDescent="0.4">
      <c r="B16" s="7" t="s">
        <v>50</v>
      </c>
      <c r="C16" s="7">
        <f>((260+780)/(1560+520))</f>
        <v>0.5</v>
      </c>
      <c r="D16" s="30">
        <f>25*(1560+520)</f>
        <v>52000</v>
      </c>
      <c r="E16" s="25">
        <f>D16*C16</f>
        <v>26000</v>
      </c>
      <c r="F16" s="25">
        <f>E16*1.03</f>
        <v>26780</v>
      </c>
      <c r="G16" s="25">
        <v>0</v>
      </c>
      <c r="H16" s="25">
        <v>0</v>
      </c>
      <c r="I16" s="25">
        <v>0</v>
      </c>
      <c r="J16" s="25">
        <f t="shared" ref="J16:J21" si="2">SUM(E16:I16)</f>
        <v>52780</v>
      </c>
      <c r="L16" s="21"/>
      <c r="M16" s="15"/>
      <c r="N16" s="27" t="s">
        <v>18</v>
      </c>
      <c r="O16" s="14">
        <v>8.6999999999999994E-2</v>
      </c>
      <c r="P16" s="15"/>
      <c r="Q16" s="23"/>
    </row>
    <row r="17" spans="2:17" ht="13" customHeight="1" x14ac:dyDescent="0.4">
      <c r="B17" s="7" t="s">
        <v>51</v>
      </c>
      <c r="C17" s="7">
        <v>1</v>
      </c>
      <c r="D17" s="75" t="s">
        <v>75</v>
      </c>
      <c r="E17" s="25">
        <v>0</v>
      </c>
      <c r="F17" s="25">
        <v>56000</v>
      </c>
      <c r="G17" s="25">
        <f>56000*1.03</f>
        <v>57680</v>
      </c>
      <c r="H17" s="25">
        <v>0</v>
      </c>
      <c r="I17" s="25">
        <v>0</v>
      </c>
      <c r="J17" s="25">
        <f t="shared" si="2"/>
        <v>113680</v>
      </c>
      <c r="L17" s="21"/>
      <c r="M17" s="15"/>
      <c r="N17" s="15"/>
      <c r="O17" s="37"/>
      <c r="P17" s="15"/>
      <c r="Q17" s="23"/>
    </row>
    <row r="18" spans="2:17" ht="13" customHeight="1" thickBot="1" x14ac:dyDescent="0.45">
      <c r="B18" s="7" t="s">
        <v>19</v>
      </c>
      <c r="C18" s="7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f t="shared" si="2"/>
        <v>0</v>
      </c>
      <c r="L18" s="38"/>
      <c r="M18" s="39"/>
      <c r="N18" s="39"/>
      <c r="O18" s="39"/>
      <c r="P18" s="39"/>
      <c r="Q18" s="40"/>
    </row>
    <row r="19" spans="2:17" ht="13" customHeight="1" thickTop="1" x14ac:dyDescent="0.4">
      <c r="B19" s="7" t="s">
        <v>20</v>
      </c>
      <c r="C19" s="7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f t="shared" si="2"/>
        <v>0</v>
      </c>
    </row>
    <row r="20" spans="2:17" ht="13" customHeight="1" x14ac:dyDescent="0.4">
      <c r="B20" s="7" t="s">
        <v>21</v>
      </c>
      <c r="C20" s="7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f t="shared" si="2"/>
        <v>0</v>
      </c>
    </row>
    <row r="21" spans="2:17" ht="13" customHeight="1" x14ac:dyDescent="0.4">
      <c r="B21" s="31" t="s">
        <v>22</v>
      </c>
      <c r="C21" s="31"/>
      <c r="D21" s="32"/>
      <c r="E21" s="33">
        <f t="shared" ref="E21:I21" si="3">SUM(E16:E20)</f>
        <v>26000</v>
      </c>
      <c r="F21" s="33">
        <f t="shared" si="3"/>
        <v>82780</v>
      </c>
      <c r="G21" s="33">
        <f t="shared" si="3"/>
        <v>57680</v>
      </c>
      <c r="H21" s="33">
        <f t="shared" si="3"/>
        <v>0</v>
      </c>
      <c r="I21" s="33">
        <f t="shared" si="3"/>
        <v>0</v>
      </c>
      <c r="J21" s="33">
        <f t="shared" si="2"/>
        <v>166460</v>
      </c>
    </row>
    <row r="22" spans="2:17" ht="13" customHeight="1" x14ac:dyDescent="0.4">
      <c r="B22" s="7"/>
      <c r="C22" s="7"/>
      <c r="D22" s="24"/>
      <c r="E22" s="25"/>
      <c r="F22" s="25"/>
      <c r="G22" s="25"/>
      <c r="H22" s="25"/>
      <c r="I22" s="25"/>
      <c r="J22" s="25"/>
    </row>
    <row r="23" spans="2:17" ht="13" customHeight="1" x14ac:dyDescent="0.4">
      <c r="B23" s="41" t="s">
        <v>23</v>
      </c>
      <c r="C23" s="31"/>
      <c r="D23" s="42" t="s">
        <v>24</v>
      </c>
      <c r="E23" s="33"/>
      <c r="F23" s="33"/>
      <c r="G23" s="33"/>
      <c r="H23" s="33"/>
      <c r="I23" s="33"/>
      <c r="J23" s="33"/>
    </row>
    <row r="24" spans="2:17" ht="13" customHeight="1" x14ac:dyDescent="0.4">
      <c r="B24" s="7" t="s">
        <v>49</v>
      </c>
      <c r="C24" s="7"/>
      <c r="D24" s="43">
        <v>0.30099999999999999</v>
      </c>
      <c r="E24" s="25">
        <f>SUM(D24*E8)</f>
        <v>1372.0109451282051</v>
      </c>
      <c r="F24" s="25">
        <f t="shared" ref="F24:F28" si="4">SUM(D24*F8)</f>
        <v>1413.1712734820512</v>
      </c>
      <c r="G24" s="25">
        <f>SUM(D24*G8)</f>
        <v>1455.5664116865125</v>
      </c>
      <c r="H24" s="25">
        <f t="shared" ref="H24:I28" si="5">SUM(D24*H8)</f>
        <v>0</v>
      </c>
      <c r="I24" s="25">
        <f t="shared" si="5"/>
        <v>0</v>
      </c>
      <c r="J24" s="25">
        <f t="shared" ref="J24:J34" si="6">SUM(E24:I24)</f>
        <v>4240.7486302967691</v>
      </c>
    </row>
    <row r="25" spans="2:17" ht="13" customHeight="1" x14ac:dyDescent="0.4">
      <c r="B25" s="7" t="s">
        <v>9</v>
      </c>
      <c r="C25" s="7"/>
      <c r="D25" s="43">
        <v>0</v>
      </c>
      <c r="E25" s="25">
        <f t="shared" ref="E25:E28" si="7">SUM(D25*E9)</f>
        <v>0</v>
      </c>
      <c r="F25" s="25">
        <f t="shared" si="4"/>
        <v>0</v>
      </c>
      <c r="G25" s="25">
        <f>SUM(D25*G9)</f>
        <v>0</v>
      </c>
      <c r="H25" s="25">
        <f t="shared" si="5"/>
        <v>0</v>
      </c>
      <c r="I25" s="25">
        <f t="shared" si="5"/>
        <v>0</v>
      </c>
      <c r="J25" s="25">
        <f t="shared" si="6"/>
        <v>0</v>
      </c>
    </row>
    <row r="26" spans="2:17" ht="13" customHeight="1" x14ac:dyDescent="0.4">
      <c r="B26" s="7" t="s">
        <v>10</v>
      </c>
      <c r="C26" s="7"/>
      <c r="D26" s="43">
        <v>0</v>
      </c>
      <c r="E26" s="25">
        <f t="shared" si="7"/>
        <v>0</v>
      </c>
      <c r="F26" s="25">
        <f t="shared" si="4"/>
        <v>0</v>
      </c>
      <c r="G26" s="25">
        <f>SUM(D26*G10)</f>
        <v>0</v>
      </c>
      <c r="H26" s="25">
        <f t="shared" si="5"/>
        <v>0</v>
      </c>
      <c r="I26" s="25">
        <f t="shared" si="5"/>
        <v>0</v>
      </c>
      <c r="J26" s="25">
        <f t="shared" si="6"/>
        <v>0</v>
      </c>
    </row>
    <row r="27" spans="2:17" ht="13" customHeight="1" x14ac:dyDescent="0.4">
      <c r="B27" s="7" t="s">
        <v>12</v>
      </c>
      <c r="C27" s="7"/>
      <c r="D27" s="43">
        <v>0</v>
      </c>
      <c r="E27" s="25">
        <f t="shared" si="7"/>
        <v>0</v>
      </c>
      <c r="F27" s="25">
        <f t="shared" si="4"/>
        <v>0</v>
      </c>
      <c r="G27" s="25">
        <f>SUM(D27*G11)</f>
        <v>0</v>
      </c>
      <c r="H27" s="25">
        <f t="shared" si="5"/>
        <v>0</v>
      </c>
      <c r="I27" s="25">
        <f t="shared" si="5"/>
        <v>0</v>
      </c>
      <c r="J27" s="25">
        <f t="shared" si="6"/>
        <v>0</v>
      </c>
    </row>
    <row r="28" spans="2:17" ht="13" customHeight="1" x14ac:dyDescent="0.4">
      <c r="B28" s="7" t="s">
        <v>13</v>
      </c>
      <c r="C28" s="7"/>
      <c r="D28" s="43">
        <v>0</v>
      </c>
      <c r="E28" s="25">
        <f t="shared" si="7"/>
        <v>0</v>
      </c>
      <c r="F28" s="25">
        <f t="shared" si="4"/>
        <v>0</v>
      </c>
      <c r="G28" s="25">
        <f>SUM(D28*G12)</f>
        <v>0</v>
      </c>
      <c r="H28" s="25">
        <f t="shared" si="5"/>
        <v>0</v>
      </c>
      <c r="I28" s="25">
        <f t="shared" si="5"/>
        <v>0</v>
      </c>
      <c r="J28" s="25">
        <f t="shared" si="6"/>
        <v>0</v>
      </c>
    </row>
    <row r="29" spans="2:17" ht="13" customHeight="1" x14ac:dyDescent="0.4">
      <c r="B29" s="7" t="s">
        <v>50</v>
      </c>
      <c r="C29" s="7"/>
      <c r="D29" s="43">
        <v>3.5999999999999997E-2</v>
      </c>
      <c r="E29" s="25">
        <f>SUM(D29*E16)</f>
        <v>935.99999999999989</v>
      </c>
      <c r="F29" s="25">
        <f t="shared" ref="F29:F33" si="8">SUM(D29*F16)</f>
        <v>964.07999999999993</v>
      </c>
      <c r="G29" s="25">
        <f>SUM(D29*G16)</f>
        <v>0</v>
      </c>
      <c r="H29" s="25">
        <f t="shared" ref="H29:I33" si="9">SUM(D29*H16)</f>
        <v>0</v>
      </c>
      <c r="I29" s="25">
        <f t="shared" si="9"/>
        <v>0</v>
      </c>
      <c r="J29" s="25">
        <f t="shared" si="6"/>
        <v>1900.08</v>
      </c>
    </row>
    <row r="30" spans="2:17" ht="13" customHeight="1" x14ac:dyDescent="0.4">
      <c r="B30" s="7" t="s">
        <v>73</v>
      </c>
      <c r="C30" s="7"/>
      <c r="D30" s="43">
        <v>0.42</v>
      </c>
      <c r="E30" s="25">
        <f t="shared" ref="E30:E33" si="10">SUM(D30*E17)</f>
        <v>0</v>
      </c>
      <c r="F30" s="25">
        <f t="shared" si="8"/>
        <v>23520</v>
      </c>
      <c r="G30" s="25">
        <f>SUM(D30*G17)</f>
        <v>24225.599999999999</v>
      </c>
      <c r="H30" s="25">
        <f t="shared" si="9"/>
        <v>0</v>
      </c>
      <c r="I30" s="25">
        <f t="shared" si="9"/>
        <v>0</v>
      </c>
      <c r="J30" s="25">
        <f t="shared" si="6"/>
        <v>47745.599999999999</v>
      </c>
    </row>
    <row r="31" spans="2:17" ht="13" customHeight="1" x14ac:dyDescent="0.4">
      <c r="B31" s="7" t="s">
        <v>19</v>
      </c>
      <c r="C31" s="7"/>
      <c r="D31" s="43">
        <v>0</v>
      </c>
      <c r="E31" s="25">
        <f t="shared" si="10"/>
        <v>0</v>
      </c>
      <c r="F31" s="25">
        <f t="shared" si="8"/>
        <v>0</v>
      </c>
      <c r="G31" s="25">
        <f>SUM(D31*G18)</f>
        <v>0</v>
      </c>
      <c r="H31" s="25">
        <f t="shared" si="9"/>
        <v>0</v>
      </c>
      <c r="I31" s="25">
        <f t="shared" si="9"/>
        <v>0</v>
      </c>
      <c r="J31" s="25">
        <f t="shared" si="6"/>
        <v>0</v>
      </c>
    </row>
    <row r="32" spans="2:17" ht="13" customHeight="1" x14ac:dyDescent="0.4">
      <c r="B32" s="7" t="s">
        <v>20</v>
      </c>
      <c r="C32" s="7"/>
      <c r="D32" s="43">
        <v>0</v>
      </c>
      <c r="E32" s="25">
        <f t="shared" si="10"/>
        <v>0</v>
      </c>
      <c r="F32" s="25">
        <f t="shared" si="8"/>
        <v>0</v>
      </c>
      <c r="G32" s="25">
        <f>SUM(D32*G19)</f>
        <v>0</v>
      </c>
      <c r="H32" s="25">
        <f t="shared" si="9"/>
        <v>0</v>
      </c>
      <c r="I32" s="25">
        <f t="shared" si="9"/>
        <v>0</v>
      </c>
      <c r="J32" s="25">
        <f t="shared" si="6"/>
        <v>0</v>
      </c>
    </row>
    <row r="33" spans="2:16" ht="13" customHeight="1" x14ac:dyDescent="0.4">
      <c r="B33" s="7" t="s">
        <v>21</v>
      </c>
      <c r="C33" s="7"/>
      <c r="D33" s="43">
        <v>0</v>
      </c>
      <c r="E33" s="25">
        <f t="shared" si="10"/>
        <v>0</v>
      </c>
      <c r="F33" s="25">
        <f t="shared" si="8"/>
        <v>0</v>
      </c>
      <c r="G33" s="25">
        <f>SUM(D33*G20)</f>
        <v>0</v>
      </c>
      <c r="H33" s="25">
        <f t="shared" si="9"/>
        <v>0</v>
      </c>
      <c r="I33" s="25">
        <f t="shared" si="9"/>
        <v>0</v>
      </c>
      <c r="J33" s="25">
        <f t="shared" si="6"/>
        <v>0</v>
      </c>
    </row>
    <row r="34" spans="2:16" ht="13" customHeight="1" x14ac:dyDescent="0.4">
      <c r="B34" s="31" t="s">
        <v>25</v>
      </c>
      <c r="C34" s="31"/>
      <c r="D34" s="31"/>
      <c r="E34" s="33">
        <f t="shared" ref="E34:I34" si="11">SUM(E24:E33)</f>
        <v>2308.0109451282051</v>
      </c>
      <c r="F34" s="33">
        <f t="shared" si="11"/>
        <v>25897.251273482052</v>
      </c>
      <c r="G34" s="33">
        <f t="shared" si="11"/>
        <v>25681.16641168651</v>
      </c>
      <c r="H34" s="33">
        <f t="shared" si="11"/>
        <v>0</v>
      </c>
      <c r="I34" s="33">
        <f t="shared" si="11"/>
        <v>0</v>
      </c>
      <c r="J34" s="33">
        <f t="shared" si="6"/>
        <v>53886.428630296767</v>
      </c>
    </row>
    <row r="35" spans="2:16" ht="13" customHeight="1" x14ac:dyDescent="0.4">
      <c r="B35" s="31" t="s">
        <v>26</v>
      </c>
      <c r="C35" s="31"/>
      <c r="D35" s="31"/>
      <c r="E35" s="33">
        <f>SUM(E13+E21+E34)</f>
        <v>32866.186842564101</v>
      </c>
      <c r="F35" s="33">
        <f>SUM(F13+F21+F34)</f>
        <v>113372.17244784102</v>
      </c>
      <c r="G35" s="33">
        <f t="shared" ref="G35:I35" si="12">SUM(G13+G21+G34)</f>
        <v>88196.935221276261</v>
      </c>
      <c r="H35" s="33">
        <f t="shared" si="12"/>
        <v>0</v>
      </c>
      <c r="I35" s="33">
        <f t="shared" si="12"/>
        <v>0</v>
      </c>
      <c r="J35" s="33">
        <f>SUM(J13+J21+J34)</f>
        <v>234435.29451168136</v>
      </c>
    </row>
    <row r="36" spans="2:16" ht="13" customHeight="1" x14ac:dyDescent="0.4">
      <c r="B36" s="7"/>
      <c r="C36" s="7"/>
      <c r="D36" s="7"/>
      <c r="E36" s="25"/>
      <c r="F36" s="25"/>
      <c r="G36" s="25"/>
      <c r="H36" s="25"/>
      <c r="I36" s="25"/>
      <c r="J36" s="25"/>
    </row>
    <row r="37" spans="2:16" ht="13" customHeight="1" x14ac:dyDescent="0.4">
      <c r="B37" s="41" t="s">
        <v>27</v>
      </c>
      <c r="C37" s="31"/>
      <c r="D37" s="31"/>
      <c r="E37" s="33"/>
      <c r="F37" s="33"/>
      <c r="G37" s="33"/>
      <c r="H37" s="33"/>
      <c r="I37" s="33"/>
      <c r="J37" s="33"/>
    </row>
    <row r="38" spans="2:16" ht="13" customHeight="1" x14ac:dyDescent="0.4">
      <c r="B38" s="7" t="s">
        <v>53</v>
      </c>
      <c r="C38" s="7">
        <f>200*5</f>
        <v>1000</v>
      </c>
      <c r="D38" s="7" t="s">
        <v>54</v>
      </c>
      <c r="E38" s="25">
        <v>5700</v>
      </c>
      <c r="F38" s="25">
        <v>8700</v>
      </c>
      <c r="G38" s="25">
        <v>3000</v>
      </c>
      <c r="H38" s="25">
        <v>0</v>
      </c>
      <c r="I38" s="25">
        <v>0</v>
      </c>
      <c r="J38" s="25">
        <f t="shared" ref="J38:J43" si="13">SUM(E38:I38)</f>
        <v>17400</v>
      </c>
      <c r="L38" s="95" t="s">
        <v>44</v>
      </c>
      <c r="M38" s="96"/>
      <c r="N38" s="96"/>
      <c r="O38" s="96"/>
      <c r="P38" s="97"/>
    </row>
    <row r="39" spans="2:16" ht="13" customHeight="1" x14ac:dyDescent="0.4">
      <c r="B39" s="7"/>
      <c r="C39" s="7">
        <v>300</v>
      </c>
      <c r="D39" s="7" t="s">
        <v>55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f t="shared" si="13"/>
        <v>0</v>
      </c>
      <c r="L39" s="76" t="s">
        <v>45</v>
      </c>
      <c r="M39" s="77"/>
      <c r="N39" s="77"/>
      <c r="O39" s="77"/>
      <c r="P39" s="78"/>
    </row>
    <row r="40" spans="2:16" ht="13" customHeight="1" x14ac:dyDescent="0.4">
      <c r="B40" s="7" t="s">
        <v>59</v>
      </c>
      <c r="C40" s="7">
        <v>1000</v>
      </c>
      <c r="D40" s="7" t="s">
        <v>56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f t="shared" si="13"/>
        <v>0</v>
      </c>
      <c r="L40" s="76" t="s">
        <v>46</v>
      </c>
      <c r="M40" s="77"/>
      <c r="N40" s="77"/>
      <c r="O40" s="77"/>
      <c r="P40" s="78"/>
    </row>
    <row r="41" spans="2:16" ht="13" customHeight="1" x14ac:dyDescent="0.4">
      <c r="B41" s="7" t="s">
        <v>60</v>
      </c>
      <c r="C41" s="7" t="s">
        <v>57</v>
      </c>
      <c r="D41" s="7"/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f t="shared" si="13"/>
        <v>0</v>
      </c>
      <c r="L41" s="44"/>
      <c r="M41" s="45"/>
      <c r="N41" s="45"/>
      <c r="O41" s="45"/>
      <c r="P41" s="46"/>
    </row>
    <row r="42" spans="2:16" ht="13" customHeight="1" x14ac:dyDescent="0.4">
      <c r="B42" s="7"/>
      <c r="C42" s="7">
        <v>100</v>
      </c>
      <c r="D42" s="7" t="s">
        <v>58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f t="shared" si="13"/>
        <v>0</v>
      </c>
      <c r="L42" s="79" t="s">
        <v>47</v>
      </c>
      <c r="M42" s="80"/>
      <c r="N42" s="80"/>
      <c r="O42" s="80"/>
      <c r="P42" s="81"/>
    </row>
    <row r="43" spans="2:16" ht="13" customHeight="1" x14ac:dyDescent="0.4">
      <c r="B43" s="31" t="s">
        <v>28</v>
      </c>
      <c r="C43" s="31"/>
      <c r="D43" s="31"/>
      <c r="E43" s="33">
        <f>SUM(E38:E42)</f>
        <v>5700</v>
      </c>
      <c r="F43" s="33">
        <f t="shared" ref="F43:I43" si="14">SUM(F38:F42)</f>
        <v>8700</v>
      </c>
      <c r="G43" s="33">
        <f t="shared" si="14"/>
        <v>3000</v>
      </c>
      <c r="H43" s="33">
        <f t="shared" si="14"/>
        <v>0</v>
      </c>
      <c r="I43" s="33">
        <f t="shared" si="14"/>
        <v>0</v>
      </c>
      <c r="J43" s="33">
        <f t="shared" si="13"/>
        <v>17400</v>
      </c>
      <c r="L43" s="79"/>
      <c r="M43" s="80"/>
      <c r="N43" s="80"/>
      <c r="O43" s="80"/>
      <c r="P43" s="81"/>
    </row>
    <row r="44" spans="2:16" ht="13" customHeight="1" x14ac:dyDescent="0.4">
      <c r="B44" s="7"/>
      <c r="C44" s="7"/>
      <c r="D44" s="7"/>
      <c r="E44" s="25"/>
      <c r="F44" s="25"/>
      <c r="G44" s="25"/>
      <c r="H44" s="25"/>
      <c r="I44" s="25"/>
      <c r="J44" s="25"/>
      <c r="L44" s="82"/>
      <c r="M44" s="83"/>
      <c r="N44" s="83"/>
      <c r="O44" s="83"/>
      <c r="P44" s="84"/>
    </row>
    <row r="45" spans="2:16" ht="13" customHeight="1" x14ac:dyDescent="0.4">
      <c r="B45" s="41" t="s">
        <v>29</v>
      </c>
      <c r="C45" s="31"/>
      <c r="D45" s="31"/>
      <c r="E45" s="33"/>
      <c r="F45" s="33"/>
      <c r="G45" s="33"/>
      <c r="H45" s="33"/>
      <c r="I45" s="33"/>
      <c r="J45" s="33"/>
    </row>
    <row r="46" spans="2:16" ht="13" customHeight="1" x14ac:dyDescent="0.4">
      <c r="B46" s="7" t="s">
        <v>64</v>
      </c>
      <c r="C46" s="7" t="s">
        <v>74</v>
      </c>
      <c r="D46" s="7" t="s">
        <v>61</v>
      </c>
      <c r="E46" s="25">
        <v>0</v>
      </c>
      <c r="F46" s="25">
        <v>3600</v>
      </c>
      <c r="G46" s="25">
        <v>7200</v>
      </c>
      <c r="H46" s="25">
        <v>0</v>
      </c>
      <c r="I46" s="25">
        <v>0</v>
      </c>
      <c r="J46" s="25">
        <f>SUM(E46:I46)</f>
        <v>10800</v>
      </c>
    </row>
    <row r="47" spans="2:16" ht="13" customHeight="1" x14ac:dyDescent="0.4">
      <c r="B47" s="7" t="s">
        <v>62</v>
      </c>
      <c r="C47" s="7" t="s">
        <v>69</v>
      </c>
      <c r="D47" s="7"/>
      <c r="E47" s="25">
        <v>10500</v>
      </c>
      <c r="F47" s="25">
        <v>0</v>
      </c>
      <c r="G47" s="25">
        <v>0</v>
      </c>
      <c r="H47" s="25">
        <v>0</v>
      </c>
      <c r="I47" s="25">
        <v>0</v>
      </c>
      <c r="J47" s="25">
        <f t="shared" ref="J47:J51" si="15">SUM(E47:I47)</f>
        <v>10500</v>
      </c>
    </row>
    <row r="48" spans="2:16" ht="13" customHeight="1" x14ac:dyDescent="0.4">
      <c r="B48" s="7" t="s">
        <v>65</v>
      </c>
      <c r="C48" s="7"/>
      <c r="D48" s="7"/>
      <c r="E48" s="25">
        <v>2085</v>
      </c>
      <c r="F48" s="25">
        <v>2085</v>
      </c>
      <c r="G48" s="25">
        <v>2085</v>
      </c>
      <c r="H48" s="25">
        <v>0</v>
      </c>
      <c r="I48" s="25">
        <v>0</v>
      </c>
      <c r="J48" s="25">
        <f t="shared" si="15"/>
        <v>6255</v>
      </c>
    </row>
    <row r="49" spans="2:10" ht="13" customHeight="1" x14ac:dyDescent="0.4">
      <c r="B49" s="7" t="s">
        <v>66</v>
      </c>
      <c r="C49" s="7"/>
      <c r="D49" s="7"/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f t="shared" si="15"/>
        <v>0</v>
      </c>
    </row>
    <row r="50" spans="2:10" ht="13" customHeight="1" x14ac:dyDescent="0.4">
      <c r="B50" s="7" t="s">
        <v>71</v>
      </c>
      <c r="C50" s="7"/>
      <c r="D50" s="7"/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f t="shared" si="15"/>
        <v>0</v>
      </c>
    </row>
    <row r="51" spans="2:10" ht="13" customHeight="1" x14ac:dyDescent="0.4">
      <c r="B51" s="7" t="s">
        <v>67</v>
      </c>
      <c r="C51" s="7"/>
      <c r="D51" s="7"/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f t="shared" si="15"/>
        <v>0</v>
      </c>
    </row>
    <row r="52" spans="2:10" ht="13" customHeight="1" x14ac:dyDescent="0.4">
      <c r="B52" s="7" t="s">
        <v>68</v>
      </c>
      <c r="C52" s="7"/>
      <c r="D52" s="7"/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f>SUM(E52:I52)</f>
        <v>0</v>
      </c>
    </row>
    <row r="53" spans="2:10" ht="13" customHeight="1" x14ac:dyDescent="0.4">
      <c r="B53" s="7" t="s">
        <v>72</v>
      </c>
      <c r="C53" s="7"/>
      <c r="D53" s="7"/>
      <c r="E53" s="25">
        <v>200</v>
      </c>
      <c r="F53" s="25">
        <v>400</v>
      </c>
      <c r="G53" s="25">
        <v>400</v>
      </c>
      <c r="H53" s="25">
        <v>0</v>
      </c>
      <c r="I53" s="25">
        <v>0</v>
      </c>
      <c r="J53" s="25">
        <f>SUM(E53:I53)</f>
        <v>1000</v>
      </c>
    </row>
    <row r="54" spans="2:10" ht="13" customHeight="1" x14ac:dyDescent="0.4">
      <c r="B54" s="7" t="s">
        <v>78</v>
      </c>
      <c r="C54" s="7"/>
      <c r="D54" s="7"/>
      <c r="E54" s="25">
        <v>1250</v>
      </c>
      <c r="F54" s="25">
        <v>1250</v>
      </c>
      <c r="G54" s="25">
        <v>0</v>
      </c>
      <c r="H54" s="25">
        <v>0</v>
      </c>
      <c r="I54" s="25">
        <v>0</v>
      </c>
      <c r="J54" s="25">
        <f>SUM(E54:I54)</f>
        <v>2500</v>
      </c>
    </row>
    <row r="55" spans="2:10" ht="13" customHeight="1" x14ac:dyDescent="0.4">
      <c r="B55" s="7"/>
      <c r="C55" s="7"/>
      <c r="D55" s="7"/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f>SUM(E55:I55)</f>
        <v>0</v>
      </c>
    </row>
    <row r="56" spans="2:10" ht="13" customHeight="1" x14ac:dyDescent="0.4">
      <c r="B56" s="31" t="s">
        <v>30</v>
      </c>
      <c r="C56" s="31"/>
      <c r="D56" s="31"/>
      <c r="E56" s="33">
        <f t="shared" ref="E56:I56" si="16">SUM(E46:E55)</f>
        <v>14035</v>
      </c>
      <c r="F56" s="33">
        <f t="shared" si="16"/>
        <v>7335</v>
      </c>
      <c r="G56" s="33">
        <f t="shared" si="16"/>
        <v>9685</v>
      </c>
      <c r="H56" s="33">
        <f t="shared" si="16"/>
        <v>0</v>
      </c>
      <c r="I56" s="33">
        <f t="shared" si="16"/>
        <v>0</v>
      </c>
      <c r="J56" s="33">
        <f>SUM(E56:I56)</f>
        <v>31055</v>
      </c>
    </row>
    <row r="57" spans="2:10" ht="13" customHeight="1" x14ac:dyDescent="0.4">
      <c r="B57" s="47"/>
      <c r="C57" s="7"/>
      <c r="D57" s="7"/>
      <c r="E57" s="7"/>
      <c r="F57" s="7"/>
      <c r="G57" s="7"/>
      <c r="H57" s="7"/>
      <c r="I57" s="7"/>
      <c r="J57" s="7"/>
    </row>
    <row r="58" spans="2:10" ht="13" customHeight="1" x14ac:dyDescent="0.4">
      <c r="C58" s="7"/>
      <c r="D58" s="7"/>
      <c r="E58" s="48"/>
      <c r="F58" s="48"/>
      <c r="G58" s="48"/>
      <c r="H58" s="48"/>
      <c r="I58" s="48"/>
      <c r="J58" s="48"/>
    </row>
    <row r="59" spans="2:10" ht="13" customHeight="1" x14ac:dyDescent="0.4">
      <c r="B59" s="41" t="s">
        <v>31</v>
      </c>
      <c r="C59" s="31"/>
      <c r="D59" s="31"/>
      <c r="E59" s="49">
        <f>SUM(E35+E43+E56)</f>
        <v>52601.186842564101</v>
      </c>
      <c r="F59" s="49">
        <f>SUM(F35+F43+F56)</f>
        <v>129407.17244784102</v>
      </c>
      <c r="G59" s="49">
        <f>SUM(G35+G43+G56)</f>
        <v>100881.93522127626</v>
      </c>
      <c r="H59" s="49">
        <f>SUM(H35+H43+H56)</f>
        <v>0</v>
      </c>
      <c r="I59" s="49">
        <f>SUM(I35+I43+I56)</f>
        <v>0</v>
      </c>
      <c r="J59" s="50">
        <f>SUM(E59:I59)</f>
        <v>282890.29451168136</v>
      </c>
    </row>
    <row r="60" spans="2:10" ht="13" customHeight="1" thickBot="1" x14ac:dyDescent="0.45">
      <c r="B60" s="47"/>
      <c r="C60" s="7"/>
      <c r="D60" s="7"/>
      <c r="E60" s="51"/>
      <c r="F60" s="51"/>
      <c r="G60" s="51"/>
      <c r="H60" s="51"/>
      <c r="I60" s="51"/>
      <c r="J60" s="52"/>
    </row>
    <row r="61" spans="2:10" ht="13" customHeight="1" thickTop="1" x14ac:dyDescent="0.4">
      <c r="B61" s="85" t="s">
        <v>32</v>
      </c>
      <c r="C61" s="86"/>
      <c r="D61" s="86"/>
      <c r="E61" s="86"/>
      <c r="F61" s="86"/>
      <c r="G61" s="86"/>
      <c r="H61" s="86"/>
      <c r="I61" s="86"/>
      <c r="J61" s="86"/>
    </row>
    <row r="62" spans="2:10" ht="13" customHeight="1" thickBot="1" x14ac:dyDescent="0.45">
      <c r="B62" s="87"/>
      <c r="C62" s="87"/>
      <c r="D62" s="87"/>
      <c r="E62" s="87"/>
      <c r="F62" s="87"/>
      <c r="G62" s="87"/>
      <c r="H62" s="87"/>
      <c r="I62" s="87"/>
      <c r="J62" s="87"/>
    </row>
    <row r="63" spans="2:10" ht="13" customHeight="1" thickTop="1" x14ac:dyDescent="0.4"/>
    <row r="64" spans="2:10" ht="13" customHeight="1" x14ac:dyDescent="0.4">
      <c r="B64" s="41" t="s">
        <v>33</v>
      </c>
      <c r="C64" s="31"/>
      <c r="D64" s="31"/>
      <c r="E64" s="31"/>
      <c r="F64" s="31"/>
      <c r="G64" s="31"/>
      <c r="H64" s="31"/>
      <c r="I64" s="31"/>
      <c r="J64" s="53"/>
    </row>
    <row r="65" spans="2:13" ht="13" customHeight="1" x14ac:dyDescent="0.4"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f>SUM(E65:I65)</f>
        <v>0</v>
      </c>
    </row>
    <row r="66" spans="2:13" ht="13" customHeight="1" x14ac:dyDescent="0.4">
      <c r="B66" s="31" t="s">
        <v>34</v>
      </c>
      <c r="C66" s="31"/>
      <c r="D66" s="31"/>
      <c r="E66" s="33">
        <f>SUM(E65:E65)</f>
        <v>0</v>
      </c>
      <c r="F66" s="33">
        <f>SUM(F65:F65)</f>
        <v>0</v>
      </c>
      <c r="G66" s="33">
        <f>SUM(G65:G65)</f>
        <v>0</v>
      </c>
      <c r="H66" s="33">
        <f>SUM(H65:H65)</f>
        <v>0</v>
      </c>
      <c r="I66" s="33">
        <f>SUM(I65:I65)</f>
        <v>0</v>
      </c>
      <c r="J66" s="33">
        <f>SUM(E66:I66)</f>
        <v>0</v>
      </c>
    </row>
    <row r="67" spans="2:13" ht="13" customHeight="1" x14ac:dyDescent="0.4"/>
    <row r="68" spans="2:13" ht="13" customHeight="1" x14ac:dyDescent="0.4">
      <c r="B68" s="41" t="s">
        <v>35</v>
      </c>
      <c r="C68" s="31"/>
      <c r="D68" s="31"/>
      <c r="E68" s="31"/>
      <c r="F68" s="31"/>
      <c r="G68" s="31"/>
      <c r="H68" s="31"/>
      <c r="I68" s="31"/>
      <c r="J68" s="53"/>
    </row>
    <row r="69" spans="2:13" ht="13" customHeight="1" x14ac:dyDescent="0.4"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51">
        <f t="shared" ref="J69:J72" si="17">SUM(E69:I69)</f>
        <v>0</v>
      </c>
    </row>
    <row r="70" spans="2:13" ht="13" customHeight="1" x14ac:dyDescent="0.4"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1">
        <f t="shared" si="17"/>
        <v>0</v>
      </c>
    </row>
    <row r="71" spans="2:13" ht="13" customHeight="1" x14ac:dyDescent="0.4"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1">
        <f t="shared" si="17"/>
        <v>0</v>
      </c>
    </row>
    <row r="72" spans="2:13" ht="13" customHeight="1" x14ac:dyDescent="0.4"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1">
        <f t="shared" si="17"/>
        <v>0</v>
      </c>
    </row>
    <row r="73" spans="2:13" ht="13" customHeight="1" x14ac:dyDescent="0.4">
      <c r="B73" s="31" t="s">
        <v>36</v>
      </c>
      <c r="C73" s="31"/>
      <c r="D73" s="31"/>
      <c r="E73" s="31">
        <f>SUM(E69:E72)</f>
        <v>0</v>
      </c>
      <c r="F73" s="31">
        <f>SUM(F69:F72)</f>
        <v>0</v>
      </c>
      <c r="G73" s="31">
        <f>SUM(G69:G72)</f>
        <v>0</v>
      </c>
      <c r="H73" s="31">
        <f>SUM(H69:H72)</f>
        <v>0</v>
      </c>
      <c r="I73" s="31">
        <f>SUM(I69:I72)</f>
        <v>0</v>
      </c>
      <c r="J73" s="53">
        <f>SUM(E73:I73)</f>
        <v>0</v>
      </c>
    </row>
    <row r="74" spans="2:13" ht="13" customHeight="1" x14ac:dyDescent="0.4"/>
    <row r="75" spans="2:13" ht="13" customHeight="1" x14ac:dyDescent="0.4">
      <c r="B75" s="54" t="s">
        <v>37</v>
      </c>
      <c r="C75" s="55"/>
      <c r="D75" s="55"/>
      <c r="E75" s="56"/>
      <c r="F75" s="56"/>
      <c r="G75" s="56"/>
      <c r="H75" s="56"/>
      <c r="I75" s="56"/>
      <c r="J75" s="56"/>
    </row>
    <row r="76" spans="2:13" ht="13" customHeight="1" x14ac:dyDescent="0.4">
      <c r="B76" s="57" t="s">
        <v>52</v>
      </c>
      <c r="C76" s="57"/>
      <c r="D76" s="57"/>
      <c r="E76" s="58">
        <v>12050</v>
      </c>
      <c r="F76" s="58">
        <f>E76*1.1</f>
        <v>13255.000000000002</v>
      </c>
      <c r="G76" s="58">
        <v>0</v>
      </c>
      <c r="H76" s="58">
        <v>0</v>
      </c>
      <c r="I76" s="58">
        <v>0</v>
      </c>
      <c r="J76" s="25">
        <f>SUM(E76:I76)</f>
        <v>25305</v>
      </c>
    </row>
    <row r="77" spans="2:13" ht="13" customHeight="1" x14ac:dyDescent="0.4">
      <c r="B77" s="57" t="s">
        <v>63</v>
      </c>
      <c r="C77" s="57" t="s">
        <v>70</v>
      </c>
      <c r="D77" s="57"/>
      <c r="E77" s="58">
        <v>30000</v>
      </c>
      <c r="F77" s="58">
        <v>30000</v>
      </c>
      <c r="G77" s="58">
        <v>0</v>
      </c>
      <c r="H77" s="58">
        <v>0</v>
      </c>
      <c r="I77" s="58">
        <v>0</v>
      </c>
      <c r="J77" s="25">
        <f t="shared" ref="J77:J79" si="18">SUM(E77:I77)</f>
        <v>60000</v>
      </c>
      <c r="M77" s="25"/>
    </row>
    <row r="78" spans="2:13" ht="13" customHeight="1" x14ac:dyDescent="0.4">
      <c r="B78" s="57"/>
      <c r="C78" s="57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25">
        <f t="shared" si="18"/>
        <v>0</v>
      </c>
    </row>
    <row r="79" spans="2:13" ht="13" customHeight="1" x14ac:dyDescent="0.4">
      <c r="B79" s="57"/>
      <c r="C79" s="57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25">
        <f t="shared" si="18"/>
        <v>0</v>
      </c>
    </row>
    <row r="80" spans="2:13" ht="13" customHeight="1" x14ac:dyDescent="0.4">
      <c r="B80" s="31" t="s">
        <v>38</v>
      </c>
      <c r="C80" s="31"/>
      <c r="D80" s="31"/>
      <c r="E80" s="33">
        <f>SUM(E76:E79)</f>
        <v>42050</v>
      </c>
      <c r="F80" s="33">
        <f t="shared" ref="F80:J80" si="19">SUM(F76:F79)</f>
        <v>43255</v>
      </c>
      <c r="G80" s="33">
        <f t="shared" si="19"/>
        <v>0</v>
      </c>
      <c r="H80" s="33">
        <f t="shared" si="19"/>
        <v>0</v>
      </c>
      <c r="I80" s="33">
        <f t="shared" si="19"/>
        <v>0</v>
      </c>
      <c r="J80" s="33">
        <f t="shared" si="19"/>
        <v>85305</v>
      </c>
    </row>
    <row r="81" spans="2:23" ht="13" customHeight="1" x14ac:dyDescent="0.4">
      <c r="B81" s="7"/>
      <c r="C81" s="7"/>
      <c r="D81" s="7"/>
      <c r="E81" s="25"/>
      <c r="F81" s="25"/>
      <c r="G81" s="25"/>
      <c r="H81" s="25"/>
      <c r="I81" s="25"/>
      <c r="J81" s="25"/>
    </row>
    <row r="82" spans="2:23" ht="13" customHeight="1" x14ac:dyDescent="0.4">
      <c r="B82" s="41" t="s">
        <v>39</v>
      </c>
      <c r="C82" s="59"/>
      <c r="D82" s="59"/>
      <c r="E82" s="60">
        <f>SUM(E59+E66+E73+E80)</f>
        <v>94651.186842564101</v>
      </c>
      <c r="F82" s="60">
        <f>SUM(F59+F66+F73+F80)</f>
        <v>172662.17244784103</v>
      </c>
      <c r="G82" s="60">
        <f>SUM(G59+G66+G73+G80)</f>
        <v>100881.93522127626</v>
      </c>
      <c r="H82" s="60">
        <f>SUM(H59+H66+H73+H80)</f>
        <v>0</v>
      </c>
      <c r="I82" s="60">
        <f>SUM(I59+I66+I73+I80)</f>
        <v>0</v>
      </c>
      <c r="J82" s="61">
        <f>SUM(E82:I82)</f>
        <v>368195.29451168136</v>
      </c>
    </row>
    <row r="83" spans="2:23" ht="13" customHeight="1" thickBot="1" x14ac:dyDescent="0.45">
      <c r="B83" s="47"/>
      <c r="C83" s="62"/>
      <c r="D83" s="63"/>
      <c r="E83" s="64"/>
      <c r="F83" s="64"/>
      <c r="G83" s="64"/>
      <c r="H83" s="64"/>
      <c r="I83" s="64"/>
      <c r="J83" s="65"/>
    </row>
    <row r="84" spans="2:23" ht="13" customHeight="1" thickBot="1" x14ac:dyDescent="0.45">
      <c r="B84" s="41" t="s">
        <v>40</v>
      </c>
      <c r="C84" s="66" t="s">
        <v>41</v>
      </c>
      <c r="D84" s="67">
        <v>0.5</v>
      </c>
      <c r="E84" s="61">
        <f>SUM(D84*E59)</f>
        <v>26300.59342128205</v>
      </c>
      <c r="F84" s="61">
        <f>SUM(D84*F59)</f>
        <v>64703.586223920509</v>
      </c>
      <c r="G84" s="61">
        <f>SUM(D84*G59)</f>
        <v>50440.96761063813</v>
      </c>
      <c r="H84" s="61">
        <f>SUM(D84*H59)</f>
        <v>0</v>
      </c>
      <c r="I84" s="61">
        <f>SUM(D84*I59)</f>
        <v>0</v>
      </c>
      <c r="J84" s="61">
        <f>SUM(E84:I84)</f>
        <v>141445.14725584068</v>
      </c>
      <c r="O84" s="73" t="s">
        <v>48</v>
      </c>
      <c r="P84" s="73"/>
      <c r="Q84" s="73"/>
      <c r="R84" s="73"/>
      <c r="S84" s="73"/>
      <c r="T84" s="73"/>
      <c r="U84" s="73"/>
      <c r="V84" s="73"/>
      <c r="W84" s="73"/>
    </row>
    <row r="85" spans="2:23" ht="13" customHeight="1" x14ac:dyDescent="0.4">
      <c r="B85" s="57"/>
      <c r="C85" s="57"/>
      <c r="D85" s="57"/>
      <c r="E85" s="58"/>
      <c r="F85" s="58"/>
      <c r="G85" s="58"/>
      <c r="H85" s="58"/>
      <c r="I85" s="58"/>
      <c r="J85" s="25"/>
    </row>
    <row r="86" spans="2:23" ht="13" customHeight="1" thickBot="1" x14ac:dyDescent="0.45">
      <c r="B86" s="68" t="s">
        <v>42</v>
      </c>
      <c r="C86" s="59"/>
      <c r="D86" s="59"/>
      <c r="E86" s="69">
        <f>SUM(E82+E84)</f>
        <v>120951.78026384616</v>
      </c>
      <c r="F86" s="69">
        <f>SUM(F82+F84)</f>
        <v>237365.75867176155</v>
      </c>
      <c r="G86" s="69">
        <f t="shared" ref="G86:I86" si="20">SUM(G82+G84)</f>
        <v>151322.9028319144</v>
      </c>
      <c r="H86" s="69">
        <f t="shared" si="20"/>
        <v>0</v>
      </c>
      <c r="I86" s="69">
        <f t="shared" si="20"/>
        <v>0</v>
      </c>
      <c r="J86" s="69">
        <f>SUM(E86:I86)</f>
        <v>509640.44176752213</v>
      </c>
    </row>
    <row r="87" spans="2:23" ht="15" customHeight="1" thickTop="1" x14ac:dyDescent="0.45">
      <c r="B87" s="70"/>
      <c r="C87" s="70"/>
      <c r="D87" s="70"/>
      <c r="E87" s="71"/>
      <c r="F87" s="71"/>
      <c r="G87" s="71"/>
      <c r="H87" s="71"/>
      <c r="I87" s="71"/>
      <c r="J87" s="72"/>
    </row>
    <row r="88" spans="2:23" ht="15" customHeight="1" x14ac:dyDescent="0.4"/>
  </sheetData>
  <mergeCells count="9">
    <mergeCell ref="L40:P40"/>
    <mergeCell ref="L42:P44"/>
    <mergeCell ref="B61:J62"/>
    <mergeCell ref="L3:Q3"/>
    <mergeCell ref="L4:N4"/>
    <mergeCell ref="P4:Q4"/>
    <mergeCell ref="L6:N6"/>
    <mergeCell ref="L38:P38"/>
    <mergeCell ref="L39:P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MTDC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Mittelstaedt, Eric (emittelstaedt@uidaho.edu)</cp:lastModifiedBy>
  <dcterms:created xsi:type="dcterms:W3CDTF">2019-02-28T20:07:31Z</dcterms:created>
  <dcterms:modified xsi:type="dcterms:W3CDTF">2022-12-08T23:34:28Z</dcterms:modified>
</cp:coreProperties>
</file>