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meladi_uidaho_edu/Documents/Desktop/"/>
    </mc:Choice>
  </mc:AlternateContent>
  <xr:revisionPtr revIDLastSave="61" documentId="11_374FA3A1128EE2B024C330EB91AA4A7C10FE5E2A" xr6:coauthVersionLast="47" xr6:coauthVersionMax="47" xr10:uidLastSave="{A08F6C19-AB73-4543-9A89-3480B1677F5A}"/>
  <bookViews>
    <workbookView xWindow="-25320" yWindow="-120" windowWidth="25440" windowHeight="15390" activeTab="2" xr2:uid="{00000000-000D-0000-FFFF-FFFF00000000}"/>
  </bookViews>
  <sheets>
    <sheet name="Workshop Budget" sheetId="1" r:id="rId1"/>
    <sheet name="Data Sheet" sheetId="6" r:id="rId2"/>
    <sheet name="Travel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1" l="1"/>
  <c r="D27" i="1"/>
  <c r="E8" i="8"/>
  <c r="E24" i="8"/>
  <c r="E23" i="8"/>
  <c r="D14" i="8"/>
  <c r="E11" i="1"/>
  <c r="E10" i="1"/>
  <c r="F28" i="8" l="1"/>
  <c r="F29" i="8"/>
  <c r="F30" i="8"/>
  <c r="F27" i="8"/>
  <c r="E20" i="8"/>
  <c r="E21" i="8"/>
  <c r="E22" i="8"/>
  <c r="E19" i="8"/>
  <c r="E13" i="8"/>
  <c r="E14" i="8"/>
  <c r="E15" i="8"/>
  <c r="D8" i="6"/>
  <c r="D7" i="6"/>
  <c r="F25" i="1"/>
  <c r="H25" i="1" s="1"/>
  <c r="F24" i="1"/>
  <c r="H24" i="1" s="1"/>
  <c r="F22" i="1"/>
  <c r="H22" i="1" s="1"/>
  <c r="H17" i="1"/>
  <c r="H16" i="1"/>
  <c r="F31" i="8" l="1"/>
  <c r="F18" i="1" s="1"/>
  <c r="E7" i="8"/>
  <c r="D13" i="1"/>
  <c r="H18" i="1" l="1"/>
  <c r="E5" i="8"/>
  <c r="E12" i="8"/>
  <c r="E16" i="8" s="1"/>
  <c r="E6" i="8" s="1"/>
  <c r="J18" i="1" l="1"/>
  <c r="E9" i="8"/>
  <c r="F10" i="1"/>
  <c r="F23" i="1" l="1"/>
  <c r="H23" i="1" s="1"/>
  <c r="J25" i="1" s="1"/>
  <c r="H10" i="1"/>
  <c r="F11" i="1"/>
  <c r="H11" i="1" s="1"/>
  <c r="J11" i="1" l="1"/>
  <c r="F13" i="1"/>
  <c r="H13" i="1" l="1"/>
  <c r="F20" i="1"/>
  <c r="F27" i="1" s="1"/>
  <c r="H27" i="1" s="1"/>
  <c r="J13" i="1" l="1"/>
  <c r="J20" i="1" s="1"/>
  <c r="J27" i="1" s="1"/>
  <c r="J28" i="1" s="1"/>
  <c r="H20" i="1"/>
  <c r="H28" i="1" s="1"/>
  <c r="F28" i="1"/>
</calcChain>
</file>

<file path=xl/sharedStrings.xml><?xml version="1.0" encoding="utf-8"?>
<sst xmlns="http://schemas.openxmlformats.org/spreadsheetml/2006/main" count="78" uniqueCount="73">
  <si>
    <t>Budget Category</t>
  </si>
  <si>
    <t># Hrs</t>
  </si>
  <si>
    <t>$/Hr</t>
  </si>
  <si>
    <t>Year 1</t>
  </si>
  <si>
    <t>Cumulative Total</t>
  </si>
  <si>
    <t>Category Totals</t>
  </si>
  <si>
    <t>Salary/Payroll Information</t>
  </si>
  <si>
    <t>Web Links</t>
  </si>
  <si>
    <t>Total Academic Year Hours</t>
  </si>
  <si>
    <t>https://www.uidaho.edu/human-resources/payroll/payroll-calendars</t>
  </si>
  <si>
    <t>Total Summer Hours</t>
  </si>
  <si>
    <t>Pay Rate for Dr. Indrajit Charit</t>
  </si>
  <si>
    <t>Faculty Fringe Rate</t>
  </si>
  <si>
    <t xml:space="preserve">Facilities and Administrative (F&amp;A) Costs </t>
  </si>
  <si>
    <t>https://www.uidaho.edu/research/faculty/resources/f-and-a-rates</t>
  </si>
  <si>
    <t xml:space="preserve">     Organized Research On Campus</t>
  </si>
  <si>
    <t>Base - Modified Total Direct Cost (MTDC)</t>
  </si>
  <si>
    <t># of days</t>
  </si>
  <si>
    <t>rate/day</t>
  </si>
  <si>
    <t>Lodging at GSA Rate</t>
  </si>
  <si>
    <t>Cost per Traveler</t>
  </si>
  <si>
    <t>Number of Travelers</t>
  </si>
  <si>
    <t>PI: Dr. Charit &amp; Dr. Russell</t>
  </si>
  <si>
    <t>Pay Rate for Dr. John Russell</t>
  </si>
  <si>
    <t>A. Senior Personnel</t>
  </si>
  <si>
    <t>C.   Fringe - Faculty - Summer</t>
  </si>
  <si>
    <t>G. Other Direct Costs</t>
  </si>
  <si>
    <t>1. Stipends</t>
  </si>
  <si>
    <t>3. Subsistence</t>
  </si>
  <si>
    <t>4. Other</t>
  </si>
  <si>
    <t xml:space="preserve">  1. Materials and Supplies</t>
  </si>
  <si>
    <t>J. Total Direct and Indirects Costs</t>
  </si>
  <si>
    <t xml:space="preserve">  2. Publication/Documentation/Dissemination</t>
  </si>
  <si>
    <t>H. Total Direct Costs F&amp;A Applicable (Base - Modified Total Direct Cost MTDC)</t>
  </si>
  <si>
    <t>Airfare on Delta Airlines from Washington, D.C.</t>
  </si>
  <si>
    <t>Per Diem at GSA Rate minus Conference Meals</t>
  </si>
  <si>
    <t>I. Indirect Costs - On-Campus Research</t>
  </si>
  <si>
    <t>Public Transportation</t>
  </si>
  <si>
    <t>Per Diem by Day</t>
  </si>
  <si>
    <t>Airport to Hotel</t>
  </si>
  <si>
    <t>Hotel to Conference</t>
  </si>
  <si>
    <t>Conference to Hotel</t>
  </si>
  <si>
    <t>Hotel to Airport</t>
  </si>
  <si>
    <t># of trips</t>
  </si>
  <si>
    <t>rate</t>
  </si>
  <si>
    <t>total</t>
  </si>
  <si>
    <t>Conference Meals and Refreshments</t>
  </si>
  <si>
    <t>Refreshments (Coffee Break)</t>
  </si>
  <si>
    <t>Breakfast</t>
  </si>
  <si>
    <t>Lunch</t>
  </si>
  <si>
    <t>Dinner</t>
  </si>
  <si>
    <t># events</t>
  </si>
  <si>
    <t>Travel to Idaho Falls, ID</t>
  </si>
  <si>
    <t># people</t>
  </si>
  <si>
    <t>$ person</t>
  </si>
  <si>
    <t>https://www.tandfonline.com/action/authorSubmission?journalCode=unct20&amp;page=instructions#pubCharge</t>
  </si>
  <si>
    <t>Public Transportation via Uber in Idaho Falls, ID</t>
  </si>
  <si>
    <t>Rates for FY22 (2022-2023)</t>
  </si>
  <si>
    <t xml:space="preserve">  6. Other (Conference Meals &amp; Refreshments)</t>
  </si>
  <si>
    <t>Sunday, July 9th - 75% per diem, travel day</t>
  </si>
  <si>
    <t>Monday, July 10th - $5.00 for incidentals, no meals</t>
  </si>
  <si>
    <t>Tuesday, July 11th - Lunch, dinner, and incidentals</t>
  </si>
  <si>
    <t>Wednesday, July 12th - 75% per diem, travel day</t>
  </si>
  <si>
    <t>July 9 - 12, 2023</t>
  </si>
  <si>
    <t>Tip for driver - 20% of rate</t>
  </si>
  <si>
    <t>Effective Dates: May 1, 2023 - April 30, 2024</t>
  </si>
  <si>
    <t xml:space="preserve">VERAS: V230228 </t>
  </si>
  <si>
    <t>Funding Agency: NSF</t>
  </si>
  <si>
    <t>Title: NSF: NSF EPSCoR Workshop: Intelligent Manufacturing for Extreme Environments</t>
  </si>
  <si>
    <t>F. Participant Support Costs (60 Participants)</t>
  </si>
  <si>
    <t>2. Travel (39 Participants)</t>
  </si>
  <si>
    <t>1. Faculty - Summer - Dr. Charit (0.46 Person Months)</t>
  </si>
  <si>
    <t>2. Faculty - Summer - Dr. Russell (0.46 Person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</si>
</sst>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0.0%"/>
    <numFmt numFmtId="167" formatCode="&quot;$&quot;#,##0.0_);[Red]\(&quot;$&quot;#,##0.0\)"/>
  </numFmts>
  <fonts count="12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name val="Times New Roman"/>
      <family val="1"/>
    </font>
    <font>
      <sz val="12"/>
      <name val="Calibri"/>
      <family val="2"/>
      <scheme val="minor"/>
    </font>
    <font>
      <sz val="12"/>
      <name val="Times New Roman"/>
      <family val="1"/>
    </font>
    <font>
      <b/>
      <sz val="12"/>
      <name val="Calibri"/>
      <family val="2"/>
      <scheme val="minor"/>
    </font>
    <font>
      <u/>
      <sz val="12"/>
      <color theme="10"/>
      <name val="Arial"/>
      <family val="2"/>
    </font>
    <font>
      <sz val="12"/>
      <color theme="0" tint="-0.34998626667073579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tted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0" borderId="0" xfId="0" applyFont="1"/>
    <xf numFmtId="17" fontId="3" fillId="3" borderId="2" xfId="0" quotePrefix="1" applyNumberFormat="1" applyFont="1" applyFill="1" applyBorder="1"/>
    <xf numFmtId="0" fontId="3" fillId="3" borderId="2" xfId="0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0" fontId="5" fillId="0" borderId="12" xfId="0" applyFont="1" applyBorder="1"/>
    <xf numFmtId="165" fontId="5" fillId="0" borderId="12" xfId="0" applyNumberFormat="1" applyFont="1" applyBorder="1"/>
    <xf numFmtId="0" fontId="5" fillId="0" borderId="9" xfId="0" applyFont="1" applyBorder="1"/>
    <xf numFmtId="165" fontId="5" fillId="0" borderId="9" xfId="0" applyNumberFormat="1" applyFont="1" applyBorder="1"/>
    <xf numFmtId="0" fontId="5" fillId="0" borderId="11" xfId="0" applyFont="1" applyBorder="1"/>
    <xf numFmtId="165" fontId="5" fillId="0" borderId="11" xfId="0" applyNumberFormat="1" applyFont="1" applyBorder="1"/>
    <xf numFmtId="0" fontId="5" fillId="0" borderId="10" xfId="0" applyFont="1" applyBorder="1"/>
    <xf numFmtId="165" fontId="5" fillId="0" borderId="10" xfId="0" applyNumberFormat="1" applyFont="1" applyBorder="1"/>
    <xf numFmtId="0" fontId="5" fillId="0" borderId="1" xfId="0" applyFont="1" applyBorder="1"/>
    <xf numFmtId="165" fontId="5" fillId="0" borderId="1" xfId="0" applyNumberFormat="1" applyFont="1" applyBorder="1"/>
    <xf numFmtId="165" fontId="3" fillId="0" borderId="1" xfId="0" applyNumberFormat="1" applyFont="1" applyBorder="1"/>
    <xf numFmtId="0" fontId="5" fillId="0" borderId="0" xfId="0" applyFont="1"/>
    <xf numFmtId="165" fontId="5" fillId="0" borderId="0" xfId="0" applyNumberFormat="1" applyFont="1"/>
    <xf numFmtId="0" fontId="3" fillId="3" borderId="2" xfId="0" applyFont="1" applyFill="1" applyBorder="1"/>
    <xf numFmtId="8" fontId="5" fillId="0" borderId="12" xfId="0" applyNumberFormat="1" applyFont="1" applyBorder="1"/>
    <xf numFmtId="0" fontId="6" fillId="0" borderId="0" xfId="0" applyFont="1" applyAlignment="1">
      <alignment horizontal="left"/>
    </xf>
    <xf numFmtId="0" fontId="6" fillId="3" borderId="0" xfId="0" applyFont="1" applyFill="1"/>
    <xf numFmtId="0" fontId="4" fillId="3" borderId="0" xfId="0" applyFont="1" applyFill="1"/>
    <xf numFmtId="165" fontId="4" fillId="0" borderId="0" xfId="1" applyNumberFormat="1" applyFont="1"/>
    <xf numFmtId="165" fontId="4" fillId="0" borderId="0" xfId="0" applyNumberFormat="1" applyFont="1"/>
    <xf numFmtId="10" fontId="4" fillId="0" borderId="0" xfId="0" applyNumberFormat="1" applyFont="1"/>
    <xf numFmtId="0" fontId="7" fillId="0" borderId="0" xfId="3" applyFont="1" applyAlignment="1">
      <alignment vertical="center"/>
    </xf>
    <xf numFmtId="0" fontId="4" fillId="0" borderId="0" xfId="0" applyFont="1" applyProtection="1"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8" fillId="2" borderId="0" xfId="0" applyFont="1" applyFill="1" applyAlignment="1" applyProtection="1">
      <alignment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  <xf numFmtId="0" fontId="6" fillId="2" borderId="0" xfId="0" applyFont="1" applyFill="1"/>
    <xf numFmtId="0" fontId="8" fillId="2" borderId="0" xfId="0" applyFont="1" applyFill="1" applyAlignment="1" applyProtection="1">
      <alignment horizontal="center" vertical="center"/>
      <protection locked="0"/>
    </xf>
    <xf numFmtId="0" fontId="9" fillId="2" borderId="0" xfId="0" applyFont="1" applyFill="1" applyAlignment="1" applyProtection="1">
      <alignment vertical="center"/>
      <protection locked="0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7" xfId="0" applyFont="1" applyBorder="1" applyProtection="1">
      <protection locked="0"/>
    </xf>
    <xf numFmtId="0" fontId="6" fillId="0" borderId="0" xfId="0" applyFont="1" applyProtection="1">
      <protection locked="0"/>
    </xf>
    <xf numFmtId="165" fontId="4" fillId="0" borderId="0" xfId="0" applyNumberFormat="1" applyFont="1" applyProtection="1">
      <protection locked="0"/>
    </xf>
    <xf numFmtId="165" fontId="4" fillId="3" borderId="0" xfId="0" applyNumberFormat="1" applyFont="1" applyFill="1" applyProtection="1">
      <protection locked="0"/>
    </xf>
    <xf numFmtId="165" fontId="6" fillId="3" borderId="0" xfId="0" applyNumberFormat="1" applyFont="1" applyFill="1" applyProtection="1">
      <protection locked="0"/>
    </xf>
    <xf numFmtId="0" fontId="4" fillId="0" borderId="4" xfId="0" applyFont="1" applyBorder="1" applyAlignment="1">
      <alignment horizontal="left" indent="1"/>
    </xf>
    <xf numFmtId="2" fontId="4" fillId="0" borderId="4" xfId="0" applyNumberFormat="1" applyFont="1" applyBorder="1" applyProtection="1">
      <protection locked="0"/>
    </xf>
    <xf numFmtId="8" fontId="4" fillId="0" borderId="4" xfId="0" applyNumberFormat="1" applyFont="1" applyBorder="1" applyProtection="1">
      <protection locked="0"/>
    </xf>
    <xf numFmtId="165" fontId="4" fillId="0" borderId="4" xfId="0" applyNumberFormat="1" applyFont="1" applyBorder="1" applyProtection="1">
      <protection locked="0"/>
    </xf>
    <xf numFmtId="6" fontId="4" fillId="2" borderId="0" xfId="0" applyNumberFormat="1" applyFont="1" applyFill="1" applyProtection="1">
      <protection locked="0"/>
    </xf>
    <xf numFmtId="165" fontId="4" fillId="3" borderId="4" xfId="0" applyNumberFormat="1" applyFont="1" applyFill="1" applyBorder="1" applyProtection="1">
      <protection locked="0"/>
    </xf>
    <xf numFmtId="0" fontId="4" fillId="0" borderId="5" xfId="0" applyFont="1" applyBorder="1" applyAlignment="1">
      <alignment horizontal="left" indent="1"/>
    </xf>
    <xf numFmtId="2" fontId="4" fillId="0" borderId="5" xfId="0" applyNumberFormat="1" applyFont="1" applyBorder="1" applyProtection="1">
      <protection locked="0"/>
    </xf>
    <xf numFmtId="8" fontId="4" fillId="0" borderId="5" xfId="0" applyNumberFormat="1" applyFont="1" applyBorder="1" applyProtection="1">
      <protection locked="0"/>
    </xf>
    <xf numFmtId="165" fontId="4" fillId="0" borderId="5" xfId="0" applyNumberFormat="1" applyFont="1" applyBorder="1" applyProtection="1">
      <protection locked="0"/>
    </xf>
    <xf numFmtId="165" fontId="6" fillId="3" borderId="4" xfId="0" applyNumberFormat="1" applyFont="1" applyFill="1" applyBorder="1" applyProtection="1">
      <protection locked="0"/>
    </xf>
    <xf numFmtId="0" fontId="4" fillId="0" borderId="0" xfId="0" applyFont="1" applyAlignment="1">
      <alignment horizontal="left" indent="1"/>
    </xf>
    <xf numFmtId="1" fontId="4" fillId="0" borderId="0" xfId="0" applyNumberFormat="1" applyFont="1" applyProtection="1">
      <protection locked="0"/>
    </xf>
    <xf numFmtId="8" fontId="4" fillId="0" borderId="0" xfId="0" applyNumberFormat="1" applyFont="1" applyProtection="1">
      <protection locked="0"/>
    </xf>
    <xf numFmtId="165" fontId="4" fillId="3" borderId="8" xfId="0" applyNumberFormat="1" applyFont="1" applyFill="1" applyBorder="1" applyProtection="1">
      <protection locked="0"/>
    </xf>
    <xf numFmtId="165" fontId="6" fillId="3" borderId="8" xfId="0" applyNumberFormat="1" applyFont="1" applyFill="1" applyBorder="1" applyProtection="1">
      <protection locked="0"/>
    </xf>
    <xf numFmtId="0" fontId="6" fillId="0" borderId="4" xfId="0" applyFont="1" applyBorder="1"/>
    <xf numFmtId="166" fontId="4" fillId="0" borderId="4" xfId="2" applyNumberFormat="1" applyFont="1" applyBorder="1" applyProtection="1">
      <protection locked="0"/>
    </xf>
    <xf numFmtId="0" fontId="4" fillId="0" borderId="4" xfId="0" applyFont="1" applyBorder="1" applyProtection="1">
      <protection locked="0"/>
    </xf>
    <xf numFmtId="167" fontId="4" fillId="2" borderId="0" xfId="0" applyNumberFormat="1" applyFont="1" applyFill="1" applyProtection="1">
      <protection locked="0"/>
    </xf>
    <xf numFmtId="166" fontId="4" fillId="0" borderId="0" xfId="2" applyNumberFormat="1" applyFont="1" applyBorder="1" applyProtection="1">
      <protection locked="0"/>
    </xf>
    <xf numFmtId="3" fontId="4" fillId="0" borderId="0" xfId="0" applyNumberFormat="1" applyFont="1" applyProtection="1">
      <protection locked="0"/>
    </xf>
    <xf numFmtId="0" fontId="4" fillId="0" borderId="4" xfId="0" applyFont="1" applyBorder="1"/>
    <xf numFmtId="3" fontId="4" fillId="0" borderId="4" xfId="0" applyNumberFormat="1" applyFont="1" applyBorder="1" applyProtection="1">
      <protection locked="0"/>
    </xf>
    <xf numFmtId="0" fontId="4" fillId="0" borderId="5" xfId="0" applyFont="1" applyBorder="1"/>
    <xf numFmtId="3" fontId="4" fillId="0" borderId="5" xfId="0" applyNumberFormat="1" applyFont="1" applyBorder="1" applyProtection="1">
      <protection locked="0"/>
    </xf>
    <xf numFmtId="0" fontId="4" fillId="0" borderId="5" xfId="0" applyFont="1" applyBorder="1" applyProtection="1">
      <protection locked="0"/>
    </xf>
    <xf numFmtId="0" fontId="6" fillId="0" borderId="6" xfId="0" applyFont="1" applyBorder="1"/>
    <xf numFmtId="0" fontId="4" fillId="0" borderId="6" xfId="0" applyFont="1" applyBorder="1" applyProtection="1">
      <protection locked="0"/>
    </xf>
    <xf numFmtId="165" fontId="4" fillId="0" borderId="6" xfId="0" applyNumberFormat="1" applyFont="1" applyBorder="1" applyProtection="1">
      <protection locked="0"/>
    </xf>
    <xf numFmtId="165" fontId="4" fillId="3" borderId="6" xfId="0" applyNumberFormat="1" applyFont="1" applyFill="1" applyBorder="1" applyProtection="1">
      <protection locked="0"/>
    </xf>
    <xf numFmtId="165" fontId="6" fillId="3" borderId="6" xfId="0" applyNumberFormat="1" applyFont="1" applyFill="1" applyBorder="1" applyProtection="1">
      <protection locked="0"/>
    </xf>
    <xf numFmtId="10" fontId="4" fillId="0" borderId="4" xfId="0" applyNumberFormat="1" applyFont="1" applyBorder="1" applyProtection="1">
      <protection locked="0"/>
    </xf>
    <xf numFmtId="164" fontId="4" fillId="0" borderId="0" xfId="0" applyNumberFormat="1" applyFont="1" applyProtection="1">
      <protection locked="0"/>
    </xf>
    <xf numFmtId="0" fontId="6" fillId="0" borderId="3" xfId="0" applyFont="1" applyBorder="1"/>
    <xf numFmtId="0" fontId="6" fillId="0" borderId="3" xfId="0" applyFont="1" applyBorder="1" applyProtection="1">
      <protection locked="0"/>
    </xf>
    <xf numFmtId="165" fontId="6" fillId="0" borderId="3" xfId="0" applyNumberFormat="1" applyFont="1" applyBorder="1" applyProtection="1">
      <protection locked="0"/>
    </xf>
    <xf numFmtId="6" fontId="4" fillId="2" borderId="0" xfId="0" applyNumberFormat="1" applyFont="1" applyFill="1"/>
    <xf numFmtId="165" fontId="6" fillId="3" borderId="3" xfId="0" applyNumberFormat="1" applyFont="1" applyFill="1" applyBorder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1" fillId="0" borderId="0" xfId="0" applyFont="1" applyAlignment="1" applyProtection="1">
      <alignment horizontal="left" wrapText="1"/>
      <protection locked="0"/>
    </xf>
    <xf numFmtId="0" fontId="11" fillId="0" borderId="0" xfId="0" applyFont="1" applyAlignment="1" applyProtection="1">
      <alignment wrapText="1"/>
      <protection locked="0"/>
    </xf>
    <xf numFmtId="0" fontId="11" fillId="0" borderId="0" xfId="0" applyFont="1" applyAlignment="1" applyProtection="1">
      <alignment horizontal="left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4" fillId="0" borderId="0" xfId="0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 wrapText="1"/>
      <protection locked="0"/>
    </xf>
    <xf numFmtId="0" fontId="5" fillId="0" borderId="13" xfId="0" applyFont="1" applyBorder="1"/>
    <xf numFmtId="165" fontId="5" fillId="0" borderId="13" xfId="0" applyNumberFormat="1" applyFont="1" applyBorder="1"/>
    <xf numFmtId="8" fontId="3" fillId="0" borderId="1" xfId="0" applyNumberFormat="1" applyFont="1" applyBorder="1"/>
    <xf numFmtId="8" fontId="5" fillId="0" borderId="13" xfId="0" applyNumberFormat="1" applyFont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andfonline.com/action/authorSubmission?journalCode=unct20&amp;page=instruction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zoomScaleNormal="100" workbookViewId="0">
      <selection activeCell="O17" sqref="O17"/>
    </sheetView>
  </sheetViews>
  <sheetFormatPr defaultColWidth="9.140625" defaultRowHeight="15.75" x14ac:dyDescent="0.25"/>
  <cols>
    <col min="1" max="1" width="2.85546875" style="29" customWidth="1"/>
    <col min="2" max="2" width="1.42578125" style="29" customWidth="1"/>
    <col min="3" max="3" width="52.42578125" style="29" bestFit="1" customWidth="1"/>
    <col min="4" max="4" width="10.85546875" style="29" bestFit="1" customWidth="1"/>
    <col min="5" max="5" width="8" style="29" bestFit="1" customWidth="1"/>
    <col min="6" max="6" width="12.140625" style="29" bestFit="1" customWidth="1"/>
    <col min="7" max="7" width="1.42578125" style="29" customWidth="1"/>
    <col min="8" max="8" width="16.28515625" style="29" bestFit="1" customWidth="1"/>
    <col min="9" max="9" width="1.42578125" style="29" customWidth="1"/>
    <col min="10" max="10" width="14.85546875" style="29" bestFit="1" customWidth="1"/>
    <col min="11" max="11" width="1.42578125" style="29" customWidth="1"/>
    <col min="12" max="12" width="15.85546875" style="29" bestFit="1" customWidth="1"/>
    <col min="13" max="13" width="14.28515625" style="29" bestFit="1" customWidth="1"/>
    <col min="14" max="14" width="15.7109375" style="29" bestFit="1" customWidth="1"/>
    <col min="15" max="15" width="16.5703125" style="29" bestFit="1" customWidth="1"/>
    <col min="16" max="16" width="1.42578125" style="29" customWidth="1"/>
    <col min="17" max="16384" width="9.140625" style="29"/>
  </cols>
  <sheetData>
    <row r="1" spans="2:12" s="29" customFormat="1" ht="15" customHeight="1" x14ac:dyDescent="0.25"/>
    <row r="2" spans="2:12" s="29" customFormat="1" x14ac:dyDescent="0.25">
      <c r="B2" s="30"/>
      <c r="C2" s="31" t="s">
        <v>68</v>
      </c>
      <c r="D2" s="30"/>
      <c r="E2" s="32"/>
      <c r="F2" s="32"/>
      <c r="G2" s="30"/>
      <c r="H2" s="32"/>
      <c r="I2" s="30"/>
      <c r="J2" s="32"/>
      <c r="K2" s="30"/>
    </row>
    <row r="3" spans="2:12" s="29" customFormat="1" x14ac:dyDescent="0.25">
      <c r="B3" s="30"/>
      <c r="C3" s="31" t="s">
        <v>67</v>
      </c>
      <c r="D3" s="32"/>
      <c r="E3" s="32"/>
      <c r="F3" s="32"/>
      <c r="G3" s="30"/>
      <c r="H3" s="33"/>
      <c r="I3" s="33"/>
      <c r="J3" s="33"/>
      <c r="K3" s="30"/>
    </row>
    <row r="4" spans="2:12" s="29" customFormat="1" x14ac:dyDescent="0.25">
      <c r="B4" s="30"/>
      <c r="C4" s="34" t="s">
        <v>22</v>
      </c>
      <c r="D4" s="32"/>
      <c r="E4" s="32"/>
      <c r="F4" s="32"/>
      <c r="G4" s="30"/>
      <c r="H4" s="33"/>
      <c r="I4" s="33"/>
      <c r="J4" s="33"/>
      <c r="K4" s="30"/>
    </row>
    <row r="5" spans="2:12" s="29" customFormat="1" x14ac:dyDescent="0.25">
      <c r="B5" s="30"/>
      <c r="C5" s="34" t="s">
        <v>66</v>
      </c>
      <c r="D5" s="32"/>
      <c r="E5" s="32"/>
      <c r="F5" s="32"/>
      <c r="G5" s="30"/>
      <c r="H5" s="33"/>
      <c r="I5" s="33"/>
      <c r="J5" s="33"/>
      <c r="K5" s="30"/>
    </row>
    <row r="6" spans="2:12" s="29" customFormat="1" x14ac:dyDescent="0.25">
      <c r="B6" s="30"/>
      <c r="C6" s="34" t="s">
        <v>65</v>
      </c>
      <c r="D6" s="32"/>
      <c r="E6" s="32"/>
      <c r="F6" s="32"/>
      <c r="G6" s="30"/>
      <c r="H6" s="33"/>
      <c r="I6" s="33"/>
      <c r="J6" s="33"/>
      <c r="K6" s="30"/>
    </row>
    <row r="7" spans="2:12" s="29" customFormat="1" ht="15" customHeight="1" x14ac:dyDescent="0.25">
      <c r="B7" s="30"/>
      <c r="C7" s="34"/>
      <c r="D7" s="35"/>
      <c r="E7" s="35"/>
      <c r="F7" s="36"/>
      <c r="G7" s="30"/>
      <c r="H7" s="35"/>
      <c r="I7" s="35"/>
      <c r="J7" s="35"/>
      <c r="K7" s="30"/>
    </row>
    <row r="8" spans="2:12" s="29" customFormat="1" ht="15" customHeight="1" thickBot="1" x14ac:dyDescent="0.3">
      <c r="B8" s="30"/>
      <c r="C8" s="37" t="s">
        <v>0</v>
      </c>
      <c r="D8" s="38" t="s">
        <v>1</v>
      </c>
      <c r="E8" s="38" t="s">
        <v>2</v>
      </c>
      <c r="F8" s="37" t="s">
        <v>3</v>
      </c>
      <c r="G8" s="30"/>
      <c r="H8" s="37" t="s">
        <v>4</v>
      </c>
      <c r="I8" s="30"/>
      <c r="J8" s="37" t="s">
        <v>5</v>
      </c>
      <c r="K8" s="30"/>
    </row>
    <row r="9" spans="2:12" s="29" customFormat="1" ht="16.5" thickTop="1" x14ac:dyDescent="0.25">
      <c r="B9" s="30"/>
      <c r="C9" s="39" t="s">
        <v>24</v>
      </c>
      <c r="D9" s="40"/>
      <c r="E9" s="41"/>
      <c r="F9" s="42"/>
      <c r="G9" s="30"/>
      <c r="H9" s="43"/>
      <c r="I9" s="30"/>
      <c r="J9" s="44"/>
      <c r="K9" s="30"/>
    </row>
    <row r="10" spans="2:12" s="29" customFormat="1" x14ac:dyDescent="0.25">
      <c r="B10" s="30"/>
      <c r="C10" s="45" t="s">
        <v>71</v>
      </c>
      <c r="D10" s="46">
        <v>80</v>
      </c>
      <c r="E10" s="47">
        <f>'Data Sheet'!C7</f>
        <v>89.01</v>
      </c>
      <c r="F10" s="48">
        <f>D10*E10</f>
        <v>7120.8</v>
      </c>
      <c r="G10" s="49"/>
      <c r="H10" s="50">
        <f>F10</f>
        <v>7120.8</v>
      </c>
      <c r="I10" s="49"/>
      <c r="J10" s="44"/>
      <c r="K10" s="49"/>
    </row>
    <row r="11" spans="2:12" s="29" customFormat="1" x14ac:dyDescent="0.25">
      <c r="B11" s="30"/>
      <c r="C11" s="51" t="s">
        <v>72</v>
      </c>
      <c r="D11" s="52">
        <v>80</v>
      </c>
      <c r="E11" s="53">
        <f>'Data Sheet'!C8</f>
        <v>76.12</v>
      </c>
      <c r="F11" s="54">
        <f>D11*E11</f>
        <v>6089.6</v>
      </c>
      <c r="G11" s="49"/>
      <c r="H11" s="50">
        <f>F11</f>
        <v>6089.6</v>
      </c>
      <c r="I11" s="49"/>
      <c r="J11" s="55">
        <f>H10+H11</f>
        <v>13210.400000000001</v>
      </c>
      <c r="K11" s="49"/>
    </row>
    <row r="12" spans="2:12" s="29" customFormat="1" x14ac:dyDescent="0.25">
      <c r="B12" s="30"/>
      <c r="C12" s="56"/>
      <c r="D12" s="57"/>
      <c r="E12" s="58"/>
      <c r="F12" s="42"/>
      <c r="G12" s="49"/>
      <c r="H12" s="59"/>
      <c r="I12" s="49"/>
      <c r="J12" s="60"/>
      <c r="K12" s="49"/>
    </row>
    <row r="13" spans="2:12" s="29" customFormat="1" x14ac:dyDescent="0.25">
      <c r="B13" s="30"/>
      <c r="C13" s="61" t="s">
        <v>25</v>
      </c>
      <c r="D13" s="62">
        <f>'Data Sheet'!C10</f>
        <v>0.31</v>
      </c>
      <c r="E13" s="63"/>
      <c r="F13" s="48">
        <f>SUM(F10+F11) * D13</f>
        <v>4095.2240000000006</v>
      </c>
      <c r="G13" s="64"/>
      <c r="H13" s="50">
        <f>F13</f>
        <v>4095.2240000000006</v>
      </c>
      <c r="I13" s="64"/>
      <c r="J13" s="55">
        <f>H13</f>
        <v>4095.2240000000006</v>
      </c>
      <c r="K13" s="64"/>
      <c r="L13" s="42"/>
    </row>
    <row r="14" spans="2:12" s="29" customFormat="1" x14ac:dyDescent="0.25">
      <c r="B14" s="30"/>
      <c r="C14" s="3"/>
      <c r="D14" s="65"/>
      <c r="F14" s="42"/>
      <c r="G14" s="64"/>
      <c r="H14" s="43"/>
      <c r="I14" s="64"/>
      <c r="J14" s="44"/>
      <c r="K14" s="64"/>
      <c r="L14" s="42"/>
    </row>
    <row r="15" spans="2:12" s="29" customFormat="1" x14ac:dyDescent="0.25">
      <c r="B15" s="30"/>
      <c r="C15" s="39" t="s">
        <v>26</v>
      </c>
      <c r="D15" s="66"/>
      <c r="F15" s="42"/>
      <c r="G15" s="30"/>
      <c r="H15" s="43"/>
      <c r="I15" s="30"/>
      <c r="J15" s="44"/>
      <c r="K15" s="30"/>
      <c r="L15" s="42"/>
    </row>
    <row r="16" spans="2:12" s="29" customFormat="1" x14ac:dyDescent="0.25">
      <c r="B16" s="30"/>
      <c r="C16" s="67" t="s">
        <v>30</v>
      </c>
      <c r="D16" s="68"/>
      <c r="E16" s="63"/>
      <c r="F16" s="48">
        <v>3000</v>
      </c>
      <c r="G16" s="30"/>
      <c r="H16" s="50">
        <f>F16</f>
        <v>3000</v>
      </c>
      <c r="I16" s="30"/>
      <c r="J16" s="44"/>
      <c r="K16" s="30"/>
      <c r="L16" s="42"/>
    </row>
    <row r="17" spans="2:15" s="29" customFormat="1" x14ac:dyDescent="0.25">
      <c r="B17" s="30"/>
      <c r="C17" s="69" t="s">
        <v>32</v>
      </c>
      <c r="D17" s="70"/>
      <c r="E17" s="71"/>
      <c r="F17" s="54">
        <v>2000</v>
      </c>
      <c r="G17" s="30"/>
      <c r="H17" s="50">
        <f>F17</f>
        <v>2000</v>
      </c>
      <c r="I17" s="30"/>
      <c r="J17" s="44"/>
      <c r="K17" s="30"/>
      <c r="L17" s="42"/>
    </row>
    <row r="18" spans="2:15" s="29" customFormat="1" x14ac:dyDescent="0.25">
      <c r="B18" s="30"/>
      <c r="C18" s="67" t="s">
        <v>58</v>
      </c>
      <c r="D18" s="68"/>
      <c r="E18" s="63"/>
      <c r="F18" s="48">
        <f>Travel!F31</f>
        <v>5820</v>
      </c>
      <c r="G18" s="30"/>
      <c r="H18" s="50">
        <f>F18</f>
        <v>5820</v>
      </c>
      <c r="I18" s="30"/>
      <c r="J18" s="55">
        <f>H16+H17+H18</f>
        <v>10820</v>
      </c>
      <c r="K18" s="30"/>
      <c r="L18" s="42"/>
    </row>
    <row r="19" spans="2:15" s="29" customFormat="1" x14ac:dyDescent="0.25">
      <c r="B19" s="30"/>
      <c r="C19" s="3"/>
      <c r="D19" s="66"/>
      <c r="F19" s="42"/>
      <c r="G19" s="30"/>
      <c r="H19" s="59"/>
      <c r="I19" s="30"/>
      <c r="J19" s="60"/>
      <c r="K19" s="30"/>
      <c r="L19" s="42"/>
    </row>
    <row r="20" spans="2:15" s="29" customFormat="1" x14ac:dyDescent="0.25">
      <c r="B20" s="30"/>
      <c r="C20" s="72" t="s">
        <v>33</v>
      </c>
      <c r="D20" s="73"/>
      <c r="E20" s="73"/>
      <c r="F20" s="74">
        <f>SUM(F10:F19)</f>
        <v>28125.624000000003</v>
      </c>
      <c r="G20" s="30"/>
      <c r="H20" s="75">
        <f>SUM(H9:H19)</f>
        <v>28125.624000000003</v>
      </c>
      <c r="I20" s="30"/>
      <c r="J20" s="76">
        <f>SUM(J9:J19)</f>
        <v>28125.624000000003</v>
      </c>
      <c r="K20" s="30"/>
      <c r="L20" s="42"/>
      <c r="O20" s="58"/>
    </row>
    <row r="21" spans="2:15" s="29" customFormat="1" x14ac:dyDescent="0.25">
      <c r="B21" s="30"/>
      <c r="C21" s="39" t="s">
        <v>69</v>
      </c>
      <c r="D21" s="65"/>
      <c r="F21" s="42"/>
      <c r="G21" s="64"/>
      <c r="H21" s="43"/>
      <c r="I21" s="64"/>
      <c r="J21" s="44"/>
      <c r="K21" s="64"/>
      <c r="L21" s="42"/>
    </row>
    <row r="22" spans="2:15" s="29" customFormat="1" x14ac:dyDescent="0.25">
      <c r="B22" s="30"/>
      <c r="C22" s="45" t="s">
        <v>27</v>
      </c>
      <c r="D22" s="46"/>
      <c r="E22" s="47"/>
      <c r="F22" s="48">
        <f>D22*E22</f>
        <v>0</v>
      </c>
      <c r="G22" s="49"/>
      <c r="H22" s="50">
        <f>F22</f>
        <v>0</v>
      </c>
      <c r="I22" s="49"/>
      <c r="J22" s="44"/>
      <c r="K22" s="49"/>
    </row>
    <row r="23" spans="2:15" s="29" customFormat="1" x14ac:dyDescent="0.25">
      <c r="B23" s="30"/>
      <c r="C23" s="51" t="s">
        <v>70</v>
      </c>
      <c r="D23" s="52"/>
      <c r="E23" s="53"/>
      <c r="F23" s="54">
        <f>Travel!E9</f>
        <v>57257.148000000001</v>
      </c>
      <c r="G23" s="49"/>
      <c r="H23" s="50">
        <f>F23</f>
        <v>57257.148000000001</v>
      </c>
      <c r="I23" s="49"/>
      <c r="J23" s="44"/>
      <c r="K23" s="49"/>
    </row>
    <row r="24" spans="2:15" s="29" customFormat="1" x14ac:dyDescent="0.25">
      <c r="B24" s="30"/>
      <c r="C24" s="45" t="s">
        <v>28</v>
      </c>
      <c r="D24" s="46"/>
      <c r="E24" s="47"/>
      <c r="F24" s="48">
        <f>D24*E24</f>
        <v>0</v>
      </c>
      <c r="G24" s="49"/>
      <c r="H24" s="50">
        <f>F24</f>
        <v>0</v>
      </c>
      <c r="I24" s="49"/>
      <c r="J24" s="44"/>
      <c r="K24" s="49"/>
    </row>
    <row r="25" spans="2:15" s="29" customFormat="1" x14ac:dyDescent="0.25">
      <c r="B25" s="30"/>
      <c r="C25" s="51" t="s">
        <v>29</v>
      </c>
      <c r="D25" s="52"/>
      <c r="E25" s="53"/>
      <c r="F25" s="54">
        <f>D25*E25</f>
        <v>0</v>
      </c>
      <c r="G25" s="49"/>
      <c r="H25" s="50">
        <f>F25</f>
        <v>0</v>
      </c>
      <c r="I25" s="49"/>
      <c r="J25" s="55">
        <f>H22+H23+H24+H25</f>
        <v>57257.148000000001</v>
      </c>
      <c r="K25" s="49"/>
    </row>
    <row r="26" spans="2:15" s="29" customFormat="1" x14ac:dyDescent="0.25">
      <c r="B26" s="30"/>
      <c r="C26" s="39"/>
      <c r="F26" s="42"/>
      <c r="G26" s="30"/>
      <c r="H26" s="59"/>
      <c r="I26" s="30"/>
      <c r="J26" s="60"/>
      <c r="K26" s="30"/>
      <c r="L26" s="42"/>
    </row>
    <row r="27" spans="2:15" s="29" customFormat="1" x14ac:dyDescent="0.25">
      <c r="B27" s="30"/>
      <c r="C27" s="61" t="s">
        <v>36</v>
      </c>
      <c r="D27" s="77">
        <f>'Data Sheet'!C13</f>
        <v>0.5</v>
      </c>
      <c r="E27" s="63"/>
      <c r="F27" s="48">
        <f>D27*F20</f>
        <v>14062.812000000002</v>
      </c>
      <c r="G27" s="30"/>
      <c r="H27" s="50">
        <f>F27</f>
        <v>14062.812000000002</v>
      </c>
      <c r="I27" s="30"/>
      <c r="J27" s="55">
        <f>J20*D27</f>
        <v>14062.812000000002</v>
      </c>
      <c r="K27" s="30"/>
      <c r="L27" s="42"/>
      <c r="M27" s="78"/>
    </row>
    <row r="28" spans="2:15" s="29" customFormat="1" ht="16.5" thickBot="1" x14ac:dyDescent="0.3">
      <c r="B28" s="30"/>
      <c r="C28" s="79" t="s">
        <v>31</v>
      </c>
      <c r="D28" s="80"/>
      <c r="E28" s="80"/>
      <c r="F28" s="81">
        <f>SUM(F20:F27)</f>
        <v>99445.584000000003</v>
      </c>
      <c r="G28" s="82"/>
      <c r="H28" s="83">
        <f>SUM(H20:H27)</f>
        <v>99445.584000000003</v>
      </c>
      <c r="I28" s="82"/>
      <c r="J28" s="83">
        <f>SUM(J20:J27)</f>
        <v>99445.584000000003</v>
      </c>
      <c r="K28" s="30"/>
      <c r="L28" s="42">
        <f>F20+F23</f>
        <v>85382.771999999997</v>
      </c>
      <c r="M28" s="78"/>
      <c r="N28" s="42"/>
    </row>
    <row r="29" spans="2:15" s="29" customFormat="1" ht="16.5" thickTop="1" x14ac:dyDescent="0.25">
      <c r="M29" s="78"/>
    </row>
    <row r="30" spans="2:15" s="29" customFormat="1" ht="14.25" customHeight="1" x14ac:dyDescent="0.25"/>
    <row r="31" spans="2:15" s="29" customFormat="1" ht="14.25" customHeight="1" x14ac:dyDescent="0.25">
      <c r="C31" s="84"/>
    </row>
    <row r="32" spans="2:15" s="29" customFormat="1" ht="14.25" customHeight="1" x14ac:dyDescent="0.25">
      <c r="C32" s="85"/>
    </row>
    <row r="33" spans="3:16" s="29" customFormat="1" ht="14.1" customHeight="1" x14ac:dyDescent="0.25">
      <c r="C33" s="86"/>
      <c r="H33" s="85"/>
      <c r="J33" s="85"/>
    </row>
    <row r="34" spans="3:16" s="29" customFormat="1" ht="14.1" customHeight="1" x14ac:dyDescent="0.25">
      <c r="C34" s="87"/>
      <c r="D34" s="85"/>
      <c r="E34" s="85"/>
      <c r="F34" s="85"/>
      <c r="H34" s="85"/>
      <c r="J34" s="85"/>
    </row>
    <row r="35" spans="3:16" s="29" customFormat="1" ht="14.1" customHeight="1" x14ac:dyDescent="0.25">
      <c r="C35" s="87"/>
      <c r="E35" s="87"/>
      <c r="F35" s="87"/>
      <c r="H35" s="85"/>
      <c r="J35" s="85"/>
    </row>
    <row r="36" spans="3:16" s="29" customFormat="1" ht="14.1" customHeight="1" x14ac:dyDescent="0.25">
      <c r="C36" s="3"/>
      <c r="E36" s="3"/>
      <c r="F36" s="3"/>
      <c r="H36" s="85"/>
      <c r="J36" s="85"/>
    </row>
    <row r="37" spans="3:16" s="29" customFormat="1" x14ac:dyDescent="0.25">
      <c r="C37" s="3"/>
      <c r="E37" s="3"/>
      <c r="F37" s="3"/>
      <c r="H37" s="85"/>
      <c r="J37" s="85"/>
    </row>
    <row r="38" spans="3:16" s="29" customFormat="1" x14ac:dyDescent="0.25">
      <c r="C38" s="3"/>
      <c r="E38" s="3"/>
      <c r="F38" s="3"/>
      <c r="H38" s="85"/>
      <c r="J38" s="85"/>
    </row>
    <row r="39" spans="3:16" s="29" customFormat="1" x14ac:dyDescent="0.25">
      <c r="C39" s="88"/>
      <c r="E39" s="3"/>
      <c r="F39" s="3"/>
      <c r="H39" s="85"/>
      <c r="J39" s="85"/>
    </row>
    <row r="40" spans="3:16" s="29" customFormat="1" x14ac:dyDescent="0.25">
      <c r="C40" s="3"/>
      <c r="E40" s="3"/>
      <c r="F40" s="3"/>
      <c r="H40" s="85"/>
      <c r="J40" s="85"/>
      <c r="P40" s="85"/>
    </row>
    <row r="41" spans="3:16" s="29" customFormat="1" x14ac:dyDescent="0.25">
      <c r="C41" s="89"/>
      <c r="D41" s="90"/>
      <c r="E41" s="85"/>
      <c r="F41" s="85"/>
      <c r="H41" s="85"/>
      <c r="J41" s="85"/>
      <c r="P41" s="87"/>
    </row>
    <row r="42" spans="3:16" s="29" customFormat="1" x14ac:dyDescent="0.25">
      <c r="C42" s="91"/>
      <c r="E42" s="87"/>
      <c r="H42" s="85"/>
      <c r="J42" s="85"/>
      <c r="P42" s="3"/>
    </row>
    <row r="43" spans="3:16" s="29" customFormat="1" x14ac:dyDescent="0.25">
      <c r="C43" s="92"/>
      <c r="E43" s="87"/>
      <c r="H43" s="85"/>
      <c r="J43" s="85"/>
      <c r="P43" s="3"/>
    </row>
    <row r="44" spans="3:16" s="29" customFormat="1" x14ac:dyDescent="0.25">
      <c r="C44" s="91"/>
      <c r="D44" s="91"/>
      <c r="E44" s="87"/>
      <c r="H44" s="85"/>
      <c r="J44" s="85"/>
      <c r="P44" s="3"/>
    </row>
    <row r="45" spans="3:16" s="29" customFormat="1" x14ac:dyDescent="0.25">
      <c r="C45" s="86"/>
      <c r="P45" s="3"/>
    </row>
    <row r="46" spans="3:16" s="29" customFormat="1" x14ac:dyDescent="0.25">
      <c r="C46" s="91"/>
      <c r="E46" s="87"/>
      <c r="F46" s="87"/>
      <c r="H46" s="85"/>
      <c r="J46" s="85"/>
      <c r="P46" s="3"/>
    </row>
    <row r="47" spans="3:16" s="29" customFormat="1" x14ac:dyDescent="0.25">
      <c r="P47" s="85"/>
    </row>
    <row r="48" spans="3:16" s="29" customFormat="1" x14ac:dyDescent="0.25">
      <c r="C48" s="93"/>
      <c r="P48" s="91"/>
    </row>
    <row r="49" spans="3:16" s="29" customFormat="1" x14ac:dyDescent="0.25">
      <c r="C49" s="93"/>
      <c r="P49" s="91"/>
    </row>
    <row r="50" spans="3:16" s="29" customFormat="1" x14ac:dyDescent="0.25">
      <c r="C50" s="85"/>
      <c r="P50" s="91"/>
    </row>
    <row r="52" spans="3:16" s="29" customFormat="1" x14ac:dyDescent="0.25">
      <c r="P52" s="87"/>
    </row>
    <row r="54" spans="3:16" s="29" customFormat="1" ht="33.75" customHeight="1" x14ac:dyDescent="0.25"/>
  </sheetData>
  <mergeCells count="2">
    <mergeCell ref="C48:C49"/>
    <mergeCell ref="H3:J6"/>
  </mergeCells>
  <phoneticPr fontId="0" type="noConversion"/>
  <printOptions horizontalCentered="1" gridLines="1"/>
  <pageMargins left="0.25" right="0.25" top="0.75" bottom="0.75" header="0.3" footer="0.3"/>
  <pageSetup scale="65" fitToHeight="2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5"/>
  <sheetViews>
    <sheetView zoomScaleNormal="100" workbookViewId="0">
      <selection sqref="A1:XFD1048576"/>
    </sheetView>
  </sheetViews>
  <sheetFormatPr defaultColWidth="9.140625" defaultRowHeight="15.75" x14ac:dyDescent="0.25"/>
  <cols>
    <col min="1" max="1" width="2.85546875" style="3" customWidth="1"/>
    <col min="2" max="2" width="47.140625" style="3" customWidth="1"/>
    <col min="3" max="3" width="13.7109375" style="3" bestFit="1" customWidth="1"/>
    <col min="4" max="4" width="14.42578125" style="3" customWidth="1"/>
    <col min="5" max="5" width="2.42578125" style="3" customWidth="1"/>
    <col min="6" max="8" width="12.42578125" style="3" bestFit="1" customWidth="1"/>
    <col min="9" max="16384" width="9.140625" style="3"/>
  </cols>
  <sheetData>
    <row r="2" spans="2:12" s="3" customFormat="1" x14ac:dyDescent="0.25">
      <c r="B2" s="22" t="s">
        <v>57</v>
      </c>
      <c r="C2" s="22"/>
      <c r="D2" s="22"/>
    </row>
    <row r="3" spans="2:12" s="3" customFormat="1" x14ac:dyDescent="0.25">
      <c r="B3" s="23" t="s">
        <v>6</v>
      </c>
      <c r="C3" s="24"/>
      <c r="D3" s="24"/>
      <c r="F3" s="23" t="s">
        <v>7</v>
      </c>
      <c r="G3" s="24"/>
      <c r="H3" s="24"/>
      <c r="I3" s="24"/>
      <c r="J3" s="24"/>
      <c r="K3" s="24"/>
      <c r="L3" s="24"/>
    </row>
    <row r="4" spans="2:12" s="3" customFormat="1" x14ac:dyDescent="0.25">
      <c r="B4" s="3" t="s">
        <v>8</v>
      </c>
      <c r="C4" s="3">
        <v>1560</v>
      </c>
      <c r="F4" s="3" t="s">
        <v>9</v>
      </c>
    </row>
    <row r="5" spans="2:12" s="3" customFormat="1" x14ac:dyDescent="0.25">
      <c r="B5" s="3" t="s">
        <v>10</v>
      </c>
      <c r="C5" s="3">
        <v>560</v>
      </c>
    </row>
    <row r="7" spans="2:12" s="3" customFormat="1" x14ac:dyDescent="0.25">
      <c r="B7" s="3" t="s">
        <v>11</v>
      </c>
      <c r="C7" s="25">
        <v>89.01</v>
      </c>
      <c r="D7" s="26">
        <f>C7*$C$4</f>
        <v>138855.6</v>
      </c>
      <c r="E7" s="25"/>
      <c r="F7" s="25"/>
      <c r="G7" s="25"/>
      <c r="H7" s="25"/>
    </row>
    <row r="8" spans="2:12" s="3" customFormat="1" x14ac:dyDescent="0.25">
      <c r="B8" s="3" t="s">
        <v>23</v>
      </c>
      <c r="C8" s="25">
        <v>76.12</v>
      </c>
      <c r="D8" s="26">
        <f>C8*2080</f>
        <v>158329.60000000001</v>
      </c>
      <c r="E8" s="25"/>
      <c r="F8" s="25"/>
      <c r="G8" s="25"/>
      <c r="H8" s="25"/>
    </row>
    <row r="9" spans="2:12" s="3" customFormat="1" x14ac:dyDescent="0.25">
      <c r="C9" s="25"/>
      <c r="D9" s="26"/>
      <c r="E9" s="25"/>
      <c r="F9" s="25"/>
      <c r="G9" s="25"/>
      <c r="H9" s="25"/>
    </row>
    <row r="10" spans="2:12" s="3" customFormat="1" x14ac:dyDescent="0.25">
      <c r="B10" s="3" t="s">
        <v>12</v>
      </c>
      <c r="C10" s="27">
        <v>0.31</v>
      </c>
    </row>
    <row r="11" spans="2:12" s="3" customFormat="1" x14ac:dyDescent="0.25">
      <c r="C11" s="27"/>
    </row>
    <row r="12" spans="2:12" s="3" customFormat="1" x14ac:dyDescent="0.25">
      <c r="B12" s="23" t="s">
        <v>13</v>
      </c>
      <c r="C12" s="24"/>
      <c r="D12" s="24"/>
      <c r="F12" s="3" t="s">
        <v>14</v>
      </c>
    </row>
    <row r="13" spans="2:12" s="3" customFormat="1" x14ac:dyDescent="0.25">
      <c r="B13" s="3" t="s">
        <v>15</v>
      </c>
      <c r="C13" s="27">
        <v>0.5</v>
      </c>
      <c r="D13" s="3" t="s">
        <v>16</v>
      </c>
    </row>
    <row r="15" spans="2:12" s="3" customFormat="1" x14ac:dyDescent="0.25">
      <c r="F15" s="28" t="s">
        <v>55</v>
      </c>
    </row>
  </sheetData>
  <mergeCells count="1">
    <mergeCell ref="B2:D2"/>
  </mergeCells>
  <hyperlinks>
    <hyperlink ref="F15" r:id="rId1" location="pubCharge" display="https://www.tandfonline.com/action/authorSubmission?journalCode=unct20&amp;page=instructions - pubCharge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32"/>
  <sheetViews>
    <sheetView tabSelected="1" zoomScaleNormal="100" workbookViewId="0">
      <selection activeCell="B18" sqref="B18:E24"/>
    </sheetView>
  </sheetViews>
  <sheetFormatPr defaultRowHeight="15.75" x14ac:dyDescent="0.25"/>
  <cols>
    <col min="1" max="1" width="2.85546875" style="3" customWidth="1"/>
    <col min="2" max="2" width="46.42578125" style="3" bestFit="1" customWidth="1"/>
    <col min="3" max="3" width="9" style="3" bestFit="1" customWidth="1"/>
    <col min="4" max="4" width="9.42578125" style="3" bestFit="1" customWidth="1"/>
    <col min="5" max="5" width="11.42578125" style="3" bestFit="1" customWidth="1"/>
    <col min="6" max="6" width="10.85546875" style="3" bestFit="1" customWidth="1"/>
    <col min="7" max="7" width="34.7109375" style="3" bestFit="1" customWidth="1"/>
    <col min="8" max="8" width="8.7109375" style="3" bestFit="1" customWidth="1"/>
    <col min="9" max="10" width="9" style="3" bestFit="1" customWidth="1"/>
    <col min="11" max="11" width="10.85546875" style="3" bestFit="1" customWidth="1"/>
    <col min="12" max="16384" width="9.140625" style="3"/>
  </cols>
  <sheetData>
    <row r="2" spans="2:5" x14ac:dyDescent="0.25">
      <c r="B2" s="1" t="s">
        <v>52</v>
      </c>
      <c r="C2" s="2"/>
      <c r="D2" s="2"/>
      <c r="E2" s="2"/>
    </row>
    <row r="3" spans="2:5" x14ac:dyDescent="0.25">
      <c r="B3" s="4" t="s">
        <v>63</v>
      </c>
      <c r="C3" s="5" t="s">
        <v>17</v>
      </c>
      <c r="D3" s="6" t="s">
        <v>18</v>
      </c>
      <c r="E3" s="6" t="s">
        <v>45</v>
      </c>
    </row>
    <row r="4" spans="2:5" x14ac:dyDescent="0.25">
      <c r="B4" s="7" t="s">
        <v>34</v>
      </c>
      <c r="C4" s="7"/>
      <c r="D4" s="8"/>
      <c r="E4" s="8">
        <v>936.4</v>
      </c>
    </row>
    <row r="5" spans="2:5" x14ac:dyDescent="0.25">
      <c r="B5" s="9" t="s">
        <v>19</v>
      </c>
      <c r="C5" s="9">
        <v>3</v>
      </c>
      <c r="D5" s="10">
        <v>98</v>
      </c>
      <c r="E5" s="10">
        <f>C5*D5</f>
        <v>294</v>
      </c>
    </row>
    <row r="6" spans="2:5" x14ac:dyDescent="0.25">
      <c r="B6" s="11" t="s">
        <v>35</v>
      </c>
      <c r="C6" s="11"/>
      <c r="D6" s="12"/>
      <c r="E6" s="12">
        <f>E16</f>
        <v>139.5</v>
      </c>
    </row>
    <row r="7" spans="2:5" x14ac:dyDescent="0.25">
      <c r="B7" s="11" t="s">
        <v>37</v>
      </c>
      <c r="C7" s="11"/>
      <c r="D7" s="12"/>
      <c r="E7" s="12">
        <f>E24</f>
        <v>98.231999999999999</v>
      </c>
    </row>
    <row r="8" spans="2:5" x14ac:dyDescent="0.25">
      <c r="B8" s="13" t="s">
        <v>20</v>
      </c>
      <c r="C8" s="13"/>
      <c r="D8" s="14"/>
      <c r="E8" s="14">
        <f>SUM(E4:E7)</f>
        <v>1468.1320000000001</v>
      </c>
    </row>
    <row r="9" spans="2:5" ht="16.5" thickBot="1" x14ac:dyDescent="0.3">
      <c r="B9" s="15" t="s">
        <v>21</v>
      </c>
      <c r="C9" s="15">
        <v>39</v>
      </c>
      <c r="D9" s="16"/>
      <c r="E9" s="17">
        <f>E8*C9</f>
        <v>57257.148000000001</v>
      </c>
    </row>
    <row r="10" spans="2:5" ht="16.5" thickTop="1" x14ac:dyDescent="0.25">
      <c r="B10" s="18"/>
      <c r="C10" s="18"/>
      <c r="D10" s="19"/>
      <c r="E10" s="19"/>
    </row>
    <row r="11" spans="2:5" x14ac:dyDescent="0.25">
      <c r="B11" s="20" t="s">
        <v>38</v>
      </c>
      <c r="C11" s="5" t="s">
        <v>17</v>
      </c>
      <c r="D11" s="5" t="s">
        <v>44</v>
      </c>
      <c r="E11" s="5" t="s">
        <v>45</v>
      </c>
    </row>
    <row r="12" spans="2:5" x14ac:dyDescent="0.25">
      <c r="B12" s="7" t="s">
        <v>59</v>
      </c>
      <c r="C12" s="7">
        <v>1</v>
      </c>
      <c r="D12" s="8">
        <v>44.25</v>
      </c>
      <c r="E12" s="8">
        <f>C12*D12</f>
        <v>44.25</v>
      </c>
    </row>
    <row r="13" spans="2:5" x14ac:dyDescent="0.25">
      <c r="B13" s="9" t="s">
        <v>60</v>
      </c>
      <c r="C13" s="9">
        <v>1</v>
      </c>
      <c r="D13" s="10">
        <v>5</v>
      </c>
      <c r="E13" s="10">
        <f t="shared" ref="E13:E15" si="0">C13*D13</f>
        <v>5</v>
      </c>
    </row>
    <row r="14" spans="2:5" x14ac:dyDescent="0.25">
      <c r="B14" s="9" t="s">
        <v>61</v>
      </c>
      <c r="C14" s="9">
        <v>1</v>
      </c>
      <c r="D14" s="10">
        <f>15+26+5</f>
        <v>46</v>
      </c>
      <c r="E14" s="10">
        <f t="shared" si="0"/>
        <v>46</v>
      </c>
    </row>
    <row r="15" spans="2:5" x14ac:dyDescent="0.25">
      <c r="B15" s="94" t="s">
        <v>62</v>
      </c>
      <c r="C15" s="94">
        <v>1</v>
      </c>
      <c r="D15" s="95">
        <v>44.25</v>
      </c>
      <c r="E15" s="95">
        <f t="shared" si="0"/>
        <v>44.25</v>
      </c>
    </row>
    <row r="16" spans="2:5" ht="16.5" thickBot="1" x14ac:dyDescent="0.3">
      <c r="B16" s="18"/>
      <c r="C16" s="18"/>
      <c r="D16" s="18"/>
      <c r="E16" s="17">
        <f>SUM(E12:E15)</f>
        <v>139.5</v>
      </c>
    </row>
    <row r="17" spans="2:6" ht="16.5" thickTop="1" x14ac:dyDescent="0.25">
      <c r="B17" s="18"/>
      <c r="C17" s="18"/>
      <c r="D17" s="18"/>
      <c r="E17" s="18"/>
    </row>
    <row r="18" spans="2:6" x14ac:dyDescent="0.25">
      <c r="B18" s="20" t="s">
        <v>56</v>
      </c>
      <c r="C18" s="5" t="s">
        <v>43</v>
      </c>
      <c r="D18" s="5" t="s">
        <v>44</v>
      </c>
      <c r="E18" s="5" t="s">
        <v>45</v>
      </c>
    </row>
    <row r="19" spans="2:6" x14ac:dyDescent="0.25">
      <c r="B19" s="7" t="s">
        <v>39</v>
      </c>
      <c r="C19" s="7">
        <v>1</v>
      </c>
      <c r="D19" s="8">
        <v>12.99</v>
      </c>
      <c r="E19" s="8">
        <f>C19*D19</f>
        <v>12.99</v>
      </c>
    </row>
    <row r="20" spans="2:6" x14ac:dyDescent="0.25">
      <c r="B20" s="9" t="s">
        <v>40</v>
      </c>
      <c r="C20" s="9">
        <v>2</v>
      </c>
      <c r="D20" s="10">
        <v>13.97</v>
      </c>
      <c r="E20" s="10">
        <f t="shared" ref="E20:E22" si="1">C20*D20</f>
        <v>27.94</v>
      </c>
    </row>
    <row r="21" spans="2:6" x14ac:dyDescent="0.25">
      <c r="B21" s="9" t="s">
        <v>41</v>
      </c>
      <c r="C21" s="9">
        <v>2</v>
      </c>
      <c r="D21" s="10">
        <v>13.97</v>
      </c>
      <c r="E21" s="10">
        <f t="shared" si="1"/>
        <v>27.94</v>
      </c>
    </row>
    <row r="22" spans="2:6" x14ac:dyDescent="0.25">
      <c r="B22" s="9" t="s">
        <v>42</v>
      </c>
      <c r="C22" s="9">
        <v>1</v>
      </c>
      <c r="D22" s="10">
        <v>12.99</v>
      </c>
      <c r="E22" s="10">
        <f t="shared" si="1"/>
        <v>12.99</v>
      </c>
    </row>
    <row r="23" spans="2:6" x14ac:dyDescent="0.25">
      <c r="B23" s="94" t="s">
        <v>64</v>
      </c>
      <c r="C23" s="94"/>
      <c r="D23" s="94"/>
      <c r="E23" s="95">
        <f>0.2*(SUM(E19:E22))</f>
        <v>16.372</v>
      </c>
    </row>
    <row r="24" spans="2:6" ht="16.5" thickBot="1" x14ac:dyDescent="0.3">
      <c r="B24" s="18"/>
      <c r="C24" s="18"/>
      <c r="D24" s="18"/>
      <c r="E24" s="17">
        <f>SUM(E19:E23)</f>
        <v>98.231999999999999</v>
      </c>
    </row>
    <row r="25" spans="2:6" ht="16.5" thickTop="1" x14ac:dyDescent="0.25"/>
    <row r="26" spans="2:6" x14ac:dyDescent="0.25">
      <c r="B26" s="20" t="s">
        <v>46</v>
      </c>
      <c r="C26" s="5" t="s">
        <v>51</v>
      </c>
      <c r="D26" s="5" t="s">
        <v>53</v>
      </c>
      <c r="E26" s="5" t="s">
        <v>54</v>
      </c>
      <c r="F26" s="5" t="s">
        <v>45</v>
      </c>
    </row>
    <row r="27" spans="2:6" x14ac:dyDescent="0.25">
      <c r="B27" s="7" t="s">
        <v>47</v>
      </c>
      <c r="C27" s="7">
        <v>3</v>
      </c>
      <c r="D27" s="7">
        <v>60</v>
      </c>
      <c r="E27" s="21">
        <v>10</v>
      </c>
      <c r="F27" s="21">
        <f>C27*D27*E27</f>
        <v>1800</v>
      </c>
    </row>
    <row r="28" spans="2:6" x14ac:dyDescent="0.25">
      <c r="B28" s="9" t="s">
        <v>48</v>
      </c>
      <c r="C28" s="9">
        <v>2</v>
      </c>
      <c r="D28" s="9">
        <v>60</v>
      </c>
      <c r="E28" s="21">
        <v>13</v>
      </c>
      <c r="F28" s="21">
        <f t="shared" ref="F28:F30" si="2">C28*D28*E28</f>
        <v>1560</v>
      </c>
    </row>
    <row r="29" spans="2:6" x14ac:dyDescent="0.25">
      <c r="B29" s="9" t="s">
        <v>49</v>
      </c>
      <c r="C29" s="9">
        <v>1</v>
      </c>
      <c r="D29" s="9">
        <v>60</v>
      </c>
      <c r="E29" s="21">
        <v>15</v>
      </c>
      <c r="F29" s="21">
        <f t="shared" si="2"/>
        <v>900</v>
      </c>
    </row>
    <row r="30" spans="2:6" x14ac:dyDescent="0.25">
      <c r="B30" s="94" t="s">
        <v>50</v>
      </c>
      <c r="C30" s="94">
        <v>1</v>
      </c>
      <c r="D30" s="94">
        <v>60</v>
      </c>
      <c r="E30" s="97">
        <v>26</v>
      </c>
      <c r="F30" s="97">
        <f t="shared" si="2"/>
        <v>1560</v>
      </c>
    </row>
    <row r="31" spans="2:6" ht="16.5" thickBot="1" x14ac:dyDescent="0.3">
      <c r="B31" s="18"/>
      <c r="C31" s="18"/>
      <c r="D31" s="18"/>
      <c r="E31" s="18"/>
      <c r="F31" s="96">
        <f>SUM(F27:F30)</f>
        <v>5820</v>
      </c>
    </row>
    <row r="32" spans="2:6" ht="16.5" thickTop="1" x14ac:dyDescent="0.25"/>
  </sheetData>
  <mergeCells count="1">
    <mergeCell ref="C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85610f47-53d4-4dc9-8dae-792ecbdbea33" xsi:nil="true"/>
    <FolderType xmlns="85610f47-53d4-4dc9-8dae-792ecbdbea33" xsi:nil="true"/>
    <AppVersion xmlns="85610f47-53d4-4dc9-8dae-792ecbdbea33" xsi:nil="true"/>
    <Invited_Students xmlns="85610f47-53d4-4dc9-8dae-792ecbdbea33" xsi:nil="true"/>
    <DefaultSectionNames xmlns="85610f47-53d4-4dc9-8dae-792ecbdbea33" xsi:nil="true"/>
    <Self_Registration_Enabled xmlns="85610f47-53d4-4dc9-8dae-792ecbdbea33" xsi:nil="true"/>
    <Teachers xmlns="85610f47-53d4-4dc9-8dae-792ecbdbea33">
      <UserInfo>
        <DisplayName/>
        <AccountId xsi:nil="true"/>
        <AccountType/>
      </UserInfo>
    </Teachers>
    <Is_Collaboration_Space_Locked xmlns="85610f47-53d4-4dc9-8dae-792ecbdbea33" xsi:nil="true"/>
    <CultureName xmlns="85610f47-53d4-4dc9-8dae-792ecbdbea33" xsi:nil="true"/>
    <NotebookType xmlns="85610f47-53d4-4dc9-8dae-792ecbdbea33" xsi:nil="true"/>
    <Students xmlns="85610f47-53d4-4dc9-8dae-792ecbdbea33">
      <UserInfo>
        <DisplayName/>
        <AccountId xsi:nil="true"/>
        <AccountType/>
      </UserInfo>
    </Students>
    <Student_Groups xmlns="85610f47-53d4-4dc9-8dae-792ecbdbea33">
      <UserInfo>
        <DisplayName/>
        <AccountId xsi:nil="true"/>
        <AccountType/>
      </UserInfo>
    </Student_Groups>
    <Owner xmlns="85610f47-53d4-4dc9-8dae-792ecbdbea33">
      <UserInfo>
        <DisplayName/>
        <AccountId xsi:nil="true"/>
        <AccountType/>
      </UserInfo>
    </Owner>
    <Invited_Teachers xmlns="85610f47-53d4-4dc9-8dae-792ecbdbea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76FE9DB1523C45A7F3C742FE593CED" ma:contentTypeVersion="27" ma:contentTypeDescription="Create a new document." ma:contentTypeScope="" ma:versionID="523eaef20a62ecf62fbfcc2f7121e9be">
  <xsd:schema xmlns:xsd="http://www.w3.org/2001/XMLSchema" xmlns:xs="http://www.w3.org/2001/XMLSchema" xmlns:p="http://schemas.microsoft.com/office/2006/metadata/properties" xmlns:ns3="df537c67-f027-401e-b768-da6b2694ac43" xmlns:ns4="85610f47-53d4-4dc9-8dae-792ecbdbea33" targetNamespace="http://schemas.microsoft.com/office/2006/metadata/properties" ma:root="true" ma:fieldsID="668e408448ee80df69c7294f1277c086" ns3:_="" ns4:_="">
    <xsd:import namespace="df537c67-f027-401e-b768-da6b2694ac43"/>
    <xsd:import namespace="85610f47-53d4-4dc9-8dae-792ecbdbea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37c67-f027-401e-b768-da6b2694ac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10f47-53d4-4dc9-8dae-792ecbdbea33" elementFormDefault="qualified">
    <xsd:import namespace="http://schemas.microsoft.com/office/2006/documentManagement/types"/>
    <xsd:import namespace="http://schemas.microsoft.com/office/infopath/2007/PartnerControls"/>
    <xsd:element name="NotebookType" ma:index="9" nillable="true" ma:displayName="Notebook Type" ma:internalName="NotebookType">
      <xsd:simpleType>
        <xsd:restriction base="dms:Text"/>
      </xsd:simpleType>
    </xsd:element>
    <xsd:element name="FolderType" ma:index="10" nillable="true" ma:displayName="Folder Type" ma:internalName="FolderType">
      <xsd:simpleType>
        <xsd:restriction base="dms:Text"/>
      </xsd:simpleType>
    </xsd:element>
    <xsd:element name="Owner" ma:index="1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2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7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2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29" nillable="true" ma:displayName="MediaServiceLocation" ma:description="" ma:internalName="MediaServiceLocation" ma:readOnly="true">
      <xsd:simpleType>
        <xsd:restriction base="dms:Text"/>
      </xsd:simpleType>
    </xsd:element>
    <xsd:element name="MediaServiceEventHashCode" ma:index="3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F50E3B-7083-4D24-BBB0-61B88F8AD70E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df537c67-f027-401e-b768-da6b2694ac4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85610f47-53d4-4dc9-8dae-792ecbdbea33"/>
  </ds:schemaRefs>
</ds:datastoreItem>
</file>

<file path=customXml/itemProps2.xml><?xml version="1.0" encoding="utf-8"?>
<ds:datastoreItem xmlns:ds="http://schemas.openxmlformats.org/officeDocument/2006/customXml" ds:itemID="{D53AC349-53A1-4B8C-996E-26CEE4A340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D6AEE5-5513-4E66-BD80-7DBB9F439F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537c67-f027-401e-b768-da6b2694ac43"/>
    <ds:schemaRef ds:uri="85610f47-53d4-4dc9-8dae-792ecbdbe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Workshop Budget</vt:lpstr>
      <vt:lpstr>Data Sheet</vt:lpstr>
      <vt:lpstr>Travel</vt:lpstr>
    </vt:vector>
  </TitlesOfParts>
  <Manager/>
  <Company>LMITCO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Lynda K. Keller</dc:creator>
  <cp:keywords/>
  <dc:description/>
  <cp:lastModifiedBy>Lanier, Meladi (meladi@uidaho.edu)</cp:lastModifiedBy>
  <cp:revision/>
  <dcterms:created xsi:type="dcterms:W3CDTF">2001-04-13T14:03:24Z</dcterms:created>
  <dcterms:modified xsi:type="dcterms:W3CDTF">2023-03-28T20:21:39Z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0x010100CB76FE9DB1523C45A7F3C742FE593CED</vt:lpwstr>
  </property>
</Properties>
</file>