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Oleh/Desktop/"/>
    </mc:Choice>
  </mc:AlternateContent>
  <bookViews>
    <workbookView xWindow="13000" yWindow="0" windowWidth="12600" windowHeight="16000" tabRatio="500" activeTab="1"/>
  </bookViews>
  <sheets>
    <sheet name="Srednia liczba pytan" sheetId="1" r:id="rId1"/>
    <sheet name="Drzew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3" i="2"/>
  <c r="I12" i="2"/>
  <c r="I11" i="2"/>
  <c r="I134" i="2"/>
  <c r="I126" i="2"/>
  <c r="I98" i="2"/>
  <c r="I106" i="2"/>
  <c r="I69" i="2"/>
  <c r="I61" i="2"/>
  <c r="I41" i="2"/>
  <c r="I23" i="2"/>
  <c r="I8" i="2"/>
  <c r="I119" i="2"/>
  <c r="I132" i="2"/>
  <c r="I136" i="2"/>
  <c r="I122" i="2"/>
  <c r="I124" i="2"/>
  <c r="I128" i="2"/>
  <c r="I91" i="2"/>
  <c r="I103" i="2"/>
  <c r="I104" i="2"/>
  <c r="I108" i="2"/>
  <c r="I94" i="2"/>
  <c r="I95" i="2"/>
  <c r="I96" i="2"/>
  <c r="I100" i="2"/>
  <c r="I54" i="2"/>
  <c r="I75" i="2"/>
  <c r="I76" i="2"/>
  <c r="I78" i="2"/>
  <c r="I80" i="2"/>
  <c r="I66" i="2"/>
  <c r="I67" i="2"/>
  <c r="I71" i="2"/>
  <c r="I57" i="2"/>
  <c r="I58" i="2"/>
  <c r="I59" i="2"/>
  <c r="I63" i="2"/>
  <c r="I38" i="2"/>
  <c r="I39" i="2"/>
  <c r="I43" i="2"/>
  <c r="I29" i="2"/>
  <c r="I30" i="2"/>
  <c r="I32" i="2"/>
  <c r="I34" i="2"/>
  <c r="I20" i="2"/>
  <c r="I21" i="2"/>
  <c r="I25" i="2"/>
  <c r="I17" i="2"/>
  <c r="F2" i="1"/>
  <c r="D3" i="1"/>
  <c r="D4" i="1"/>
  <c r="D5" i="1"/>
  <c r="D6" i="1"/>
  <c r="D7" i="1"/>
  <c r="D8" i="1"/>
  <c r="D9" i="1"/>
  <c r="D10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<sst xmlns="http://schemas.openxmlformats.org/spreadsheetml/2006/main" count="358" uniqueCount="63">
  <si>
    <t>Sk(Xi)</t>
  </si>
  <si>
    <t>Pi</t>
  </si>
  <si>
    <t>Sk(Xi)*Pi</t>
  </si>
  <si>
    <t>E(Sk)</t>
  </si>
  <si>
    <t>Wiek</t>
  </si>
  <si>
    <t>Wada</t>
  </si>
  <si>
    <t>Astygmatyzm</t>
  </si>
  <si>
    <t>Lzawienie</t>
  </si>
  <si>
    <t>SOCZEWKI</t>
  </si>
  <si>
    <t>L. Przypadków</t>
  </si>
  <si>
    <t>mlody</t>
  </si>
  <si>
    <t>krotkowidz</t>
  </si>
  <si>
    <t>nie</t>
  </si>
  <si>
    <t>normalne</t>
  </si>
  <si>
    <t>miekkie</t>
  </si>
  <si>
    <t>wszystkich</t>
  </si>
  <si>
    <t>dalekowidz</t>
  </si>
  <si>
    <t>tak</t>
  </si>
  <si>
    <t>twarde</t>
  </si>
  <si>
    <t>zmniejszone</t>
  </si>
  <si>
    <t>brak</t>
  </si>
  <si>
    <t>prestarczy</t>
  </si>
  <si>
    <t>info[15,4,3]</t>
  </si>
  <si>
    <t>starczy</t>
  </si>
  <si>
    <t>info_mlody[2,2,4]</t>
  </si>
  <si>
    <t>info_prestarczy[1, 1, 5]</t>
  </si>
  <si>
    <t>info_starczy[1, 0, 6]</t>
  </si>
  <si>
    <t>info_wiek</t>
  </si>
  <si>
    <t>info[15,4,3] - info_wiek</t>
  </si>
  <si>
    <t>info_krotkowidz[2,2,7]</t>
  </si>
  <si>
    <t xml:space="preserve">info_dalekowidz[2,1,8] </t>
  </si>
  <si>
    <t>info_wada</t>
  </si>
  <si>
    <t>info[15,4,3] - info_wada</t>
  </si>
  <si>
    <t>info_nie[4,0,7]</t>
  </si>
  <si>
    <t>info_tak[0,3,8]</t>
  </si>
  <si>
    <t>info_astygmatyzm</t>
  </si>
  <si>
    <t>info[15,4,3] - info_astygm</t>
  </si>
  <si>
    <t>info_normalne[4,3,3]</t>
  </si>
  <si>
    <t>info_zmniejszone[0,0,12]</t>
  </si>
  <si>
    <t>info_lzawienie</t>
  </si>
  <si>
    <t>info[15,4,3] - info_lzawienie</t>
  </si>
  <si>
    <t>info[3,4,3]</t>
  </si>
  <si>
    <t>info_mlody[2,2,0]</t>
  </si>
  <si>
    <t>info_prestarczy[1, 1, 1]</t>
  </si>
  <si>
    <t>info_starczy[1, 0, 2]</t>
  </si>
  <si>
    <t>info_krotkowidz[2,2,1]</t>
  </si>
  <si>
    <t xml:space="preserve">info_dalekowidz[2,1,2] </t>
  </si>
  <si>
    <t>info_nie[4,0,1]</t>
  </si>
  <si>
    <t>info_tak[0,3,2]</t>
  </si>
  <si>
    <t>Podzbiór nie</t>
  </si>
  <si>
    <t>info[4,0,1]</t>
  </si>
  <si>
    <t>info_mlody[2,0]</t>
  </si>
  <si>
    <t>info_prestarczy[1,0]</t>
  </si>
  <si>
    <t>info_starczy[1,1]</t>
  </si>
  <si>
    <t>info_krotkowidz[2,1]</t>
  </si>
  <si>
    <t xml:space="preserve">info_dalekowidz[2,0] </t>
  </si>
  <si>
    <t>Podzbiór tak</t>
  </si>
  <si>
    <t>info[0,3,2]</t>
  </si>
  <si>
    <t>info_prestarczy[1,1]</t>
  </si>
  <si>
    <t>info_starczy[1,0]</t>
  </si>
  <si>
    <t>info_krotkowidz[2,0]</t>
  </si>
  <si>
    <t xml:space="preserve">info_dalekowidz[2,1]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</si>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</sst>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i/>
      <sz val="11"/>
      <color theme="1"/>
      <name val="Czcionka tekstu podstawowego"/>
      <charset val="23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3" sqref="H13"/>
    </sheetView>
  </sheetViews>
  <sheetFormatPr baseColWidth="10" defaultRowHeight="16" x14ac:dyDescent="0.2"/>
  <sheetData>
    <row r="1" spans="1:6" x14ac:dyDescent="0.2">
      <c r="A1">
        <v>150</v>
      </c>
      <c r="B1" s="1" t="s">
        <v>0</v>
      </c>
      <c r="C1" s="1" t="s">
        <v>1</v>
      </c>
      <c r="D1" s="1" t="s">
        <v>2</v>
      </c>
      <c r="E1" s="2"/>
      <c r="F1" s="2" t="s">
        <v>3</v>
      </c>
    </row>
    <row r="2" spans="1:6" x14ac:dyDescent="0.2">
      <c r="B2">
        <v>1</v>
      </c>
      <c r="C2">
        <f xml:space="preserve"> 50 / A1</f>
        <v>0.33333333333333331</v>
      </c>
      <c r="D2">
        <f xml:space="preserve"> B2 * C2</f>
        <v>0.33333333333333331</v>
      </c>
      <c r="F2" s="3">
        <f>SUM(D2:D10)</f>
        <v>3.0466666666666677</v>
      </c>
    </row>
    <row r="3" spans="1:6" x14ac:dyDescent="0.2">
      <c r="B3">
        <v>5</v>
      </c>
      <c r="C3">
        <f xml:space="preserve"> 47 / A1</f>
        <v>0.31333333333333335</v>
      </c>
      <c r="D3">
        <f t="shared" ref="D3:D10" si="0" xml:space="preserve"> B3 * C3</f>
        <v>1.5666666666666669</v>
      </c>
    </row>
    <row r="4" spans="1:6" x14ac:dyDescent="0.2">
      <c r="B4">
        <v>5</v>
      </c>
      <c r="C4">
        <f xml:space="preserve"> 1 / A1</f>
        <v>6.6666666666666671E-3</v>
      </c>
      <c r="D4">
        <f t="shared" si="0"/>
        <v>3.3333333333333333E-2</v>
      </c>
    </row>
    <row r="5" spans="1:6" x14ac:dyDescent="0.2">
      <c r="B5">
        <v>5</v>
      </c>
      <c r="C5">
        <f xml:space="preserve"> 2 / A1</f>
        <v>1.3333333333333334E-2</v>
      </c>
      <c r="D5">
        <f t="shared" si="0"/>
        <v>6.6666666666666666E-2</v>
      </c>
    </row>
    <row r="6" spans="1:6" x14ac:dyDescent="0.2">
      <c r="B6">
        <v>5</v>
      </c>
      <c r="C6">
        <f xml:space="preserve"> 2 / A1</f>
        <v>1.3333333333333334E-2</v>
      </c>
      <c r="D6">
        <f t="shared" si="0"/>
        <v>6.6666666666666666E-2</v>
      </c>
    </row>
    <row r="7" spans="1:6" x14ac:dyDescent="0.2">
      <c r="B7">
        <v>3</v>
      </c>
      <c r="C7">
        <f xml:space="preserve"> 2 / A1</f>
        <v>1.3333333333333334E-2</v>
      </c>
      <c r="D7">
        <f t="shared" si="0"/>
        <v>0.04</v>
      </c>
    </row>
    <row r="8" spans="1:6" x14ac:dyDescent="0.2">
      <c r="B8">
        <v>4</v>
      </c>
      <c r="C8">
        <f xml:space="preserve"> 1 / A1</f>
        <v>6.6666666666666671E-3</v>
      </c>
      <c r="D8">
        <f t="shared" si="0"/>
        <v>2.6666666666666668E-2</v>
      </c>
    </row>
    <row r="9" spans="1:6" x14ac:dyDescent="0.2">
      <c r="B9">
        <v>4</v>
      </c>
      <c r="C9">
        <f xml:space="preserve"> 2 / A1</f>
        <v>1.3333333333333334E-2</v>
      </c>
      <c r="D9">
        <f t="shared" si="0"/>
        <v>5.3333333333333337E-2</v>
      </c>
    </row>
    <row r="10" spans="1:6" x14ac:dyDescent="0.2">
      <c r="B10">
        <v>3</v>
      </c>
      <c r="C10">
        <f xml:space="preserve"> 43 / A1</f>
        <v>0.28666666666666668</v>
      </c>
      <c r="D10">
        <f t="shared" si="0"/>
        <v>0.8600000000000001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B1" workbookViewId="0">
      <selection activeCell="I17" sqref="I17"/>
    </sheetView>
  </sheetViews>
  <sheetFormatPr baseColWidth="10" defaultRowHeight="16" x14ac:dyDescent="0.2"/>
  <sheetData>
    <row r="1" spans="1:13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H1" s="5" t="s">
        <v>9</v>
      </c>
    </row>
    <row r="2" spans="1:13" x14ac:dyDescent="0.2">
      <c r="A2" t="s">
        <v>10</v>
      </c>
      <c r="B2" t="s">
        <v>11</v>
      </c>
      <c r="C2" t="s">
        <v>12</v>
      </c>
      <c r="D2" t="s">
        <v>13</v>
      </c>
      <c r="E2" s="6" t="s">
        <v>14</v>
      </c>
      <c r="G2" s="5" t="s">
        <v>15</v>
      </c>
      <c r="H2">
        <v>22</v>
      </c>
    </row>
    <row r="3" spans="1:13" x14ac:dyDescent="0.2">
      <c r="A3" t="s">
        <v>10</v>
      </c>
      <c r="B3" t="s">
        <v>16</v>
      </c>
      <c r="C3" t="s">
        <v>17</v>
      </c>
      <c r="D3" t="s">
        <v>13</v>
      </c>
      <c r="E3" s="7" t="s">
        <v>18</v>
      </c>
      <c r="G3" t="s">
        <v>14</v>
      </c>
      <c r="H3">
        <v>4</v>
      </c>
    </row>
    <row r="4" spans="1:13" x14ac:dyDescent="0.2">
      <c r="A4" t="s">
        <v>10</v>
      </c>
      <c r="B4" t="s">
        <v>16</v>
      </c>
      <c r="C4" t="s">
        <v>12</v>
      </c>
      <c r="D4" t="s">
        <v>19</v>
      </c>
      <c r="E4" s="8" t="s">
        <v>20</v>
      </c>
      <c r="G4" t="s">
        <v>18</v>
      </c>
      <c r="H4">
        <v>3</v>
      </c>
    </row>
    <row r="5" spans="1:13" x14ac:dyDescent="0.2">
      <c r="A5" t="s">
        <v>10</v>
      </c>
      <c r="B5" t="s">
        <v>11</v>
      </c>
      <c r="C5" t="s">
        <v>17</v>
      </c>
      <c r="D5" t="s">
        <v>19</v>
      </c>
      <c r="E5" s="8" t="s">
        <v>20</v>
      </c>
      <c r="G5" t="s">
        <v>20</v>
      </c>
      <c r="H5">
        <v>15</v>
      </c>
    </row>
    <row r="6" spans="1:13" x14ac:dyDescent="0.2">
      <c r="A6" t="s">
        <v>21</v>
      </c>
      <c r="B6" t="s">
        <v>11</v>
      </c>
      <c r="C6" t="s">
        <v>17</v>
      </c>
      <c r="D6" t="s">
        <v>19</v>
      </c>
      <c r="E6" s="8" t="s">
        <v>20</v>
      </c>
    </row>
    <row r="7" spans="1:13" x14ac:dyDescent="0.2">
      <c r="A7" t="s">
        <v>21</v>
      </c>
      <c r="B7" t="s">
        <v>11</v>
      </c>
      <c r="C7" t="s">
        <v>12</v>
      </c>
      <c r="D7" t="s">
        <v>13</v>
      </c>
      <c r="E7" s="6" t="s">
        <v>14</v>
      </c>
    </row>
    <row r="8" spans="1:13" x14ac:dyDescent="0.2">
      <c r="A8" t="s">
        <v>10</v>
      </c>
      <c r="B8" t="s">
        <v>11</v>
      </c>
      <c r="C8" t="s">
        <v>17</v>
      </c>
      <c r="D8" t="s">
        <v>13</v>
      </c>
      <c r="E8" s="7" t="s">
        <v>18</v>
      </c>
      <c r="G8" s="9" t="s">
        <v>22</v>
      </c>
      <c r="H8" s="9"/>
      <c r="I8" s="9">
        <f xml:space="preserve"> -4/22 * LOG(4/22,2) - 3/22*LOG(3/22,2)-15/22*LOG(15/22,2)</f>
        <v>1.2158749624422407</v>
      </c>
    </row>
    <row r="9" spans="1:13" x14ac:dyDescent="0.2">
      <c r="A9" t="s">
        <v>23</v>
      </c>
      <c r="B9" t="s">
        <v>16</v>
      </c>
      <c r="C9" t="s">
        <v>17</v>
      </c>
      <c r="D9" t="s">
        <v>19</v>
      </c>
      <c r="E9" s="8" t="s">
        <v>20</v>
      </c>
    </row>
    <row r="10" spans="1:13" x14ac:dyDescent="0.2">
      <c r="A10" t="s">
        <v>21</v>
      </c>
      <c r="B10" t="s">
        <v>16</v>
      </c>
      <c r="C10" t="s">
        <v>12</v>
      </c>
      <c r="D10" t="s">
        <v>19</v>
      </c>
      <c r="E10" s="8" t="s">
        <v>20</v>
      </c>
    </row>
    <row r="11" spans="1:13" x14ac:dyDescent="0.2">
      <c r="A11" t="s">
        <v>21</v>
      </c>
      <c r="B11" t="s">
        <v>16</v>
      </c>
      <c r="C11" t="s">
        <v>17</v>
      </c>
      <c r="D11" t="s">
        <v>19</v>
      </c>
      <c r="E11" s="8" t="s">
        <v>20</v>
      </c>
      <c r="G11" s="10" t="s">
        <v>24</v>
      </c>
      <c r="H11" s="10"/>
      <c r="I11" s="10">
        <f>-2/8*LOG(2/8,2)-2/8*LOG(2/8,2)-4/8*LOG(4/8,2)</f>
        <v>1.5</v>
      </c>
    </row>
    <row r="12" spans="1:13" x14ac:dyDescent="0.2">
      <c r="A12" t="s">
        <v>21</v>
      </c>
      <c r="B12" t="s">
        <v>11</v>
      </c>
      <c r="C12" t="s">
        <v>12</v>
      </c>
      <c r="D12" t="s">
        <v>19</v>
      </c>
      <c r="E12" s="8" t="s">
        <v>20</v>
      </c>
      <c r="G12" s="10" t="s">
        <v>25</v>
      </c>
      <c r="H12" s="10"/>
      <c r="I12" s="10">
        <f>-1/7*LOG(1/7,2)-1/7*LOG(1/7,2)-5/7*LOG(5/7,2)</f>
        <v>1.1488348542809168</v>
      </c>
      <c r="M12" t="s">
        <v>62</v>
      </c>
    </row>
    <row r="13" spans="1:13" x14ac:dyDescent="0.2">
      <c r="A13" t="s">
        <v>10</v>
      </c>
      <c r="B13" t="s">
        <v>16</v>
      </c>
      <c r="C13" t="s">
        <v>17</v>
      </c>
      <c r="D13" t="s">
        <v>19</v>
      </c>
      <c r="E13" s="8" t="s">
        <v>20</v>
      </c>
      <c r="G13" s="10" t="s">
        <v>26</v>
      </c>
      <c r="H13" s="10"/>
      <c r="I13" s="10">
        <f xml:space="preserve"> -1/7*LOG(1/7,2)-6/7*LOG(6/7,2)</f>
        <v>0.59167277858232747</v>
      </c>
    </row>
    <row r="14" spans="1:13" x14ac:dyDescent="0.2">
      <c r="A14" t="s">
        <v>23</v>
      </c>
      <c r="B14" t="s">
        <v>16</v>
      </c>
      <c r="C14" t="s">
        <v>17</v>
      </c>
      <c r="D14" t="s">
        <v>13</v>
      </c>
      <c r="E14" s="8" t="s">
        <v>20</v>
      </c>
      <c r="G14" s="10"/>
      <c r="H14" s="10"/>
      <c r="I14" s="10"/>
    </row>
    <row r="15" spans="1:13" x14ac:dyDescent="0.2">
      <c r="A15" t="s">
        <v>23</v>
      </c>
      <c r="B15" t="s">
        <v>11</v>
      </c>
      <c r="C15" t="s">
        <v>17</v>
      </c>
      <c r="D15" t="s">
        <v>19</v>
      </c>
      <c r="E15" s="8" t="s">
        <v>20</v>
      </c>
      <c r="G15" s="10" t="s">
        <v>27</v>
      </c>
      <c r="H15" s="10"/>
      <c r="I15" s="10">
        <f xml:space="preserve"> (8/22) *I11 + (7/22)*I12 +( 7/22)*I13</f>
        <v>1.099252428638305</v>
      </c>
    </row>
    <row r="16" spans="1:13" x14ac:dyDescent="0.2">
      <c r="A16" t="s">
        <v>23</v>
      </c>
      <c r="B16" t="s">
        <v>11</v>
      </c>
      <c r="C16" t="s">
        <v>12</v>
      </c>
      <c r="D16" t="s">
        <v>13</v>
      </c>
      <c r="E16" s="8" t="s">
        <v>20</v>
      </c>
      <c r="G16" s="10"/>
      <c r="H16" s="10"/>
      <c r="I16" s="10"/>
    </row>
    <row r="17" spans="1:9" x14ac:dyDescent="0.2">
      <c r="A17" t="s">
        <v>21</v>
      </c>
      <c r="B17" t="s">
        <v>11</v>
      </c>
      <c r="C17" t="s">
        <v>17</v>
      </c>
      <c r="D17" t="s">
        <v>13</v>
      </c>
      <c r="E17" s="7" t="s">
        <v>18</v>
      </c>
      <c r="G17" s="10" t="s">
        <v>28</v>
      </c>
      <c r="H17" s="10"/>
      <c r="I17" s="10">
        <f xml:space="preserve"> I8 - I15</f>
        <v>0.11662253380393572</v>
      </c>
    </row>
    <row r="18" spans="1:9" x14ac:dyDescent="0.2">
      <c r="A18" t="s">
        <v>10</v>
      </c>
      <c r="B18" t="s">
        <v>11</v>
      </c>
      <c r="C18" t="s">
        <v>12</v>
      </c>
      <c r="D18" t="s">
        <v>19</v>
      </c>
      <c r="E18" s="8" t="s">
        <v>20</v>
      </c>
    </row>
    <row r="19" spans="1:9" x14ac:dyDescent="0.2">
      <c r="A19" t="s">
        <v>23</v>
      </c>
      <c r="B19" t="s">
        <v>11</v>
      </c>
      <c r="C19" t="s">
        <v>12</v>
      </c>
      <c r="D19" t="s">
        <v>19</v>
      </c>
      <c r="E19" s="8" t="s">
        <v>20</v>
      </c>
    </row>
    <row r="20" spans="1:9" x14ac:dyDescent="0.2">
      <c r="A20" t="s">
        <v>23</v>
      </c>
      <c r="B20" t="s">
        <v>16</v>
      </c>
      <c r="C20" t="s">
        <v>12</v>
      </c>
      <c r="D20" t="s">
        <v>19</v>
      </c>
      <c r="E20" s="8" t="s">
        <v>20</v>
      </c>
      <c r="G20" s="11" t="s">
        <v>29</v>
      </c>
      <c r="H20" s="11"/>
      <c r="I20" s="11">
        <f>-2/11*LOG(2/11,2)-2/11*LOG(2/11,2)-7/11*LOG(7/11,2)</f>
        <v>1.3092966682370037</v>
      </c>
    </row>
    <row r="21" spans="1:9" x14ac:dyDescent="0.2">
      <c r="A21" t="s">
        <v>10</v>
      </c>
      <c r="B21" t="s">
        <v>16</v>
      </c>
      <c r="C21" t="s">
        <v>12</v>
      </c>
      <c r="D21" t="s">
        <v>13</v>
      </c>
      <c r="E21" s="6" t="s">
        <v>14</v>
      </c>
      <c r="G21" s="11" t="s">
        <v>30</v>
      </c>
      <c r="H21" s="11"/>
      <c r="I21" s="11">
        <f>-2/11*LOG(2/11,2)-1/11*LOG(1/11,2)-8/11*LOG(8/11,2)</f>
        <v>1.0957952550009338</v>
      </c>
    </row>
    <row r="22" spans="1:9" x14ac:dyDescent="0.2">
      <c r="A22" t="s">
        <v>23</v>
      </c>
      <c r="B22" t="s">
        <v>16</v>
      </c>
      <c r="C22" t="s">
        <v>12</v>
      </c>
      <c r="D22" t="s">
        <v>13</v>
      </c>
      <c r="E22" s="6" t="s">
        <v>14</v>
      </c>
      <c r="G22" s="11"/>
      <c r="H22" s="11"/>
      <c r="I22" s="11"/>
    </row>
    <row r="23" spans="1:9" x14ac:dyDescent="0.2">
      <c r="A23" t="s">
        <v>21</v>
      </c>
      <c r="B23" t="s">
        <v>16</v>
      </c>
      <c r="C23" t="s">
        <v>17</v>
      </c>
      <c r="D23" t="s">
        <v>13</v>
      </c>
      <c r="E23" s="8" t="s">
        <v>20</v>
      </c>
      <c r="G23" s="11" t="s">
        <v>31</v>
      </c>
      <c r="H23" s="11"/>
      <c r="I23" s="11">
        <f xml:space="preserve"> (11/22) *I20 + (11/22)*I21</f>
        <v>1.2025459616189687</v>
      </c>
    </row>
    <row r="24" spans="1:9" x14ac:dyDescent="0.2">
      <c r="G24" s="11"/>
      <c r="H24" s="11"/>
      <c r="I24" s="11"/>
    </row>
    <row r="25" spans="1:9" x14ac:dyDescent="0.2">
      <c r="G25" s="11" t="s">
        <v>32</v>
      </c>
      <c r="H25" s="11"/>
      <c r="I25" s="11">
        <f xml:space="preserve"> I8 - I23</f>
        <v>1.3329000823272041E-2</v>
      </c>
    </row>
    <row r="26" spans="1:9" x14ac:dyDescent="0.2">
      <c r="A26" t="s">
        <v>4</v>
      </c>
      <c r="B26" t="s">
        <v>5</v>
      </c>
      <c r="C26" t="s">
        <v>6</v>
      </c>
      <c r="D26" t="s">
        <v>7</v>
      </c>
    </row>
    <row r="27" spans="1:9" x14ac:dyDescent="0.2">
      <c r="A27" t="s">
        <v>10</v>
      </c>
      <c r="B27" t="s">
        <v>11</v>
      </c>
      <c r="C27" t="s">
        <v>12</v>
      </c>
      <c r="D27" t="s">
        <v>13</v>
      </c>
    </row>
    <row r="28" spans="1:9" x14ac:dyDescent="0.2">
      <c r="A28" t="s">
        <v>21</v>
      </c>
      <c r="B28" t="s">
        <v>16</v>
      </c>
      <c r="C28" t="s">
        <v>17</v>
      </c>
      <c r="D28" t="s">
        <v>19</v>
      </c>
    </row>
    <row r="29" spans="1:9" x14ac:dyDescent="0.2">
      <c r="A29" t="s">
        <v>23</v>
      </c>
      <c r="G29" s="12" t="s">
        <v>33</v>
      </c>
      <c r="H29" s="12"/>
      <c r="I29" s="12">
        <f xml:space="preserve"> -4/11*LOG(4/11,2)-7/11*LOG(7/11,2)</f>
        <v>0.94566030460064021</v>
      </c>
    </row>
    <row r="30" spans="1:9" x14ac:dyDescent="0.2">
      <c r="G30" s="12" t="s">
        <v>34</v>
      </c>
      <c r="H30" s="12"/>
      <c r="I30" s="12">
        <f xml:space="preserve"> -3/11*LOG(3/11,2)-8/11*LOG(8/11,2)</f>
        <v>0.84535093662243654</v>
      </c>
    </row>
    <row r="31" spans="1:9" x14ac:dyDescent="0.2">
      <c r="G31" s="12"/>
      <c r="H31" s="12"/>
      <c r="I31" s="12"/>
    </row>
    <row r="32" spans="1:9" x14ac:dyDescent="0.2">
      <c r="G32" s="12" t="s">
        <v>35</v>
      </c>
      <c r="H32" s="12"/>
      <c r="I32" s="12">
        <f>AVERAGE(I29,I30)</f>
        <v>0.89550562061153838</v>
      </c>
    </row>
    <row r="33" spans="1:9" x14ac:dyDescent="0.2">
      <c r="G33" s="12"/>
      <c r="H33" s="12"/>
      <c r="I33" s="12"/>
    </row>
    <row r="34" spans="1:9" x14ac:dyDescent="0.2">
      <c r="G34" s="12" t="s">
        <v>36</v>
      </c>
      <c r="H34" s="12"/>
      <c r="I34" s="12">
        <f xml:space="preserve"> I8 - I32</f>
        <v>0.32036934183070231</v>
      </c>
    </row>
    <row r="38" spans="1:9" x14ac:dyDescent="0.2">
      <c r="G38" s="13" t="s">
        <v>37</v>
      </c>
      <c r="H38" s="13"/>
      <c r="I38" s="13">
        <f>-4/10*LOG(4/10,2)-3/10*LOG(3/10,2)-3/10*LOG(3/10,2)</f>
        <v>1.5709505944546684</v>
      </c>
    </row>
    <row r="39" spans="1:9" x14ac:dyDescent="0.2">
      <c r="G39" s="13" t="s">
        <v>38</v>
      </c>
      <c r="H39" s="13"/>
      <c r="I39" s="13">
        <f xml:space="preserve"> -12/12*LOG(12/12,2)</f>
        <v>0</v>
      </c>
    </row>
    <row r="40" spans="1:9" x14ac:dyDescent="0.2">
      <c r="G40" s="13"/>
      <c r="H40" s="13"/>
      <c r="I40" s="13"/>
    </row>
    <row r="41" spans="1:9" x14ac:dyDescent="0.2">
      <c r="G41" s="13" t="s">
        <v>39</v>
      </c>
      <c r="H41" s="13"/>
      <c r="I41" s="13">
        <f xml:space="preserve"> (10/22) *I38 + (12/22)*I39</f>
        <v>0.71406845202484925</v>
      </c>
    </row>
    <row r="42" spans="1:9" x14ac:dyDescent="0.2">
      <c r="G42" s="13"/>
      <c r="H42" s="13"/>
      <c r="I42" s="13"/>
    </row>
    <row r="43" spans="1:9" x14ac:dyDescent="0.2">
      <c r="G43" s="13" t="s">
        <v>40</v>
      </c>
      <c r="H43" s="13"/>
      <c r="I43" s="14">
        <f xml:space="preserve"> I8 - I41</f>
        <v>0.50180651041739144</v>
      </c>
    </row>
    <row r="47" spans="1:9" x14ac:dyDescent="0.2">
      <c r="A47" s="4" t="s">
        <v>4</v>
      </c>
      <c r="B47" s="4" t="s">
        <v>5</v>
      </c>
      <c r="C47" s="4" t="s">
        <v>6</v>
      </c>
      <c r="D47" s="4" t="s">
        <v>7</v>
      </c>
      <c r="E47" s="4" t="s">
        <v>8</v>
      </c>
      <c r="H47" s="5" t="s">
        <v>9</v>
      </c>
    </row>
    <row r="48" spans="1:9" x14ac:dyDescent="0.2">
      <c r="A48" t="s">
        <v>10</v>
      </c>
      <c r="B48" t="s">
        <v>11</v>
      </c>
      <c r="C48" t="s">
        <v>12</v>
      </c>
      <c r="D48" t="s">
        <v>13</v>
      </c>
      <c r="E48" s="6" t="s">
        <v>14</v>
      </c>
      <c r="G48" s="5" t="s">
        <v>15</v>
      </c>
      <c r="H48">
        <v>10</v>
      </c>
    </row>
    <row r="49" spans="1:9" x14ac:dyDescent="0.2">
      <c r="A49" t="s">
        <v>10</v>
      </c>
      <c r="B49" t="s">
        <v>16</v>
      </c>
      <c r="C49" t="s">
        <v>17</v>
      </c>
      <c r="D49" t="s">
        <v>13</v>
      </c>
      <c r="E49" s="7" t="s">
        <v>18</v>
      </c>
      <c r="G49" t="s">
        <v>14</v>
      </c>
      <c r="H49">
        <v>4</v>
      </c>
    </row>
    <row r="50" spans="1:9" x14ac:dyDescent="0.2">
      <c r="A50" t="s">
        <v>21</v>
      </c>
      <c r="B50" t="s">
        <v>11</v>
      </c>
      <c r="C50" t="s">
        <v>12</v>
      </c>
      <c r="D50" t="s">
        <v>13</v>
      </c>
      <c r="E50" s="6" t="s">
        <v>14</v>
      </c>
      <c r="G50" t="s">
        <v>18</v>
      </c>
      <c r="H50">
        <v>3</v>
      </c>
    </row>
    <row r="51" spans="1:9" x14ac:dyDescent="0.2">
      <c r="A51" t="s">
        <v>10</v>
      </c>
      <c r="B51" t="s">
        <v>11</v>
      </c>
      <c r="C51" t="s">
        <v>17</v>
      </c>
      <c r="D51" t="s">
        <v>13</v>
      </c>
      <c r="E51" s="7" t="s">
        <v>18</v>
      </c>
      <c r="G51" t="s">
        <v>20</v>
      </c>
      <c r="H51">
        <v>3</v>
      </c>
    </row>
    <row r="52" spans="1:9" x14ac:dyDescent="0.2">
      <c r="A52" t="s">
        <v>23</v>
      </c>
      <c r="B52" t="s">
        <v>16</v>
      </c>
      <c r="C52" t="s">
        <v>17</v>
      </c>
      <c r="D52" t="s">
        <v>13</v>
      </c>
      <c r="E52" s="8" t="s">
        <v>20</v>
      </c>
    </row>
    <row r="53" spans="1:9" x14ac:dyDescent="0.2">
      <c r="A53" t="s">
        <v>23</v>
      </c>
      <c r="B53" t="s">
        <v>11</v>
      </c>
      <c r="C53" t="s">
        <v>12</v>
      </c>
      <c r="D53" t="s">
        <v>13</v>
      </c>
      <c r="E53" s="8" t="s">
        <v>20</v>
      </c>
    </row>
    <row r="54" spans="1:9" x14ac:dyDescent="0.2">
      <c r="A54" t="s">
        <v>21</v>
      </c>
      <c r="B54" t="s">
        <v>11</v>
      </c>
      <c r="C54" t="s">
        <v>17</v>
      </c>
      <c r="D54" t="s">
        <v>13</v>
      </c>
      <c r="E54" s="7" t="s">
        <v>18</v>
      </c>
      <c r="G54" s="9" t="s">
        <v>41</v>
      </c>
      <c r="H54" s="9"/>
      <c r="I54" s="9">
        <f xml:space="preserve"> -4/10 * LOG(4/10,2) - 3/10*LOG(3/10,2)-3/10*LOG(3/10,2)</f>
        <v>1.5709505944546684</v>
      </c>
    </row>
    <row r="55" spans="1:9" x14ac:dyDescent="0.2">
      <c r="A55" t="s">
        <v>10</v>
      </c>
      <c r="B55" t="s">
        <v>16</v>
      </c>
      <c r="C55" t="s">
        <v>12</v>
      </c>
      <c r="D55" t="s">
        <v>13</v>
      </c>
      <c r="E55" s="6" t="s">
        <v>14</v>
      </c>
    </row>
    <row r="56" spans="1:9" x14ac:dyDescent="0.2">
      <c r="A56" t="s">
        <v>23</v>
      </c>
      <c r="B56" t="s">
        <v>16</v>
      </c>
      <c r="C56" t="s">
        <v>12</v>
      </c>
      <c r="D56" t="s">
        <v>13</v>
      </c>
      <c r="E56" s="6" t="s">
        <v>14</v>
      </c>
    </row>
    <row r="57" spans="1:9" x14ac:dyDescent="0.2">
      <c r="A57" t="s">
        <v>21</v>
      </c>
      <c r="B57" t="s">
        <v>16</v>
      </c>
      <c r="C57" t="s">
        <v>17</v>
      </c>
      <c r="D57" t="s">
        <v>13</v>
      </c>
      <c r="E57" s="8" t="s">
        <v>20</v>
      </c>
      <c r="G57" s="10" t="s">
        <v>42</v>
      </c>
      <c r="H57" s="10"/>
      <c r="I57" s="10">
        <f xml:space="preserve"> -2/4*LOG(2/4,2)-2/4*LOG(2/4,2)</f>
        <v>1</v>
      </c>
    </row>
    <row r="58" spans="1:9" x14ac:dyDescent="0.2">
      <c r="G58" s="10" t="s">
        <v>43</v>
      </c>
      <c r="H58" s="10"/>
      <c r="I58" s="10">
        <f>-1/3*LOG(1/3,2)-3/7*LOG(1/3,2)-1/3*LOG(1/3,2)</f>
        <v>1.7359113103136474</v>
      </c>
    </row>
    <row r="59" spans="1:9" x14ac:dyDescent="0.2">
      <c r="G59" s="10" t="s">
        <v>44</v>
      </c>
      <c r="H59" s="10"/>
      <c r="I59" s="10">
        <f xml:space="preserve"> -1/3*LOG(1/3,2)-2/3*LOG(2/3,2)</f>
        <v>0.91829583405448956</v>
      </c>
    </row>
    <row r="60" spans="1:9" x14ac:dyDescent="0.2">
      <c r="A60" t="s">
        <v>4</v>
      </c>
      <c r="B60" t="s">
        <v>5</v>
      </c>
      <c r="C60" t="s">
        <v>6</v>
      </c>
      <c r="G60" s="10"/>
      <c r="H60" s="10"/>
      <c r="I60" s="10"/>
    </row>
    <row r="61" spans="1:9" x14ac:dyDescent="0.2">
      <c r="A61" t="s">
        <v>10</v>
      </c>
      <c r="B61" t="s">
        <v>11</v>
      </c>
      <c r="C61" t="s">
        <v>12</v>
      </c>
      <c r="G61" s="10" t="s">
        <v>27</v>
      </c>
      <c r="H61" s="10"/>
      <c r="I61" s="10">
        <f xml:space="preserve"> (4/10) *I57 + (3/10)*I58 +( 3/10)*I59</f>
        <v>1.196262143310441</v>
      </c>
    </row>
    <row r="62" spans="1:9" x14ac:dyDescent="0.2">
      <c r="A62" t="s">
        <v>21</v>
      </c>
      <c r="B62" t="s">
        <v>16</v>
      </c>
      <c r="C62" t="s">
        <v>17</v>
      </c>
      <c r="G62" s="10"/>
      <c r="H62" s="10"/>
      <c r="I62" s="10"/>
    </row>
    <row r="63" spans="1:9" x14ac:dyDescent="0.2">
      <c r="A63" t="s">
        <v>23</v>
      </c>
      <c r="G63" s="10" t="s">
        <v>28</v>
      </c>
      <c r="H63" s="10"/>
      <c r="I63" s="10">
        <f xml:space="preserve"> I54 - I61</f>
        <v>0.37468845114422744</v>
      </c>
    </row>
    <row r="66" spans="7:9" x14ac:dyDescent="0.2">
      <c r="G66" s="11" t="s">
        <v>45</v>
      </c>
      <c r="H66" s="11"/>
      <c r="I66" s="11">
        <f>-2/5*LOG(2/5,2)-2/5*LOG(2/5,2)-1/5*LOG(1/5,2)</f>
        <v>1.5219280948873621</v>
      </c>
    </row>
    <row r="67" spans="7:9" x14ac:dyDescent="0.2">
      <c r="G67" s="11" t="s">
        <v>46</v>
      </c>
      <c r="H67" s="11"/>
      <c r="I67" s="11">
        <f>-2/5*LOG(2/5,2)-1/5*LOG(1/5,2)-2/5*LOG(2/5,2)</f>
        <v>1.5219280948873621</v>
      </c>
    </row>
    <row r="68" spans="7:9" x14ac:dyDescent="0.2">
      <c r="G68" s="11"/>
      <c r="H68" s="11"/>
      <c r="I68" s="11"/>
    </row>
    <row r="69" spans="7:9" x14ac:dyDescent="0.2">
      <c r="G69" s="11" t="s">
        <v>31</v>
      </c>
      <c r="H69" s="11"/>
      <c r="I69" s="11">
        <f xml:space="preserve"> (5/10) *I66 + (5/10)*I67</f>
        <v>1.5219280948873621</v>
      </c>
    </row>
    <row r="70" spans="7:9" x14ac:dyDescent="0.2">
      <c r="G70" s="11"/>
      <c r="H70" s="11"/>
      <c r="I70" s="11"/>
    </row>
    <row r="71" spans="7:9" x14ac:dyDescent="0.2">
      <c r="G71" s="11" t="s">
        <v>32</v>
      </c>
      <c r="H71" s="11"/>
      <c r="I71" s="11">
        <f xml:space="preserve"> I54 - I69</f>
        <v>4.902249956730631E-2</v>
      </c>
    </row>
    <row r="75" spans="7:9" x14ac:dyDescent="0.2">
      <c r="G75" s="12" t="s">
        <v>47</v>
      </c>
      <c r="H75" s="12"/>
      <c r="I75" s="12">
        <f xml:space="preserve"> -4/5*LOG(4/5,2)-1/5*LOG(1/5,2)</f>
        <v>0.72192809488736231</v>
      </c>
    </row>
    <row r="76" spans="7:9" x14ac:dyDescent="0.2">
      <c r="G76" s="12" t="s">
        <v>48</v>
      </c>
      <c r="H76" s="12"/>
      <c r="I76" s="12">
        <f xml:space="preserve"> -3/5*LOG(3/5,2)-2/5*LOG(2/5,2)</f>
        <v>0.97095059445466858</v>
      </c>
    </row>
    <row r="77" spans="7:9" x14ac:dyDescent="0.2">
      <c r="G77" s="12"/>
      <c r="H77" s="12"/>
      <c r="I77" s="12"/>
    </row>
    <row r="78" spans="7:9" x14ac:dyDescent="0.2">
      <c r="G78" s="12" t="s">
        <v>35</v>
      </c>
      <c r="H78" s="12"/>
      <c r="I78" s="12">
        <f>AVERAGE(I75,I76)</f>
        <v>0.84643934467101545</v>
      </c>
    </row>
    <row r="79" spans="7:9" x14ac:dyDescent="0.2">
      <c r="G79" s="12"/>
      <c r="H79" s="12"/>
      <c r="I79" s="12"/>
    </row>
    <row r="80" spans="7:9" x14ac:dyDescent="0.2">
      <c r="G80" s="12" t="s">
        <v>36</v>
      </c>
      <c r="H80" s="12"/>
      <c r="I80" s="14">
        <f xml:space="preserve"> I54 - I78</f>
        <v>0.724511249783653</v>
      </c>
    </row>
    <row r="83" spans="1:9" x14ac:dyDescent="0.2">
      <c r="A83" t="s">
        <v>49</v>
      </c>
    </row>
    <row r="84" spans="1:9" x14ac:dyDescent="0.2">
      <c r="A84" s="4" t="s">
        <v>4</v>
      </c>
      <c r="B84" s="4" t="s">
        <v>5</v>
      </c>
      <c r="C84" s="4" t="s">
        <v>6</v>
      </c>
      <c r="D84" s="4" t="s">
        <v>7</v>
      </c>
      <c r="E84" s="4" t="s">
        <v>8</v>
      </c>
      <c r="H84" s="5" t="s">
        <v>9</v>
      </c>
    </row>
    <row r="85" spans="1:9" x14ac:dyDescent="0.2">
      <c r="A85" t="s">
        <v>10</v>
      </c>
      <c r="B85" t="s">
        <v>11</v>
      </c>
      <c r="C85" t="s">
        <v>12</v>
      </c>
      <c r="D85" t="s">
        <v>13</v>
      </c>
      <c r="E85" s="6" t="s">
        <v>14</v>
      </c>
      <c r="G85" s="5" t="s">
        <v>15</v>
      </c>
      <c r="H85">
        <v>5</v>
      </c>
    </row>
    <row r="86" spans="1:9" x14ac:dyDescent="0.2">
      <c r="A86" t="s">
        <v>21</v>
      </c>
      <c r="B86" t="s">
        <v>11</v>
      </c>
      <c r="C86" t="s">
        <v>12</v>
      </c>
      <c r="D86" t="s">
        <v>13</v>
      </c>
      <c r="E86" s="6" t="s">
        <v>14</v>
      </c>
      <c r="G86" t="s">
        <v>14</v>
      </c>
      <c r="H86">
        <v>4</v>
      </c>
    </row>
    <row r="87" spans="1:9" x14ac:dyDescent="0.2">
      <c r="A87" t="s">
        <v>23</v>
      </c>
      <c r="B87" t="s">
        <v>11</v>
      </c>
      <c r="C87" t="s">
        <v>12</v>
      </c>
      <c r="D87" t="s">
        <v>13</v>
      </c>
      <c r="E87" s="8" t="s">
        <v>20</v>
      </c>
      <c r="G87" t="s">
        <v>18</v>
      </c>
      <c r="H87">
        <v>0</v>
      </c>
    </row>
    <row r="88" spans="1:9" x14ac:dyDescent="0.2">
      <c r="A88" t="s">
        <v>10</v>
      </c>
      <c r="B88" t="s">
        <v>16</v>
      </c>
      <c r="C88" t="s">
        <v>12</v>
      </c>
      <c r="D88" t="s">
        <v>13</v>
      </c>
      <c r="E88" s="6" t="s">
        <v>14</v>
      </c>
      <c r="G88" t="s">
        <v>20</v>
      </c>
      <c r="H88">
        <v>1</v>
      </c>
    </row>
    <row r="89" spans="1:9" x14ac:dyDescent="0.2">
      <c r="A89" t="s">
        <v>23</v>
      </c>
      <c r="B89" t="s">
        <v>16</v>
      </c>
      <c r="C89" t="s">
        <v>12</v>
      </c>
      <c r="D89" t="s">
        <v>13</v>
      </c>
      <c r="E89" s="6" t="s">
        <v>14</v>
      </c>
    </row>
    <row r="91" spans="1:9" x14ac:dyDescent="0.2">
      <c r="G91" s="9" t="s">
        <v>50</v>
      </c>
      <c r="H91" s="9"/>
      <c r="I91" s="9">
        <f xml:space="preserve"> -4/5*LOG(4/5,2)-1/5*LOG(1/5,2)</f>
        <v>0.72192809488736231</v>
      </c>
    </row>
    <row r="92" spans="1:9" x14ac:dyDescent="0.2">
      <c r="A92" t="s">
        <v>4</v>
      </c>
      <c r="B92" t="s">
        <v>5</v>
      </c>
    </row>
    <row r="93" spans="1:9" x14ac:dyDescent="0.2">
      <c r="A93" t="s">
        <v>10</v>
      </c>
      <c r="B93" t="s">
        <v>11</v>
      </c>
    </row>
    <row r="94" spans="1:9" x14ac:dyDescent="0.2">
      <c r="A94" t="s">
        <v>21</v>
      </c>
      <c r="B94" t="s">
        <v>16</v>
      </c>
      <c r="G94" s="10" t="s">
        <v>51</v>
      </c>
      <c r="H94" s="10"/>
      <c r="I94" s="10">
        <f xml:space="preserve"> -2/2*LOG(2/2,2)</f>
        <v>0</v>
      </c>
    </row>
    <row r="95" spans="1:9" x14ac:dyDescent="0.2">
      <c r="A95" t="s">
        <v>23</v>
      </c>
      <c r="G95" s="10" t="s">
        <v>52</v>
      </c>
      <c r="H95" s="10"/>
      <c r="I95" s="10">
        <f xml:space="preserve"> -1/1*LOG(1/1,2)</f>
        <v>0</v>
      </c>
    </row>
    <row r="96" spans="1:9" x14ac:dyDescent="0.2">
      <c r="G96" s="10" t="s">
        <v>53</v>
      </c>
      <c r="H96" s="10"/>
      <c r="I96" s="10">
        <f xml:space="preserve"> -1/2*LOG(1/2,2)-1/2*LOG(1/2,2)</f>
        <v>1</v>
      </c>
    </row>
    <row r="97" spans="1:9" x14ac:dyDescent="0.2">
      <c r="G97" s="10"/>
      <c r="H97" s="10"/>
      <c r="I97" s="10"/>
    </row>
    <row r="98" spans="1:9" x14ac:dyDescent="0.2">
      <c r="G98" s="10" t="s">
        <v>27</v>
      </c>
      <c r="H98" s="10"/>
      <c r="I98" s="10">
        <f xml:space="preserve"> (2/5) *I94 + (1/5)*I95 +( 2/5)*I96</f>
        <v>0.4</v>
      </c>
    </row>
    <row r="99" spans="1:9" x14ac:dyDescent="0.2">
      <c r="G99" s="10"/>
      <c r="H99" s="10"/>
      <c r="I99" s="10"/>
    </row>
    <row r="100" spans="1:9" x14ac:dyDescent="0.2">
      <c r="G100" s="10" t="s">
        <v>28</v>
      </c>
      <c r="H100" s="10"/>
      <c r="I100" s="14">
        <f xml:space="preserve"> I91 - I98</f>
        <v>0.32192809488736229</v>
      </c>
    </row>
    <row r="103" spans="1:9" x14ac:dyDescent="0.2">
      <c r="G103" s="11" t="s">
        <v>54</v>
      </c>
      <c r="H103" s="11"/>
      <c r="I103" s="11">
        <f>-2/3*LOG(2/3,2)-1/3*LOG(1/3,2)</f>
        <v>0.91829583405448956</v>
      </c>
    </row>
    <row r="104" spans="1:9" x14ac:dyDescent="0.2">
      <c r="A104" t="s">
        <v>5</v>
      </c>
      <c r="B104" t="s">
        <v>11</v>
      </c>
      <c r="C104" t="s">
        <v>20</v>
      </c>
      <c r="G104" s="11" t="s">
        <v>55</v>
      </c>
      <c r="H104" s="11"/>
      <c r="I104" s="11">
        <f>-2/2*LOG(2/2,2)</f>
        <v>0</v>
      </c>
    </row>
    <row r="105" spans="1:9" x14ac:dyDescent="0.2">
      <c r="A105" t="s">
        <v>5</v>
      </c>
      <c r="B105" t="s">
        <v>16</v>
      </c>
      <c r="C105" t="s">
        <v>14</v>
      </c>
      <c r="G105" s="11"/>
      <c r="H105" s="11"/>
      <c r="I105" s="11"/>
    </row>
    <row r="106" spans="1:9" x14ac:dyDescent="0.2">
      <c r="G106" s="11" t="s">
        <v>31</v>
      </c>
      <c r="H106" s="11"/>
      <c r="I106" s="11">
        <f xml:space="preserve"> (3/5) *I103 + (2/5)*I104</f>
        <v>0.55097750043269367</v>
      </c>
    </row>
    <row r="107" spans="1:9" x14ac:dyDescent="0.2">
      <c r="G107" s="11"/>
      <c r="H107" s="11"/>
      <c r="I107" s="11"/>
    </row>
    <row r="108" spans="1:9" x14ac:dyDescent="0.2">
      <c r="G108" s="11" t="s">
        <v>32</v>
      </c>
      <c r="H108" s="11"/>
      <c r="I108" s="11">
        <f xml:space="preserve"> I91 - I106</f>
        <v>0.17095059445466865</v>
      </c>
    </row>
    <row r="111" spans="1:9" x14ac:dyDescent="0.2">
      <c r="A111" t="s">
        <v>56</v>
      </c>
    </row>
    <row r="112" spans="1:9" x14ac:dyDescent="0.2">
      <c r="A112" s="4" t="s">
        <v>4</v>
      </c>
      <c r="B112" s="4" t="s">
        <v>5</v>
      </c>
      <c r="C112" s="4" t="s">
        <v>6</v>
      </c>
      <c r="D112" s="4" t="s">
        <v>7</v>
      </c>
      <c r="E112" s="4" t="s">
        <v>8</v>
      </c>
      <c r="H112" s="5" t="s">
        <v>9</v>
      </c>
    </row>
    <row r="113" spans="1:9" x14ac:dyDescent="0.2">
      <c r="A113" t="s">
        <v>10</v>
      </c>
      <c r="B113" t="s">
        <v>16</v>
      </c>
      <c r="C113" t="s">
        <v>17</v>
      </c>
      <c r="D113" t="s">
        <v>13</v>
      </c>
      <c r="E113" s="7" t="s">
        <v>18</v>
      </c>
      <c r="G113" s="5" t="s">
        <v>15</v>
      </c>
      <c r="H113">
        <v>5</v>
      </c>
    </row>
    <row r="114" spans="1:9" x14ac:dyDescent="0.2">
      <c r="A114" t="s">
        <v>10</v>
      </c>
      <c r="B114" t="s">
        <v>11</v>
      </c>
      <c r="C114" t="s">
        <v>17</v>
      </c>
      <c r="D114" t="s">
        <v>13</v>
      </c>
      <c r="E114" s="7" t="s">
        <v>18</v>
      </c>
      <c r="G114" t="s">
        <v>14</v>
      </c>
      <c r="H114">
        <v>0</v>
      </c>
    </row>
    <row r="115" spans="1:9" x14ac:dyDescent="0.2">
      <c r="A115" t="s">
        <v>23</v>
      </c>
      <c r="B115" t="s">
        <v>16</v>
      </c>
      <c r="C115" t="s">
        <v>17</v>
      </c>
      <c r="D115" t="s">
        <v>13</v>
      </c>
      <c r="E115" s="8" t="s">
        <v>20</v>
      </c>
      <c r="G115" t="s">
        <v>18</v>
      </c>
      <c r="H115">
        <v>3</v>
      </c>
    </row>
    <row r="116" spans="1:9" x14ac:dyDescent="0.2">
      <c r="A116" t="s">
        <v>21</v>
      </c>
      <c r="B116" t="s">
        <v>11</v>
      </c>
      <c r="C116" t="s">
        <v>17</v>
      </c>
      <c r="D116" t="s">
        <v>13</v>
      </c>
      <c r="E116" s="7" t="s">
        <v>18</v>
      </c>
      <c r="G116" t="s">
        <v>20</v>
      </c>
      <c r="H116">
        <v>2</v>
      </c>
    </row>
    <row r="117" spans="1:9" x14ac:dyDescent="0.2">
      <c r="A117" t="s">
        <v>21</v>
      </c>
      <c r="B117" t="s">
        <v>16</v>
      </c>
      <c r="C117" t="s">
        <v>17</v>
      </c>
      <c r="D117" t="s">
        <v>13</v>
      </c>
      <c r="E117" s="8" t="s">
        <v>20</v>
      </c>
    </row>
    <row r="119" spans="1:9" x14ac:dyDescent="0.2">
      <c r="G119" s="9" t="s">
        <v>57</v>
      </c>
      <c r="H119" s="9"/>
      <c r="I119" s="9">
        <f xml:space="preserve"> -3/5*LOG(3/5,2)-2/5*LOG(2/5,2)</f>
        <v>0.97095059445466858</v>
      </c>
    </row>
    <row r="120" spans="1:9" x14ac:dyDescent="0.2">
      <c r="A120" t="s">
        <v>4</v>
      </c>
      <c r="B120" t="s">
        <v>5</v>
      </c>
    </row>
    <row r="121" spans="1:9" x14ac:dyDescent="0.2">
      <c r="A121" t="s">
        <v>10</v>
      </c>
      <c r="B121" t="s">
        <v>11</v>
      </c>
    </row>
    <row r="122" spans="1:9" x14ac:dyDescent="0.2">
      <c r="A122" t="s">
        <v>21</v>
      </c>
      <c r="B122" t="s">
        <v>16</v>
      </c>
      <c r="G122" s="10" t="s">
        <v>51</v>
      </c>
      <c r="H122" s="10"/>
      <c r="I122" s="10">
        <f xml:space="preserve"> -2/2*LOG(2/2,2)</f>
        <v>0</v>
      </c>
    </row>
    <row r="123" spans="1:9" x14ac:dyDescent="0.2">
      <c r="A123" t="s">
        <v>23</v>
      </c>
      <c r="G123" s="10" t="s">
        <v>58</v>
      </c>
      <c r="H123" s="10"/>
      <c r="I123" s="10">
        <v>1</v>
      </c>
    </row>
    <row r="124" spans="1:9" x14ac:dyDescent="0.2">
      <c r="G124" s="10" t="s">
        <v>59</v>
      </c>
      <c r="H124" s="10"/>
      <c r="I124" s="10">
        <f xml:space="preserve"> -1/1*LOG(1/1,2)</f>
        <v>0</v>
      </c>
    </row>
    <row r="125" spans="1:9" x14ac:dyDescent="0.2">
      <c r="G125" s="10"/>
      <c r="H125" s="10"/>
      <c r="I125" s="10"/>
    </row>
    <row r="126" spans="1:9" x14ac:dyDescent="0.2">
      <c r="G126" s="10" t="s">
        <v>27</v>
      </c>
      <c r="H126" s="10"/>
      <c r="I126" s="10">
        <f xml:space="preserve"> (2/5) *I122 + (2/5)*I123 +(1/5)*I124</f>
        <v>0.4</v>
      </c>
    </row>
    <row r="127" spans="1:9" x14ac:dyDescent="0.2">
      <c r="G127" s="10"/>
      <c r="H127" s="10"/>
      <c r="I127" s="10"/>
    </row>
    <row r="128" spans="1:9" x14ac:dyDescent="0.2">
      <c r="G128" s="10" t="s">
        <v>28</v>
      </c>
      <c r="H128" s="10"/>
      <c r="I128" s="14">
        <f xml:space="preserve"> I119 - I126</f>
        <v>0.57095059445466856</v>
      </c>
    </row>
    <row r="130" spans="1:9" x14ac:dyDescent="0.2">
      <c r="A130" t="s">
        <v>5</v>
      </c>
      <c r="B130" t="s">
        <v>11</v>
      </c>
      <c r="C130" t="s">
        <v>18</v>
      </c>
    </row>
    <row r="131" spans="1:9" x14ac:dyDescent="0.2">
      <c r="A131" t="s">
        <v>5</v>
      </c>
      <c r="B131" t="s">
        <v>16</v>
      </c>
      <c r="C131" t="s">
        <v>20</v>
      </c>
      <c r="G131" s="11" t="s">
        <v>60</v>
      </c>
      <c r="H131" s="11"/>
      <c r="I131" s="11">
        <v>0</v>
      </c>
    </row>
    <row r="132" spans="1:9" x14ac:dyDescent="0.2">
      <c r="G132" s="11" t="s">
        <v>61</v>
      </c>
      <c r="H132" s="11"/>
      <c r="I132" s="11">
        <f>-2/3*LOG(2/3,2)-1/3*LOG(1/3,2)</f>
        <v>0.91829583405448956</v>
      </c>
    </row>
    <row r="133" spans="1:9" x14ac:dyDescent="0.2">
      <c r="G133" s="11"/>
      <c r="H133" s="11"/>
      <c r="I133" s="11"/>
    </row>
    <row r="134" spans="1:9" x14ac:dyDescent="0.2">
      <c r="G134" s="11" t="s">
        <v>31</v>
      </c>
      <c r="H134" s="11"/>
      <c r="I134" s="11">
        <f xml:space="preserve"> (2/5) *I131 + (3/5)*I132</f>
        <v>0.55097750043269367</v>
      </c>
    </row>
    <row r="135" spans="1:9" x14ac:dyDescent="0.2">
      <c r="G135" s="11"/>
      <c r="H135" s="11"/>
      <c r="I135" s="11"/>
    </row>
    <row r="136" spans="1:9" x14ac:dyDescent="0.2">
      <c r="G136" s="11" t="s">
        <v>32</v>
      </c>
      <c r="H136" s="11"/>
      <c r="I136" s="11">
        <f xml:space="preserve"> I119 - I134</f>
        <v>0.41997309402197491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Srednia liczba pytan</vt:lpstr>
      <vt:lpstr>Drzewo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2019-06-20T09:07:14Z</dcterms:created>
  <dcterms:modified xsi:type="dcterms:W3CDTF">2019-06-21T09:26:54Z</dcterms:modified>
</cp:coreProperties>
</file>