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Arkusz1!$B$1:$F$23</definedName>
    <definedName name="SOCZ_v01" localSheetId="0">Arkusz1!$B$1:$F$23</definedName>
  </definedNames>
  <calcPr calcId="124519"/>
</workbook>
</file>

<file path=xl/calcChain.xml><?xml version="1.0" encoding="utf-8"?>
<calcChain xmlns="http://schemas.openxmlformats.org/spreadsheetml/2006/main">
  <c r="L5" i="1"/>
  <c r="J4"/>
  <c r="L44"/>
  <c r="K44"/>
  <c r="J44"/>
  <c r="L43"/>
  <c r="K43"/>
  <c r="J43"/>
  <c r="L42"/>
  <c r="K42"/>
  <c r="J42"/>
  <c r="L41"/>
  <c r="K41"/>
  <c r="J41"/>
  <c r="L37"/>
  <c r="K37"/>
  <c r="J37"/>
  <c r="L36"/>
  <c r="K36"/>
  <c r="J36"/>
  <c r="L35"/>
  <c r="K35"/>
  <c r="J35"/>
  <c r="L34"/>
  <c r="K34"/>
  <c r="J34"/>
  <c r="L30"/>
  <c r="K30"/>
  <c r="J30"/>
  <c r="L29"/>
  <c r="K29"/>
  <c r="J29"/>
  <c r="L28"/>
  <c r="K28"/>
  <c r="J28"/>
  <c r="L27"/>
  <c r="K27"/>
  <c r="J27"/>
  <c r="L22"/>
  <c r="K22"/>
  <c r="J22"/>
  <c r="L21"/>
  <c r="K21"/>
  <c r="J21"/>
  <c r="L20"/>
  <c r="K20"/>
  <c r="J20"/>
  <c r="L19"/>
  <c r="L12"/>
  <c r="K19"/>
  <c r="J19"/>
  <c r="L15"/>
  <c r="K15"/>
  <c r="J15"/>
  <c r="L14"/>
  <c r="K14"/>
  <c r="J14"/>
  <c r="L13"/>
  <c r="J13"/>
  <c r="K13"/>
  <c r="K12"/>
  <c r="J12"/>
  <c r="L7"/>
  <c r="K7"/>
  <c r="J7"/>
  <c r="K6"/>
  <c r="L6" s="1"/>
  <c r="J6"/>
  <c r="K5"/>
  <c r="J5"/>
  <c r="L4"/>
  <c r="K4"/>
</calcChain>
</file>

<file path=xl/connections.xml><?xml version="1.0" encoding="utf-8"?>
<connections xmlns="http://schemas.openxmlformats.org/spreadsheetml/2006/main">
  <connection id="1" name="SOCZ_v01" type="6" refreshedVersion="3" background="1" saveData="1">
    <textPr codePage="1250" sourceFile="D:\Nauka\WSiZ\Semestr VI\Sztuczna Inteligencja - L\LAB01\SOCZ_v01.tab" delimited="0" decimal="," thousands=" ">
      <textFields count="5">
        <textField/>
        <textField position="12"/>
        <textField position="22"/>
        <textField position="31"/>
        <textField position="48"/>
      </textFields>
    </textPr>
  </connection>
</connections>
</file>

<file path=xl/sharedStrings.xml><?xml version="1.0" encoding="utf-8"?>
<sst xmlns="http://schemas.openxmlformats.org/spreadsheetml/2006/main" count="194" uniqueCount="50">
  <si>
    <t>mlody</t>
  </si>
  <si>
    <t>dalekowidz</t>
  </si>
  <si>
    <t>nie</t>
  </si>
  <si>
    <t>zmniejszone</t>
  </si>
  <si>
    <t>brak</t>
  </si>
  <si>
    <t>krotkowidz</t>
  </si>
  <si>
    <t>tak</t>
  </si>
  <si>
    <t>prestarczy</t>
  </si>
  <si>
    <t>normalne</t>
  </si>
  <si>
    <t>miekkie</t>
  </si>
  <si>
    <t>twarde</t>
  </si>
  <si>
    <t>starczy</t>
  </si>
  <si>
    <t>WIEK</t>
  </si>
  <si>
    <t>WADA WZROKU</t>
  </si>
  <si>
    <t>ASTYGMATYZM</t>
  </si>
  <si>
    <t>LZAWIENIE</t>
  </si>
  <si>
    <t>SOCZEWKI</t>
  </si>
  <si>
    <t>E</t>
  </si>
  <si>
    <t>G</t>
  </si>
  <si>
    <t>A</t>
  </si>
  <si>
    <t>H</t>
  </si>
  <si>
    <t>(Ep+Eb)/E</t>
  </si>
  <si>
    <t>Ep/(Ep+Eb)</t>
  </si>
  <si>
    <t>G+sqrt(A)</t>
  </si>
  <si>
    <t>Wiek</t>
  </si>
  <si>
    <t>Wada</t>
  </si>
  <si>
    <t>Astygmatyzm</t>
  </si>
  <si>
    <t>Łzawienie</t>
  </si>
  <si>
    <t>młody</t>
  </si>
  <si>
    <t>Reguła 1</t>
  </si>
  <si>
    <t>JEŻELI łzawienie = zmniejszone TO soczewki = brak</t>
  </si>
  <si>
    <t>PRZYPADKI</t>
  </si>
  <si>
    <t>Reguła 2</t>
  </si>
  <si>
    <t>JEŻELI wiek = prestarczy ORAZ astygmatyzm = nie ORAZ łzawienie = normalne TO soczewki = miękkie</t>
  </si>
  <si>
    <t>Reguła 3</t>
  </si>
  <si>
    <t>JEŻELI wada = krotkowidz ORAZ astygmatyzm = tak ORAZ łzawienie = normalne TO soczewki = twarde</t>
  </si>
  <si>
    <t>Reguła 4</t>
  </si>
  <si>
    <t>JEŻELI wada = dalekowidz ORAZ astygmatyzm = tak TO soczewki = brak</t>
  </si>
  <si>
    <t>Reguła 5</t>
  </si>
  <si>
    <t>Przypadki</t>
  </si>
  <si>
    <t>krótkowidz</t>
  </si>
  <si>
    <t>JEŻELI wiek = starczy ORAZ wada = krotkowidz ORAZ astygmatyzm = nie TO soczewki = brak</t>
  </si>
  <si>
    <t>Reguła 6</t>
  </si>
  <si>
    <t>JEŻELI wada = dalekowidz ORAZ astygmatyzm = nie ORAZ łzawienie = normalne TO soczewki = miękkie</t>
  </si>
  <si>
    <t>LP.</t>
  </si>
  <si>
    <t>1,2, 3, 6, 7, 8, 9, 10, 14, 17, 18, 19</t>
  </si>
  <si>
    <t>4, 12</t>
  </si>
  <si>
    <t>5, 11, 16</t>
  </si>
  <si>
    <t>13, 22</t>
  </si>
  <si>
    <t>20, 21</t>
  </si>
</sst>
</file>

<file path=xl/styles.xml><?xml version="1.0" encoding="utf-8"?>
<styleSheet xmlns="http://schemas.openxmlformats.org/spreadsheetml/2006/main">
  <fonts count="4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b/>
      <i/>
      <sz val="11"/>
      <color theme="1"/>
      <name val="Czcionka tekstu podstawowego"/>
      <charset val="238"/>
    </font>
    <font>
      <i/>
      <sz val="11"/>
      <color theme="1"/>
      <name val="Czcionka tekstu podstawowego"/>
      <charset val="238"/>
    </font>
  </fonts>
  <fills count="12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0" xfId="0" applyFill="1"/>
    <xf numFmtId="0" fontId="0" fillId="7" borderId="1" xfId="0" applyFill="1" applyBorder="1"/>
    <xf numFmtId="0" fontId="1" fillId="7" borderId="0" xfId="0" applyFont="1" applyFill="1"/>
    <xf numFmtId="0" fontId="2" fillId="7" borderId="0" xfId="0" applyFont="1" applyFill="1"/>
    <xf numFmtId="0" fontId="0" fillId="0" borderId="0" xfId="0" applyFill="1"/>
    <xf numFmtId="0" fontId="0" fillId="8" borderId="0" xfId="0" applyFill="1"/>
    <xf numFmtId="0" fontId="1" fillId="8" borderId="0" xfId="0" applyFont="1" applyFill="1"/>
    <xf numFmtId="0" fontId="2" fillId="0" borderId="0" xfId="0" applyFont="1" applyAlignment="1"/>
    <xf numFmtId="0" fontId="0" fillId="8" borderId="1" xfId="0" applyFill="1" applyBorder="1"/>
    <xf numFmtId="0" fontId="2" fillId="8" borderId="0" xfId="0" applyFont="1" applyFill="1"/>
    <xf numFmtId="0" fontId="2" fillId="0" borderId="0" xfId="0" applyFont="1"/>
    <xf numFmtId="0" fontId="0" fillId="0" borderId="0" xfId="0" applyNumberFormat="1"/>
    <xf numFmtId="0" fontId="0" fillId="9" borderId="0" xfId="0" applyFill="1"/>
    <xf numFmtId="0" fontId="2" fillId="9" borderId="0" xfId="0" applyFont="1" applyFill="1"/>
    <xf numFmtId="0" fontId="0" fillId="9" borderId="1" xfId="0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10" borderId="0" xfId="0" applyFill="1"/>
    <xf numFmtId="0" fontId="0" fillId="10" borderId="1" xfId="0" applyFill="1" applyBorder="1"/>
    <xf numFmtId="0" fontId="1" fillId="10" borderId="0" xfId="0" applyFont="1" applyFill="1"/>
    <xf numFmtId="0" fontId="3" fillId="0" borderId="0" xfId="0" applyFont="1"/>
    <xf numFmtId="0" fontId="0" fillId="11" borderId="0" xfId="0" applyFill="1"/>
    <xf numFmtId="0" fontId="0" fillId="11" borderId="1" xfId="0" applyFill="1" applyBorder="1"/>
    <xf numFmtId="0" fontId="2" fillId="11" borderId="0" xfId="0" applyFont="1" applyFill="1"/>
    <xf numFmtId="0" fontId="0" fillId="3" borderId="0" xfId="0" applyFill="1"/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OCZ_v0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6"/>
  <sheetViews>
    <sheetView tabSelected="1" workbookViewId="0">
      <selection activeCell="J2" sqref="J2:L2"/>
    </sheetView>
  </sheetViews>
  <sheetFormatPr defaultRowHeight="14.25"/>
  <cols>
    <col min="2" max="2" width="11.75" bestFit="1" customWidth="1"/>
    <col min="3" max="4" width="15.25" bestFit="1" customWidth="1"/>
    <col min="5" max="5" width="11.25" bestFit="1" customWidth="1"/>
    <col min="6" max="6" width="10.75" bestFit="1" customWidth="1"/>
    <col min="7" max="7" width="1.375" customWidth="1"/>
    <col min="8" max="8" width="12" bestFit="1" customWidth="1"/>
    <col min="9" max="9" width="11.25" bestFit="1" customWidth="1"/>
    <col min="10" max="10" width="9.5" bestFit="1" customWidth="1"/>
    <col min="11" max="11" width="10.5" bestFit="1" customWidth="1"/>
    <col min="12" max="12" width="8.875" bestFit="1" customWidth="1"/>
  </cols>
  <sheetData>
    <row r="1" spans="1:17" ht="15">
      <c r="A1" s="33" t="s">
        <v>44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I1" s="35" t="s">
        <v>17</v>
      </c>
      <c r="J1" s="35" t="s">
        <v>18</v>
      </c>
      <c r="K1" s="35" t="s">
        <v>19</v>
      </c>
      <c r="L1" s="35" t="s">
        <v>20</v>
      </c>
    </row>
    <row r="2" spans="1:17">
      <c r="A2">
        <v>1</v>
      </c>
      <c r="B2" s="9" t="s">
        <v>0</v>
      </c>
      <c r="C2" s="2" t="s">
        <v>1</v>
      </c>
      <c r="D2" s="3" t="s">
        <v>2</v>
      </c>
      <c r="E2" s="2" t="s">
        <v>3</v>
      </c>
      <c r="F2" s="5" t="s">
        <v>4</v>
      </c>
      <c r="I2" s="36">
        <v>22</v>
      </c>
      <c r="J2" s="37" t="s">
        <v>21</v>
      </c>
      <c r="K2" s="37" t="s">
        <v>22</v>
      </c>
      <c r="L2" s="37" t="s">
        <v>23</v>
      </c>
    </row>
    <row r="3" spans="1:17">
      <c r="A3">
        <v>2</v>
      </c>
      <c r="B3" s="9" t="s">
        <v>0</v>
      </c>
      <c r="C3" s="2" t="s">
        <v>5</v>
      </c>
      <c r="D3" s="3" t="s">
        <v>6</v>
      </c>
      <c r="E3" s="2" t="s">
        <v>3</v>
      </c>
      <c r="F3" s="5" t="s">
        <v>4</v>
      </c>
    </row>
    <row r="4" spans="1:17">
      <c r="A4">
        <v>3</v>
      </c>
      <c r="B4" s="9" t="s">
        <v>7</v>
      </c>
      <c r="C4" s="2" t="s">
        <v>5</v>
      </c>
      <c r="D4" s="3" t="s">
        <v>6</v>
      </c>
      <c r="E4" s="2" t="s">
        <v>3</v>
      </c>
      <c r="F4" s="5" t="s">
        <v>4</v>
      </c>
      <c r="H4" s="12" t="s">
        <v>24</v>
      </c>
      <c r="I4" t="s">
        <v>28</v>
      </c>
      <c r="J4">
        <f>(4+6)/$I$2</f>
        <v>0.45454545454545453</v>
      </c>
      <c r="K4">
        <f>4/(4+6)</f>
        <v>0.4</v>
      </c>
      <c r="L4">
        <f>J4+SQRT(K4)</f>
        <v>1.0870009865791304</v>
      </c>
    </row>
    <row r="5" spans="1:17">
      <c r="A5">
        <v>4</v>
      </c>
      <c r="B5" s="16" t="s">
        <v>7</v>
      </c>
      <c r="C5" s="2" t="s">
        <v>5</v>
      </c>
      <c r="D5" s="3" t="s">
        <v>2</v>
      </c>
      <c r="E5" s="2" t="s">
        <v>8</v>
      </c>
      <c r="F5" s="6" t="s">
        <v>9</v>
      </c>
      <c r="H5" s="12" t="s">
        <v>25</v>
      </c>
      <c r="I5" t="s">
        <v>1</v>
      </c>
      <c r="J5">
        <f>(8+3)/22</f>
        <v>0.5</v>
      </c>
      <c r="K5">
        <f>8/(8+3)</f>
        <v>0.72727272727272729</v>
      </c>
      <c r="L5">
        <f>J5+SQRT(K5)</f>
        <v>1.3528028654224418</v>
      </c>
    </row>
    <row r="6" spans="1:17">
      <c r="A6">
        <v>5</v>
      </c>
      <c r="B6" s="22" t="s">
        <v>0</v>
      </c>
      <c r="C6" s="2" t="s">
        <v>5</v>
      </c>
      <c r="D6" s="3" t="s">
        <v>6</v>
      </c>
      <c r="E6" s="2" t="s">
        <v>8</v>
      </c>
      <c r="F6" s="7" t="s">
        <v>10</v>
      </c>
      <c r="H6" s="12" t="s">
        <v>26</v>
      </c>
      <c r="I6" t="s">
        <v>2</v>
      </c>
      <c r="J6">
        <f>(7+4)/22</f>
        <v>0.5</v>
      </c>
      <c r="K6">
        <f>7/(7+4)</f>
        <v>0.63636363636363635</v>
      </c>
      <c r="L6">
        <f>J6+SQRT(K6)</f>
        <v>1.2977240352174655</v>
      </c>
    </row>
    <row r="7" spans="1:17" ht="15">
      <c r="A7">
        <v>6</v>
      </c>
      <c r="B7" s="9" t="s">
        <v>11</v>
      </c>
      <c r="C7" s="2" t="s">
        <v>1</v>
      </c>
      <c r="D7" s="3" t="s">
        <v>6</v>
      </c>
      <c r="E7" s="2" t="s">
        <v>3</v>
      </c>
      <c r="F7" s="5" t="s">
        <v>4</v>
      </c>
      <c r="H7" s="8" t="s">
        <v>27</v>
      </c>
      <c r="I7" t="s">
        <v>3</v>
      </c>
      <c r="J7">
        <f>12/22</f>
        <v>0.54545454545454541</v>
      </c>
      <c r="K7" s="1">
        <f>12/12</f>
        <v>1</v>
      </c>
      <c r="L7" s="1">
        <f>J7+SQRT(K7)</f>
        <v>1.5454545454545454</v>
      </c>
    </row>
    <row r="8" spans="1:17" ht="15">
      <c r="A8">
        <v>7</v>
      </c>
      <c r="B8" s="9" t="s">
        <v>7</v>
      </c>
      <c r="C8" s="2" t="s">
        <v>1</v>
      </c>
      <c r="D8" s="3" t="s">
        <v>2</v>
      </c>
      <c r="E8" s="2" t="s">
        <v>3</v>
      </c>
      <c r="F8" s="5" t="s">
        <v>4</v>
      </c>
      <c r="H8" s="10" t="s">
        <v>29</v>
      </c>
      <c r="I8" s="34" t="s">
        <v>30</v>
      </c>
      <c r="J8" s="34"/>
      <c r="K8" s="34"/>
      <c r="L8" s="34"/>
      <c r="M8" s="34"/>
    </row>
    <row r="9" spans="1:17">
      <c r="A9">
        <v>8</v>
      </c>
      <c r="B9" s="9" t="s">
        <v>7</v>
      </c>
      <c r="C9" s="2" t="s">
        <v>1</v>
      </c>
      <c r="D9" s="3" t="s">
        <v>6</v>
      </c>
      <c r="E9" s="2" t="s">
        <v>3</v>
      </c>
      <c r="F9" s="5" t="s">
        <v>4</v>
      </c>
      <c r="H9" s="11" t="s">
        <v>31</v>
      </c>
      <c r="I9" s="34" t="s">
        <v>45</v>
      </c>
      <c r="J9" s="34"/>
      <c r="K9" s="34"/>
    </row>
    <row r="10" spans="1:17">
      <c r="A10">
        <v>9</v>
      </c>
      <c r="B10" s="9" t="s">
        <v>7</v>
      </c>
      <c r="C10" s="2" t="s">
        <v>5</v>
      </c>
      <c r="D10" s="3" t="s">
        <v>2</v>
      </c>
      <c r="E10" s="2" t="s">
        <v>3</v>
      </c>
      <c r="F10" s="5" t="s">
        <v>4</v>
      </c>
    </row>
    <row r="11" spans="1:17">
      <c r="A11">
        <v>10</v>
      </c>
      <c r="B11" s="9" t="s">
        <v>0</v>
      </c>
      <c r="C11" s="2" t="s">
        <v>1</v>
      </c>
      <c r="D11" s="3" t="s">
        <v>6</v>
      </c>
      <c r="E11" s="2" t="s">
        <v>3</v>
      </c>
      <c r="F11" s="5" t="s">
        <v>4</v>
      </c>
    </row>
    <row r="12" spans="1:17">
      <c r="A12">
        <v>11</v>
      </c>
      <c r="B12" s="22" t="s">
        <v>11</v>
      </c>
      <c r="C12" s="2" t="s">
        <v>5</v>
      </c>
      <c r="D12" s="3" t="s">
        <v>6</v>
      </c>
      <c r="E12" s="2" t="s">
        <v>8</v>
      </c>
      <c r="F12" s="7" t="s">
        <v>10</v>
      </c>
      <c r="H12" s="13" t="s">
        <v>24</v>
      </c>
      <c r="I12" t="s">
        <v>7</v>
      </c>
      <c r="J12">
        <f>(2+6)/22</f>
        <v>0.36363636363636365</v>
      </c>
      <c r="K12">
        <f>2/(2+6)</f>
        <v>0.25</v>
      </c>
      <c r="L12">
        <f>J12+SQRT(K12)</f>
        <v>0.86363636363636365</v>
      </c>
    </row>
    <row r="13" spans="1:17">
      <c r="A13">
        <v>12</v>
      </c>
      <c r="B13" s="16" t="s">
        <v>7</v>
      </c>
      <c r="C13" s="2" t="s">
        <v>1</v>
      </c>
      <c r="D13" s="3" t="s">
        <v>2</v>
      </c>
      <c r="E13" s="2" t="s">
        <v>8</v>
      </c>
      <c r="F13" s="6" t="s">
        <v>9</v>
      </c>
      <c r="H13" t="s">
        <v>25</v>
      </c>
      <c r="I13" t="s">
        <v>5</v>
      </c>
      <c r="J13">
        <f>(1+11)/22</f>
        <v>0.54545454545454541</v>
      </c>
      <c r="K13">
        <f>1/(1+11)</f>
        <v>8.3333333333333329E-2</v>
      </c>
      <c r="L13">
        <f>J13+SQRT(K13)</f>
        <v>0.83412968004935828</v>
      </c>
    </row>
    <row r="14" spans="1:17" ht="15">
      <c r="A14">
        <v>13</v>
      </c>
      <c r="B14" s="25" t="s">
        <v>11</v>
      </c>
      <c r="C14" s="2" t="s">
        <v>1</v>
      </c>
      <c r="D14" s="3" t="s">
        <v>6</v>
      </c>
      <c r="E14" s="2" t="s">
        <v>8</v>
      </c>
      <c r="F14" s="5" t="s">
        <v>4</v>
      </c>
      <c r="H14" s="13" t="s">
        <v>26</v>
      </c>
      <c r="I14" t="s">
        <v>2</v>
      </c>
      <c r="J14">
        <f>(4+7)/22</f>
        <v>0.5</v>
      </c>
      <c r="K14">
        <f>4/(4+7)</f>
        <v>0.36363636363636365</v>
      </c>
      <c r="L14" s="1">
        <f>J14+SQRT(K14)</f>
        <v>1.1030226891555273</v>
      </c>
    </row>
    <row r="15" spans="1:17">
      <c r="A15">
        <v>14</v>
      </c>
      <c r="B15" s="9" t="s">
        <v>11</v>
      </c>
      <c r="C15" s="2" t="s">
        <v>5</v>
      </c>
      <c r="D15" s="3" t="s">
        <v>6</v>
      </c>
      <c r="E15" s="2" t="s">
        <v>3</v>
      </c>
      <c r="F15" s="5" t="s">
        <v>4</v>
      </c>
      <c r="H15" s="13" t="s">
        <v>27</v>
      </c>
      <c r="I15" t="s">
        <v>8</v>
      </c>
      <c r="J15">
        <f>(4+6)/22</f>
        <v>0.45454545454545453</v>
      </c>
      <c r="K15">
        <f>4/10</f>
        <v>0.4</v>
      </c>
      <c r="L15">
        <f>J15+SQRT(K15)</f>
        <v>1.0870009865791304</v>
      </c>
    </row>
    <row r="16" spans="1:17" ht="15">
      <c r="A16">
        <v>15</v>
      </c>
      <c r="B16" s="27" t="s">
        <v>11</v>
      </c>
      <c r="C16" s="2" t="s">
        <v>5</v>
      </c>
      <c r="D16" s="3" t="s">
        <v>2</v>
      </c>
      <c r="E16" s="2" t="s">
        <v>8</v>
      </c>
      <c r="F16" s="5" t="s">
        <v>4</v>
      </c>
      <c r="H16" s="14" t="s">
        <v>32</v>
      </c>
      <c r="I16" s="15" t="s">
        <v>33</v>
      </c>
      <c r="J16" s="15"/>
      <c r="K16" s="15"/>
      <c r="L16" s="15"/>
      <c r="M16" s="15"/>
      <c r="N16" s="15"/>
      <c r="O16" s="15"/>
      <c r="P16" s="15"/>
      <c r="Q16" s="15"/>
    </row>
    <row r="17" spans="1:18">
      <c r="A17">
        <v>16</v>
      </c>
      <c r="B17" s="22" t="s">
        <v>7</v>
      </c>
      <c r="C17" s="2" t="s">
        <v>5</v>
      </c>
      <c r="D17" s="3" t="s">
        <v>6</v>
      </c>
      <c r="E17" s="2" t="s">
        <v>8</v>
      </c>
      <c r="F17" s="7" t="s">
        <v>10</v>
      </c>
      <c r="H17" s="17" t="s">
        <v>31</v>
      </c>
      <c r="I17" s="18" t="s">
        <v>46</v>
      </c>
    </row>
    <row r="18" spans="1:18">
      <c r="A18">
        <v>17</v>
      </c>
      <c r="B18" s="9" t="s">
        <v>0</v>
      </c>
      <c r="C18" s="2" t="s">
        <v>5</v>
      </c>
      <c r="D18" s="3" t="s">
        <v>2</v>
      </c>
      <c r="E18" s="2" t="s">
        <v>3</v>
      </c>
      <c r="F18" s="5" t="s">
        <v>4</v>
      </c>
    </row>
    <row r="19" spans="1:18">
      <c r="A19">
        <v>18</v>
      </c>
      <c r="B19" s="9" t="s">
        <v>11</v>
      </c>
      <c r="C19" s="2" t="s">
        <v>5</v>
      </c>
      <c r="D19" s="3" t="s">
        <v>2</v>
      </c>
      <c r="E19" s="2" t="s">
        <v>3</v>
      </c>
      <c r="F19" s="5" t="s">
        <v>4</v>
      </c>
      <c r="H19" t="s">
        <v>24</v>
      </c>
      <c r="I19" t="s">
        <v>0</v>
      </c>
      <c r="J19">
        <f>6/22</f>
        <v>0.27272727272727271</v>
      </c>
      <c r="K19">
        <f>1/6</f>
        <v>0.16666666666666666</v>
      </c>
      <c r="L19">
        <f>J19+SQRT(K19)</f>
        <v>0.68097556319113572</v>
      </c>
    </row>
    <row r="20" spans="1:18">
      <c r="A20">
        <v>19</v>
      </c>
      <c r="B20" s="9" t="s">
        <v>11</v>
      </c>
      <c r="C20" s="2" t="s">
        <v>1</v>
      </c>
      <c r="D20" s="3" t="s">
        <v>2</v>
      </c>
      <c r="E20" s="2" t="s">
        <v>3</v>
      </c>
      <c r="F20" s="5" t="s">
        <v>4</v>
      </c>
      <c r="H20" s="20" t="s">
        <v>25</v>
      </c>
      <c r="I20" t="s">
        <v>5</v>
      </c>
      <c r="J20">
        <f>11/22</f>
        <v>0.5</v>
      </c>
      <c r="K20">
        <f>1/11</f>
        <v>9.0909090909090912E-2</v>
      </c>
      <c r="L20">
        <f>J20+SQRT(K20)</f>
        <v>0.80151134457776363</v>
      </c>
    </row>
    <row r="21" spans="1:18" ht="15">
      <c r="A21">
        <v>20</v>
      </c>
      <c r="B21" s="31" t="s">
        <v>0</v>
      </c>
      <c r="C21" s="2" t="s">
        <v>1</v>
      </c>
      <c r="D21" s="3" t="s">
        <v>2</v>
      </c>
      <c r="E21" s="2" t="s">
        <v>8</v>
      </c>
      <c r="F21" s="6" t="s">
        <v>9</v>
      </c>
      <c r="H21" s="20" t="s">
        <v>26</v>
      </c>
      <c r="I21" t="s">
        <v>6</v>
      </c>
      <c r="J21">
        <f>11/22</f>
        <v>0.5</v>
      </c>
      <c r="K21">
        <f>3/11</f>
        <v>0.27272727272727271</v>
      </c>
      <c r="L21" s="1">
        <f>J21+SQRT(K21)</f>
        <v>1.0222329678670934</v>
      </c>
    </row>
    <row r="22" spans="1:18">
      <c r="A22">
        <v>21</v>
      </c>
      <c r="B22" s="31" t="s">
        <v>11</v>
      </c>
      <c r="C22" s="2" t="s">
        <v>1</v>
      </c>
      <c r="D22" s="3" t="s">
        <v>2</v>
      </c>
      <c r="E22" s="2" t="s">
        <v>8</v>
      </c>
      <c r="F22" s="6" t="s">
        <v>9</v>
      </c>
      <c r="H22" s="20" t="s">
        <v>27</v>
      </c>
      <c r="I22" t="s">
        <v>8</v>
      </c>
      <c r="J22">
        <f>10/22</f>
        <v>0.45454545454545453</v>
      </c>
      <c r="K22" s="19">
        <f>3/10</f>
        <v>0.3</v>
      </c>
      <c r="L22">
        <f>J22+SQRT(K22)</f>
        <v>1.0022680120506207</v>
      </c>
    </row>
    <row r="23" spans="1:18">
      <c r="A23">
        <v>22</v>
      </c>
      <c r="B23" s="25" t="s">
        <v>7</v>
      </c>
      <c r="C23" s="2" t="s">
        <v>1</v>
      </c>
      <c r="D23" s="3" t="s">
        <v>6</v>
      </c>
      <c r="E23" s="2" t="s">
        <v>8</v>
      </c>
      <c r="F23" s="5" t="s">
        <v>4</v>
      </c>
      <c r="H23" s="21" t="s">
        <v>34</v>
      </c>
      <c r="I23" s="34" t="s">
        <v>35</v>
      </c>
      <c r="J23" s="34"/>
      <c r="K23" s="34"/>
      <c r="L23" s="34"/>
      <c r="M23" s="34"/>
      <c r="N23" s="34"/>
      <c r="O23" s="34"/>
      <c r="P23" s="34"/>
      <c r="Q23" s="34"/>
      <c r="R23" s="34"/>
    </row>
    <row r="24" spans="1:18">
      <c r="H24" s="21" t="s">
        <v>31</v>
      </c>
      <c r="I24" s="18" t="s">
        <v>47</v>
      </c>
    </row>
    <row r="27" spans="1:18">
      <c r="H27" t="s">
        <v>24</v>
      </c>
      <c r="I27" t="s">
        <v>11</v>
      </c>
      <c r="J27">
        <f>8/22</f>
        <v>0.36363636363636365</v>
      </c>
      <c r="K27">
        <f>6/8</f>
        <v>0.75</v>
      </c>
      <c r="L27">
        <f>J27+SQRT(K27)</f>
        <v>1.2296617674208021</v>
      </c>
    </row>
    <row r="28" spans="1:18">
      <c r="H28" s="24" t="s">
        <v>25</v>
      </c>
      <c r="I28" t="s">
        <v>1</v>
      </c>
      <c r="J28">
        <f>11/22</f>
        <v>0.5</v>
      </c>
      <c r="K28">
        <f>8/11</f>
        <v>0.72727272727272729</v>
      </c>
      <c r="L28">
        <f>J28+SQRT(K28)</f>
        <v>1.3528028654224418</v>
      </c>
    </row>
    <row r="29" spans="1:18">
      <c r="H29" s="24" t="s">
        <v>26</v>
      </c>
      <c r="I29" t="s">
        <v>6</v>
      </c>
      <c r="J29">
        <f>11/22</f>
        <v>0.5</v>
      </c>
      <c r="K29">
        <f>8/11</f>
        <v>0.72727272727272729</v>
      </c>
      <c r="L29">
        <f>J29+SQRT(K29)</f>
        <v>1.3528028654224418</v>
      </c>
    </row>
    <row r="30" spans="1:18">
      <c r="H30" t="s">
        <v>27</v>
      </c>
      <c r="I30" t="s">
        <v>8</v>
      </c>
      <c r="J30">
        <f>10/22</f>
        <v>0.45454545454545453</v>
      </c>
      <c r="K30">
        <f>3/10</f>
        <v>0.3</v>
      </c>
      <c r="L30">
        <f>J30+SQRT(K30)</f>
        <v>1.0022680120506207</v>
      </c>
    </row>
    <row r="31" spans="1:18">
      <c r="H31" s="23" t="s">
        <v>36</v>
      </c>
      <c r="I31" s="34" t="s">
        <v>37</v>
      </c>
      <c r="J31" s="34"/>
      <c r="K31" s="34"/>
      <c r="L31" s="34"/>
      <c r="M31" s="34"/>
      <c r="N31" s="34"/>
      <c r="O31" s="34"/>
    </row>
    <row r="32" spans="1:18">
      <c r="H32" s="23" t="s">
        <v>31</v>
      </c>
      <c r="I32" s="18" t="s">
        <v>48</v>
      </c>
    </row>
    <row r="34" spans="8:19">
      <c r="H34" s="26" t="s">
        <v>24</v>
      </c>
      <c r="I34" t="s">
        <v>11</v>
      </c>
      <c r="J34">
        <f>8/22</f>
        <v>0.36363636363636365</v>
      </c>
      <c r="K34">
        <f>6/8</f>
        <v>0.75</v>
      </c>
      <c r="L34">
        <f>J34+SQRT(K34)</f>
        <v>1.2296617674208021</v>
      </c>
    </row>
    <row r="35" spans="8:19">
      <c r="H35" s="26" t="s">
        <v>25</v>
      </c>
      <c r="I35" t="s">
        <v>40</v>
      </c>
      <c r="J35">
        <f>11/22</f>
        <v>0.5</v>
      </c>
      <c r="K35">
        <f>7/11</f>
        <v>0.63636363636363635</v>
      </c>
      <c r="L35">
        <f>J35+SQRT(K35)</f>
        <v>1.2977240352174655</v>
      </c>
    </row>
    <row r="36" spans="8:19">
      <c r="H36" s="26" t="s">
        <v>26</v>
      </c>
      <c r="I36" t="s">
        <v>2</v>
      </c>
      <c r="J36">
        <f>11/22</f>
        <v>0.5</v>
      </c>
      <c r="K36">
        <f>7/11</f>
        <v>0.63636363636363635</v>
      </c>
      <c r="L36">
        <f>J36+SQRT(K36)</f>
        <v>1.2977240352174655</v>
      </c>
    </row>
    <row r="37" spans="8:19">
      <c r="H37" t="s">
        <v>27</v>
      </c>
      <c r="I37" t="s">
        <v>8</v>
      </c>
      <c r="J37">
        <f>10/22</f>
        <v>0.45454545454545453</v>
      </c>
      <c r="K37">
        <f>3/10</f>
        <v>0.3</v>
      </c>
      <c r="L37">
        <f>J37+SQRT(K37)</f>
        <v>1.0022680120506207</v>
      </c>
    </row>
    <row r="38" spans="8:19" ht="15">
      <c r="H38" s="28" t="s">
        <v>38</v>
      </c>
      <c r="I38" s="34" t="s">
        <v>41</v>
      </c>
      <c r="J38" s="34"/>
      <c r="K38" s="34"/>
      <c r="L38" s="34"/>
      <c r="M38" s="34"/>
      <c r="N38" s="34"/>
      <c r="O38" s="34"/>
      <c r="P38" s="34"/>
      <c r="Q38" s="34"/>
    </row>
    <row r="39" spans="8:19" ht="15">
      <c r="H39" s="28" t="s">
        <v>39</v>
      </c>
      <c r="I39" s="18">
        <v>15</v>
      </c>
      <c r="J39" s="29"/>
      <c r="K39" s="29"/>
      <c r="L39" s="29"/>
      <c r="M39" s="29"/>
      <c r="N39" s="29"/>
      <c r="O39" s="29"/>
      <c r="P39" s="29"/>
      <c r="Q39" s="29"/>
    </row>
    <row r="41" spans="8:19">
      <c r="H41" t="s">
        <v>24</v>
      </c>
      <c r="I41" t="s">
        <v>28</v>
      </c>
      <c r="J41">
        <f>6/22</f>
        <v>0.27272727272727271</v>
      </c>
      <c r="K41">
        <f>1/6</f>
        <v>0.16666666666666666</v>
      </c>
      <c r="L41">
        <f>J41+SQRT(K41)</f>
        <v>0.68097556319113572</v>
      </c>
    </row>
    <row r="42" spans="8:19">
      <c r="H42" s="30" t="s">
        <v>25</v>
      </c>
      <c r="I42" t="s">
        <v>1</v>
      </c>
      <c r="J42">
        <f>11/22</f>
        <v>0.5</v>
      </c>
      <c r="K42">
        <f>3/11</f>
        <v>0.27272727272727271</v>
      </c>
      <c r="L42">
        <f>J42+SQRT(K42)</f>
        <v>1.0222329678670934</v>
      </c>
    </row>
    <row r="43" spans="8:19">
      <c r="H43" s="30" t="s">
        <v>26</v>
      </c>
      <c r="I43" t="s">
        <v>2</v>
      </c>
      <c r="J43">
        <f>11/22</f>
        <v>0.5</v>
      </c>
      <c r="K43">
        <f>4/11</f>
        <v>0.36363636363636365</v>
      </c>
      <c r="L43">
        <f>J43+SQRT(K43)</f>
        <v>1.1030226891555273</v>
      </c>
    </row>
    <row r="44" spans="8:19">
      <c r="H44" s="30" t="s">
        <v>27</v>
      </c>
      <c r="I44" t="s">
        <v>8</v>
      </c>
      <c r="J44">
        <f>10/22</f>
        <v>0.45454545454545453</v>
      </c>
      <c r="K44">
        <f>4/10</f>
        <v>0.4</v>
      </c>
      <c r="L44">
        <f>J44+SQRT(K44)</f>
        <v>1.0870009865791304</v>
      </c>
    </row>
    <row r="45" spans="8:19">
      <c r="H45" s="32" t="s">
        <v>42</v>
      </c>
      <c r="I45" s="34" t="s">
        <v>43</v>
      </c>
      <c r="J45" s="34"/>
      <c r="K45" s="34"/>
      <c r="L45" s="34"/>
      <c r="M45" s="34"/>
      <c r="N45" s="34"/>
      <c r="O45" s="34"/>
      <c r="P45" s="34"/>
      <c r="Q45" s="34"/>
      <c r="R45" s="34"/>
      <c r="S45" s="34"/>
    </row>
    <row r="46" spans="8:19">
      <c r="H46" s="32" t="s">
        <v>39</v>
      </c>
      <c r="I46" s="18" t="s">
        <v>49</v>
      </c>
    </row>
  </sheetData>
  <autoFilter ref="B1:F23"/>
  <mergeCells count="6">
    <mergeCell ref="I45:S45"/>
    <mergeCell ref="I8:M8"/>
    <mergeCell ref="I9:K9"/>
    <mergeCell ref="I23:R23"/>
    <mergeCell ref="I31:O31"/>
    <mergeCell ref="I38:Q38"/>
  </mergeCells>
  <pageMargins left="0.7" right="0.7" top="0.75" bottom="0.75" header="0.3" footer="0.3"/>
  <pageSetup paperSize="9" orientation="portrait" horizontalDpi="0" verticalDpi="0" r:id="rId1"/>
  <ignoredErrors>
    <ignoredError sqref="I24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Arkusz1!SOCZ_v01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Sylwia</dc:creator>
  <cp:lastModifiedBy>Sylwia</cp:lastModifiedBy>
  <dcterms:created xsi:type="dcterms:W3CDTF">2014-03-10T09:16:15Z</dcterms:created>
  <dcterms:modified xsi:type="dcterms:W3CDTF">2014-03-26T11:51:52Z</dcterms:modified>
</cp:coreProperties>
</file>