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restat\appendix\figures\A5_new_cameras_by_road_status\"/>
    </mc:Choice>
  </mc:AlternateContent>
  <xr:revisionPtr revIDLastSave="0" documentId="13_ncr:1_{AD741BBD-A747-40C7-9DBE-E5A739631DEE}" xr6:coauthVersionLast="36" xr6:coauthVersionMax="36" xr10:uidLastSave="{00000000-0000-0000-0000-000000000000}"/>
  <bookViews>
    <workbookView xWindow="0" yWindow="0" windowWidth="38400" windowHeight="12300" tabRatio="591" activeTab="1" xr2:uid="{00000000-000D-0000-FFFF-FFFF00000000}"/>
  </bookViews>
  <sheets>
    <sheet name="Sheet1" sheetId="1" r:id="rId1"/>
    <sheet name="fataliti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4" i="2"/>
  <c r="H5" i="2" l="1"/>
  <c r="H4" i="2"/>
  <c r="G5" i="2"/>
  <c r="G4" i="2"/>
  <c r="D12" i="1" l="1"/>
  <c r="D10" i="1"/>
  <c r="D9" i="1"/>
  <c r="C18" i="1"/>
  <c r="D18" i="1" s="1"/>
  <c r="C15" i="1"/>
  <c r="D15" i="1" s="1"/>
  <c r="C16" i="1"/>
  <c r="D16" i="1" s="1"/>
  <c r="C3" i="1"/>
  <c r="C4" i="1"/>
  <c r="C6" i="1"/>
  <c r="C11" i="1"/>
  <c r="D11" i="1" s="1"/>
  <c r="O23" i="1"/>
  <c r="C5" i="1" l="1"/>
  <c r="K4" i="2"/>
  <c r="K5" i="2"/>
  <c r="J5" i="2"/>
  <c r="J4" i="2"/>
  <c r="C17" i="1"/>
  <c r="D17" i="1" s="1"/>
</calcChain>
</file>

<file path=xl/sharedStrings.xml><?xml version="1.0" encoding="utf-8"?>
<sst xmlns="http://schemas.openxmlformats.org/spreadsheetml/2006/main" count="36" uniqueCount="25">
  <si>
    <t>Pedestrians</t>
  </si>
  <si>
    <t>Road Fatalities USA (2016)</t>
  </si>
  <si>
    <t xml:space="preserve">Motorcyclist </t>
  </si>
  <si>
    <t>Fatalities</t>
  </si>
  <si>
    <t>Other</t>
  </si>
  <si>
    <t>AU</t>
  </si>
  <si>
    <t>BI</t>
  </si>
  <si>
    <t>CA</t>
  </si>
  <si>
    <t>CM</t>
  </si>
  <si>
    <t>CO</t>
  </si>
  <si>
    <t>MC</t>
  </si>
  <si>
    <t>MO</t>
  </si>
  <si>
    <t>ON</t>
  </si>
  <si>
    <t>OT</t>
  </si>
  <si>
    <t>OU</t>
  </si>
  <si>
    <t>SI</t>
  </si>
  <si>
    <t>VA</t>
  </si>
  <si>
    <t>Road Fatalities RMSP (2012-2016)</t>
  </si>
  <si>
    <t>Road Fatalities NYC (2012-2016)</t>
  </si>
  <si>
    <t>São Paulo</t>
  </si>
  <si>
    <t>Drivers &amp; Passengers</t>
  </si>
  <si>
    <t>Installed after
July, 2015</t>
  </si>
  <si>
    <t>Installed before
July, 2015</t>
  </si>
  <si>
    <t>located on segments that had a
speed limit reduction in 2015</t>
  </si>
  <si>
    <t>located on other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</si>
</sst>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wrapText="1"/>
    </xf>
    <xf numFmtId="3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74-4A6A-B206-22E27204A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74-4A6A-B206-22E27204A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74-4A6A-B206-22E27204AED7}"/>
              </c:ext>
            </c:extLst>
          </c:dPt>
          <c:cat>
            <c:strRef>
              <c:f>Sheet1!$B$9:$B$11</c:f>
              <c:strCache>
                <c:ptCount val="3"/>
                <c:pt idx="0">
                  <c:v>Pedestrians</c:v>
                </c:pt>
                <c:pt idx="1">
                  <c:v>Motorcyclist </c:v>
                </c:pt>
                <c:pt idx="2">
                  <c:v>Other</c:v>
                </c:pt>
              </c:strCache>
            </c:strRef>
          </c:cat>
          <c:val>
            <c:numRef>
              <c:f>Sheet1!$C$9:$C$11</c:f>
              <c:numCache>
                <c:formatCode>#,##0</c:formatCode>
                <c:ptCount val="3"/>
                <c:pt idx="0">
                  <c:v>2196</c:v>
                </c:pt>
                <c:pt idx="1">
                  <c:v>1876</c:v>
                </c:pt>
                <c:pt idx="2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A6A-B206-22E27204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3209759925936"/>
          <c:y val="4.1518414438477889E-2"/>
          <c:w val="0.24531579479154178"/>
          <c:h val="0.91225137493855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</a:p>
          <a:p>
            <a:pPr>
              <a:defRPr/>
            </a:pPr>
            <a:r>
              <a:rPr lang="en-US" sz="1100"/>
              <a:t>(2014-2016)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B-4C6A-A27B-E9054C98C9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B-4C6A-A27B-E9054C98C9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4B-4C6A-A27B-E9054C98C997}"/>
              </c:ext>
            </c:extLst>
          </c:dPt>
          <c:cat>
            <c:strRef>
              <c:f>Sheet1!$B$3:$B$5</c:f>
              <c:strCache>
                <c:ptCount val="3"/>
                <c:pt idx="0">
                  <c:v>Pedestrians</c:v>
                </c:pt>
                <c:pt idx="1">
                  <c:v>Motorcyclist </c:v>
                </c:pt>
                <c:pt idx="2">
                  <c:v>Other</c:v>
                </c:pt>
              </c:strCache>
            </c:strRef>
          </c:cat>
          <c:val>
            <c:numRef>
              <c:f>Sheet1!$C$3:$C$5</c:f>
              <c:numCache>
                <c:formatCode>#,##0</c:formatCode>
                <c:ptCount val="3"/>
                <c:pt idx="0">
                  <c:v>16392</c:v>
                </c:pt>
                <c:pt idx="1">
                  <c:v>14909</c:v>
                </c:pt>
                <c:pt idx="2">
                  <c:v>74389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2E1-AF2D-2C4D0336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Sao Paulo, Brazil</a:t>
            </a:r>
          </a:p>
          <a:p>
            <a:pPr>
              <a:defRPr/>
            </a:pPr>
            <a:r>
              <a:rPr lang="en-US" sz="1100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B-4E31-9CD7-B1EEAB993E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B-4E31-9CD7-B1EEAB993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9B-4E31-9CD7-B1EEAB993E35}"/>
              </c:ext>
            </c:extLst>
          </c:dPt>
          <c:cat>
            <c:strRef>
              <c:f>Sheet1!$B$9:$B$11</c:f>
              <c:strCache>
                <c:ptCount val="3"/>
                <c:pt idx="0">
                  <c:v>Pedestrians</c:v>
                </c:pt>
                <c:pt idx="1">
                  <c:v>Motorcyclist </c:v>
                </c:pt>
                <c:pt idx="2">
                  <c:v>Other</c:v>
                </c:pt>
              </c:strCache>
            </c:strRef>
          </c:cat>
          <c:val>
            <c:numRef>
              <c:f>Sheet1!$C$9:$C$11</c:f>
              <c:numCache>
                <c:formatCode>#,##0</c:formatCode>
                <c:ptCount val="3"/>
                <c:pt idx="0">
                  <c:v>2196</c:v>
                </c:pt>
                <c:pt idx="1">
                  <c:v>1876</c:v>
                </c:pt>
                <c:pt idx="2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B-4E31-9CD7-B1EEAB99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</a:p>
          <a:p>
            <a:pPr>
              <a:defRPr/>
            </a:pPr>
            <a:r>
              <a:rPr lang="en-US" sz="1100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C-4B4A-A192-0C209F303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C-4B4A-A192-0C209F3039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C-4B4A-A192-0C209F303966}"/>
              </c:ext>
            </c:extLst>
          </c:dPt>
          <c:cat>
            <c:strRef>
              <c:f>Sheet1!$B$15:$B$17</c:f>
              <c:strCache>
                <c:ptCount val="3"/>
                <c:pt idx="0">
                  <c:v>Pedestrians</c:v>
                </c:pt>
                <c:pt idx="1">
                  <c:v>Motorcyclist </c:v>
                </c:pt>
                <c:pt idx="2">
                  <c:v>Other</c:v>
                </c:pt>
              </c:strCache>
            </c:strRef>
          </c:cat>
          <c:val>
            <c:numRef>
              <c:f>Sheet1!$C$15:$C$17</c:f>
              <c:numCache>
                <c:formatCode>#,##0</c:formatCode>
                <c:ptCount val="3"/>
                <c:pt idx="0">
                  <c:v>759</c:v>
                </c:pt>
                <c:pt idx="1">
                  <c:v>156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C-4B4A-A192-0C209F30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5247132245304"/>
          <c:y val="0.17801880011905166"/>
          <c:w val="0.84058220918944015"/>
          <c:h val="0.65101976254749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fatalities!$B$4</c:f>
              <c:strCache>
                <c:ptCount val="1"/>
                <c:pt idx="0">
                  <c:v>located on segments that had a
speed limit reduction in 2015</c:v>
                </c:pt>
              </c:strCache>
            </c:strRef>
          </c:tx>
          <c:spPr>
            <a:solidFill>
              <a:srgbClr val="C00000">
                <a:alpha val="35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6D36E0-787C-4E46-B59B-CAC1C4019EA7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38-41FE-83BE-830B52909B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7E2E53-AD78-48A7-A450-5E620268EFF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38-41FE-83BE-830B52909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fatalities!$C$3:$D$3</c:f>
              <c:strCache>
                <c:ptCount val="2"/>
                <c:pt idx="0">
                  <c:v>Installed before
July, 2015</c:v>
                </c:pt>
                <c:pt idx="1">
                  <c:v>Installed after
July, 2015</c:v>
                </c:pt>
              </c:strCache>
            </c:strRef>
          </c:cat>
          <c:val>
            <c:numRef>
              <c:f>fatalities!$C$4:$D$4</c:f>
              <c:numCache>
                <c:formatCode>#,##0</c:formatCode>
                <c:ptCount val="2"/>
                <c:pt idx="0">
                  <c:v>310</c:v>
                </c:pt>
                <c:pt idx="1">
                  <c:v>208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fatalities!$J$4:$K$4</c15:f>
                <c15:dlblRangeCache>
                  <c:ptCount val="2"/>
                  <c:pt idx="0">
                    <c:v>310  (55.6%)</c:v>
                  </c:pt>
                  <c:pt idx="1">
                    <c:v>208  (69.1%)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38-41FE-83BE-830B52909B09}"/>
            </c:ext>
          </c:extLst>
        </c:ser>
        <c:ser>
          <c:idx val="1"/>
          <c:order val="1"/>
          <c:tx>
            <c:strRef>
              <c:f>fatalities!$B$5</c:f>
              <c:strCache>
                <c:ptCount val="1"/>
                <c:pt idx="0">
                  <c:v>located on other roads</c:v>
                </c:pt>
              </c:strCache>
            </c:strRef>
          </c:tx>
          <c:spPr>
            <a:solidFill>
              <a:schemeClr val="bg1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17E1AB-8445-44AF-92F5-1EA8999420EA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38-41FE-83BE-830B52909B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D5457E-3488-4B7B-9A4B-383E6D5D74E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38-41FE-83BE-830B52909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fatalities!$C$3:$D$3</c:f>
              <c:strCache>
                <c:ptCount val="2"/>
                <c:pt idx="0">
                  <c:v>Installed before
July, 2015</c:v>
                </c:pt>
                <c:pt idx="1">
                  <c:v>Installed after
July, 2015</c:v>
                </c:pt>
              </c:strCache>
            </c:strRef>
          </c:cat>
          <c:val>
            <c:numRef>
              <c:f>fatalities!$C$5:$D$5</c:f>
              <c:numCache>
                <c:formatCode>#,##0</c:formatCode>
                <c:ptCount val="2"/>
                <c:pt idx="0">
                  <c:v>248</c:v>
                </c:pt>
                <c:pt idx="1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fatalities!$J$5:$K$5</c15:f>
                <c15:dlblRangeCache>
                  <c:ptCount val="2"/>
                  <c:pt idx="0">
                    <c:v>248  (44.4%)</c:v>
                  </c:pt>
                  <c:pt idx="1">
                    <c:v>93  (30.9%)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538-41FE-83BE-830B52909B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9644816"/>
        <c:axId val="1709656880"/>
      </c:barChart>
      <c:catAx>
        <c:axId val="17096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09656880"/>
        <c:crosses val="autoZero"/>
        <c:auto val="1"/>
        <c:lblAlgn val="ctr"/>
        <c:lblOffset val="100"/>
        <c:noMultiLvlLbl val="0"/>
      </c:catAx>
      <c:valAx>
        <c:axId val="170965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Number of Cameras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8300034854233186E-2"/>
              <c:y val="0.39023645765316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096448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94333315972987"/>
          <c:y val="3.6408484630123562E-2"/>
          <c:w val="0.7866015520149352"/>
          <c:h val="0.109203903622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2</xdr:row>
      <xdr:rowOff>85725</xdr:rowOff>
    </xdr:from>
    <xdr:to>
      <xdr:col>23</xdr:col>
      <xdr:colOff>219076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</xdr:row>
      <xdr:rowOff>47625</xdr:rowOff>
    </xdr:from>
    <xdr:to>
      <xdr:col>10</xdr:col>
      <xdr:colOff>180975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</xdr:row>
      <xdr:rowOff>47625</xdr:rowOff>
    </xdr:from>
    <xdr:to>
      <xdr:col>14</xdr:col>
      <xdr:colOff>400050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2</xdr:row>
      <xdr:rowOff>47625</xdr:rowOff>
    </xdr:from>
    <xdr:to>
      <xdr:col>19</xdr:col>
      <xdr:colOff>9525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100854</xdr:colOff>
      <xdr:row>12</xdr:row>
      <xdr:rowOff>81643</xdr:rowOff>
    </xdr:from>
    <xdr:to>
      <xdr:col>17</xdr:col>
      <xdr:colOff>489857</xdr:colOff>
      <xdr:row>47</xdr:row>
      <xdr:rowOff>143994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cameras_by_road_statu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cameras_by_road_status"/>
    </sheetNames>
    <sheetDataSet>
      <sheetData sheetId="0">
        <row r="2">
          <cell r="B2">
            <v>310</v>
          </cell>
        </row>
        <row r="3">
          <cell r="B3">
            <v>248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1"/>
  <sheetViews>
    <sheetView workbookViewId="0">
      <selection activeCell="B39" sqref="B39"/>
    </sheetView>
  </sheetViews>
  <sheetFormatPr defaultColWidth="9.109375" defaultRowHeight="14.4" x14ac:dyDescent="0.3"/>
  <cols>
    <col min="1" max="1" width="9.109375" style="1"/>
    <col min="2" max="2" width="30.88671875" style="1" bestFit="1" customWidth="1"/>
    <col min="3" max="16384" width="9.109375" style="1"/>
  </cols>
  <sheetData>
    <row r="2" spans="2:4" x14ac:dyDescent="0.3">
      <c r="B2" s="3" t="s">
        <v>1</v>
      </c>
      <c r="C2" s="3"/>
    </row>
    <row r="3" spans="2:4" x14ac:dyDescent="0.3">
      <c r="B3" s="1" t="s">
        <v>0</v>
      </c>
      <c r="C3" s="2">
        <f>5987+5495+4910</f>
        <v>16392</v>
      </c>
    </row>
    <row r="4" spans="2:4" x14ac:dyDescent="0.3">
      <c r="B4" s="1" t="s">
        <v>2</v>
      </c>
      <c r="C4" s="2">
        <f>5286+5029+4594</f>
        <v>14909</v>
      </c>
    </row>
    <row r="5" spans="2:4" x14ac:dyDescent="0.3">
      <c r="B5" s="1" t="s">
        <v>4</v>
      </c>
      <c r="C5" s="2">
        <f>C6-C4-C3</f>
        <v>74389</v>
      </c>
    </row>
    <row r="6" spans="2:4" x14ac:dyDescent="0.3">
      <c r="B6" s="1" t="s">
        <v>3</v>
      </c>
      <c r="C6" s="2">
        <f>37461+35485+32744</f>
        <v>105690</v>
      </c>
    </row>
    <row r="8" spans="2:4" x14ac:dyDescent="0.3">
      <c r="B8" s="3" t="s">
        <v>17</v>
      </c>
    </row>
    <row r="9" spans="2:4" x14ac:dyDescent="0.3">
      <c r="B9" s="1" t="s">
        <v>0</v>
      </c>
      <c r="C9" s="2">
        <v>2196</v>
      </c>
      <c r="D9" s="1">
        <f>C9/121.38</f>
        <v>18.091942659416709</v>
      </c>
    </row>
    <row r="10" spans="2:4" x14ac:dyDescent="0.3">
      <c r="B10" s="1" t="s">
        <v>2</v>
      </c>
      <c r="C10" s="2">
        <v>1876</v>
      </c>
      <c r="D10" s="1">
        <f t="shared" ref="D10:D12" si="0">C10/121.38</f>
        <v>15.455594002306805</v>
      </c>
    </row>
    <row r="11" spans="2:4" x14ac:dyDescent="0.3">
      <c r="B11" s="1" t="s">
        <v>4</v>
      </c>
      <c r="C11" s="2">
        <f>C12-C9-C10</f>
        <v>1124</v>
      </c>
      <c r="D11" s="1">
        <f t="shared" si="0"/>
        <v>9.2601746580985331</v>
      </c>
    </row>
    <row r="12" spans="2:4" x14ac:dyDescent="0.3">
      <c r="B12" s="1" t="s">
        <v>3</v>
      </c>
      <c r="C12" s="2">
        <v>5196</v>
      </c>
      <c r="D12" s="1">
        <f t="shared" si="0"/>
        <v>42.807711319822047</v>
      </c>
    </row>
    <row r="14" spans="2:4" x14ac:dyDescent="0.3">
      <c r="B14" s="3" t="s">
        <v>18</v>
      </c>
      <c r="C14" s="3"/>
    </row>
    <row r="15" spans="2:4" x14ac:dyDescent="0.3">
      <c r="B15" s="1" t="s">
        <v>0</v>
      </c>
      <c r="C15" s="2">
        <f>151+184+140+139+145</f>
        <v>759</v>
      </c>
      <c r="D15" s="1">
        <f>C15/86.22</f>
        <v>8.8030619345859424</v>
      </c>
    </row>
    <row r="16" spans="2:4" x14ac:dyDescent="0.3">
      <c r="B16" s="1" t="s">
        <v>2</v>
      </c>
      <c r="C16" s="2">
        <f>36+42+37+22+19</f>
        <v>156</v>
      </c>
      <c r="D16" s="1">
        <f t="shared" ref="D16:D18" si="1">C16/86.22</f>
        <v>1.8093249826026445</v>
      </c>
    </row>
    <row r="17" spans="2:15" x14ac:dyDescent="0.3">
      <c r="B17" s="1" t="s">
        <v>4</v>
      </c>
      <c r="C17" s="2">
        <f>C18-C16-C15</f>
        <v>384</v>
      </c>
      <c r="D17" s="1">
        <f t="shared" si="1"/>
        <v>4.4537230340988172</v>
      </c>
    </row>
    <row r="18" spans="2:15" x14ac:dyDescent="0.3">
      <c r="B18" s="1" t="s">
        <v>3</v>
      </c>
      <c r="C18" s="2">
        <f>278+299+258+234+230</f>
        <v>1299</v>
      </c>
      <c r="D18" s="1">
        <f t="shared" si="1"/>
        <v>15.066109951287405</v>
      </c>
    </row>
    <row r="22" spans="2:15" s="5" customFormat="1" x14ac:dyDescent="0.3">
      <c r="B22" s="4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12</v>
      </c>
      <c r="J22" s="5" t="s">
        <v>13</v>
      </c>
      <c r="K22" s="5" t="s">
        <v>14</v>
      </c>
      <c r="L22" s="5" t="s">
        <v>15</v>
      </c>
      <c r="M22" s="5" t="s">
        <v>16</v>
      </c>
    </row>
    <row r="23" spans="2:15" s="5" customFormat="1" x14ac:dyDescent="0.3">
      <c r="B23" s="4">
        <v>1663</v>
      </c>
      <c r="C23" s="5">
        <v>195</v>
      </c>
      <c r="D23" s="5">
        <v>202</v>
      </c>
      <c r="E23" s="5">
        <v>20</v>
      </c>
      <c r="F23" s="5">
        <v>1</v>
      </c>
      <c r="G23" s="5">
        <v>8</v>
      </c>
      <c r="H23" s="5">
        <v>2257</v>
      </c>
      <c r="I23" s="5">
        <v>485</v>
      </c>
      <c r="J23" s="5">
        <v>6</v>
      </c>
      <c r="K23" s="5">
        <v>6</v>
      </c>
      <c r="L23" s="5">
        <v>349</v>
      </c>
      <c r="M23" s="5">
        <v>4</v>
      </c>
      <c r="O23" s="5">
        <f>SUM(B23:M23)</f>
        <v>5196</v>
      </c>
    </row>
    <row r="27" spans="2:15" x14ac:dyDescent="0.3">
      <c r="C27" s="1" t="s">
        <v>19</v>
      </c>
    </row>
    <row r="28" spans="2:15" x14ac:dyDescent="0.3">
      <c r="B28" s="1" t="s">
        <v>0</v>
      </c>
      <c r="C28" s="1">
        <v>18.091942659416709</v>
      </c>
    </row>
    <row r="29" spans="2:15" x14ac:dyDescent="0.3">
      <c r="B29" s="1" t="s">
        <v>2</v>
      </c>
      <c r="C29" s="1">
        <v>15.455594002306805</v>
      </c>
    </row>
    <row r="30" spans="2:15" x14ac:dyDescent="0.3">
      <c r="B30" s="1" t="s">
        <v>20</v>
      </c>
      <c r="C30" s="1">
        <v>9.2601746580985331</v>
      </c>
    </row>
    <row r="31" spans="2:15" x14ac:dyDescent="0.3">
      <c r="B31" s="1" t="s">
        <v>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abSelected="1" zoomScale="85" zoomScaleNormal="85"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34.6640625" style="1" customWidth="1"/>
    <col min="3" max="5" width="9.109375" style="5" customWidth="1"/>
    <col min="6" max="9" width="9.109375" style="5"/>
    <col min="10" max="10" width="10.109375" style="5" bestFit="1" customWidth="1"/>
    <col min="11" max="11" width="9.109375" style="5"/>
    <col min="12" max="12" width="9.109375" style="1"/>
    <col min="13" max="13" width="34" style="1" customWidth="1"/>
    <col min="14" max="15" width="9.109375" style="5"/>
    <col min="16" max="16384" width="9.109375" style="1"/>
  </cols>
  <sheetData>
    <row r="1" spans="1:17" x14ac:dyDescent="0.3">
      <c r="A1" s="8"/>
      <c r="B1" s="8"/>
      <c r="C1" s="12"/>
      <c r="D1" s="12"/>
      <c r="E1" s="12"/>
      <c r="F1" s="12"/>
      <c r="G1" s="12"/>
      <c r="H1" s="12"/>
      <c r="I1" s="12"/>
      <c r="J1" s="12"/>
    </row>
    <row r="2" spans="1:17" ht="15" thickBot="1" x14ac:dyDescent="0.35">
      <c r="A2" s="8"/>
      <c r="B2" s="6"/>
      <c r="C2" s="7"/>
      <c r="D2" s="7"/>
      <c r="E2" s="12"/>
      <c r="F2" s="12"/>
      <c r="G2" s="12"/>
      <c r="H2" s="12"/>
      <c r="I2" s="12"/>
      <c r="J2" s="12"/>
    </row>
    <row r="3" spans="1:17" ht="43.8" thickTop="1" x14ac:dyDescent="0.3">
      <c r="A3" s="8"/>
      <c r="B3" s="10"/>
      <c r="C3" s="14" t="s">
        <v>22</v>
      </c>
      <c r="D3" s="14" t="s">
        <v>21</v>
      </c>
      <c r="E3" s="1"/>
      <c r="F3" s="1"/>
      <c r="G3" s="1"/>
      <c r="H3" s="1"/>
      <c r="I3" s="1"/>
      <c r="J3" s="1"/>
      <c r="K3" s="1"/>
    </row>
    <row r="4" spans="1:17" ht="28.8" x14ac:dyDescent="0.3">
      <c r="A4" s="8"/>
      <c r="B4" s="16" t="s">
        <v>23</v>
      </c>
      <c r="C4" s="9">
        <f>[1]new_cameras_by_road_status!B2</f>
        <v>310</v>
      </c>
      <c r="D4" s="17">
        <v>208</v>
      </c>
      <c r="E4" s="1"/>
      <c r="F4" s="1"/>
      <c r="G4" s="13">
        <f>C4/SUM(C$4:C$5)</f>
        <v>0.55555555555555558</v>
      </c>
      <c r="H4" s="13">
        <f>D4/SUM(D$4:D$5)</f>
        <v>0.69102990033222589</v>
      </c>
      <c r="I4" s="1"/>
      <c r="J4" s="1" t="str">
        <f>ROUND(C4,1)&amp;"  ("&amp;ROUND(G4*100,1)&amp;"%)"</f>
        <v>310  (55.6%)</v>
      </c>
      <c r="K4" s="1" t="str">
        <f>ROUND(D4,1)&amp;"  ("&amp;ROUND(H4*100,1)&amp;"%)"</f>
        <v>208  (69.1%)</v>
      </c>
    </row>
    <row r="5" spans="1:17" x14ac:dyDescent="0.3">
      <c r="A5" s="8"/>
      <c r="B5" s="10" t="s">
        <v>24</v>
      </c>
      <c r="C5" s="11">
        <f>[1]new_cameras_by_road_status!B3</f>
        <v>248</v>
      </c>
      <c r="D5" s="11">
        <v>93</v>
      </c>
      <c r="E5" s="1"/>
      <c r="F5" s="1"/>
      <c r="G5" s="13">
        <f>C5/SUM(C$4:C$5)</f>
        <v>0.44444444444444442</v>
      </c>
      <c r="H5" s="13">
        <f>D5/SUM(D$4:D$5)</f>
        <v>0.30897009966777411</v>
      </c>
      <c r="I5" s="1"/>
      <c r="J5" s="1" t="str">
        <f>ROUND(C5,1)&amp;"  ("&amp;ROUND(G5*100,1)&amp;"%)"</f>
        <v>248  (44.4%)</v>
      </c>
      <c r="K5" s="1" t="str">
        <f>ROUND(D5,1)&amp;"  ("&amp;ROUND(H5*100,1)&amp;"%)"</f>
        <v>93  (30.9%)</v>
      </c>
    </row>
    <row r="6" spans="1:17" x14ac:dyDescent="0.3">
      <c r="A6" s="8"/>
      <c r="B6" s="8"/>
      <c r="C6" s="9"/>
      <c r="D6" s="9"/>
      <c r="E6" s="9"/>
      <c r="F6" s="9"/>
      <c r="G6" s="9"/>
      <c r="H6" s="9"/>
      <c r="I6" s="9"/>
      <c r="J6" s="9"/>
      <c r="M6" s="8"/>
      <c r="N6" s="15"/>
      <c r="O6" s="15"/>
    </row>
    <row r="7" spans="1:17" x14ac:dyDescent="0.3">
      <c r="A7" s="8"/>
      <c r="B7" s="8"/>
      <c r="C7" s="9"/>
      <c r="D7" s="9"/>
      <c r="E7" s="9"/>
      <c r="F7" s="9"/>
      <c r="G7" s="9"/>
      <c r="H7" s="9"/>
      <c r="I7" s="9"/>
      <c r="J7" s="9"/>
      <c r="M7" s="8"/>
      <c r="N7" s="8"/>
      <c r="O7" s="8"/>
    </row>
    <row r="8" spans="1:17" x14ac:dyDescent="0.3">
      <c r="A8" s="8"/>
      <c r="B8" s="8"/>
      <c r="C8" s="9"/>
      <c r="D8" s="9"/>
      <c r="E8" s="9"/>
      <c r="F8" s="9"/>
      <c r="G8" s="9"/>
      <c r="H8" s="9"/>
      <c r="I8" s="9"/>
      <c r="J8" s="9"/>
      <c r="M8" s="8"/>
      <c r="N8" s="8"/>
      <c r="O8" s="8"/>
    </row>
    <row r="9" spans="1:17" x14ac:dyDescent="0.3">
      <c r="A9" s="8"/>
      <c r="B9" s="8"/>
      <c r="C9" s="9"/>
      <c r="D9" s="9"/>
      <c r="E9" s="9"/>
      <c r="F9" s="9"/>
      <c r="G9" s="9"/>
      <c r="H9" s="9"/>
      <c r="I9" s="9"/>
      <c r="J9" s="9"/>
      <c r="M9" s="8"/>
    </row>
    <row r="10" spans="1:17" x14ac:dyDescent="0.3">
      <c r="A10" s="8"/>
      <c r="B10" s="8"/>
      <c r="C10" s="9"/>
      <c r="D10" s="9"/>
      <c r="E10" s="9"/>
      <c r="F10" s="9"/>
      <c r="G10" s="9"/>
      <c r="H10" s="9"/>
      <c r="I10" s="9"/>
      <c r="J10" s="9"/>
      <c r="M10" s="8"/>
    </row>
    <row r="11" spans="1:17" x14ac:dyDescent="0.3">
      <c r="A11" s="8"/>
      <c r="B11" s="8"/>
      <c r="C11" s="12"/>
      <c r="D11" s="12"/>
      <c r="E11" s="12"/>
      <c r="F11" s="12"/>
      <c r="G11" s="12"/>
      <c r="H11" s="12"/>
      <c r="I11" s="12"/>
      <c r="J11" s="12"/>
      <c r="M11" s="8"/>
      <c r="N11" s="12"/>
      <c r="O11" s="12"/>
      <c r="P11" s="8"/>
      <c r="Q11" s="8"/>
    </row>
    <row r="12" spans="1:17" x14ac:dyDescent="0.3">
      <c r="M12" s="8"/>
      <c r="N12" s="12"/>
      <c r="O12" s="12"/>
      <c r="P12" s="8"/>
      <c r="Q12" s="8"/>
    </row>
    <row r="13" spans="1:17" x14ac:dyDescent="0.3">
      <c r="M13" s="8"/>
      <c r="N13" s="12"/>
      <c r="O13" s="12"/>
      <c r="P13" s="8"/>
      <c r="Q13" s="8"/>
    </row>
    <row r="14" spans="1:17" x14ac:dyDescent="0.3">
      <c r="M14" s="8"/>
      <c r="N14" s="12"/>
      <c r="O14" s="12"/>
      <c r="P14" s="8"/>
      <c r="Q14" s="8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fatalities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Schwambach Vieira, Renato</dc:creator>
  <cp:lastModifiedBy>renato</cp:lastModifiedBy>
  <dcterms:created xsi:type="dcterms:W3CDTF">2018-04-05T19:03:59Z</dcterms:created>
  <dcterms:modified xsi:type="dcterms:W3CDTF">2019-04-06T21:34:02Z</dcterms:modified>
</cp:coreProperties>
</file>