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Dropbox\Apps\Overleaf\Speed_Change_2\restat\tables\5_travel_time_estimation\"/>
    </mc:Choice>
  </mc:AlternateContent>
  <xr:revisionPtr revIDLastSave="0" documentId="13_ncr:1_{A9764B11-AB58-459E-A9C6-DF764750FE9B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relative_time_weekly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0" i="1" l="1"/>
  <c r="P19" i="1"/>
  <c r="O19" i="1"/>
  <c r="L20" i="1"/>
  <c r="M19" i="1"/>
  <c r="L19" i="1"/>
  <c r="I20" i="1"/>
  <c r="J19" i="1"/>
  <c r="I19" i="1"/>
  <c r="I18" i="1"/>
  <c r="J17" i="1"/>
  <c r="I17" i="1"/>
  <c r="L18" i="1"/>
  <c r="M17" i="1"/>
  <c r="L17" i="1"/>
  <c r="O18" i="1"/>
  <c r="P17" i="1"/>
  <c r="O17" i="1"/>
  <c r="O16" i="1"/>
  <c r="P15" i="1"/>
  <c r="O15" i="1"/>
  <c r="L16" i="1"/>
  <c r="M15" i="1"/>
  <c r="L15" i="1"/>
  <c r="I16" i="1"/>
  <c r="J15" i="1"/>
  <c r="I15" i="1"/>
  <c r="F31" i="1"/>
  <c r="I24" i="1"/>
  <c r="F24" i="1"/>
  <c r="J23" i="1"/>
  <c r="I23" i="1"/>
  <c r="G23" i="1"/>
  <c r="F23" i="1"/>
  <c r="I22" i="1"/>
  <c r="F22" i="1"/>
  <c r="J21" i="1"/>
  <c r="I21" i="1"/>
  <c r="G21" i="1"/>
  <c r="F21" i="1"/>
  <c r="I14" i="1"/>
  <c r="F14" i="1"/>
  <c r="J13" i="1"/>
  <c r="I13" i="1"/>
  <c r="G13" i="1"/>
  <c r="F13" i="1"/>
  <c r="O12" i="1"/>
  <c r="P11" i="1"/>
  <c r="O11" i="1"/>
  <c r="O10" i="1"/>
  <c r="P9" i="1"/>
  <c r="O9" i="1"/>
  <c r="L8" i="1"/>
  <c r="I8" i="1"/>
  <c r="F8" i="1"/>
  <c r="M7" i="1"/>
  <c r="L7" i="1"/>
  <c r="J7" i="1"/>
  <c r="I7" i="1"/>
  <c r="G7" i="1"/>
  <c r="F7" i="1"/>
  <c r="I31" i="1" l="1"/>
  <c r="L31" i="1" s="1"/>
  <c r="O31" i="1" s="1"/>
</calcChain>
</file>

<file path=xl/sharedStrings.xml><?xml version="1.0" encoding="utf-8"?>
<sst xmlns="http://schemas.openxmlformats.org/spreadsheetml/2006/main" count="46" uniqueCount="31">
  <si>
    <t>m1</t>
  </si>
  <si>
    <t>m2</t>
  </si>
  <si>
    <t>m3</t>
  </si>
  <si>
    <t>Post SLI</t>
  </si>
  <si>
    <t>SLI:marg.ratio</t>
  </si>
  <si>
    <t>SLI</t>
  </si>
  <si>
    <t>Rain</t>
  </si>
  <si>
    <t>rain.dummy</t>
  </si>
  <si>
    <t>Holiday</t>
  </si>
  <si>
    <t>Yes</t>
  </si>
  <si>
    <t>Obs.</t>
  </si>
  <si>
    <t>Trip-Hour FE</t>
  </si>
  <si>
    <t>No</t>
  </si>
  <si>
    <t>m4</t>
  </si>
  <si>
    <t>Notes: * p &lt; 0.05,    ** p &lt; 0.01,    * p &lt; 0.001.    Coefficients indicate the average changes of dependent variables with respect to pre-treatment means.  For example, a coefficient of -0.5 indicates a reduction of 50%.    Standard Errors are clustered by date Street (191 clusters).  Post SLI is a dummy that indicates queries made after the speed limit increase on the Marg. in January 25, 2017.  Rain is a dummy indicating if there was positive registers of rain during the hour of each query was made.  Trip-Hour Fixed effects include a specific intercept for each pair of origin and destination coordinates queried in a certain hour of the day.</t>
  </si>
  <si>
    <t>Post SLI - Ratio at Marg.</t>
  </si>
  <si>
    <t>Post SLI - Ratio at Marg. - Peak</t>
  </si>
  <si>
    <t>Post SLI - Ratio at Marg. - Off-Peak</t>
  </si>
  <si>
    <t>Motorcycle Late Night Restriction</t>
  </si>
  <si>
    <t>Spillover Area Specific Effects</t>
  </si>
  <si>
    <t>marg.ratio:SLI:ppeak</t>
  </si>
  <si>
    <t>marg.ratio:SLI:poff-peak</t>
  </si>
  <si>
    <t>holiday</t>
  </si>
  <si>
    <t>Date-Hour FE</t>
  </si>
  <si>
    <t>Changes in Log of Estimated Travel Time</t>
  </si>
  <si>
    <t>Post SLI - spillover area 1km</t>
  </si>
  <si>
    <t>Post SLI - spillover area 3km</t>
  </si>
  <si>
    <t>Post SLI - spillover area 5km</t>
  </si>
  <si>
    <t>SLI:ratio.marg_spill_1000</t>
  </si>
  <si>
    <t>SLI:ratio.marg_spill_3000</t>
  </si>
  <si>
    <t>SLI:ratio.marg_spill_5000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</si>
</sst>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;\(0.000\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 tint="-0.1499984740745262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8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8" fillId="33" borderId="0" xfId="0" applyFont="1" applyFill="1"/>
    <xf numFmtId="0" fontId="19" fillId="33" borderId="0" xfId="0" applyFont="1" applyFill="1"/>
    <xf numFmtId="0" fontId="19" fillId="33" borderId="1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right"/>
    </xf>
    <xf numFmtId="0" fontId="19" fillId="33" borderId="11" xfId="0" applyFont="1" applyFill="1" applyBorder="1"/>
    <xf numFmtId="0" fontId="19" fillId="33" borderId="0" xfId="0" applyFont="1" applyFill="1" applyBorder="1"/>
    <xf numFmtId="0" fontId="19" fillId="33" borderId="10" xfId="0" applyFont="1" applyFill="1" applyBorder="1"/>
    <xf numFmtId="0" fontId="19" fillId="33" borderId="12" xfId="0" applyFont="1" applyFill="1" applyBorder="1"/>
    <xf numFmtId="0" fontId="20" fillId="33" borderId="0" xfId="0" applyFont="1" applyFill="1" applyBorder="1"/>
    <xf numFmtId="164" fontId="20" fillId="33" borderId="0" xfId="0" applyNumberFormat="1" applyFont="1" applyFill="1" applyBorder="1" applyAlignment="1">
      <alignment horizontal="right"/>
    </xf>
    <xf numFmtId="164" fontId="21" fillId="33" borderId="0" xfId="0" applyNumberFormat="1" applyFont="1" applyFill="1" applyBorder="1" applyAlignment="1">
      <alignment horizontal="left"/>
    </xf>
    <xf numFmtId="164" fontId="20" fillId="33" borderId="0" xfId="0" applyNumberFormat="1" applyFont="1" applyFill="1" applyBorder="1" applyAlignment="1">
      <alignment vertical="center"/>
    </xf>
    <xf numFmtId="165" fontId="22" fillId="33" borderId="0" xfId="0" applyNumberFormat="1" applyFont="1" applyFill="1" applyBorder="1" applyAlignment="1">
      <alignment horizontal="right" vertical="top"/>
    </xf>
    <xf numFmtId="164" fontId="22" fillId="33" borderId="0" xfId="0" applyNumberFormat="1" applyFont="1" applyFill="1" applyBorder="1" applyAlignment="1">
      <alignment vertical="top"/>
    </xf>
    <xf numFmtId="0" fontId="23" fillId="33" borderId="0" xfId="0" applyFont="1" applyFill="1" applyBorder="1" applyAlignment="1">
      <alignment vertical="top"/>
    </xf>
    <xf numFmtId="0" fontId="23" fillId="33" borderId="10" xfId="0" applyFont="1" applyFill="1" applyBorder="1" applyAlignment="1">
      <alignment vertical="top"/>
    </xf>
    <xf numFmtId="165" fontId="22" fillId="33" borderId="10" xfId="0" applyNumberFormat="1" applyFont="1" applyFill="1" applyBorder="1" applyAlignment="1">
      <alignment horizontal="right" vertical="top"/>
    </xf>
    <xf numFmtId="164" fontId="22" fillId="33" borderId="10" xfId="0" applyNumberFormat="1" applyFont="1" applyFill="1" applyBorder="1" applyAlignment="1">
      <alignment vertical="top"/>
    </xf>
    <xf numFmtId="0" fontId="20" fillId="33" borderId="0" xfId="0" applyFont="1" applyFill="1" applyBorder="1" applyAlignment="1">
      <alignment horizontal="left"/>
    </xf>
    <xf numFmtId="0" fontId="20" fillId="33" borderId="0" xfId="0" applyFont="1" applyFill="1" applyBorder="1" applyAlignment="1">
      <alignment vertical="top"/>
    </xf>
    <xf numFmtId="0" fontId="19" fillId="33" borderId="0" xfId="0" applyFont="1" applyFill="1" applyAlignment="1">
      <alignment vertical="center"/>
    </xf>
    <xf numFmtId="0" fontId="24" fillId="33" borderId="0" xfId="0" applyFont="1" applyFill="1" applyAlignment="1">
      <alignment vertical="center" wrapText="1"/>
    </xf>
    <xf numFmtId="0" fontId="24" fillId="33" borderId="0" xfId="0" applyFont="1" applyFill="1" applyAlignment="1">
      <alignment vertical="center"/>
    </xf>
    <xf numFmtId="0" fontId="20" fillId="33" borderId="0" xfId="0" applyFont="1" applyFill="1" applyBorder="1" applyAlignment="1">
      <alignment horizontal="left"/>
    </xf>
    <xf numFmtId="164" fontId="24" fillId="33" borderId="0" xfId="0" applyNumberFormat="1" applyFont="1" applyFill="1" applyBorder="1" applyAlignment="1">
      <alignment horizontal="left" vertical="center"/>
    </xf>
    <xf numFmtId="0" fontId="24" fillId="33" borderId="12" xfId="0" applyFont="1" applyFill="1" applyBorder="1" applyAlignment="1">
      <alignment horizontal="justify" vertical="top" wrapText="1"/>
    </xf>
    <xf numFmtId="0" fontId="24" fillId="33" borderId="0" xfId="0" applyFont="1" applyFill="1" applyBorder="1" applyAlignment="1">
      <alignment horizontal="justify" vertical="top" wrapText="1"/>
    </xf>
    <xf numFmtId="0" fontId="20" fillId="33" borderId="10" xfId="0" applyFont="1" applyFill="1" applyBorder="1" applyAlignment="1">
      <alignment horizontal="center"/>
    </xf>
    <xf numFmtId="165" fontId="22" fillId="33" borderId="0" xfId="0" applyNumberFormat="1" applyFont="1" applyFill="1" applyBorder="1" applyAlignment="1">
      <alignment horizontal="center" vertical="top"/>
    </xf>
    <xf numFmtId="37" fontId="24" fillId="33" borderId="10" xfId="0" applyNumberFormat="1" applyFont="1" applyFill="1" applyBorder="1" applyAlignment="1">
      <alignment horizontal="center" vertical="top"/>
    </xf>
    <xf numFmtId="0" fontId="20" fillId="33" borderId="0" xfId="0" applyFont="1" applyFill="1" applyBorder="1" applyAlignment="1">
      <alignment horizontal="left"/>
    </xf>
    <xf numFmtId="37" fontId="24" fillId="33" borderId="0" xfId="0" applyNumberFormat="1" applyFont="1" applyFill="1" applyBorder="1" applyAlignment="1">
      <alignment horizontal="center" vertical="top"/>
    </xf>
    <xf numFmtId="37" fontId="19" fillId="33" borderId="10" xfId="0" applyNumberFormat="1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vel_tim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vel_time"/>
    </sheetNames>
    <sheetDataSet>
      <sheetData sheetId="0">
        <row r="1">
          <cell r="B1" t="str">
            <v>Estimate</v>
          </cell>
          <cell r="C1" t="str">
            <v>Cluster s.e.</v>
          </cell>
          <cell r="D1" t="str">
            <v>t value</v>
          </cell>
          <cell r="E1" t="str">
            <v>Pr(&gt;|t|)</v>
          </cell>
          <cell r="F1" t="str">
            <v>model</v>
          </cell>
          <cell r="G1" t="str">
            <v>var</v>
          </cell>
          <cell r="H1" t="str">
            <v>n</v>
          </cell>
          <cell r="I1" t="str">
            <v>star</v>
          </cell>
        </row>
        <row r="2">
          <cell r="A2" t="str">
            <v>rain.dummy m1</v>
          </cell>
          <cell r="B2">
            <v>1.8589971188584801E-2</v>
          </cell>
          <cell r="C2">
            <v>5.0714274746047096E-3</v>
          </cell>
          <cell r="D2">
            <v>3.6656289144771499</v>
          </cell>
          <cell r="E2">
            <v>2.4674267443903998E-4</v>
          </cell>
          <cell r="F2" t="str">
            <v>m1</v>
          </cell>
          <cell r="G2" t="str">
            <v>rain.dummy</v>
          </cell>
          <cell r="H2">
            <v>1337555</v>
          </cell>
          <cell r="I2" t="str">
            <v>***</v>
          </cell>
        </row>
        <row r="3">
          <cell r="A3" t="str">
            <v>Holiday m1</v>
          </cell>
          <cell r="B3">
            <v>-0.100117145735788</v>
          </cell>
          <cell r="C3">
            <v>9.1670610132887197E-3</v>
          </cell>
          <cell r="D3">
            <v>-10.9214006092745</v>
          </cell>
          <cell r="E3">
            <v>9.1369698862774995E-28</v>
          </cell>
          <cell r="F3" t="str">
            <v>m1</v>
          </cell>
          <cell r="G3" t="str">
            <v>Holiday</v>
          </cell>
          <cell r="H3">
            <v>1337555</v>
          </cell>
          <cell r="I3" t="str">
            <v>***</v>
          </cell>
        </row>
        <row r="4">
          <cell r="A4" t="str">
            <v>SLI m1</v>
          </cell>
          <cell r="B4">
            <v>-1.82637823428108E-2</v>
          </cell>
          <cell r="C4">
            <v>4.3745380016566703E-3</v>
          </cell>
          <cell r="D4">
            <v>-4.1750197017134596</v>
          </cell>
          <cell r="E4">
            <v>2.9798235707655402E-5</v>
          </cell>
          <cell r="F4" t="str">
            <v>m1</v>
          </cell>
          <cell r="G4" t="str">
            <v>SLI</v>
          </cell>
          <cell r="H4">
            <v>1337555</v>
          </cell>
          <cell r="I4" t="str">
            <v>***</v>
          </cell>
        </row>
        <row r="5">
          <cell r="A5" t="str">
            <v>moto m1</v>
          </cell>
          <cell r="B5">
            <v>6.8959940725463201E-2</v>
          </cell>
          <cell r="C5">
            <v>2.3937466406639799E-2</v>
          </cell>
          <cell r="D5">
            <v>2.8808370758208102</v>
          </cell>
          <cell r="E5">
            <v>3.9662799490848E-3</v>
          </cell>
          <cell r="F5" t="str">
            <v>m1</v>
          </cell>
          <cell r="G5" t="str">
            <v>moto</v>
          </cell>
          <cell r="H5">
            <v>1337555</v>
          </cell>
          <cell r="I5" t="str">
            <v>**</v>
          </cell>
        </row>
        <row r="6">
          <cell r="A6" t="str">
            <v>SLI:marg.ratio m1</v>
          </cell>
          <cell r="B6">
            <v>-6.8403165804402893E-2</v>
          </cell>
          <cell r="C6">
            <v>1.44967467574371E-2</v>
          </cell>
          <cell r="D6">
            <v>-4.7185183647710902</v>
          </cell>
          <cell r="E6">
            <v>2.37596638814987E-6</v>
          </cell>
          <cell r="F6" t="str">
            <v>m1</v>
          </cell>
          <cell r="G6" t="str">
            <v>SLI:marg.ratio</v>
          </cell>
          <cell r="H6">
            <v>1337555</v>
          </cell>
          <cell r="I6" t="str">
            <v>***</v>
          </cell>
        </row>
        <row r="7">
          <cell r="A7" t="str">
            <v>rain.dummy m2</v>
          </cell>
          <cell r="B7">
            <v>1.8618961457614401E-2</v>
          </cell>
          <cell r="C7">
            <v>5.0710127753346903E-3</v>
          </cell>
          <cell r="D7">
            <v>3.6716455435049702</v>
          </cell>
          <cell r="E7">
            <v>2.41004770927952E-4</v>
          </cell>
          <cell r="F7" t="str">
            <v>m2</v>
          </cell>
          <cell r="G7" t="str">
            <v>rain.dummy</v>
          </cell>
          <cell r="H7">
            <v>1337555</v>
          </cell>
          <cell r="I7" t="str">
            <v>***</v>
          </cell>
        </row>
        <row r="8">
          <cell r="A8" t="str">
            <v>Holiday m2</v>
          </cell>
          <cell r="B8">
            <v>-0.10000625353074601</v>
          </cell>
          <cell r="C8">
            <v>9.1433338953633096E-3</v>
          </cell>
          <cell r="D8">
            <v>-10.937613640191</v>
          </cell>
          <cell r="E8">
            <v>7.6422154571258101E-28</v>
          </cell>
          <cell r="F8" t="str">
            <v>m2</v>
          </cell>
          <cell r="G8" t="str">
            <v>Holiday</v>
          </cell>
          <cell r="H8">
            <v>1337555</v>
          </cell>
          <cell r="I8" t="str">
            <v>***</v>
          </cell>
        </row>
        <row r="9">
          <cell r="A9" t="str">
            <v>SLI m2</v>
          </cell>
          <cell r="B9">
            <v>-1.14457670762865E-2</v>
          </cell>
          <cell r="C9">
            <v>3.1152619990315799E-3</v>
          </cell>
          <cell r="D9">
            <v>-3.6740945319670102</v>
          </cell>
          <cell r="E9">
            <v>2.3870527776516701E-4</v>
          </cell>
          <cell r="F9" t="str">
            <v>m2</v>
          </cell>
          <cell r="G9" t="str">
            <v>SLI</v>
          </cell>
          <cell r="H9">
            <v>1337555</v>
          </cell>
          <cell r="I9" t="str">
            <v>***</v>
          </cell>
        </row>
        <row r="10">
          <cell r="A10" t="str">
            <v>moto m2</v>
          </cell>
          <cell r="B10">
            <v>6.8929403423893296E-2</v>
          </cell>
          <cell r="C10">
            <v>2.3890873255587499E-2</v>
          </cell>
          <cell r="D10">
            <v>2.8851772259003701</v>
          </cell>
          <cell r="E10">
            <v>3.9120070633198003E-3</v>
          </cell>
          <cell r="F10" t="str">
            <v>m2</v>
          </cell>
          <cell r="G10" t="str">
            <v>moto</v>
          </cell>
          <cell r="H10">
            <v>1337555</v>
          </cell>
          <cell r="I10" t="str">
            <v>**</v>
          </cell>
        </row>
        <row r="11">
          <cell r="A11" t="str">
            <v>SLI:marg.ratio m2</v>
          </cell>
          <cell r="B11">
            <v>-6.1184134258690001E-2</v>
          </cell>
          <cell r="C11">
            <v>1.41893717733481E-2</v>
          </cell>
          <cell r="D11">
            <v>-4.3119692144237396</v>
          </cell>
          <cell r="E11">
            <v>1.6182053184647599E-5</v>
          </cell>
          <cell r="F11" t="str">
            <v>m2</v>
          </cell>
          <cell r="G11" t="str">
            <v>SLI:marg.ratio</v>
          </cell>
          <cell r="H11">
            <v>1337555</v>
          </cell>
          <cell r="I11" t="str">
            <v>***</v>
          </cell>
        </row>
        <row r="12">
          <cell r="A12" t="str">
            <v>SLI:ratio.marg_spill_1000 m2</v>
          </cell>
          <cell r="B12">
            <v>-3.4425194429829498E-2</v>
          </cell>
          <cell r="C12">
            <v>8.0840503370275003E-3</v>
          </cell>
          <cell r="D12">
            <v>-4.2584092125393198</v>
          </cell>
          <cell r="E12">
            <v>2.05903261215422E-5</v>
          </cell>
          <cell r="F12" t="str">
            <v>m2</v>
          </cell>
          <cell r="G12" t="str">
            <v>SLI:ratio.marg_spill_1000</v>
          </cell>
          <cell r="H12">
            <v>1337555</v>
          </cell>
          <cell r="I12" t="str">
            <v>***</v>
          </cell>
        </row>
        <row r="13">
          <cell r="A13" t="str">
            <v>SLI:ratio.marg_spill_3000 m2</v>
          </cell>
          <cell r="B13">
            <v>-1.5928030526899499E-2</v>
          </cell>
          <cell r="C13">
            <v>5.1851581037286503E-3</v>
          </cell>
          <cell r="D13">
            <v>-3.0718505025807499</v>
          </cell>
          <cell r="E13">
            <v>2.1274125241741802E-3</v>
          </cell>
          <cell r="F13" t="str">
            <v>m2</v>
          </cell>
          <cell r="G13" t="str">
            <v>SLI:ratio.marg_spill_3000</v>
          </cell>
          <cell r="H13">
            <v>1337555</v>
          </cell>
          <cell r="I13" t="str">
            <v>**</v>
          </cell>
        </row>
        <row r="14">
          <cell r="A14" t="str">
            <v>SLI:ratio.marg_spill_5000 m2</v>
          </cell>
          <cell r="B14">
            <v>-8.7358372811133997E-3</v>
          </cell>
          <cell r="C14">
            <v>4.4924873776130501E-3</v>
          </cell>
          <cell r="D14">
            <v>-1.94454353386629</v>
          </cell>
          <cell r="E14">
            <v>5.1830186652446902E-2</v>
          </cell>
          <cell r="F14" t="str">
            <v>m2</v>
          </cell>
          <cell r="G14" t="str">
            <v>SLI:ratio.marg_spill_5000</v>
          </cell>
          <cell r="H14">
            <v>1337555</v>
          </cell>
          <cell r="I14" t="str">
            <v xml:space="preserve"> </v>
          </cell>
        </row>
        <row r="15">
          <cell r="A15" t="str">
            <v>moto m3</v>
          </cell>
          <cell r="B15">
            <v>-3.6236427380602499E-3</v>
          </cell>
          <cell r="C15">
            <v>1.14201386554003E-2</v>
          </cell>
          <cell r="D15">
            <v>-0.317302867101945</v>
          </cell>
          <cell r="E15">
            <v>0.75101386037817297</v>
          </cell>
          <cell r="F15" t="str">
            <v>m3</v>
          </cell>
          <cell r="G15" t="str">
            <v>moto</v>
          </cell>
          <cell r="H15">
            <v>1337555</v>
          </cell>
          <cell r="I15" t="str">
            <v xml:space="preserve"> </v>
          </cell>
        </row>
        <row r="16">
          <cell r="A16" t="str">
            <v>SLI:marg.ratio m3</v>
          </cell>
          <cell r="B16">
            <v>-5.5465704740691103E-2</v>
          </cell>
          <cell r="C16">
            <v>1.32921354421844E-2</v>
          </cell>
          <cell r="D16">
            <v>-4.1728212131109501</v>
          </cell>
          <cell r="E16">
            <v>3.0087335597822801E-5</v>
          </cell>
          <cell r="F16" t="str">
            <v>m3</v>
          </cell>
          <cell r="G16" t="str">
            <v>SLI:marg.ratio</v>
          </cell>
          <cell r="H16">
            <v>1337555</v>
          </cell>
          <cell r="I16" t="str">
            <v>***</v>
          </cell>
        </row>
        <row r="17">
          <cell r="A17" t="str">
            <v>SLI:ratio.marg_spill_1000 m3</v>
          </cell>
          <cell r="B17">
            <v>-3.38104410198291E-2</v>
          </cell>
          <cell r="C17">
            <v>7.5223642032980001E-3</v>
          </cell>
          <cell r="D17">
            <v>-4.4946562152635199</v>
          </cell>
          <cell r="E17">
            <v>6.9689301217465399E-6</v>
          </cell>
          <cell r="F17" t="str">
            <v>m3</v>
          </cell>
          <cell r="G17" t="str">
            <v>SLI:ratio.marg_spill_1000</v>
          </cell>
          <cell r="H17">
            <v>1337555</v>
          </cell>
          <cell r="I17" t="str">
            <v>***</v>
          </cell>
        </row>
        <row r="18">
          <cell r="A18" t="str">
            <v>SLI:ratio.marg_spill_3000 m3</v>
          </cell>
          <cell r="B18">
            <v>-1.56773316910996E-2</v>
          </cell>
          <cell r="C18">
            <v>4.5705092624032002E-3</v>
          </cell>
          <cell r="D18">
            <v>-3.4301060978172799</v>
          </cell>
          <cell r="E18">
            <v>6.0336671312543699E-4</v>
          </cell>
          <cell r="F18" t="str">
            <v>m3</v>
          </cell>
          <cell r="G18" t="str">
            <v>SLI:ratio.marg_spill_3000</v>
          </cell>
          <cell r="H18">
            <v>1337555</v>
          </cell>
          <cell r="I18" t="str">
            <v>***</v>
          </cell>
        </row>
        <row r="19">
          <cell r="A19" t="str">
            <v>SLI:ratio.marg_spill_5000 m3</v>
          </cell>
          <cell r="B19">
            <v>-1.1499325327387599E-2</v>
          </cell>
          <cell r="C19">
            <v>4.3950077456974797E-3</v>
          </cell>
          <cell r="D19">
            <v>-2.6164516635141202</v>
          </cell>
          <cell r="E19">
            <v>8.8850118966358905E-3</v>
          </cell>
          <cell r="F19" t="str">
            <v>m3</v>
          </cell>
          <cell r="G19" t="str">
            <v>SLI:ratio.marg_spill_5000</v>
          </cell>
          <cell r="H19">
            <v>1337555</v>
          </cell>
          <cell r="I19" t="str">
            <v>**</v>
          </cell>
        </row>
        <row r="20">
          <cell r="A20" t="str">
            <v>moto m4</v>
          </cell>
          <cell r="B20">
            <v>-3.51168109273715E-3</v>
          </cell>
          <cell r="C20">
            <v>1.01919790038081E-2</v>
          </cell>
          <cell r="D20">
            <v>-0.344553407284794</v>
          </cell>
          <cell r="E20">
            <v>0.73043020243430101</v>
          </cell>
          <cell r="F20" t="str">
            <v>m4</v>
          </cell>
          <cell r="G20" t="str">
            <v>moto</v>
          </cell>
          <cell r="H20">
            <v>1337555</v>
          </cell>
          <cell r="I20" t="str">
            <v xml:space="preserve"> </v>
          </cell>
        </row>
        <row r="21">
          <cell r="A21" t="str">
            <v>SLI:ratio.marg_spill_1000 m4</v>
          </cell>
          <cell r="B21">
            <v>-3.3809565591443901E-2</v>
          </cell>
          <cell r="C21">
            <v>7.5346637830144801E-3</v>
          </cell>
          <cell r="D21">
            <v>-4.4872029549163601</v>
          </cell>
          <cell r="E21">
            <v>7.21713916389138E-6</v>
          </cell>
          <cell r="F21" t="str">
            <v>m4</v>
          </cell>
          <cell r="G21" t="str">
            <v>SLI:ratio.marg_spill_1000</v>
          </cell>
          <cell r="H21">
            <v>1337555</v>
          </cell>
          <cell r="I21" t="str">
            <v>***</v>
          </cell>
        </row>
        <row r="22">
          <cell r="A22" t="str">
            <v>SLI:ratio.marg_spill_3000 m4</v>
          </cell>
          <cell r="B22">
            <v>-1.5677512753145498E-2</v>
          </cell>
          <cell r="C22">
            <v>4.5681759437780798E-3</v>
          </cell>
          <cell r="D22">
            <v>-3.4318977522086298</v>
          </cell>
          <cell r="E22">
            <v>5.9939482019383998E-4</v>
          </cell>
          <cell r="F22" t="str">
            <v>m4</v>
          </cell>
          <cell r="G22" t="str">
            <v>SLI:ratio.marg_spill_3000</v>
          </cell>
          <cell r="H22">
            <v>1337555</v>
          </cell>
          <cell r="I22" t="str">
            <v>***</v>
          </cell>
        </row>
        <row r="23">
          <cell r="A23" t="str">
            <v>SLI:ratio.marg_spill_5000 m4</v>
          </cell>
          <cell r="B23">
            <v>-1.14992387334691E-2</v>
          </cell>
          <cell r="C23">
            <v>4.396302826667E-3</v>
          </cell>
          <cell r="D23">
            <v>-2.6156612014343601</v>
          </cell>
          <cell r="E23">
            <v>8.9056050351257205E-3</v>
          </cell>
          <cell r="F23" t="str">
            <v>m4</v>
          </cell>
          <cell r="G23" t="str">
            <v>SLI:ratio.marg_spill_5000</v>
          </cell>
          <cell r="H23">
            <v>1337555</v>
          </cell>
          <cell r="I23" t="str">
            <v>**</v>
          </cell>
        </row>
        <row r="24">
          <cell r="A24" t="str">
            <v>marg.ratio:SLI:poff-peak m4</v>
          </cell>
          <cell r="B24">
            <v>-5.5603908418369499E-2</v>
          </cell>
          <cell r="C24">
            <v>1.1432997258260901E-2</v>
          </cell>
          <cell r="D24">
            <v>-4.8634585631683596</v>
          </cell>
          <cell r="E24">
            <v>1.15367570756623E-6</v>
          </cell>
          <cell r="F24" t="str">
            <v>m4</v>
          </cell>
          <cell r="G24" t="str">
            <v>marg.ratio:SLI:poff-peak</v>
          </cell>
          <cell r="H24">
            <v>1337555</v>
          </cell>
          <cell r="I24" t="str">
            <v>***</v>
          </cell>
        </row>
        <row r="25">
          <cell r="A25" t="str">
            <v>marg.ratio:SLI:ppeak m4</v>
          </cell>
          <cell r="B25">
            <v>-5.5282483624959501E-2</v>
          </cell>
          <cell r="C25">
            <v>1.73908694875635E-2</v>
          </cell>
          <cell r="D25">
            <v>-3.1788222931862702</v>
          </cell>
          <cell r="E25">
            <v>1.47878683999345E-3</v>
          </cell>
          <cell r="F25" t="str">
            <v>m4</v>
          </cell>
          <cell r="G25" t="str">
            <v>marg.ratio:SLI:ppeak</v>
          </cell>
          <cell r="H25">
            <v>1337555</v>
          </cell>
          <cell r="I25" t="str">
            <v>**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zoomScaleNormal="100" workbookViewId="0">
      <selection activeCell="T20" sqref="T20"/>
    </sheetView>
  </sheetViews>
  <sheetFormatPr defaultColWidth="8.88671875" defaultRowHeight="13.8" x14ac:dyDescent="0.25"/>
  <cols>
    <col min="1" max="1" width="8.88671875" style="1"/>
    <col min="2" max="2" width="20.5546875" style="2" customWidth="1"/>
    <col min="3" max="3" width="4.5546875" style="2" customWidth="1"/>
    <col min="4" max="4" width="24.5546875" style="2" customWidth="1"/>
    <col min="5" max="5" width="1" style="2" customWidth="1"/>
    <col min="6" max="6" width="6.88671875" style="2" customWidth="1"/>
    <col min="7" max="7" width="3.88671875" style="2" customWidth="1"/>
    <col min="8" max="8" width="1" style="2" customWidth="1"/>
    <col min="9" max="9" width="6.88671875" style="2" customWidth="1"/>
    <col min="10" max="10" width="3.88671875" style="2" customWidth="1"/>
    <col min="11" max="11" width="1" style="2" customWidth="1"/>
    <col min="12" max="12" width="6.88671875" style="2" customWidth="1"/>
    <col min="13" max="13" width="3.88671875" style="2" customWidth="1"/>
    <col min="14" max="14" width="1" style="2" customWidth="1"/>
    <col min="15" max="15" width="6.88671875" style="2" customWidth="1"/>
    <col min="16" max="16" width="3.88671875" style="2" customWidth="1"/>
    <col min="17" max="17" width="1" style="2" customWidth="1"/>
    <col min="18" max="16384" width="8.88671875" style="2"/>
  </cols>
  <sheetData>
    <row r="1" spans="1:17" x14ac:dyDescent="0.25">
      <c r="F1" s="29" t="s">
        <v>0</v>
      </c>
      <c r="G1" s="29"/>
      <c r="H1" s="3"/>
      <c r="I1" s="29" t="s">
        <v>1</v>
      </c>
      <c r="J1" s="29"/>
      <c r="K1" s="3"/>
      <c r="L1" s="29" t="s">
        <v>2</v>
      </c>
      <c r="M1" s="29"/>
      <c r="N1" s="3"/>
      <c r="O1" s="29" t="s">
        <v>13</v>
      </c>
      <c r="P1" s="29"/>
      <c r="Q1" s="3"/>
    </row>
    <row r="2" spans="1:17" x14ac:dyDescent="0.25">
      <c r="F2" s="4"/>
      <c r="G2" s="4"/>
      <c r="H2" s="5"/>
      <c r="I2" s="4"/>
      <c r="J2" s="4"/>
      <c r="K2" s="5"/>
      <c r="L2" s="4"/>
      <c r="M2" s="4"/>
      <c r="N2" s="5"/>
      <c r="O2" s="4"/>
      <c r="P2" s="4"/>
      <c r="Q2" s="5"/>
    </row>
    <row r="3" spans="1:17" ht="6" customHeight="1" thickBot="1" x14ac:dyDescent="0.3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ht="31.2" customHeight="1" thickTop="1" x14ac:dyDescent="0.25">
      <c r="C4" s="7"/>
      <c r="D4" s="7"/>
      <c r="E4" s="7"/>
      <c r="F4" s="35" t="s">
        <v>24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</row>
    <row r="5" spans="1:17" x14ac:dyDescent="0.25">
      <c r="C5" s="8"/>
      <c r="D5" s="8"/>
      <c r="E5" s="8">
        <v>1</v>
      </c>
      <c r="F5" s="34">
        <v>-1</v>
      </c>
      <c r="G5" s="34"/>
      <c r="I5" s="34">
        <v>-2</v>
      </c>
      <c r="J5" s="34"/>
      <c r="L5" s="34">
        <v>-3</v>
      </c>
      <c r="M5" s="34"/>
      <c r="O5" s="34">
        <v>-4</v>
      </c>
      <c r="P5" s="34"/>
    </row>
    <row r="6" spans="1:17" ht="3.6" customHeight="1" x14ac:dyDescent="0.25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x14ac:dyDescent="0.25">
      <c r="A7" s="1" t="s">
        <v>4</v>
      </c>
      <c r="C7" s="32" t="s">
        <v>15</v>
      </c>
      <c r="D7" s="32"/>
      <c r="E7" s="10"/>
      <c r="F7" s="11">
        <f>VLOOKUP($A7&amp;" "&amp;F$1,[1]travel_time!$A:$J,2,0)</f>
        <v>-6.8403165804402893E-2</v>
      </c>
      <c r="G7" s="26" t="str">
        <f>VLOOKUP($A7&amp;" "&amp;F$1,[1]travel_time!$A:$J,9,0)</f>
        <v>***</v>
      </c>
      <c r="H7" s="13"/>
      <c r="I7" s="11">
        <f>VLOOKUP($A7&amp;" "&amp;I$1,[1]travel_time!$A:$J,2,0)</f>
        <v>-6.1184134258690001E-2</v>
      </c>
      <c r="J7" s="26" t="str">
        <f>VLOOKUP($A7&amp;" "&amp;I$1,[1]travel_time!$A:$J,9,0)</f>
        <v>***</v>
      </c>
      <c r="K7" s="13"/>
      <c r="L7" s="11">
        <f>VLOOKUP($A7&amp;" "&amp;L$1,[1]travel_time!$A:$J,2,0)</f>
        <v>-5.5465704740691103E-2</v>
      </c>
      <c r="M7" s="26" t="str">
        <f>VLOOKUP($A7&amp;" "&amp;L$1,[1]travel_time!$A:$J,9,0)</f>
        <v>***</v>
      </c>
      <c r="N7" s="13"/>
      <c r="O7" s="11"/>
      <c r="P7" s="12"/>
      <c r="Q7" s="13"/>
    </row>
    <row r="8" spans="1:17" x14ac:dyDescent="0.25">
      <c r="C8" s="7"/>
      <c r="D8" s="7"/>
      <c r="E8" s="7"/>
      <c r="F8" s="14">
        <f>-VLOOKUP($A7&amp;" "&amp;F$1,[1]travel_time!$A:$J,3,0)</f>
        <v>-1.44967467574371E-2</v>
      </c>
      <c r="G8" s="15"/>
      <c r="H8" s="15"/>
      <c r="I8" s="14">
        <f>-VLOOKUP($A7&amp;" "&amp;I$1,[1]travel_time!$A:$J,3,0)</f>
        <v>-1.41893717733481E-2</v>
      </c>
      <c r="J8" s="15"/>
      <c r="K8" s="15"/>
      <c r="L8" s="14">
        <f>-VLOOKUP($A7&amp;" "&amp;L$1,[1]travel_time!$A:$J,3,0)</f>
        <v>-1.32921354421844E-2</v>
      </c>
      <c r="M8" s="15"/>
      <c r="N8" s="15"/>
      <c r="O8" s="14"/>
      <c r="P8" s="15"/>
      <c r="Q8" s="15"/>
    </row>
    <row r="9" spans="1:17" x14ac:dyDescent="0.25">
      <c r="A9" s="1" t="s">
        <v>20</v>
      </c>
      <c r="C9" s="32" t="s">
        <v>16</v>
      </c>
      <c r="D9" s="32"/>
      <c r="E9" s="10"/>
      <c r="F9" s="11"/>
      <c r="G9" s="12"/>
      <c r="H9" s="13"/>
      <c r="I9" s="11"/>
      <c r="J9" s="12"/>
      <c r="K9" s="13"/>
      <c r="L9" s="11"/>
      <c r="M9" s="12"/>
      <c r="N9" s="13"/>
      <c r="O9" s="11">
        <f>VLOOKUP($A9&amp;" "&amp;O$1,[1]travel_time!$A:$J,2,0)</f>
        <v>-5.5282483624959501E-2</v>
      </c>
      <c r="P9" s="26" t="str">
        <f>VLOOKUP($A9&amp;" "&amp;O$1,[1]travel_time!$A:$J,9,0)</f>
        <v>**</v>
      </c>
      <c r="Q9" s="13"/>
    </row>
    <row r="10" spans="1:17" x14ac:dyDescent="0.25">
      <c r="C10" s="7"/>
      <c r="D10" s="7"/>
      <c r="E10" s="7"/>
      <c r="F10" s="14"/>
      <c r="G10" s="15"/>
      <c r="H10" s="15"/>
      <c r="I10" s="14"/>
      <c r="J10" s="15"/>
      <c r="K10" s="15"/>
      <c r="L10" s="14"/>
      <c r="M10" s="15"/>
      <c r="N10" s="15"/>
      <c r="O10" s="14">
        <f>-VLOOKUP($A9&amp;" "&amp;O$1,[1]travel_time!$A:$J,3,0)</f>
        <v>-1.73908694875635E-2</v>
      </c>
      <c r="P10" s="15"/>
      <c r="Q10" s="15"/>
    </row>
    <row r="11" spans="1:17" x14ac:dyDescent="0.25">
      <c r="A11" s="1" t="s">
        <v>21</v>
      </c>
      <c r="C11" s="32" t="s">
        <v>17</v>
      </c>
      <c r="D11" s="32"/>
      <c r="E11" s="10"/>
      <c r="F11" s="11"/>
      <c r="G11" s="12"/>
      <c r="H11" s="13"/>
      <c r="I11" s="11"/>
      <c r="J11" s="12"/>
      <c r="K11" s="13"/>
      <c r="L11" s="11"/>
      <c r="M11" s="12"/>
      <c r="N11" s="13"/>
      <c r="O11" s="11">
        <f>VLOOKUP($A11&amp;" "&amp;O$1,[1]travel_time!$A:$J,2,0)</f>
        <v>-5.5603908418369499E-2</v>
      </c>
      <c r="P11" s="26" t="str">
        <f>VLOOKUP($A11&amp;" "&amp;O$1,[1]travel_time!$A:$J,9,0)</f>
        <v>***</v>
      </c>
      <c r="Q11" s="13"/>
    </row>
    <row r="12" spans="1:17" x14ac:dyDescent="0.25">
      <c r="C12" s="7"/>
      <c r="D12" s="7"/>
      <c r="E12" s="7"/>
      <c r="F12" s="14"/>
      <c r="G12" s="15"/>
      <c r="H12" s="15"/>
      <c r="I12" s="14"/>
      <c r="J12" s="15"/>
      <c r="K12" s="15"/>
      <c r="L12" s="14"/>
      <c r="M12" s="15"/>
      <c r="N12" s="15"/>
      <c r="O12" s="14">
        <f>-VLOOKUP($A11&amp;" "&amp;O$1,[1]travel_time!$A:$J,3,0)</f>
        <v>-1.1432997258260901E-2</v>
      </c>
      <c r="P12" s="15"/>
      <c r="Q12" s="15"/>
    </row>
    <row r="13" spans="1:17" x14ac:dyDescent="0.25">
      <c r="A13" s="1" t="s">
        <v>5</v>
      </c>
      <c r="C13" s="32" t="s">
        <v>3</v>
      </c>
      <c r="D13" s="32"/>
      <c r="E13" s="10"/>
      <c r="F13" s="11">
        <f>VLOOKUP($A13&amp;" "&amp;F$1,[1]travel_time!$A:$J,2,0)</f>
        <v>-1.82637823428108E-2</v>
      </c>
      <c r="G13" s="26" t="str">
        <f>VLOOKUP($A13&amp;" "&amp;F$1,[1]travel_time!$A:$J,9,0)</f>
        <v>***</v>
      </c>
      <c r="H13" s="13"/>
      <c r="I13" s="11">
        <f>VLOOKUP($A13&amp;" "&amp;I$1,[1]travel_time!$A:$J,2,0)</f>
        <v>-1.14457670762865E-2</v>
      </c>
      <c r="J13" s="26" t="str">
        <f>VLOOKUP($A13&amp;" "&amp;I$1,[1]travel_time!$A:$J,9,0)</f>
        <v>***</v>
      </c>
      <c r="K13" s="13"/>
      <c r="L13" s="11"/>
      <c r="M13" s="12"/>
      <c r="N13" s="13"/>
      <c r="O13" s="11"/>
      <c r="P13" s="12"/>
      <c r="Q13" s="13"/>
    </row>
    <row r="14" spans="1:17" x14ac:dyDescent="0.25">
      <c r="C14" s="7"/>
      <c r="D14" s="7"/>
      <c r="E14" s="7"/>
      <c r="F14" s="14">
        <f>-VLOOKUP($A13&amp;" "&amp;F$1,[1]travel_time!$A:$J,3,0)</f>
        <v>-4.3745380016566703E-3</v>
      </c>
      <c r="G14" s="15"/>
      <c r="H14" s="15"/>
      <c r="I14" s="14">
        <f>-VLOOKUP($A13&amp;" "&amp;I$1,[1]travel_time!$A:$J,3,0)</f>
        <v>-3.1152619990315799E-3</v>
      </c>
      <c r="J14" s="15"/>
      <c r="K14" s="15"/>
      <c r="L14" s="14"/>
      <c r="M14" s="15"/>
      <c r="N14" s="15"/>
      <c r="O14" s="14"/>
      <c r="P14" s="15"/>
      <c r="Q14" s="15"/>
    </row>
    <row r="15" spans="1:17" ht="14.4" x14ac:dyDescent="0.3">
      <c r="A15" t="s">
        <v>28</v>
      </c>
      <c r="C15" s="32" t="s">
        <v>25</v>
      </c>
      <c r="D15" s="32"/>
      <c r="E15" s="7"/>
      <c r="F15" s="11"/>
      <c r="G15" s="26"/>
      <c r="H15" s="15"/>
      <c r="I15" s="11">
        <f>VLOOKUP($A15&amp;" "&amp;I$1,[1]travel_time!$A:$J,2,0)</f>
        <v>-3.4425194429829498E-2</v>
      </c>
      <c r="J15" s="26" t="str">
        <f>VLOOKUP($A15&amp;" "&amp;I$1,[1]travel_time!$A:$J,9,0)</f>
        <v>***</v>
      </c>
      <c r="K15" s="15"/>
      <c r="L15" s="11">
        <f>VLOOKUP($A15&amp;" "&amp;L$1,[1]travel_time!$A:$J,2,0)</f>
        <v>-3.38104410198291E-2</v>
      </c>
      <c r="M15" s="26" t="str">
        <f>VLOOKUP($A15&amp;" "&amp;L$1,[1]travel_time!$A:$J,9,0)</f>
        <v>***</v>
      </c>
      <c r="N15" s="15"/>
      <c r="O15" s="11">
        <f>VLOOKUP($A15&amp;" "&amp;O$1,[1]travel_time!$A:$J,2,0)</f>
        <v>-3.3809565591443901E-2</v>
      </c>
      <c r="P15" s="26" t="str">
        <f>VLOOKUP($A15&amp;" "&amp;O$1,[1]travel_time!$A:$J,9,0)</f>
        <v>***</v>
      </c>
      <c r="Q15" s="15"/>
    </row>
    <row r="16" spans="1:17" ht="14.4" x14ac:dyDescent="0.3">
      <c r="A16"/>
      <c r="E16" s="7"/>
      <c r="F16" s="14"/>
      <c r="G16" s="15"/>
      <c r="H16" s="15"/>
      <c r="I16" s="14">
        <f>-VLOOKUP($A15&amp;" "&amp;I$1,[1]travel_time!$A:$J,3,0)</f>
        <v>-8.0840503370275003E-3</v>
      </c>
      <c r="J16" s="15"/>
      <c r="K16" s="15"/>
      <c r="L16" s="14">
        <f>-VLOOKUP($A15&amp;" "&amp;L$1,[1]travel_time!$A:$J,3,0)</f>
        <v>-7.5223642032980001E-3</v>
      </c>
      <c r="M16" s="15"/>
      <c r="N16" s="15"/>
      <c r="O16" s="14">
        <f>-VLOOKUP($A15&amp;" "&amp;O$1,[1]travel_time!$A:$J,3,0)</f>
        <v>-7.5346637830144801E-3</v>
      </c>
      <c r="P16" s="15"/>
      <c r="Q16" s="15"/>
    </row>
    <row r="17" spans="1:18" ht="14.4" x14ac:dyDescent="0.3">
      <c r="A17" t="s">
        <v>29</v>
      </c>
      <c r="C17" s="32" t="s">
        <v>26</v>
      </c>
      <c r="D17" s="32"/>
      <c r="E17" s="7"/>
      <c r="F17" s="14"/>
      <c r="G17" s="15"/>
      <c r="H17" s="15"/>
      <c r="I17" s="11">
        <f>VLOOKUP($A17&amp;" "&amp;I$1,[1]travel_time!$A:$J,2,0)</f>
        <v>-1.5928030526899499E-2</v>
      </c>
      <c r="J17" s="26" t="str">
        <f>VLOOKUP($A17&amp;" "&amp;I$1,[1]travel_time!$A:$J,9,0)</f>
        <v>**</v>
      </c>
      <c r="K17" s="15"/>
      <c r="L17" s="11">
        <f>VLOOKUP($A17&amp;" "&amp;L$1,[1]travel_time!$A:$J,2,0)</f>
        <v>-1.56773316910996E-2</v>
      </c>
      <c r="M17" s="26" t="str">
        <f>VLOOKUP($A17&amp;" "&amp;L$1,[1]travel_time!$A:$J,9,0)</f>
        <v>***</v>
      </c>
      <c r="N17" s="15"/>
      <c r="O17" s="11">
        <f>VLOOKUP($A17&amp;" "&amp;O$1,[1]travel_time!$A:$J,2,0)</f>
        <v>-1.5677512753145498E-2</v>
      </c>
      <c r="P17" s="26" t="str">
        <f>VLOOKUP($A17&amp;" "&amp;O$1,[1]travel_time!$A:$J,9,0)</f>
        <v>***</v>
      </c>
      <c r="Q17" s="15"/>
    </row>
    <row r="18" spans="1:18" ht="14.4" x14ac:dyDescent="0.3">
      <c r="A18"/>
      <c r="C18" s="7"/>
      <c r="D18" s="7"/>
      <c r="E18" s="7"/>
      <c r="F18" s="14"/>
      <c r="G18" s="15"/>
      <c r="H18" s="15"/>
      <c r="I18" s="14">
        <f>-VLOOKUP($A17&amp;" "&amp;I$1,[1]travel_time!$A:$J,3,0)</f>
        <v>-5.1851581037286503E-3</v>
      </c>
      <c r="J18" s="15"/>
      <c r="K18" s="15"/>
      <c r="L18" s="14">
        <f>-VLOOKUP($A17&amp;" "&amp;L$1,[1]travel_time!$A:$J,3,0)</f>
        <v>-4.5705092624032002E-3</v>
      </c>
      <c r="M18" s="15"/>
      <c r="N18" s="15"/>
      <c r="O18" s="14">
        <f>-VLOOKUP($A17&amp;" "&amp;O$1,[1]travel_time!$A:$J,3,0)</f>
        <v>-4.5681759437780798E-3</v>
      </c>
      <c r="P18" s="15"/>
      <c r="Q18" s="15"/>
    </row>
    <row r="19" spans="1:18" ht="14.4" x14ac:dyDescent="0.3">
      <c r="A19" t="s">
        <v>30</v>
      </c>
      <c r="C19" s="32" t="s">
        <v>27</v>
      </c>
      <c r="D19" s="32"/>
      <c r="E19" s="7"/>
      <c r="F19" s="14"/>
      <c r="G19" s="15"/>
      <c r="H19" s="15"/>
      <c r="I19" s="11">
        <f>VLOOKUP($A19&amp;" "&amp;I$1,[1]travel_time!$A:$J,2,0)</f>
        <v>-8.7358372811133997E-3</v>
      </c>
      <c r="J19" s="26" t="str">
        <f>VLOOKUP($A19&amp;" "&amp;I$1,[1]travel_time!$A:$J,9,0)</f>
        <v xml:space="preserve"> </v>
      </c>
      <c r="K19" s="15"/>
      <c r="L19" s="11">
        <f>VLOOKUP($A19&amp;" "&amp;L$1,[1]travel_time!$A:$J,2,0)</f>
        <v>-1.1499325327387599E-2</v>
      </c>
      <c r="M19" s="26" t="str">
        <f>VLOOKUP($A19&amp;" "&amp;L$1,[1]travel_time!$A:$J,9,0)</f>
        <v>**</v>
      </c>
      <c r="N19" s="15"/>
      <c r="O19" s="11">
        <f>VLOOKUP($A19&amp;" "&amp;O$1,[1]travel_time!$A:$J,2,0)</f>
        <v>-1.14992387334691E-2</v>
      </c>
      <c r="P19" s="26" t="str">
        <f>VLOOKUP($A19&amp;" "&amp;O$1,[1]travel_time!$A:$J,9,0)</f>
        <v>**</v>
      </c>
      <c r="Q19" s="15"/>
    </row>
    <row r="20" spans="1:18" x14ac:dyDescent="0.25">
      <c r="C20" s="7"/>
      <c r="D20" s="7"/>
      <c r="E20" s="7"/>
      <c r="F20" s="14"/>
      <c r="G20" s="15"/>
      <c r="H20" s="15"/>
      <c r="I20" s="14">
        <f>-VLOOKUP($A19&amp;" "&amp;I$1,[1]travel_time!$A:$J,3,0)</f>
        <v>-4.4924873776130501E-3</v>
      </c>
      <c r="J20" s="15"/>
      <c r="K20" s="15"/>
      <c r="L20" s="14">
        <f>-VLOOKUP($A19&amp;" "&amp;L$1,[1]travel_time!$A:$J,3,0)</f>
        <v>-4.3950077456974797E-3</v>
      </c>
      <c r="M20" s="15"/>
      <c r="N20" s="15"/>
      <c r="O20" s="14">
        <f>-VLOOKUP($A19&amp;" "&amp;O$1,[1]travel_time!$A:$J,3,0)</f>
        <v>-4.396302826667E-3</v>
      </c>
      <c r="P20" s="15"/>
      <c r="Q20" s="15"/>
    </row>
    <row r="21" spans="1:18" x14ac:dyDescent="0.25">
      <c r="A21" s="1" t="s">
        <v>7</v>
      </c>
      <c r="C21" s="32" t="s">
        <v>6</v>
      </c>
      <c r="D21" s="32"/>
      <c r="E21" s="7"/>
      <c r="F21" s="11">
        <f>VLOOKUP($A21&amp;" "&amp;F$1,[1]travel_time!$A:$J,2,0)</f>
        <v>1.8589971188584801E-2</v>
      </c>
      <c r="G21" s="26" t="str">
        <f>VLOOKUP($A21&amp;" "&amp;F$1,[1]travel_time!$A:$J,9,0)</f>
        <v>***</v>
      </c>
      <c r="H21" s="7"/>
      <c r="I21" s="11">
        <f>VLOOKUP($A21&amp;" "&amp;I$1,[1]travel_time!$A:$J,2,0)</f>
        <v>1.8618961457614401E-2</v>
      </c>
      <c r="J21" s="26" t="str">
        <f>VLOOKUP($A21&amp;" "&amp;I$1,[1]travel_time!$A:$J,9,0)</f>
        <v>***</v>
      </c>
      <c r="K21" s="7"/>
      <c r="L21" s="11"/>
      <c r="M21" s="26"/>
      <c r="N21" s="7"/>
      <c r="O21" s="11"/>
      <c r="P21" s="26"/>
      <c r="Q21" s="7"/>
    </row>
    <row r="22" spans="1:18" x14ac:dyDescent="0.25">
      <c r="C22" s="16"/>
      <c r="D22" s="7"/>
      <c r="E22" s="7"/>
      <c r="F22" s="14">
        <f>-VLOOKUP($A21&amp;" "&amp;F$1,[1]travel_time!$A:$J,3,0)</f>
        <v>-5.0714274746047096E-3</v>
      </c>
      <c r="G22" s="15"/>
      <c r="H22" s="7"/>
      <c r="I22" s="14">
        <f>-VLOOKUP($A21&amp;" "&amp;I$1,[1]travel_time!$A:$J,3,0)</f>
        <v>-5.0710127753346903E-3</v>
      </c>
      <c r="J22" s="15"/>
      <c r="K22" s="7"/>
      <c r="L22" s="14"/>
      <c r="M22" s="15"/>
      <c r="N22" s="7"/>
      <c r="O22" s="14"/>
      <c r="P22" s="15"/>
      <c r="Q22" s="7"/>
    </row>
    <row r="23" spans="1:18" x14ac:dyDescent="0.25">
      <c r="A23" s="1" t="s">
        <v>22</v>
      </c>
      <c r="C23" s="32" t="s">
        <v>8</v>
      </c>
      <c r="D23" s="32"/>
      <c r="E23" s="7"/>
      <c r="F23" s="11">
        <f>VLOOKUP($A23&amp;" "&amp;F$1,[1]travel_time!$A:$J,2,0)</f>
        <v>-0.100117145735788</v>
      </c>
      <c r="G23" s="26" t="str">
        <f>VLOOKUP($A23&amp;" "&amp;F$1,[1]travel_time!$A:$J,9,0)</f>
        <v>***</v>
      </c>
      <c r="H23" s="7"/>
      <c r="I23" s="11">
        <f>VLOOKUP($A23&amp;" "&amp;I$1,[1]travel_time!$A:$J,2,0)</f>
        <v>-0.10000625353074601</v>
      </c>
      <c r="J23" s="26" t="str">
        <f>VLOOKUP($A23&amp;" "&amp;I$1,[1]travel_time!$A:$J,9,0)</f>
        <v>***</v>
      </c>
      <c r="K23" s="7"/>
      <c r="L23" s="11"/>
      <c r="M23" s="26"/>
      <c r="N23" s="7"/>
      <c r="O23" s="11"/>
      <c r="P23" s="26"/>
      <c r="Q23" s="7"/>
    </row>
    <row r="24" spans="1:18" x14ac:dyDescent="0.25">
      <c r="C24" s="16"/>
      <c r="D24" s="7"/>
      <c r="E24" s="7"/>
      <c r="F24" s="14">
        <f>-VLOOKUP($A23&amp;" "&amp;F$1,[1]travel_time!$A:$J,3,0)</f>
        <v>-9.1670610132887197E-3</v>
      </c>
      <c r="G24" s="15"/>
      <c r="H24" s="7"/>
      <c r="I24" s="14">
        <f>-VLOOKUP($A23&amp;" "&amp;I$1,[1]travel_time!$A:$J,3,0)</f>
        <v>-9.1433338953633096E-3</v>
      </c>
      <c r="J24" s="15"/>
      <c r="K24" s="7"/>
      <c r="L24" s="14"/>
      <c r="M24" s="15"/>
      <c r="N24" s="7"/>
      <c r="O24" s="14"/>
      <c r="P24" s="15"/>
      <c r="Q24" s="7"/>
    </row>
    <row r="25" spans="1:18" ht="3.6" customHeight="1" x14ac:dyDescent="0.25">
      <c r="C25" s="17"/>
      <c r="D25" s="8"/>
      <c r="E25" s="8"/>
      <c r="F25" s="18"/>
      <c r="G25" s="19"/>
      <c r="H25" s="8"/>
      <c r="I25" s="18"/>
      <c r="J25" s="19"/>
      <c r="K25" s="8"/>
      <c r="L25" s="18"/>
      <c r="M25" s="19"/>
      <c r="N25" s="8"/>
      <c r="O25" s="18"/>
      <c r="P25" s="19"/>
      <c r="Q25" s="8"/>
    </row>
    <row r="26" spans="1:18" ht="3.6" customHeight="1" x14ac:dyDescent="0.25">
      <c r="C26" s="16"/>
      <c r="D26" s="7"/>
      <c r="E26" s="7"/>
      <c r="F26" s="14"/>
      <c r="G26" s="15"/>
      <c r="H26" s="7"/>
      <c r="I26" s="14"/>
      <c r="J26" s="15"/>
      <c r="K26" s="7"/>
      <c r="L26" s="14"/>
      <c r="M26" s="15"/>
      <c r="N26" s="7"/>
      <c r="O26" s="14"/>
      <c r="P26" s="15"/>
      <c r="Q26" s="7"/>
    </row>
    <row r="27" spans="1:18" s="7" customFormat="1" x14ac:dyDescent="0.25">
      <c r="A27" s="1"/>
      <c r="C27" s="32" t="s">
        <v>11</v>
      </c>
      <c r="D27" s="32"/>
      <c r="F27" s="30" t="s">
        <v>9</v>
      </c>
      <c r="G27" s="30"/>
      <c r="I27" s="30" t="s">
        <v>9</v>
      </c>
      <c r="J27" s="30"/>
      <c r="L27" s="30" t="s">
        <v>9</v>
      </c>
      <c r="M27" s="30"/>
      <c r="O27" s="30" t="s">
        <v>9</v>
      </c>
      <c r="P27" s="30"/>
      <c r="R27" s="11"/>
    </row>
    <row r="28" spans="1:18" s="7" customFormat="1" x14ac:dyDescent="0.25">
      <c r="A28" s="1"/>
      <c r="C28" s="32" t="s">
        <v>18</v>
      </c>
      <c r="D28" s="32"/>
      <c r="F28" s="30" t="s">
        <v>9</v>
      </c>
      <c r="G28" s="30"/>
      <c r="I28" s="30" t="s">
        <v>9</v>
      </c>
      <c r="J28" s="30"/>
      <c r="L28" s="30" t="s">
        <v>9</v>
      </c>
      <c r="M28" s="30"/>
      <c r="O28" s="30" t="s">
        <v>9</v>
      </c>
      <c r="P28" s="30"/>
    </row>
    <row r="29" spans="1:18" s="7" customFormat="1" x14ac:dyDescent="0.25">
      <c r="A29" s="1"/>
      <c r="C29" s="25" t="s">
        <v>19</v>
      </c>
      <c r="D29" s="25"/>
      <c r="F29" s="30" t="s">
        <v>12</v>
      </c>
      <c r="G29" s="30"/>
      <c r="I29" s="30" t="s">
        <v>9</v>
      </c>
      <c r="J29" s="30"/>
      <c r="L29" s="30" t="s">
        <v>9</v>
      </c>
      <c r="M29" s="30"/>
      <c r="O29" s="30" t="s">
        <v>9</v>
      </c>
      <c r="P29" s="30"/>
    </row>
    <row r="30" spans="1:18" s="7" customFormat="1" x14ac:dyDescent="0.25">
      <c r="A30" s="1"/>
      <c r="C30" s="20" t="s">
        <v>23</v>
      </c>
      <c r="D30" s="20"/>
      <c r="F30" s="30" t="s">
        <v>12</v>
      </c>
      <c r="G30" s="30"/>
      <c r="I30" s="30" t="s">
        <v>12</v>
      </c>
      <c r="J30" s="30"/>
      <c r="L30" s="30" t="s">
        <v>9</v>
      </c>
      <c r="M30" s="30"/>
      <c r="O30" s="30" t="s">
        <v>9</v>
      </c>
      <c r="P30" s="30"/>
    </row>
    <row r="31" spans="1:18" x14ac:dyDescent="0.25">
      <c r="A31" s="1" t="s">
        <v>7</v>
      </c>
      <c r="C31" s="21" t="s">
        <v>10</v>
      </c>
      <c r="D31" s="7"/>
      <c r="E31" s="7"/>
      <c r="F31" s="33">
        <f>VLOOKUP($A31&amp;" "&amp;F$1,[1]travel_time!$A:$J,8,0)</f>
        <v>1337555</v>
      </c>
      <c r="G31" s="33"/>
      <c r="H31" s="7"/>
      <c r="I31" s="33">
        <f>F31</f>
        <v>1337555</v>
      </c>
      <c r="J31" s="33"/>
      <c r="K31" s="7"/>
      <c r="L31" s="33">
        <f>I31</f>
        <v>1337555</v>
      </c>
      <c r="M31" s="33"/>
      <c r="N31" s="7"/>
      <c r="O31" s="31">
        <f>L31</f>
        <v>1337555</v>
      </c>
      <c r="P31" s="31"/>
      <c r="Q31" s="8"/>
    </row>
    <row r="32" spans="1:18" s="22" customFormat="1" ht="78.599999999999994" customHeight="1" x14ac:dyDescent="0.2">
      <c r="A32" s="1"/>
      <c r="C32" s="27" t="s">
        <v>14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8"/>
      <c r="P32" s="28"/>
      <c r="Q32" s="28"/>
    </row>
    <row r="33" spans="1:17" s="22" customFormat="1" x14ac:dyDescent="0.2">
      <c r="A33" s="1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</row>
    <row r="34" spans="1:17" s="22" customFormat="1" x14ac:dyDescent="0.2">
      <c r="A34" s="1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</sheetData>
  <mergeCells count="41">
    <mergeCell ref="C7:D7"/>
    <mergeCell ref="F4:Q4"/>
    <mergeCell ref="L28:M28"/>
    <mergeCell ref="O28:P28"/>
    <mergeCell ref="F29:G29"/>
    <mergeCell ref="I29:J29"/>
    <mergeCell ref="L29:M29"/>
    <mergeCell ref="O29:P29"/>
    <mergeCell ref="C21:D21"/>
    <mergeCell ref="C23:D23"/>
    <mergeCell ref="C27:D27"/>
    <mergeCell ref="C15:D15"/>
    <mergeCell ref="C17:D17"/>
    <mergeCell ref="C19:D19"/>
    <mergeCell ref="F31:G31"/>
    <mergeCell ref="F27:G27"/>
    <mergeCell ref="C28:D28"/>
    <mergeCell ref="F28:G28"/>
    <mergeCell ref="L27:M27"/>
    <mergeCell ref="L30:M30"/>
    <mergeCell ref="L31:M31"/>
    <mergeCell ref="F30:G30"/>
    <mergeCell ref="I30:J30"/>
    <mergeCell ref="I27:J27"/>
    <mergeCell ref="I28:J28"/>
    <mergeCell ref="C32:Q32"/>
    <mergeCell ref="O1:P1"/>
    <mergeCell ref="O27:P27"/>
    <mergeCell ref="O30:P30"/>
    <mergeCell ref="O31:P31"/>
    <mergeCell ref="C9:D9"/>
    <mergeCell ref="C11:D11"/>
    <mergeCell ref="I31:J31"/>
    <mergeCell ref="F5:G5"/>
    <mergeCell ref="I5:J5"/>
    <mergeCell ref="L5:M5"/>
    <mergeCell ref="O5:P5"/>
    <mergeCell ref="L1:M1"/>
    <mergeCell ref="I1:J1"/>
    <mergeCell ref="F1:G1"/>
    <mergeCell ref="C13:D13"/>
  </mergeCells>
  <pageMargins left="0.7" right="0.7" top="0.75" bottom="0.75" header="0.3" footer="0.3"/>
  <pageSetup orientation="portrait" r:id="rId1"/>
  <ignoredErrors>
    <ignoredError sqref="F10:F12 H10:I12 K10:L13 N13 H13 F25:H27 G14:H14 N10 N11 N12 H21 J24:K24 K23 J22:K22 K21 J14:N14 I25:K27 I15:N20 R27 I14 I21:J21 L21:P21 L22:P22 J23 L23:P23 L24:P24 Q14 O15:R20 O14:P14 O13 O10:Q10 S15:V20 P13:Q13 S14:V14 O11:Q12 S11:V12 S13:V13 S10:V10 I23 I22 I24 H23 G22:H22 G24:H24 F23:G23 F24 F22" formula="1"/>
    <ignoredError sqref="O25:Q26 Q22:Q24 R25:R26 L27:Q27 L25:N26 Q21 R21 R22:R24 R14 R11:R12 R10 R13" evalError="1" formula="1"/>
    <ignoredError sqref="R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relative_time_weekly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renato</cp:lastModifiedBy>
  <dcterms:created xsi:type="dcterms:W3CDTF">2018-02-11T21:19:45Z</dcterms:created>
  <dcterms:modified xsi:type="dcterms:W3CDTF">2019-04-13T18:00:08Z</dcterms:modified>
</cp:coreProperties>
</file>