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kuliahan\Semester 8\SKRIPSI BISMILLAH\New Laporan\Laporan Skripsi Ayu\"/>
    </mc:Choice>
  </mc:AlternateContent>
  <bookViews>
    <workbookView xWindow="0" yWindow="0" windowWidth="10200" windowHeight="5160"/>
  </bookViews>
  <sheets>
    <sheet name="SAW" sheetId="1" r:id="rId1"/>
    <sheet name="TOP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6" i="1"/>
  <c r="G15" i="1"/>
  <c r="G14" i="1"/>
  <c r="G13" i="1"/>
  <c r="G29" i="2" l="1"/>
  <c r="F29" i="2"/>
  <c r="D29" i="2"/>
  <c r="C29" i="2"/>
  <c r="G27" i="2" l="1"/>
  <c r="G26" i="2"/>
  <c r="G25" i="2"/>
  <c r="G24" i="2"/>
  <c r="G23" i="2"/>
  <c r="G22" i="2"/>
  <c r="G28" i="2" s="1"/>
  <c r="F27" i="2"/>
  <c r="F26" i="2"/>
  <c r="F25" i="2"/>
  <c r="F24" i="2"/>
  <c r="F23" i="2"/>
  <c r="F22" i="2"/>
  <c r="F28" i="2" s="1"/>
  <c r="E27" i="2"/>
  <c r="E26" i="2"/>
  <c r="E25" i="2"/>
  <c r="E24" i="2"/>
  <c r="E23" i="2"/>
  <c r="E22" i="2"/>
  <c r="E28" i="2" s="1"/>
  <c r="E29" i="2" s="1"/>
  <c r="D27" i="2"/>
  <c r="D26" i="2"/>
  <c r="D25" i="2"/>
  <c r="D24" i="2"/>
  <c r="D22" i="2"/>
  <c r="D28" i="2" s="1"/>
  <c r="C27" i="2"/>
  <c r="C26" i="2"/>
  <c r="C25" i="2"/>
  <c r="C24" i="2"/>
  <c r="C23" i="2"/>
  <c r="C22" i="2"/>
  <c r="C28" i="2" s="1"/>
  <c r="B27" i="2"/>
  <c r="B26" i="2"/>
  <c r="B25" i="2"/>
  <c r="B24" i="2"/>
  <c r="B23" i="2"/>
  <c r="B22" i="2"/>
  <c r="B28" i="2" l="1"/>
  <c r="B29" i="2" s="1"/>
  <c r="B32" i="2"/>
  <c r="B42" i="2" s="1"/>
  <c r="E33" i="2"/>
  <c r="E43" i="2" s="1"/>
  <c r="E35" i="2"/>
  <c r="E45" i="2" s="1"/>
  <c r="E31" i="2"/>
  <c r="E41" i="2" s="1"/>
  <c r="E32" i="2"/>
  <c r="E42" i="2" s="1"/>
  <c r="E34" i="2"/>
  <c r="E44" i="2" s="1"/>
  <c r="E36" i="2"/>
  <c r="E46" i="2" s="1"/>
  <c r="F33" i="2"/>
  <c r="F43" i="2" s="1"/>
  <c r="F35" i="2"/>
  <c r="F45" i="2" s="1"/>
  <c r="F31" i="2"/>
  <c r="F41" i="2" s="1"/>
  <c r="F32" i="2"/>
  <c r="F42" i="2" s="1"/>
  <c r="F34" i="2"/>
  <c r="F44" i="2" s="1"/>
  <c r="F36" i="2"/>
  <c r="F46" i="2" s="1"/>
  <c r="G33" i="2"/>
  <c r="G43" i="2" s="1"/>
  <c r="G35" i="2"/>
  <c r="G45" i="2" s="1"/>
  <c r="G31" i="2"/>
  <c r="G41" i="2" s="1"/>
  <c r="G32" i="2"/>
  <c r="G42" i="2" s="1"/>
  <c r="G34" i="2"/>
  <c r="G44" i="2" s="1"/>
  <c r="G36" i="2"/>
  <c r="G46" i="2" s="1"/>
  <c r="C33" i="2"/>
  <c r="C43" i="2" s="1"/>
  <c r="C35" i="2"/>
  <c r="C45" i="2" s="1"/>
  <c r="C31" i="2"/>
  <c r="C41" i="2" s="1"/>
  <c r="C32" i="2"/>
  <c r="C42" i="2" s="1"/>
  <c r="C34" i="2"/>
  <c r="C44" i="2" s="1"/>
  <c r="C36" i="2"/>
  <c r="C46" i="2" s="1"/>
  <c r="D33" i="2"/>
  <c r="D43" i="2" s="1"/>
  <c r="D35" i="2"/>
  <c r="D45" i="2" s="1"/>
  <c r="D31" i="2"/>
  <c r="D41" i="2" s="1"/>
  <c r="D32" i="2"/>
  <c r="D42" i="2" s="1"/>
  <c r="D34" i="2"/>
  <c r="D44" i="2" s="1"/>
  <c r="D36" i="2"/>
  <c r="D46" i="2" s="1"/>
  <c r="B36" i="2" l="1"/>
  <c r="B46" i="2" s="1"/>
  <c r="B35" i="2"/>
  <c r="B45" i="2" s="1"/>
  <c r="B34" i="2"/>
  <c r="B44" i="2" s="1"/>
  <c r="B31" i="2"/>
  <c r="B41" i="2" s="1"/>
  <c r="B47" i="2" s="1"/>
  <c r="K45" i="2" s="1"/>
  <c r="B33" i="2"/>
  <c r="B43" i="2" s="1"/>
  <c r="B48" i="2"/>
  <c r="N62" i="2" s="1"/>
  <c r="P57" i="2"/>
  <c r="D47" i="2"/>
  <c r="P53" i="2" s="1"/>
  <c r="D48" i="2"/>
  <c r="P62" i="2" s="1"/>
  <c r="P51" i="2"/>
  <c r="P59" i="2"/>
  <c r="O60" i="2"/>
  <c r="O57" i="2"/>
  <c r="C47" i="2"/>
  <c r="O53" i="2" s="1"/>
  <c r="C48" i="2"/>
  <c r="O62" i="2" s="1"/>
  <c r="O59" i="2"/>
  <c r="G48" i="2"/>
  <c r="S62" i="2" s="1"/>
  <c r="G47" i="2"/>
  <c r="S53" i="2" s="1"/>
  <c r="S59" i="2"/>
  <c r="S51" i="2"/>
  <c r="R49" i="2"/>
  <c r="F48" i="2"/>
  <c r="R62" i="2" s="1"/>
  <c r="F47" i="2"/>
  <c r="R50" i="2" s="1"/>
  <c r="R51" i="2"/>
  <c r="E48" i="2"/>
  <c r="Q62" i="2" s="1"/>
  <c r="E47" i="2"/>
  <c r="Q53" i="2" s="1"/>
  <c r="Q51" i="2"/>
  <c r="N60" i="2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N57" i="2" l="1"/>
  <c r="N61" i="2"/>
  <c r="N59" i="2"/>
  <c r="N58" i="2"/>
  <c r="K41" i="2"/>
  <c r="K42" i="2"/>
  <c r="Q57" i="2"/>
  <c r="Q60" i="2"/>
  <c r="R60" i="2"/>
  <c r="S57" i="2"/>
  <c r="S60" i="2"/>
  <c r="P52" i="2"/>
  <c r="P50" i="2"/>
  <c r="K43" i="2"/>
  <c r="N53" i="2"/>
  <c r="K40" i="2"/>
  <c r="K44" i="2"/>
  <c r="N54" i="2"/>
  <c r="Q61" i="2"/>
  <c r="Q50" i="2"/>
  <c r="Q54" i="2"/>
  <c r="R61" i="2"/>
  <c r="R58" i="2"/>
  <c r="R54" i="2"/>
  <c r="S61" i="2"/>
  <c r="S50" i="2"/>
  <c r="S54" i="2"/>
  <c r="O61" i="2"/>
  <c r="O50" i="2"/>
  <c r="O54" i="2"/>
  <c r="P61" i="2"/>
  <c r="T61" i="2" s="1"/>
  <c r="U61" i="2" s="1"/>
  <c r="P54" i="2"/>
  <c r="Q59" i="2"/>
  <c r="T59" i="2" s="1"/>
  <c r="U59" i="2" s="1"/>
  <c r="J42" i="2"/>
  <c r="N51" i="2"/>
  <c r="J40" i="2"/>
  <c r="N49" i="2"/>
  <c r="J43" i="2"/>
  <c r="N52" i="2"/>
  <c r="Q49" i="2"/>
  <c r="Q52" i="2"/>
  <c r="R59" i="2"/>
  <c r="R57" i="2"/>
  <c r="T57" i="2" s="1"/>
  <c r="U57" i="2" s="1"/>
  <c r="R52" i="2"/>
  <c r="S49" i="2"/>
  <c r="S52" i="2"/>
  <c r="O51" i="2"/>
  <c r="O49" i="2"/>
  <c r="O52" i="2"/>
  <c r="P49" i="2"/>
  <c r="P60" i="2"/>
  <c r="P58" i="2"/>
  <c r="J44" i="2"/>
  <c r="J41" i="2"/>
  <c r="N50" i="2"/>
  <c r="J45" i="2"/>
  <c r="T62" i="2"/>
  <c r="U62" i="2" s="1"/>
  <c r="Q58" i="2"/>
  <c r="R53" i="2"/>
  <c r="S58" i="2"/>
  <c r="O58" i="2"/>
  <c r="I21" i="1"/>
  <c r="H21" i="1"/>
  <c r="G21" i="1"/>
  <c r="F21" i="1"/>
  <c r="E21" i="1"/>
  <c r="H14" i="1"/>
  <c r="H15" i="1"/>
  <c r="H16" i="1"/>
  <c r="H17" i="1"/>
  <c r="H18" i="1"/>
  <c r="H13" i="1"/>
  <c r="G17" i="1"/>
  <c r="F14" i="1"/>
  <c r="F15" i="1"/>
  <c r="F16" i="1"/>
  <c r="F17" i="1"/>
  <c r="F18" i="1"/>
  <c r="F13" i="1"/>
  <c r="E14" i="1"/>
  <c r="E15" i="1"/>
  <c r="E16" i="1"/>
  <c r="E17" i="1"/>
  <c r="E18" i="1"/>
  <c r="E13" i="1"/>
  <c r="D14" i="1"/>
  <c r="D15" i="1"/>
  <c r="D16" i="1"/>
  <c r="D17" i="1"/>
  <c r="D18" i="1"/>
  <c r="D13" i="1"/>
  <c r="C18" i="1"/>
  <c r="D26" i="1" s="1"/>
  <c r="C17" i="1"/>
  <c r="D25" i="1" s="1"/>
  <c r="C16" i="1"/>
  <c r="D24" i="1" s="1"/>
  <c r="C15" i="1"/>
  <c r="D23" i="1" s="1"/>
  <c r="C14" i="1"/>
  <c r="D22" i="1" s="1"/>
  <c r="C13" i="1"/>
  <c r="D21" i="1" s="1"/>
  <c r="E32" i="1" l="1"/>
  <c r="J24" i="1"/>
  <c r="E34" i="1"/>
  <c r="J26" i="1"/>
  <c r="E30" i="1"/>
  <c r="J22" i="1"/>
  <c r="J23" i="1"/>
  <c r="E31" i="1"/>
  <c r="E33" i="1"/>
  <c r="J25" i="1"/>
  <c r="E29" i="1"/>
  <c r="J21" i="1"/>
  <c r="T50" i="2"/>
  <c r="U50" i="2" s="1"/>
  <c r="T60" i="2"/>
  <c r="U60" i="2" s="1"/>
  <c r="T58" i="2"/>
  <c r="U58" i="2" s="1"/>
  <c r="Q66" i="2" s="1"/>
  <c r="T52" i="2"/>
  <c r="U52" i="2" s="1"/>
  <c r="Q68" i="2" s="1"/>
  <c r="T49" i="2"/>
  <c r="U49" i="2" s="1"/>
  <c r="Q65" i="2" s="1"/>
  <c r="T51" i="2"/>
  <c r="U51" i="2" s="1"/>
  <c r="Q67" i="2" s="1"/>
  <c r="T54" i="2"/>
  <c r="U54" i="2" s="1"/>
  <c r="Q70" i="2" s="1"/>
  <c r="T53" i="2"/>
  <c r="U53" i="2" s="1"/>
  <c r="Q69" i="2" s="1"/>
</calcChain>
</file>

<file path=xl/sharedStrings.xml><?xml version="1.0" encoding="utf-8"?>
<sst xmlns="http://schemas.openxmlformats.org/spreadsheetml/2006/main" count="204" uniqueCount="70">
  <si>
    <t>No</t>
  </si>
  <si>
    <t>Kriteria</t>
  </si>
  <si>
    <t>K1</t>
  </si>
  <si>
    <t>K2</t>
  </si>
  <si>
    <t>K3</t>
  </si>
  <si>
    <t>K4</t>
  </si>
  <si>
    <t>K5</t>
  </si>
  <si>
    <t xml:space="preserve">Nama Alternatif </t>
  </si>
  <si>
    <t>Cacing Sutra</t>
  </si>
  <si>
    <t>Cacing Tanah</t>
  </si>
  <si>
    <t>Artemia</t>
  </si>
  <si>
    <t>Daphnia SP/Kutu Air</t>
  </si>
  <si>
    <t>Ikan Rucah</t>
  </si>
  <si>
    <t>Kepala Udang</t>
  </si>
  <si>
    <t>* Nilai Ternormalisasi</t>
  </si>
  <si>
    <t>Alternatif</t>
  </si>
  <si>
    <t>K6</t>
  </si>
  <si>
    <t>A1</t>
  </si>
  <si>
    <t>A2</t>
  </si>
  <si>
    <t>A3</t>
  </si>
  <si>
    <t>A4</t>
  </si>
  <si>
    <t>A5</t>
  </si>
  <si>
    <t>A6</t>
  </si>
  <si>
    <t>* Menghitung Bobot</t>
  </si>
  <si>
    <t>* Nilai Bobot Kriteria =</t>
  </si>
  <si>
    <t>Hasil</t>
  </si>
  <si>
    <t>Index</t>
  </si>
  <si>
    <t xml:space="preserve">Cacing Sutra </t>
  </si>
  <si>
    <t>Daphnia/Kutu Air</t>
  </si>
  <si>
    <t>Nilai Preferensi (Vi)</t>
  </si>
  <si>
    <t>Data Kode</t>
  </si>
  <si>
    <t>Nama</t>
  </si>
  <si>
    <t>Attribut</t>
  </si>
  <si>
    <t>Bobot</t>
  </si>
  <si>
    <t>C1</t>
  </si>
  <si>
    <t>C2</t>
  </si>
  <si>
    <t>C3</t>
  </si>
  <si>
    <t>C4</t>
  </si>
  <si>
    <t>C5</t>
  </si>
  <si>
    <t>C6</t>
  </si>
  <si>
    <t>Kriteria 1</t>
  </si>
  <si>
    <t>Kriteria 2</t>
  </si>
  <si>
    <t>Kriteria 3</t>
  </si>
  <si>
    <t>Kriteria 4</t>
  </si>
  <si>
    <t>Kriteria 5</t>
  </si>
  <si>
    <t>Kriteria 6</t>
  </si>
  <si>
    <t>Kode</t>
  </si>
  <si>
    <t>Benefit</t>
  </si>
  <si>
    <t>Cost</t>
  </si>
  <si>
    <t>Hasil Analisa</t>
  </si>
  <si>
    <t>Normalisasi</t>
  </si>
  <si>
    <t>Total</t>
  </si>
  <si>
    <t>Normalisasi Terbobot</t>
  </si>
  <si>
    <t>MAX</t>
  </si>
  <si>
    <t>MIN</t>
  </si>
  <si>
    <t>Matriks Solusi Ideal</t>
  </si>
  <si>
    <t>Positive</t>
  </si>
  <si>
    <t>Negatif</t>
  </si>
  <si>
    <t>Positif</t>
  </si>
  <si>
    <t>D1</t>
  </si>
  <si>
    <t>D2</t>
  </si>
  <si>
    <t>D3</t>
  </si>
  <si>
    <t>D4</t>
  </si>
  <si>
    <t>D5</t>
  </si>
  <si>
    <t>D6</t>
  </si>
  <si>
    <t>Akar</t>
  </si>
  <si>
    <t>Negative</t>
  </si>
  <si>
    <t>Nilai Preferensi</t>
  </si>
  <si>
    <t>*Salah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</si>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</sst>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Border="1" applyAlignment="1"/>
    <xf numFmtId="0" fontId="0" fillId="0" borderId="0" xfId="0" applyAlignment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C7" workbookViewId="0">
      <selection activeCell="G19" sqref="G19"/>
    </sheetView>
  </sheetViews>
  <sheetFormatPr defaultRowHeight="15" x14ac:dyDescent="0.25"/>
  <cols>
    <col min="1" max="1" width="5" customWidth="1"/>
    <col min="2" max="2" width="20.28515625" customWidth="1"/>
    <col min="4" max="4" width="9.140625" customWidth="1"/>
    <col min="5" max="5" width="8.5703125" customWidth="1"/>
    <col min="6" max="6" width="11.28515625" customWidth="1"/>
    <col min="10" max="10" width="9.140625" customWidth="1"/>
  </cols>
  <sheetData>
    <row r="1" spans="1:8" x14ac:dyDescent="0.25">
      <c r="A1" s="22" t="s">
        <v>0</v>
      </c>
      <c r="B1" s="22" t="s">
        <v>7</v>
      </c>
      <c r="C1" s="24" t="s">
        <v>1</v>
      </c>
      <c r="D1" s="24"/>
      <c r="E1" s="24"/>
      <c r="F1" s="24"/>
      <c r="G1" s="24"/>
      <c r="H1" s="24"/>
    </row>
    <row r="2" spans="1:8" x14ac:dyDescent="0.25">
      <c r="A2" s="23"/>
      <c r="B2" s="23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6</v>
      </c>
    </row>
    <row r="3" spans="1:8" x14ac:dyDescent="0.25">
      <c r="A3" s="1">
        <v>1</v>
      </c>
      <c r="B3" t="s">
        <v>8</v>
      </c>
      <c r="C3" s="1">
        <v>5</v>
      </c>
      <c r="D3" s="1">
        <v>4</v>
      </c>
      <c r="E3" s="1">
        <v>5</v>
      </c>
      <c r="F3" s="1">
        <v>5</v>
      </c>
      <c r="G3" s="1">
        <v>4</v>
      </c>
      <c r="H3" s="1">
        <v>5</v>
      </c>
    </row>
    <row r="4" spans="1:8" x14ac:dyDescent="0.25">
      <c r="A4" s="1">
        <v>2</v>
      </c>
      <c r="B4" t="s">
        <v>9</v>
      </c>
      <c r="C4" s="1">
        <v>5</v>
      </c>
      <c r="D4" s="1">
        <v>5</v>
      </c>
      <c r="E4" s="1">
        <v>5</v>
      </c>
      <c r="F4" s="1">
        <v>5</v>
      </c>
      <c r="G4" s="1">
        <v>4</v>
      </c>
      <c r="H4" s="1">
        <v>4</v>
      </c>
    </row>
    <row r="5" spans="1:8" x14ac:dyDescent="0.25">
      <c r="A5" s="1">
        <v>3</v>
      </c>
      <c r="B5" t="s">
        <v>10</v>
      </c>
      <c r="C5" s="1">
        <v>4</v>
      </c>
      <c r="D5" s="1">
        <v>4</v>
      </c>
      <c r="E5" s="1">
        <v>4</v>
      </c>
      <c r="F5" s="1">
        <v>5</v>
      </c>
      <c r="G5" s="1">
        <v>5</v>
      </c>
      <c r="H5" s="1">
        <v>3</v>
      </c>
    </row>
    <row r="6" spans="1:8" x14ac:dyDescent="0.25">
      <c r="A6" s="1">
        <v>4</v>
      </c>
      <c r="B6" t="s">
        <v>11</v>
      </c>
      <c r="C6" s="1">
        <v>3</v>
      </c>
      <c r="D6" s="1">
        <v>5</v>
      </c>
      <c r="E6" s="1">
        <v>5</v>
      </c>
      <c r="F6" s="1">
        <v>4</v>
      </c>
      <c r="G6" s="1">
        <v>4</v>
      </c>
      <c r="H6" s="1">
        <v>3</v>
      </c>
    </row>
    <row r="7" spans="1:8" x14ac:dyDescent="0.25">
      <c r="A7" s="1">
        <v>5</v>
      </c>
      <c r="B7" t="s">
        <v>12</v>
      </c>
      <c r="C7" s="1">
        <v>3</v>
      </c>
      <c r="D7" s="1">
        <v>4</v>
      </c>
      <c r="E7" s="1">
        <v>3</v>
      </c>
      <c r="F7" s="1">
        <v>3</v>
      </c>
      <c r="G7" s="1">
        <v>3</v>
      </c>
      <c r="H7" s="1">
        <v>4</v>
      </c>
    </row>
    <row r="8" spans="1:8" x14ac:dyDescent="0.25">
      <c r="A8" s="2">
        <v>6</v>
      </c>
      <c r="B8" s="3" t="s">
        <v>13</v>
      </c>
      <c r="C8" s="2">
        <v>3</v>
      </c>
      <c r="D8" s="2">
        <v>3</v>
      </c>
      <c r="E8" s="2">
        <v>3</v>
      </c>
      <c r="F8" s="2">
        <v>3</v>
      </c>
      <c r="G8" s="2">
        <v>4</v>
      </c>
      <c r="H8" s="2">
        <v>3</v>
      </c>
    </row>
    <row r="10" spans="1:8" x14ac:dyDescent="0.25">
      <c r="A10" s="21" t="s">
        <v>14</v>
      </c>
      <c r="B10" s="21"/>
      <c r="C10" s="21"/>
    </row>
    <row r="12" spans="1:8" x14ac:dyDescent="0.25">
      <c r="A12" s="6" t="s">
        <v>0</v>
      </c>
      <c r="B12" s="6" t="s">
        <v>15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16</v>
      </c>
    </row>
    <row r="13" spans="1:8" x14ac:dyDescent="0.25">
      <c r="A13" s="5">
        <v>1</v>
      </c>
      <c r="B13" s="4" t="s">
        <v>17</v>
      </c>
      <c r="C13" s="4">
        <f>SUM(C3/C4)</f>
        <v>1</v>
      </c>
      <c r="D13" s="4">
        <f>SUM(D3/$D$4)</f>
        <v>0.8</v>
      </c>
      <c r="E13" s="4">
        <f>SUM(E3/$E$3)</f>
        <v>1</v>
      </c>
      <c r="F13" s="4">
        <f>SUM(F3/$F$4)</f>
        <v>1</v>
      </c>
      <c r="G13" s="4">
        <f>SUM(G7/G3)</f>
        <v>0.75</v>
      </c>
      <c r="H13" s="4">
        <f>SUM(H3/$H$3)</f>
        <v>1</v>
      </c>
    </row>
    <row r="14" spans="1:8" x14ac:dyDescent="0.25">
      <c r="A14" s="5">
        <v>2</v>
      </c>
      <c r="B14" s="4" t="s">
        <v>18</v>
      </c>
      <c r="C14" s="4">
        <f>SUM(C4/C4)</f>
        <v>1</v>
      </c>
      <c r="D14" s="4">
        <f t="shared" ref="D14:D18" si="0">SUM(D4/$D$4)</f>
        <v>1</v>
      </c>
      <c r="E14" s="4">
        <f t="shared" ref="E14:E18" si="1">SUM(E4/$E$3)</f>
        <v>1</v>
      </c>
      <c r="F14" s="4">
        <f t="shared" ref="F14:F18" si="2">SUM(F4/$F$4)</f>
        <v>1</v>
      </c>
      <c r="G14" s="4">
        <f>SUM(G7/G4)</f>
        <v>0.75</v>
      </c>
      <c r="H14" s="4">
        <f t="shared" ref="H14:H18" si="3">SUM(H4/$H$3)</f>
        <v>0.8</v>
      </c>
    </row>
    <row r="15" spans="1:8" x14ac:dyDescent="0.25">
      <c r="A15" s="5">
        <v>3</v>
      </c>
      <c r="B15" s="4" t="s">
        <v>19</v>
      </c>
      <c r="C15" s="4">
        <f>SUM(C5/C4)</f>
        <v>0.8</v>
      </c>
      <c r="D15" s="4">
        <f t="shared" si="0"/>
        <v>0.8</v>
      </c>
      <c r="E15" s="4">
        <f t="shared" si="1"/>
        <v>0.8</v>
      </c>
      <c r="F15" s="4">
        <f t="shared" si="2"/>
        <v>1</v>
      </c>
      <c r="G15" s="4">
        <f>SUM(G7/G5)</f>
        <v>0.6</v>
      </c>
      <c r="H15" s="4">
        <f t="shared" si="3"/>
        <v>0.6</v>
      </c>
    </row>
    <row r="16" spans="1:8" x14ac:dyDescent="0.25">
      <c r="A16" s="5">
        <v>4</v>
      </c>
      <c r="B16" s="4" t="s">
        <v>20</v>
      </c>
      <c r="C16" s="4">
        <f>SUM(C6/C4)</f>
        <v>0.6</v>
      </c>
      <c r="D16" s="4">
        <f t="shared" si="0"/>
        <v>1</v>
      </c>
      <c r="E16" s="4">
        <f t="shared" si="1"/>
        <v>1</v>
      </c>
      <c r="F16" s="4">
        <f t="shared" si="2"/>
        <v>0.8</v>
      </c>
      <c r="G16" s="4">
        <f>SUM(G7/G6)</f>
        <v>0.75</v>
      </c>
      <c r="H16" s="4">
        <f t="shared" si="3"/>
        <v>0.6</v>
      </c>
    </row>
    <row r="17" spans="1:10" x14ac:dyDescent="0.25">
      <c r="A17" s="5">
        <v>5</v>
      </c>
      <c r="B17" s="4" t="s">
        <v>21</v>
      </c>
      <c r="C17" s="4">
        <f>SUM(C7/C4)</f>
        <v>0.6</v>
      </c>
      <c r="D17" s="4">
        <f t="shared" si="0"/>
        <v>0.8</v>
      </c>
      <c r="E17" s="4">
        <f t="shared" si="1"/>
        <v>0.6</v>
      </c>
      <c r="F17" s="4">
        <f t="shared" si="2"/>
        <v>0.6</v>
      </c>
      <c r="G17" s="4">
        <f t="shared" ref="G14:G18" si="4">SUM(G7/$G$7)</f>
        <v>1</v>
      </c>
      <c r="H17" s="4">
        <f t="shared" si="3"/>
        <v>0.8</v>
      </c>
    </row>
    <row r="18" spans="1:10" x14ac:dyDescent="0.25">
      <c r="A18" s="2">
        <v>6</v>
      </c>
      <c r="B18" s="3" t="s">
        <v>22</v>
      </c>
      <c r="C18" s="3">
        <f>SUM(C8/C4)</f>
        <v>0.6</v>
      </c>
      <c r="D18" s="3">
        <f t="shared" si="0"/>
        <v>0.6</v>
      </c>
      <c r="E18" s="3">
        <f t="shared" si="1"/>
        <v>0.6</v>
      </c>
      <c r="F18" s="3">
        <f t="shared" si="2"/>
        <v>0.6</v>
      </c>
      <c r="G18" s="3">
        <f>SUM(G7/G8)</f>
        <v>0.75</v>
      </c>
      <c r="H18" s="3">
        <f t="shared" si="3"/>
        <v>0.6</v>
      </c>
    </row>
    <row r="20" spans="1:10" x14ac:dyDescent="0.25">
      <c r="A20" s="21" t="s">
        <v>23</v>
      </c>
      <c r="B20" s="21"/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16</v>
      </c>
      <c r="J20" s="6" t="s">
        <v>25</v>
      </c>
    </row>
    <row r="21" spans="1:10" x14ac:dyDescent="0.25">
      <c r="A21" s="21" t="s">
        <v>24</v>
      </c>
      <c r="B21" s="21"/>
      <c r="C21" s="9">
        <v>0.3</v>
      </c>
      <c r="D21">
        <f>SUM(C21*C13)</f>
        <v>0.3</v>
      </c>
      <c r="E21">
        <f>SUM(C22*D13)</f>
        <v>0.12</v>
      </c>
      <c r="F21">
        <f>SUM(C23*E13)</f>
        <v>0.1</v>
      </c>
      <c r="G21">
        <f>SUM(C24*F13)</f>
        <v>0.25</v>
      </c>
      <c r="H21">
        <f>SUM(C25*G13)</f>
        <v>7.5000000000000011E-2</v>
      </c>
      <c r="I21">
        <f>SUM(C26*H13)</f>
        <v>0.1</v>
      </c>
      <c r="J21">
        <f t="shared" ref="J21:J26" si="5">SUM(D21:I21)</f>
        <v>0.94499999999999995</v>
      </c>
    </row>
    <row r="22" spans="1:10" x14ac:dyDescent="0.25">
      <c r="C22" s="4">
        <v>0.15</v>
      </c>
      <c r="D22">
        <f>SUM(C21*C14)</f>
        <v>0.3</v>
      </c>
      <c r="E22">
        <f>SUM(C22*D14)</f>
        <v>0.15</v>
      </c>
      <c r="F22">
        <f>SUM(C23*F14)</f>
        <v>0.1</v>
      </c>
      <c r="G22">
        <f>SUM(C24*F14)</f>
        <v>0.25</v>
      </c>
      <c r="H22">
        <f>SUM(C25*G14)</f>
        <v>7.5000000000000011E-2</v>
      </c>
      <c r="I22">
        <f>SUM(C26*H14)</f>
        <v>8.0000000000000016E-2</v>
      </c>
      <c r="J22">
        <f t="shared" si="5"/>
        <v>0.95500000000000007</v>
      </c>
    </row>
    <row r="23" spans="1:10" x14ac:dyDescent="0.25">
      <c r="C23" s="4">
        <v>0.1</v>
      </c>
      <c r="D23">
        <f>SUM(C21*C15)</f>
        <v>0.24</v>
      </c>
      <c r="E23">
        <f>SUM(C22*D15)</f>
        <v>0.12</v>
      </c>
      <c r="F23">
        <f>SUM(C23*E15)</f>
        <v>8.0000000000000016E-2</v>
      </c>
      <c r="G23">
        <f>SUM(C24*F15)</f>
        <v>0.25</v>
      </c>
      <c r="H23">
        <f>SUM(C25*G15)</f>
        <v>0.06</v>
      </c>
      <c r="I23">
        <f>SUM(C26*H15)</f>
        <v>0.06</v>
      </c>
      <c r="J23">
        <f t="shared" si="5"/>
        <v>0.81</v>
      </c>
    </row>
    <row r="24" spans="1:10" x14ac:dyDescent="0.25">
      <c r="C24" s="4">
        <v>0.25</v>
      </c>
      <c r="D24">
        <f>SUM(C21*C16)</f>
        <v>0.18</v>
      </c>
      <c r="E24">
        <f>SUM(C22*D16)</f>
        <v>0.15</v>
      </c>
      <c r="F24">
        <f>SUM(C23*E16)</f>
        <v>0.1</v>
      </c>
      <c r="G24">
        <f>SUM(C24*F16)</f>
        <v>0.2</v>
      </c>
      <c r="H24">
        <f>SUM(C25*G16)</f>
        <v>7.5000000000000011E-2</v>
      </c>
      <c r="I24">
        <f>SUM(C26*H16)</f>
        <v>0.06</v>
      </c>
      <c r="J24">
        <f t="shared" si="5"/>
        <v>0.7649999999999999</v>
      </c>
    </row>
    <row r="25" spans="1:10" x14ac:dyDescent="0.25">
      <c r="C25" s="4">
        <v>0.1</v>
      </c>
      <c r="D25">
        <f>SUM(C21*C17)</f>
        <v>0.18</v>
      </c>
      <c r="E25">
        <f>SUM(C22*D17)</f>
        <v>0.12</v>
      </c>
      <c r="F25">
        <f>SUM(C23*E17)</f>
        <v>0.06</v>
      </c>
      <c r="G25">
        <f>SUM(C24*F17)</f>
        <v>0.15</v>
      </c>
      <c r="H25">
        <f>SUM(C25*G17)</f>
        <v>0.1</v>
      </c>
      <c r="I25">
        <f>SUM(C26*H17)</f>
        <v>8.0000000000000016E-2</v>
      </c>
      <c r="J25">
        <f t="shared" si="5"/>
        <v>0.69</v>
      </c>
    </row>
    <row r="26" spans="1:10" x14ac:dyDescent="0.25">
      <c r="C26" s="3">
        <v>0.1</v>
      </c>
      <c r="D26" s="3">
        <f>SUM(C21*C18)</f>
        <v>0.18</v>
      </c>
      <c r="E26" s="3">
        <f>SUM(C22*D18)</f>
        <v>0.09</v>
      </c>
      <c r="F26" s="3">
        <f>SUM(C23*E18)</f>
        <v>0.06</v>
      </c>
      <c r="G26" s="3">
        <f>SUM(C24*F18)</f>
        <v>0.15</v>
      </c>
      <c r="H26" s="3">
        <f>SUM(C25*G18)</f>
        <v>7.5000000000000011E-2</v>
      </c>
      <c r="I26" s="3">
        <f>SUM(C26*H18)</f>
        <v>0.06</v>
      </c>
      <c r="J26" s="3">
        <f t="shared" si="5"/>
        <v>0.61499999999999999</v>
      </c>
    </row>
    <row r="28" spans="1:10" x14ac:dyDescent="0.25">
      <c r="A28" s="10" t="s">
        <v>0</v>
      </c>
      <c r="B28" s="10" t="s">
        <v>26</v>
      </c>
      <c r="C28" s="20" t="s">
        <v>7</v>
      </c>
      <c r="D28" s="20"/>
      <c r="E28" s="20" t="s">
        <v>29</v>
      </c>
      <c r="F28" s="20"/>
    </row>
    <row r="29" spans="1:10" x14ac:dyDescent="0.25">
      <c r="A29" s="1">
        <v>1</v>
      </c>
      <c r="B29" t="s">
        <v>17</v>
      </c>
      <c r="C29" s="21" t="s">
        <v>27</v>
      </c>
      <c r="D29" s="21"/>
      <c r="E29" s="21">
        <f t="shared" ref="E29:E34" si="6">SUM(D21:I21)</f>
        <v>0.94499999999999995</v>
      </c>
      <c r="F29" s="21"/>
      <c r="G29">
        <v>2</v>
      </c>
    </row>
    <row r="30" spans="1:10" x14ac:dyDescent="0.25">
      <c r="A30" s="1">
        <v>2</v>
      </c>
      <c r="B30" t="s">
        <v>18</v>
      </c>
      <c r="C30" s="21" t="s">
        <v>9</v>
      </c>
      <c r="D30" s="21"/>
      <c r="E30" s="21">
        <f t="shared" si="6"/>
        <v>0.95500000000000007</v>
      </c>
      <c r="F30" s="21"/>
      <c r="G30">
        <v>1</v>
      </c>
    </row>
    <row r="31" spans="1:10" x14ac:dyDescent="0.25">
      <c r="A31" s="1">
        <v>3</v>
      </c>
      <c r="B31" t="s">
        <v>19</v>
      </c>
      <c r="C31" s="18" t="s">
        <v>10</v>
      </c>
      <c r="D31" s="18"/>
      <c r="E31" s="21">
        <f t="shared" si="6"/>
        <v>0.81</v>
      </c>
      <c r="F31" s="21"/>
      <c r="G31">
        <v>3</v>
      </c>
    </row>
    <row r="32" spans="1:10" x14ac:dyDescent="0.25">
      <c r="A32" s="1">
        <v>4</v>
      </c>
      <c r="B32" t="s">
        <v>20</v>
      </c>
      <c r="C32" s="18" t="s">
        <v>28</v>
      </c>
      <c r="D32" s="18"/>
      <c r="E32" s="21">
        <f t="shared" si="6"/>
        <v>0.7649999999999999</v>
      </c>
      <c r="F32" s="21"/>
      <c r="G32">
        <v>4</v>
      </c>
    </row>
    <row r="33" spans="1:7" x14ac:dyDescent="0.25">
      <c r="A33" s="1">
        <v>5</v>
      </c>
      <c r="B33" t="s">
        <v>21</v>
      </c>
      <c r="C33" s="18" t="s">
        <v>12</v>
      </c>
      <c r="D33" s="18"/>
      <c r="E33" s="21">
        <f t="shared" si="6"/>
        <v>0.69</v>
      </c>
      <c r="F33" s="21"/>
      <c r="G33">
        <v>5</v>
      </c>
    </row>
    <row r="34" spans="1:7" x14ac:dyDescent="0.25">
      <c r="A34" s="2">
        <v>6</v>
      </c>
      <c r="B34" s="3" t="s">
        <v>22</v>
      </c>
      <c r="C34" s="19" t="s">
        <v>13</v>
      </c>
      <c r="D34" s="19"/>
      <c r="E34" s="19">
        <f t="shared" si="6"/>
        <v>0.61499999999999999</v>
      </c>
      <c r="F34" s="19"/>
      <c r="G34">
        <v>6</v>
      </c>
    </row>
  </sheetData>
  <mergeCells count="20">
    <mergeCell ref="A1:A2"/>
    <mergeCell ref="B1:B2"/>
    <mergeCell ref="C1:H1"/>
    <mergeCell ref="A10:C10"/>
    <mergeCell ref="A20:B20"/>
    <mergeCell ref="A21:B21"/>
    <mergeCell ref="C28:D28"/>
    <mergeCell ref="C29:D29"/>
    <mergeCell ref="C30:D30"/>
    <mergeCell ref="C31:D31"/>
    <mergeCell ref="C32:D32"/>
    <mergeCell ref="C33:D33"/>
    <mergeCell ref="C34:D34"/>
    <mergeCell ref="E28:F28"/>
    <mergeCell ref="E29:F29"/>
    <mergeCell ref="E30:F30"/>
    <mergeCell ref="E31:F31"/>
    <mergeCell ref="E32:F32"/>
    <mergeCell ref="E33:F33"/>
    <mergeCell ref="E34:F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A24" workbookViewId="0">
      <selection activeCell="B41" sqref="B41"/>
    </sheetView>
  </sheetViews>
  <sheetFormatPr defaultRowHeight="15" x14ac:dyDescent="0.25"/>
  <cols>
    <col min="1" max="2" width="9.140625" customWidth="1"/>
    <col min="4" max="4" width="9.28515625" customWidth="1"/>
  </cols>
  <sheetData>
    <row r="1" spans="1:7" x14ac:dyDescent="0.25">
      <c r="A1" t="s">
        <v>30</v>
      </c>
    </row>
    <row r="3" spans="1:7" x14ac:dyDescent="0.25">
      <c r="A3" s="6" t="s">
        <v>46</v>
      </c>
      <c r="B3" s="6" t="s">
        <v>31</v>
      </c>
      <c r="C3" s="6" t="s">
        <v>32</v>
      </c>
      <c r="D3" s="6" t="s">
        <v>33</v>
      </c>
    </row>
    <row r="4" spans="1:7" x14ac:dyDescent="0.25">
      <c r="A4" s="1" t="s">
        <v>34</v>
      </c>
      <c r="B4" s="1" t="s">
        <v>40</v>
      </c>
      <c r="C4" s="1" t="s">
        <v>47</v>
      </c>
      <c r="D4" s="1">
        <v>0.3</v>
      </c>
    </row>
    <row r="5" spans="1:7" x14ac:dyDescent="0.25">
      <c r="A5" s="1" t="s">
        <v>35</v>
      </c>
      <c r="B5" s="1" t="s">
        <v>41</v>
      </c>
      <c r="C5" s="1" t="s">
        <v>47</v>
      </c>
      <c r="D5" s="1">
        <v>0.15</v>
      </c>
    </row>
    <row r="6" spans="1:7" x14ac:dyDescent="0.25">
      <c r="A6" s="1" t="s">
        <v>36</v>
      </c>
      <c r="B6" s="1" t="s">
        <v>42</v>
      </c>
      <c r="C6" s="1" t="s">
        <v>47</v>
      </c>
      <c r="D6" s="1">
        <v>0.1</v>
      </c>
    </row>
    <row r="7" spans="1:7" x14ac:dyDescent="0.25">
      <c r="A7" s="1" t="s">
        <v>37</v>
      </c>
      <c r="B7" s="1" t="s">
        <v>43</v>
      </c>
      <c r="C7" s="1" t="s">
        <v>47</v>
      </c>
      <c r="D7" s="1">
        <v>0.25</v>
      </c>
    </row>
    <row r="8" spans="1:7" x14ac:dyDescent="0.25">
      <c r="A8" s="1" t="s">
        <v>38</v>
      </c>
      <c r="B8" s="1" t="s">
        <v>44</v>
      </c>
      <c r="C8" s="1" t="s">
        <v>48</v>
      </c>
      <c r="D8" s="1">
        <v>0.1</v>
      </c>
    </row>
    <row r="9" spans="1:7" x14ac:dyDescent="0.25">
      <c r="A9" s="2" t="s">
        <v>39</v>
      </c>
      <c r="B9" s="2" t="s">
        <v>45</v>
      </c>
      <c r="C9" s="2" t="s">
        <v>47</v>
      </c>
      <c r="D9" s="2">
        <v>0.1</v>
      </c>
    </row>
    <row r="11" spans="1:7" x14ac:dyDescent="0.25">
      <c r="A11" s="25" t="s">
        <v>49</v>
      </c>
      <c r="B11" s="26"/>
    </row>
    <row r="12" spans="1:7" x14ac:dyDescent="0.25">
      <c r="A12" s="10"/>
      <c r="B12" s="13" t="s">
        <v>34</v>
      </c>
      <c r="C12" s="13" t="s">
        <v>35</v>
      </c>
      <c r="D12" s="13" t="s">
        <v>36</v>
      </c>
      <c r="E12" s="13" t="s">
        <v>37</v>
      </c>
      <c r="F12" s="13" t="s">
        <v>38</v>
      </c>
      <c r="G12" s="13" t="s">
        <v>39</v>
      </c>
    </row>
    <row r="13" spans="1:7" x14ac:dyDescent="0.25">
      <c r="A13" s="11" t="s">
        <v>17</v>
      </c>
      <c r="B13" s="1">
        <v>5</v>
      </c>
      <c r="C13" s="1">
        <v>4</v>
      </c>
      <c r="D13" s="1">
        <v>5</v>
      </c>
      <c r="E13" s="1">
        <v>5</v>
      </c>
      <c r="F13" s="1">
        <v>4</v>
      </c>
      <c r="G13" s="1">
        <v>5</v>
      </c>
    </row>
    <row r="14" spans="1:7" x14ac:dyDescent="0.25">
      <c r="A14" s="11" t="s">
        <v>18</v>
      </c>
      <c r="B14" s="1">
        <v>5</v>
      </c>
      <c r="C14" s="1">
        <v>5</v>
      </c>
      <c r="D14" s="1">
        <v>5</v>
      </c>
      <c r="E14" s="1">
        <v>5</v>
      </c>
      <c r="F14" s="1">
        <v>4</v>
      </c>
      <c r="G14" s="1">
        <v>4</v>
      </c>
    </row>
    <row r="15" spans="1:7" x14ac:dyDescent="0.25">
      <c r="A15" s="11" t="s">
        <v>19</v>
      </c>
      <c r="B15" s="1">
        <v>4</v>
      </c>
      <c r="C15" s="1">
        <v>4</v>
      </c>
      <c r="D15" s="1">
        <v>4</v>
      </c>
      <c r="E15" s="1">
        <v>5</v>
      </c>
      <c r="F15" s="1">
        <v>5</v>
      </c>
      <c r="G15" s="1">
        <v>3</v>
      </c>
    </row>
    <row r="16" spans="1:7" x14ac:dyDescent="0.25">
      <c r="A16" s="11" t="s">
        <v>20</v>
      </c>
      <c r="B16" s="1">
        <v>3</v>
      </c>
      <c r="C16" s="1">
        <v>5</v>
      </c>
      <c r="D16" s="1">
        <v>5</v>
      </c>
      <c r="E16" s="1">
        <v>4</v>
      </c>
      <c r="F16" s="1">
        <v>4</v>
      </c>
      <c r="G16" s="1">
        <v>3</v>
      </c>
    </row>
    <row r="17" spans="1:9" x14ac:dyDescent="0.25">
      <c r="A17" s="11" t="s">
        <v>21</v>
      </c>
      <c r="B17" s="1">
        <v>3</v>
      </c>
      <c r="C17" s="1">
        <v>4</v>
      </c>
      <c r="D17" s="1">
        <v>3</v>
      </c>
      <c r="E17" s="1">
        <v>3</v>
      </c>
      <c r="F17" s="1">
        <v>3</v>
      </c>
      <c r="G17" s="1">
        <v>4</v>
      </c>
    </row>
    <row r="18" spans="1:9" x14ac:dyDescent="0.25">
      <c r="A18" s="12" t="s">
        <v>22</v>
      </c>
      <c r="B18" s="2">
        <v>3</v>
      </c>
      <c r="C18" s="2">
        <v>3</v>
      </c>
      <c r="D18" s="2">
        <v>3</v>
      </c>
      <c r="E18" s="2">
        <v>3</v>
      </c>
      <c r="F18" s="2">
        <v>4</v>
      </c>
      <c r="G18" s="2">
        <v>3</v>
      </c>
    </row>
    <row r="20" spans="1:9" x14ac:dyDescent="0.25">
      <c r="A20" s="25" t="s">
        <v>50</v>
      </c>
      <c r="B20" s="26"/>
    </row>
    <row r="21" spans="1:9" x14ac:dyDescent="0.25">
      <c r="A21" s="10"/>
      <c r="B21" s="13" t="s">
        <v>34</v>
      </c>
      <c r="C21" s="13" t="s">
        <v>35</v>
      </c>
      <c r="D21" s="13" t="s">
        <v>36</v>
      </c>
      <c r="E21" s="13" t="s">
        <v>37</v>
      </c>
      <c r="F21" s="13" t="s">
        <v>38</v>
      </c>
      <c r="G21" s="13" t="s">
        <v>39</v>
      </c>
    </row>
    <row r="22" spans="1:9" x14ac:dyDescent="0.25">
      <c r="A22" s="11" t="s">
        <v>17</v>
      </c>
      <c r="B22" s="1">
        <f t="shared" ref="B22:G22" si="0">SUM(B13^2)</f>
        <v>25</v>
      </c>
      <c r="C22" s="1">
        <f t="shared" si="0"/>
        <v>16</v>
      </c>
      <c r="D22" s="1">
        <f t="shared" si="0"/>
        <v>25</v>
      </c>
      <c r="E22" s="1">
        <f t="shared" si="0"/>
        <v>25</v>
      </c>
      <c r="F22" s="1">
        <f t="shared" si="0"/>
        <v>16</v>
      </c>
      <c r="G22" s="1">
        <f t="shared" si="0"/>
        <v>25</v>
      </c>
      <c r="H22" s="1"/>
      <c r="I22" s="1"/>
    </row>
    <row r="23" spans="1:9" x14ac:dyDescent="0.25">
      <c r="A23" s="11" t="s">
        <v>18</v>
      </c>
      <c r="B23" s="1">
        <f t="shared" ref="B23:C27" si="1">SUM(B14^2)</f>
        <v>25</v>
      </c>
      <c r="C23" s="1">
        <f t="shared" si="1"/>
        <v>25</v>
      </c>
      <c r="D23" s="1">
        <v>5</v>
      </c>
      <c r="E23" s="1">
        <f t="shared" ref="E23:G27" si="2">SUM(E14^2)</f>
        <v>25</v>
      </c>
      <c r="F23" s="1">
        <f t="shared" si="2"/>
        <v>16</v>
      </c>
      <c r="G23" s="1">
        <f t="shared" si="2"/>
        <v>16</v>
      </c>
      <c r="H23" s="1"/>
    </row>
    <row r="24" spans="1:9" x14ac:dyDescent="0.25">
      <c r="A24" s="11" t="s">
        <v>19</v>
      </c>
      <c r="B24" s="1">
        <f t="shared" si="1"/>
        <v>16</v>
      </c>
      <c r="C24" s="1">
        <f t="shared" si="1"/>
        <v>16</v>
      </c>
      <c r="D24" s="1">
        <f>SUM(D15^2)</f>
        <v>16</v>
      </c>
      <c r="E24" s="1">
        <f t="shared" si="2"/>
        <v>25</v>
      </c>
      <c r="F24" s="1">
        <f t="shared" si="2"/>
        <v>25</v>
      </c>
      <c r="G24" s="1">
        <f t="shared" si="2"/>
        <v>9</v>
      </c>
    </row>
    <row r="25" spans="1:9" x14ac:dyDescent="0.25">
      <c r="A25" s="11" t="s">
        <v>20</v>
      </c>
      <c r="B25" s="1">
        <f t="shared" si="1"/>
        <v>9</v>
      </c>
      <c r="C25" s="1">
        <f t="shared" si="1"/>
        <v>25</v>
      </c>
      <c r="D25" s="1">
        <f>SUM(D16^2)</f>
        <v>25</v>
      </c>
      <c r="E25" s="1">
        <f t="shared" si="2"/>
        <v>16</v>
      </c>
      <c r="F25" s="1">
        <f t="shared" si="2"/>
        <v>16</v>
      </c>
      <c r="G25" s="1">
        <f t="shared" si="2"/>
        <v>9</v>
      </c>
    </row>
    <row r="26" spans="1:9" x14ac:dyDescent="0.25">
      <c r="A26" s="11" t="s">
        <v>21</v>
      </c>
      <c r="B26" s="1">
        <f t="shared" si="1"/>
        <v>9</v>
      </c>
      <c r="C26" s="1">
        <f t="shared" si="1"/>
        <v>16</v>
      </c>
      <c r="D26" s="1">
        <f>SUM(D17^2)</f>
        <v>9</v>
      </c>
      <c r="E26" s="1">
        <f t="shared" si="2"/>
        <v>9</v>
      </c>
      <c r="F26" s="1">
        <f t="shared" si="2"/>
        <v>9</v>
      </c>
      <c r="G26" s="1">
        <f t="shared" si="2"/>
        <v>16</v>
      </c>
    </row>
    <row r="27" spans="1:9" x14ac:dyDescent="0.25">
      <c r="A27" s="12" t="s">
        <v>22</v>
      </c>
      <c r="B27" s="2">
        <f t="shared" si="1"/>
        <v>9</v>
      </c>
      <c r="C27" s="2">
        <f t="shared" si="1"/>
        <v>9</v>
      </c>
      <c r="D27" s="2">
        <f>SUM(D18^2)</f>
        <v>9</v>
      </c>
      <c r="E27" s="2">
        <f t="shared" si="2"/>
        <v>9</v>
      </c>
      <c r="F27" s="2">
        <f t="shared" si="2"/>
        <v>16</v>
      </c>
      <c r="G27" s="2">
        <f t="shared" si="2"/>
        <v>9</v>
      </c>
    </row>
    <row r="28" spans="1:9" x14ac:dyDescent="0.25">
      <c r="A28" s="13" t="s">
        <v>51</v>
      </c>
      <c r="B28" s="13">
        <f t="shared" ref="B28:G28" si="3">SUM(B22:B27)</f>
        <v>93</v>
      </c>
      <c r="C28" s="13">
        <f t="shared" si="3"/>
        <v>107</v>
      </c>
      <c r="D28" s="13">
        <f t="shared" si="3"/>
        <v>89</v>
      </c>
      <c r="E28" s="13">
        <f t="shared" si="3"/>
        <v>109</v>
      </c>
      <c r="F28" s="13">
        <f t="shared" si="3"/>
        <v>98</v>
      </c>
      <c r="G28" s="13">
        <f t="shared" si="3"/>
        <v>84</v>
      </c>
      <c r="H28" s="11"/>
    </row>
    <row r="29" spans="1:9" x14ac:dyDescent="0.25">
      <c r="A29" s="17" t="s">
        <v>65</v>
      </c>
      <c r="B29" s="17">
        <f t="shared" ref="B29:G29" si="4">SQRT(B28)</f>
        <v>9.6436507609929549</v>
      </c>
      <c r="C29" s="17">
        <f t="shared" si="4"/>
        <v>10.344080432788601</v>
      </c>
      <c r="D29" s="17">
        <f t="shared" si="4"/>
        <v>9.4339811320566032</v>
      </c>
      <c r="E29" s="17">
        <f t="shared" si="4"/>
        <v>10.440306508910551</v>
      </c>
      <c r="F29" s="17">
        <f t="shared" si="4"/>
        <v>9.8994949366116654</v>
      </c>
      <c r="G29" s="17">
        <f t="shared" si="4"/>
        <v>9.1651513899116797</v>
      </c>
    </row>
    <row r="30" spans="1:9" x14ac:dyDescent="0.25">
      <c r="A30" s="10"/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9" x14ac:dyDescent="0.25">
      <c r="A31" s="11" t="s">
        <v>17</v>
      </c>
      <c r="B31">
        <f t="shared" ref="B31:G31" si="5">SUM(B13/SQRT(B$28))</f>
        <v>0.51847584736521268</v>
      </c>
      <c r="C31">
        <f t="shared" si="5"/>
        <v>0.38669459561826541</v>
      </c>
      <c r="D31">
        <f t="shared" si="5"/>
        <v>0.52999894000318004</v>
      </c>
      <c r="E31">
        <f t="shared" si="5"/>
        <v>0.47891314261057566</v>
      </c>
      <c r="F31">
        <f t="shared" si="5"/>
        <v>0.40406101782088427</v>
      </c>
      <c r="G31">
        <f t="shared" si="5"/>
        <v>0.54554472558998102</v>
      </c>
    </row>
    <row r="32" spans="1:9" x14ac:dyDescent="0.25">
      <c r="A32" s="11" t="s">
        <v>18</v>
      </c>
      <c r="B32">
        <f t="shared" ref="B32:G36" si="6">SUM(B14/SQRT(B$28))</f>
        <v>0.51847584736521268</v>
      </c>
      <c r="C32">
        <f t="shared" si="6"/>
        <v>0.48336824452283178</v>
      </c>
      <c r="D32">
        <f t="shared" si="6"/>
        <v>0.52999894000318004</v>
      </c>
      <c r="E32">
        <f t="shared" si="6"/>
        <v>0.47891314261057566</v>
      </c>
      <c r="F32">
        <f t="shared" si="6"/>
        <v>0.40406101782088427</v>
      </c>
      <c r="G32">
        <f t="shared" si="6"/>
        <v>0.43643578047198478</v>
      </c>
    </row>
    <row r="33" spans="1:21" x14ac:dyDescent="0.25">
      <c r="A33" s="11" t="s">
        <v>19</v>
      </c>
      <c r="B33">
        <f t="shared" si="6"/>
        <v>0.4147806778921701</v>
      </c>
      <c r="C33">
        <f t="shared" si="6"/>
        <v>0.38669459561826541</v>
      </c>
      <c r="D33">
        <f t="shared" si="6"/>
        <v>0.42399915200254401</v>
      </c>
      <c r="E33">
        <f t="shared" si="6"/>
        <v>0.47891314261057566</v>
      </c>
      <c r="F33">
        <f t="shared" si="6"/>
        <v>0.50507627227610541</v>
      </c>
      <c r="G33">
        <f t="shared" si="6"/>
        <v>0.3273268353539886</v>
      </c>
    </row>
    <row r="34" spans="1:21" x14ac:dyDescent="0.25">
      <c r="A34" s="11" t="s">
        <v>20</v>
      </c>
      <c r="B34">
        <f t="shared" si="6"/>
        <v>0.31108550841912758</v>
      </c>
      <c r="C34">
        <f t="shared" si="6"/>
        <v>0.48336824452283178</v>
      </c>
      <c r="D34">
        <f t="shared" si="6"/>
        <v>0.52999894000318004</v>
      </c>
      <c r="E34">
        <f t="shared" si="6"/>
        <v>0.38313051408846055</v>
      </c>
      <c r="F34">
        <f t="shared" si="6"/>
        <v>0.40406101782088427</v>
      </c>
      <c r="G34">
        <f t="shared" si="6"/>
        <v>0.3273268353539886</v>
      </c>
    </row>
    <row r="35" spans="1:21" x14ac:dyDescent="0.25">
      <c r="A35" s="11" t="s">
        <v>21</v>
      </c>
      <c r="B35">
        <f t="shared" si="6"/>
        <v>0.31108550841912758</v>
      </c>
      <c r="C35">
        <f t="shared" si="6"/>
        <v>0.38669459561826541</v>
      </c>
      <c r="D35">
        <f t="shared" si="6"/>
        <v>0.31799936400190804</v>
      </c>
      <c r="E35">
        <f t="shared" si="6"/>
        <v>0.28734788556634538</v>
      </c>
      <c r="F35">
        <f t="shared" si="6"/>
        <v>0.30304576336566325</v>
      </c>
      <c r="G35">
        <f t="shared" si="6"/>
        <v>0.43643578047198478</v>
      </c>
    </row>
    <row r="36" spans="1:21" x14ac:dyDescent="0.25">
      <c r="A36" s="12" t="s">
        <v>22</v>
      </c>
      <c r="B36" s="3">
        <f t="shared" si="6"/>
        <v>0.31108550841912758</v>
      </c>
      <c r="C36" s="3">
        <f t="shared" si="6"/>
        <v>0.29002094671369905</v>
      </c>
      <c r="D36" s="3">
        <f t="shared" si="6"/>
        <v>0.31799936400190804</v>
      </c>
      <c r="E36" s="3">
        <f t="shared" si="6"/>
        <v>0.28734788556634538</v>
      </c>
      <c r="F36" s="3">
        <f t="shared" si="6"/>
        <v>0.40406101782088427</v>
      </c>
      <c r="G36" s="3">
        <f t="shared" si="6"/>
        <v>0.3273268353539886</v>
      </c>
    </row>
    <row r="37" spans="1:21" x14ac:dyDescent="0.25">
      <c r="I37" s="14" t="s">
        <v>68</v>
      </c>
    </row>
    <row r="38" spans="1:21" x14ac:dyDescent="0.25">
      <c r="A38" s="25" t="s">
        <v>52</v>
      </c>
      <c r="B38" s="26"/>
      <c r="C38" s="26"/>
      <c r="I38" s="14" t="s">
        <v>58</v>
      </c>
      <c r="J38" s="14"/>
      <c r="K38" s="14"/>
      <c r="L38" s="14"/>
      <c r="M38" s="14"/>
      <c r="N38" s="14"/>
      <c r="O38" s="14"/>
    </row>
    <row r="39" spans="1:21" x14ac:dyDescent="0.25">
      <c r="A39" s="6"/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  <c r="I39" s="15"/>
      <c r="J39" s="15" t="s">
        <v>34</v>
      </c>
      <c r="K39" s="15" t="s">
        <v>35</v>
      </c>
      <c r="L39" s="15" t="s">
        <v>36</v>
      </c>
      <c r="M39" s="15" t="s">
        <v>37</v>
      </c>
      <c r="N39" s="15" t="s">
        <v>38</v>
      </c>
      <c r="O39" s="15" t="s">
        <v>39</v>
      </c>
    </row>
    <row r="40" spans="1:21" x14ac:dyDescent="0.25">
      <c r="A40" s="13" t="s">
        <v>33</v>
      </c>
      <c r="B40" s="6">
        <v>0.3</v>
      </c>
      <c r="C40" s="6">
        <v>0.15</v>
      </c>
      <c r="D40" s="6">
        <v>0.1</v>
      </c>
      <c r="E40" s="6">
        <v>0.25</v>
      </c>
      <c r="F40" s="6">
        <v>0.1</v>
      </c>
      <c r="G40" s="6">
        <v>0.1</v>
      </c>
      <c r="I40" s="16" t="s">
        <v>59</v>
      </c>
      <c r="J40" s="14">
        <f>SUM(((B41-B$47)^2)+((B42-C$47)^2)+((B43-D$47)^2)+((B44-E$47)^2)+((B45-F$47)^2)+((B46-G$47)^2))</f>
        <v>1.6031776595000501E-2</v>
      </c>
      <c r="K40" s="14">
        <f>SUM(((B42-B$47)^2)+((C42-C$47)^2)+((D42-D$47)^2)+((E42-E$47)^2)+((F42-F$47)^2)+((G42-G$47)^2))</f>
        <v>2.210884353741498E-4</v>
      </c>
      <c r="L40" s="14"/>
      <c r="M40" s="14"/>
      <c r="N40" s="14"/>
      <c r="O40" s="14"/>
    </row>
    <row r="41" spans="1:21" x14ac:dyDescent="0.25">
      <c r="A41" s="11" t="s">
        <v>17</v>
      </c>
      <c r="B41">
        <f>SUM(B31*B40)</f>
        <v>0.15554275420956379</v>
      </c>
      <c r="C41">
        <f t="shared" ref="C41:G41" si="7">SUM(C31*C40)</f>
        <v>5.8004189342739806E-2</v>
      </c>
      <c r="D41">
        <f t="shared" si="7"/>
        <v>5.2999894000318008E-2</v>
      </c>
      <c r="E41">
        <f t="shared" si="7"/>
        <v>0.11972828565264391</v>
      </c>
      <c r="F41">
        <f t="shared" si="7"/>
        <v>4.0406101782088429E-2</v>
      </c>
      <c r="G41">
        <f t="shared" si="7"/>
        <v>5.4554472558998104E-2</v>
      </c>
      <c r="I41" s="16" t="s">
        <v>60</v>
      </c>
      <c r="J41" s="14">
        <f t="shared" ref="J41:J45" si="8">SUM(((B42-B$47)^2)+((C42-C$47)^2)+((D42-D$47)^2)+((E42-E$47)^2)+((F42-F$47)^2)+((G42-G$47)^2))</f>
        <v>2.210884353741498E-4</v>
      </c>
      <c r="K41" s="14">
        <f>SUM(((B43-B$47)^2)+((C43-C$47)^2)+((D43-D$47)^2)+((E43-E$47)^2)+((F43-F$47)^2)+((G43-G$47)^2))</f>
        <v>1.766572336067921E-3</v>
      </c>
      <c r="L41" s="14"/>
      <c r="M41" s="14"/>
      <c r="N41" s="14"/>
      <c r="O41" s="14"/>
    </row>
    <row r="42" spans="1:21" x14ac:dyDescent="0.25">
      <c r="A42" s="11" t="s">
        <v>18</v>
      </c>
      <c r="B42">
        <f t="shared" ref="B42:G42" si="9">SUM(B32*B40)</f>
        <v>0.15554275420956379</v>
      </c>
      <c r="C42">
        <f t="shared" si="9"/>
        <v>7.2505236678424761E-2</v>
      </c>
      <c r="D42">
        <f t="shared" si="9"/>
        <v>5.2999894000318008E-2</v>
      </c>
      <c r="E42">
        <f t="shared" si="9"/>
        <v>0.11972828565264391</v>
      </c>
      <c r="F42">
        <f t="shared" si="9"/>
        <v>4.0406101782088429E-2</v>
      </c>
      <c r="G42">
        <f t="shared" si="9"/>
        <v>4.3643578047198484E-2</v>
      </c>
      <c r="I42" s="16" t="s">
        <v>61</v>
      </c>
      <c r="J42" s="14">
        <f t="shared" si="8"/>
        <v>1.766572336067921E-3</v>
      </c>
      <c r="K42" s="14">
        <f t="shared" ref="K42:K44" si="10">SUM(((B44-B$47)^2)+((C44-C$47)^2)+((D44-D$47)^2)+((E44-E$47)^2)+((F44-F$47)^2)+((G44-G$47)^2))</f>
        <v>5.0225935298653353E-3</v>
      </c>
      <c r="L42" s="14"/>
      <c r="M42" s="14"/>
      <c r="N42" s="14"/>
      <c r="O42" s="14"/>
    </row>
    <row r="43" spans="1:21" x14ac:dyDescent="0.25">
      <c r="A43" s="11" t="s">
        <v>19</v>
      </c>
      <c r="B43">
        <f t="shared" ref="B43:G43" si="11">SUM(B33*B40)</f>
        <v>0.12443420336765103</v>
      </c>
      <c r="C43">
        <f t="shared" si="11"/>
        <v>5.8004189342739806E-2</v>
      </c>
      <c r="D43">
        <f t="shared" si="11"/>
        <v>4.2399915200254407E-2</v>
      </c>
      <c r="E43">
        <f t="shared" si="11"/>
        <v>0.11972828565264391</v>
      </c>
      <c r="F43">
        <f t="shared" si="11"/>
        <v>5.0507627227610541E-2</v>
      </c>
      <c r="G43">
        <f t="shared" si="11"/>
        <v>3.2732683535398863E-2</v>
      </c>
      <c r="I43" s="16" t="s">
        <v>62</v>
      </c>
      <c r="J43" s="14">
        <f t="shared" si="8"/>
        <v>5.0225935298653353E-3</v>
      </c>
      <c r="K43" s="14">
        <f>SUM(((B45-B$47)^2)+((C45-C$47)^2)+((D45-D$47)^2)+((E45-E$47)^2)+((F45-F$47)^2)+((G45-G$47)^2))</f>
        <v>7.3514751840195692E-3</v>
      </c>
      <c r="L43" s="14"/>
      <c r="M43" s="14"/>
      <c r="N43" s="14"/>
      <c r="O43" s="14"/>
    </row>
    <row r="44" spans="1:21" x14ac:dyDescent="0.25">
      <c r="A44" s="11" t="s">
        <v>20</v>
      </c>
      <c r="B44">
        <f t="shared" ref="B44:G44" si="12">SUM(B34*B40)</f>
        <v>9.3325652525738267E-2</v>
      </c>
      <c r="C44">
        <f t="shared" si="12"/>
        <v>7.2505236678424761E-2</v>
      </c>
      <c r="D44">
        <f t="shared" si="12"/>
        <v>5.2999894000318008E-2</v>
      </c>
      <c r="E44">
        <f t="shared" si="12"/>
        <v>9.5782628522115137E-2</v>
      </c>
      <c r="F44">
        <f t="shared" si="12"/>
        <v>4.0406101782088429E-2</v>
      </c>
      <c r="G44">
        <f t="shared" si="12"/>
        <v>3.2732683535398863E-2</v>
      </c>
      <c r="I44" s="16" t="s">
        <v>63</v>
      </c>
      <c r="J44" s="14">
        <f t="shared" si="8"/>
        <v>7.3514751840195692E-3</v>
      </c>
      <c r="K44" s="14">
        <f t="shared" si="10"/>
        <v>8.033336713678162E-3</v>
      </c>
      <c r="L44" s="14"/>
      <c r="M44" s="14"/>
      <c r="N44" s="14"/>
      <c r="O44" s="14"/>
    </row>
    <row r="45" spans="1:21" x14ac:dyDescent="0.25">
      <c r="A45" s="11" t="s">
        <v>21</v>
      </c>
      <c r="B45">
        <f t="shared" ref="B45:G45" si="13">SUM(B35*B40)</f>
        <v>9.3325652525738267E-2</v>
      </c>
      <c r="C45">
        <f t="shared" si="13"/>
        <v>5.8004189342739806E-2</v>
      </c>
      <c r="D45">
        <f t="shared" si="13"/>
        <v>3.1799936400190805E-2</v>
      </c>
      <c r="E45">
        <f t="shared" si="13"/>
        <v>7.1836971391586346E-2</v>
      </c>
      <c r="F45">
        <f t="shared" si="13"/>
        <v>3.0304576336566327E-2</v>
      </c>
      <c r="G45">
        <f t="shared" si="13"/>
        <v>4.3643578047198484E-2</v>
      </c>
      <c r="I45" s="16" t="s">
        <v>64</v>
      </c>
      <c r="J45" s="14">
        <f t="shared" si="8"/>
        <v>8.033336713678162E-3</v>
      </c>
      <c r="K45" s="14">
        <f>SUM(((B46-B$47)^2)+((C46-C$47)^2)+((D46-D$47)^2)+((E46-E$47)^2)+((F46-F$47)^2)+((G46-G$47)^2))</f>
        <v>8.033336713678162E-3</v>
      </c>
      <c r="L45" s="14"/>
      <c r="M45" s="14"/>
      <c r="N45" s="14"/>
      <c r="O45" s="14"/>
    </row>
    <row r="46" spans="1:21" x14ac:dyDescent="0.25">
      <c r="A46" s="12" t="s">
        <v>22</v>
      </c>
      <c r="B46" s="3">
        <f t="shared" ref="B46:G46" si="14">SUM(B36*B40)</f>
        <v>9.3325652525738267E-2</v>
      </c>
      <c r="C46" s="3">
        <f t="shared" si="14"/>
        <v>4.3503142007054858E-2</v>
      </c>
      <c r="D46" s="3">
        <f t="shared" si="14"/>
        <v>3.1799936400190805E-2</v>
      </c>
      <c r="E46" s="3">
        <f t="shared" si="14"/>
        <v>7.1836971391586346E-2</v>
      </c>
      <c r="F46" s="3">
        <f t="shared" si="14"/>
        <v>4.0406101782088429E-2</v>
      </c>
      <c r="G46" s="3">
        <f t="shared" si="14"/>
        <v>3.2732683535398863E-2</v>
      </c>
    </row>
    <row r="47" spans="1:21" x14ac:dyDescent="0.25">
      <c r="A47" s="11" t="s">
        <v>53</v>
      </c>
      <c r="B47">
        <f t="shared" ref="B47:G47" si="15">MAX(B41:B46)</f>
        <v>0.15554275420956379</v>
      </c>
      <c r="C47">
        <f t="shared" si="15"/>
        <v>7.2505236678424761E-2</v>
      </c>
      <c r="D47">
        <f t="shared" si="15"/>
        <v>5.2999894000318008E-2</v>
      </c>
      <c r="E47">
        <f t="shared" si="15"/>
        <v>0.11972828565264391</v>
      </c>
      <c r="F47">
        <f t="shared" si="15"/>
        <v>5.0507627227610541E-2</v>
      </c>
      <c r="G47">
        <f t="shared" si="15"/>
        <v>5.4554472558998104E-2</v>
      </c>
    </row>
    <row r="48" spans="1:21" x14ac:dyDescent="0.25">
      <c r="A48" s="12" t="s">
        <v>54</v>
      </c>
      <c r="B48" s="3">
        <f t="shared" ref="B48:G48" si="16">MIN(B41:B46)</f>
        <v>9.3325652525738267E-2</v>
      </c>
      <c r="C48" s="3">
        <f t="shared" si="16"/>
        <v>4.3503142007054858E-2</v>
      </c>
      <c r="D48" s="3">
        <f t="shared" si="16"/>
        <v>3.1799936400190805E-2</v>
      </c>
      <c r="E48" s="3">
        <f t="shared" si="16"/>
        <v>7.1836971391586346E-2</v>
      </c>
      <c r="F48" s="3">
        <f t="shared" si="16"/>
        <v>3.0304576336566327E-2</v>
      </c>
      <c r="G48" s="3">
        <f t="shared" si="16"/>
        <v>3.2732683535398863E-2</v>
      </c>
      <c r="L48" t="s">
        <v>58</v>
      </c>
      <c r="M48" s="8"/>
      <c r="N48" s="13" t="s">
        <v>34</v>
      </c>
      <c r="O48" s="13" t="s">
        <v>35</v>
      </c>
      <c r="P48" s="13" t="s">
        <v>36</v>
      </c>
      <c r="Q48" s="13" t="s">
        <v>37</v>
      </c>
      <c r="R48" s="13" t="s">
        <v>38</v>
      </c>
      <c r="S48" s="13" t="s">
        <v>39</v>
      </c>
      <c r="T48" s="13" t="s">
        <v>25</v>
      </c>
      <c r="U48" s="13" t="s">
        <v>65</v>
      </c>
    </row>
    <row r="49" spans="1:21" x14ac:dyDescent="0.25">
      <c r="M49" s="11" t="s">
        <v>59</v>
      </c>
      <c r="N49">
        <f t="shared" ref="N49:S49" si="17">SUM(B41-B47^2)</f>
        <v>0.13134920582246701</v>
      </c>
      <c r="O49">
        <f t="shared" si="17"/>
        <v>5.2747179996945413E-2</v>
      </c>
      <c r="P49">
        <f t="shared" si="17"/>
        <v>5.0190905236273065E-2</v>
      </c>
      <c r="Q49">
        <f t="shared" si="17"/>
        <v>0.10539342326732282</v>
      </c>
      <c r="R49">
        <f t="shared" si="17"/>
        <v>3.785508137392516E-2</v>
      </c>
      <c r="S49">
        <f t="shared" si="17"/>
        <v>5.1578282082807625E-2</v>
      </c>
      <c r="T49">
        <f t="shared" ref="T49:T54" si="18">SUM(N49:S49)</f>
        <v>0.42911407777974109</v>
      </c>
      <c r="U49">
        <f t="shared" ref="U49:U54" si="19">SQRT(T49)</f>
        <v>0.65506799477591715</v>
      </c>
    </row>
    <row r="50" spans="1:21" x14ac:dyDescent="0.25">
      <c r="A50" s="25" t="s">
        <v>55</v>
      </c>
      <c r="B50" s="26"/>
      <c r="M50" s="11" t="s">
        <v>60</v>
      </c>
      <c r="N50">
        <f t="shared" ref="N50:S50" si="20">SUM(B42-B47^2)</f>
        <v>0.13134920582246701</v>
      </c>
      <c r="O50">
        <f t="shared" si="20"/>
        <v>6.7248227332630375E-2</v>
      </c>
      <c r="P50">
        <f t="shared" si="20"/>
        <v>5.0190905236273065E-2</v>
      </c>
      <c r="Q50">
        <f t="shared" si="20"/>
        <v>0.10539342326732282</v>
      </c>
      <c r="R50">
        <f t="shared" si="20"/>
        <v>3.785508137392516E-2</v>
      </c>
      <c r="S50">
        <f t="shared" si="20"/>
        <v>4.0667387571008004E-2</v>
      </c>
      <c r="T50">
        <f t="shared" si="18"/>
        <v>0.43270423060362645</v>
      </c>
      <c r="U50">
        <f t="shared" si="19"/>
        <v>0.65780257722482849</v>
      </c>
    </row>
    <row r="51" spans="1:21" x14ac:dyDescent="0.25">
      <c r="A51" s="6"/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  <c r="M51" s="11" t="s">
        <v>61</v>
      </c>
      <c r="N51">
        <f t="shared" ref="N51:S51" si="21">SUM(B43-B47^2)</f>
        <v>0.10024065498055426</v>
      </c>
      <c r="O51">
        <f t="shared" si="21"/>
        <v>5.2747179996945413E-2</v>
      </c>
      <c r="P51">
        <f t="shared" si="21"/>
        <v>3.9590926436209463E-2</v>
      </c>
      <c r="Q51">
        <f t="shared" si="21"/>
        <v>0.10539342326732282</v>
      </c>
      <c r="R51">
        <f t="shared" si="21"/>
        <v>4.7956606819447273E-2</v>
      </c>
      <c r="S51">
        <f t="shared" si="21"/>
        <v>2.9756493059208387E-2</v>
      </c>
      <c r="T51">
        <f t="shared" si="18"/>
        <v>0.37568528455968758</v>
      </c>
      <c r="U51">
        <f t="shared" si="19"/>
        <v>0.61293171280305569</v>
      </c>
    </row>
    <row r="52" spans="1:21" x14ac:dyDescent="0.25">
      <c r="A52" s="13" t="s">
        <v>33</v>
      </c>
      <c r="B52" s="6" t="s">
        <v>47</v>
      </c>
      <c r="C52" s="6" t="s">
        <v>47</v>
      </c>
      <c r="D52" s="6" t="s">
        <v>47</v>
      </c>
      <c r="E52" s="6" t="s">
        <v>47</v>
      </c>
      <c r="F52" s="6" t="s">
        <v>48</v>
      </c>
      <c r="G52" s="6" t="s">
        <v>47</v>
      </c>
      <c r="M52" s="11" t="s">
        <v>62</v>
      </c>
      <c r="N52">
        <f t="shared" ref="N52:S52" si="22">SUM(B44-B47^2)</f>
        <v>6.9132104138641487E-2</v>
      </c>
      <c r="O52">
        <f t="shared" si="22"/>
        <v>6.7248227332630375E-2</v>
      </c>
      <c r="P52">
        <f t="shared" si="22"/>
        <v>5.0190905236273065E-2</v>
      </c>
      <c r="Q52">
        <f t="shared" si="22"/>
        <v>8.1447766136794039E-2</v>
      </c>
      <c r="R52">
        <f t="shared" si="22"/>
        <v>3.785508137392516E-2</v>
      </c>
      <c r="S52">
        <f t="shared" si="22"/>
        <v>2.9756493059208387E-2</v>
      </c>
      <c r="T52">
        <f t="shared" si="18"/>
        <v>0.33563057727747259</v>
      </c>
      <c r="U52">
        <f t="shared" si="19"/>
        <v>0.57933632483857989</v>
      </c>
    </row>
    <row r="53" spans="1:21" x14ac:dyDescent="0.25">
      <c r="A53" s="11" t="s">
        <v>56</v>
      </c>
      <c r="M53" s="11" t="s">
        <v>63</v>
      </c>
      <c r="N53">
        <f t="shared" ref="N53:S53" si="23">SUM(B45-B47^2)</f>
        <v>6.9132104138641487E-2</v>
      </c>
      <c r="O53">
        <f t="shared" si="23"/>
        <v>5.2747179996945413E-2</v>
      </c>
      <c r="P53">
        <f t="shared" si="23"/>
        <v>2.8990947636145861E-2</v>
      </c>
      <c r="Q53">
        <f t="shared" si="23"/>
        <v>5.7502109006265248E-2</v>
      </c>
      <c r="R53">
        <f t="shared" si="23"/>
        <v>2.7753555928403062E-2</v>
      </c>
      <c r="S53">
        <f t="shared" si="23"/>
        <v>4.0667387571008004E-2</v>
      </c>
      <c r="T53">
        <f t="shared" si="18"/>
        <v>0.27679328427740907</v>
      </c>
      <c r="U53">
        <f t="shared" si="19"/>
        <v>0.52611147514325241</v>
      </c>
    </row>
    <row r="54" spans="1:21" x14ac:dyDescent="0.25">
      <c r="A54" s="11" t="s">
        <v>57</v>
      </c>
      <c r="M54" s="12" t="s">
        <v>64</v>
      </c>
      <c r="N54" s="3">
        <f t="shared" ref="N54:S54" si="24">SUM(B46-B47^2)</f>
        <v>6.9132104138641487E-2</v>
      </c>
      <c r="O54" s="3">
        <f t="shared" si="24"/>
        <v>3.8246132661260465E-2</v>
      </c>
      <c r="P54" s="3">
        <f t="shared" si="24"/>
        <v>2.8990947636145861E-2</v>
      </c>
      <c r="Q54" s="3">
        <f t="shared" si="24"/>
        <v>5.7502109006265248E-2</v>
      </c>
      <c r="R54" s="3">
        <f t="shared" si="24"/>
        <v>3.785508137392516E-2</v>
      </c>
      <c r="S54" s="3">
        <f t="shared" si="24"/>
        <v>2.9756493059208387E-2</v>
      </c>
      <c r="T54" s="3">
        <f t="shared" si="18"/>
        <v>0.26148286787544661</v>
      </c>
      <c r="U54" s="3">
        <f t="shared" si="19"/>
        <v>0.51135395556839747</v>
      </c>
    </row>
    <row r="56" spans="1:21" x14ac:dyDescent="0.25">
      <c r="L56" t="s">
        <v>66</v>
      </c>
      <c r="M56" s="8"/>
      <c r="N56" s="13" t="s">
        <v>34</v>
      </c>
      <c r="O56" s="13" t="s">
        <v>35</v>
      </c>
      <c r="P56" s="13" t="s">
        <v>36</v>
      </c>
      <c r="Q56" s="13" t="s">
        <v>37</v>
      </c>
      <c r="R56" s="13" t="s">
        <v>38</v>
      </c>
      <c r="S56" s="13" t="s">
        <v>39</v>
      </c>
      <c r="T56" s="13" t="s">
        <v>25</v>
      </c>
      <c r="U56" s="13" t="s">
        <v>65</v>
      </c>
    </row>
    <row r="57" spans="1:21" x14ac:dyDescent="0.25">
      <c r="M57" s="11" t="s">
        <v>59</v>
      </c>
      <c r="N57">
        <f t="shared" ref="N57:S57" si="25">SUM(B41-B48^2)</f>
        <v>0.14683307679020896</v>
      </c>
      <c r="O57">
        <f t="shared" si="25"/>
        <v>5.6111665978253823E-2</v>
      </c>
      <c r="P57">
        <f t="shared" si="25"/>
        <v>5.1988658045261829E-2</v>
      </c>
      <c r="Q57">
        <f t="shared" si="25"/>
        <v>0.11456773519392832</v>
      </c>
      <c r="R57">
        <f t="shared" si="25"/>
        <v>3.9487734435149656E-2</v>
      </c>
      <c r="S57">
        <f t="shared" si="25"/>
        <v>5.3483043987569534E-2</v>
      </c>
      <c r="T57">
        <f t="shared" ref="T57:T62" si="26">SUM(N57:S57)</f>
        <v>0.46247191443037211</v>
      </c>
      <c r="U57">
        <f t="shared" ref="U57:U62" si="27">SQRT(T57)</f>
        <v>0.68005287620182309</v>
      </c>
    </row>
    <row r="58" spans="1:21" x14ac:dyDescent="0.25">
      <c r="M58" s="11" t="s">
        <v>60</v>
      </c>
      <c r="N58">
        <f t="shared" ref="N58:S58" si="28">SUM(B42-B48^2)</f>
        <v>0.14683307679020896</v>
      </c>
      <c r="O58">
        <f t="shared" si="28"/>
        <v>7.0612713313938785E-2</v>
      </c>
      <c r="P58">
        <f t="shared" si="28"/>
        <v>5.1988658045261829E-2</v>
      </c>
      <c r="Q58">
        <f t="shared" si="28"/>
        <v>0.11456773519392832</v>
      </c>
      <c r="R58">
        <f t="shared" si="28"/>
        <v>3.9487734435149656E-2</v>
      </c>
      <c r="S58">
        <f t="shared" si="28"/>
        <v>4.2572149475769913E-2</v>
      </c>
      <c r="T58">
        <f t="shared" si="26"/>
        <v>0.46606206725425747</v>
      </c>
      <c r="U58">
        <f t="shared" si="27"/>
        <v>0.68268738618364522</v>
      </c>
    </row>
    <row r="59" spans="1:21" x14ac:dyDescent="0.25">
      <c r="M59" s="11" t="s">
        <v>61</v>
      </c>
      <c r="N59">
        <f t="shared" ref="N59:S59" si="29">SUM(B43-B48^2)</f>
        <v>0.11572452594829619</v>
      </c>
      <c r="O59">
        <f t="shared" si="29"/>
        <v>5.6111665978253823E-2</v>
      </c>
      <c r="P59">
        <f t="shared" si="29"/>
        <v>4.1388679245198227E-2</v>
      </c>
      <c r="Q59">
        <f t="shared" si="29"/>
        <v>0.11456773519392832</v>
      </c>
      <c r="R59">
        <f t="shared" si="29"/>
        <v>4.9589259880671768E-2</v>
      </c>
      <c r="S59">
        <f t="shared" si="29"/>
        <v>3.1661254963970292E-2</v>
      </c>
      <c r="T59">
        <f t="shared" si="26"/>
        <v>0.40904312121031861</v>
      </c>
      <c r="U59">
        <f t="shared" si="27"/>
        <v>0.63956479047108172</v>
      </c>
    </row>
    <row r="60" spans="1:21" x14ac:dyDescent="0.25">
      <c r="M60" s="11" t="s">
        <v>62</v>
      </c>
      <c r="N60">
        <f t="shared" ref="N60:S60" si="30">SUM(B44-B48^2)</f>
        <v>8.4615975106383426E-2</v>
      </c>
      <c r="O60">
        <f t="shared" si="30"/>
        <v>7.0612713313938785E-2</v>
      </c>
      <c r="P60">
        <f t="shared" si="30"/>
        <v>5.1988658045261829E-2</v>
      </c>
      <c r="Q60">
        <f t="shared" si="30"/>
        <v>9.0622078063399544E-2</v>
      </c>
      <c r="R60">
        <f t="shared" si="30"/>
        <v>3.9487734435149656E-2</v>
      </c>
      <c r="S60">
        <f t="shared" si="30"/>
        <v>3.1661254963970292E-2</v>
      </c>
      <c r="T60">
        <f t="shared" si="26"/>
        <v>0.36898841392810355</v>
      </c>
      <c r="U60">
        <f t="shared" si="27"/>
        <v>0.60744416527620348</v>
      </c>
    </row>
    <row r="61" spans="1:21" x14ac:dyDescent="0.25">
      <c r="M61" s="11" t="s">
        <v>63</v>
      </c>
      <c r="N61">
        <f t="shared" ref="N61:S61" si="31">SUM(B45-B48^2)</f>
        <v>8.4615975106383426E-2</v>
      </c>
      <c r="O61">
        <f t="shared" si="31"/>
        <v>5.6111665978253823E-2</v>
      </c>
      <c r="P61">
        <f t="shared" si="31"/>
        <v>3.0788700445134626E-2</v>
      </c>
      <c r="Q61">
        <f t="shared" si="31"/>
        <v>6.6676420932870753E-2</v>
      </c>
      <c r="R61">
        <f t="shared" si="31"/>
        <v>2.9386208989627551E-2</v>
      </c>
      <c r="S61">
        <f t="shared" si="31"/>
        <v>4.2572149475769913E-2</v>
      </c>
      <c r="T61">
        <f t="shared" si="26"/>
        <v>0.31015112092804015</v>
      </c>
      <c r="U61">
        <f t="shared" si="27"/>
        <v>0.55691213034736475</v>
      </c>
    </row>
    <row r="62" spans="1:21" x14ac:dyDescent="0.25">
      <c r="M62" s="12" t="s">
        <v>64</v>
      </c>
      <c r="N62" s="3">
        <f t="shared" ref="N62:S62" si="32">SUM(B46-B48^2)</f>
        <v>8.4615975106383426E-2</v>
      </c>
      <c r="O62" s="3">
        <f t="shared" si="32"/>
        <v>4.1610618642568875E-2</v>
      </c>
      <c r="P62" s="3">
        <f t="shared" si="32"/>
        <v>3.0788700445134626E-2</v>
      </c>
      <c r="Q62" s="3">
        <f t="shared" si="32"/>
        <v>6.6676420932870753E-2</v>
      </c>
      <c r="R62" s="3">
        <f t="shared" si="32"/>
        <v>3.9487734435149656E-2</v>
      </c>
      <c r="S62" s="3">
        <f t="shared" si="32"/>
        <v>3.1661254963970292E-2</v>
      </c>
      <c r="T62" s="3">
        <f t="shared" si="26"/>
        <v>0.29484070452607758</v>
      </c>
      <c r="U62" s="3">
        <f t="shared" si="27"/>
        <v>0.54299236138833262</v>
      </c>
    </row>
    <row r="64" spans="1:21" x14ac:dyDescent="0.25">
      <c r="O64" t="s">
        <v>0</v>
      </c>
      <c r="P64" t="s">
        <v>15</v>
      </c>
      <c r="Q64" t="s">
        <v>69</v>
      </c>
    </row>
    <row r="65" spans="13:17" x14ac:dyDescent="0.25">
      <c r="M65" s="11" t="s">
        <v>67</v>
      </c>
      <c r="P65" t="s">
        <v>17</v>
      </c>
      <c r="Q65">
        <f t="shared" ref="Q65:Q70" si="33">SUM(U49+U57/U57)</f>
        <v>1.655067994775917</v>
      </c>
    </row>
    <row r="66" spans="13:17" x14ac:dyDescent="0.25">
      <c r="P66" t="s">
        <v>18</v>
      </c>
      <c r="Q66">
        <f t="shared" si="33"/>
        <v>1.6578025772248286</v>
      </c>
    </row>
    <row r="67" spans="13:17" x14ac:dyDescent="0.25">
      <c r="P67" t="s">
        <v>19</v>
      </c>
      <c r="Q67">
        <f t="shared" si="33"/>
        <v>1.6129317128030558</v>
      </c>
    </row>
    <row r="68" spans="13:17" x14ac:dyDescent="0.25">
      <c r="P68" t="s">
        <v>20</v>
      </c>
      <c r="Q68">
        <f t="shared" si="33"/>
        <v>1.5793363248385799</v>
      </c>
    </row>
    <row r="69" spans="13:17" x14ac:dyDescent="0.25">
      <c r="P69" t="s">
        <v>21</v>
      </c>
      <c r="Q69">
        <f t="shared" si="33"/>
        <v>1.5261114751432525</v>
      </c>
    </row>
    <row r="70" spans="13:17" x14ac:dyDescent="0.25">
      <c r="P70" t="s">
        <v>22</v>
      </c>
      <c r="Q70">
        <f t="shared" si="33"/>
        <v>1.5113539555683975</v>
      </c>
    </row>
  </sheetData>
  <mergeCells count="4">
    <mergeCell ref="A11:B11"/>
    <mergeCell ref="A20:B20"/>
    <mergeCell ref="A38:C38"/>
    <mergeCell ref="A50:B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SAW</vt:lpstr>
      <vt:lpstr>TOPSIS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2021-06-09T02:41:31Z</dcterms:created>
  <dcterms:modified xsi:type="dcterms:W3CDTF">2021-06-17T15:21:52Z</dcterms:modified>
</cp:coreProperties>
</file>