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Rutherford\"/>
    </mc:Choice>
  </mc:AlternateContent>
  <xr:revisionPtr revIDLastSave="0" documentId="13_ncr:1_{8E48D3D5-F840-40E3-BFD1-F6AF64C62739}" xr6:coauthVersionLast="32" xr6:coauthVersionMax="32" xr10:uidLastSave="{00000000-0000-0000-0000-000000000000}"/>
  <bookViews>
    <workbookView xWindow="0" yWindow="0" windowWidth="20490" windowHeight="7545" xr2:uid="{5B7BC71F-D80A-4B8C-A02F-DDBE80ABEA4E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M37" i="1" s="1"/>
  <c r="J37" i="1"/>
  <c r="L35" i="1"/>
  <c r="M35" i="1" s="1"/>
  <c r="J35" i="1"/>
  <c r="L31" i="1"/>
  <c r="M31" i="1" s="1"/>
  <c r="J31" i="1"/>
  <c r="L27" i="1"/>
  <c r="M27" i="1" s="1"/>
  <c r="J27" i="1"/>
  <c r="L25" i="1"/>
  <c r="M25" i="1" s="1"/>
  <c r="J25" i="1"/>
  <c r="L23" i="1"/>
  <c r="M23" i="1" s="1"/>
  <c r="J23" i="1"/>
  <c r="L19" i="1"/>
  <c r="M19" i="1" s="1"/>
  <c r="J19" i="1"/>
  <c r="L17" i="1"/>
  <c r="M17" i="1" s="1"/>
  <c r="J17" i="1"/>
  <c r="J13" i="1"/>
  <c r="J11" i="1"/>
  <c r="J9" i="1"/>
  <c r="L13" i="1"/>
  <c r="M13" i="1" s="1"/>
  <c r="L11" i="1"/>
  <c r="M11" i="1" s="1"/>
  <c r="L9" i="1"/>
  <c r="M9" i="1" s="1"/>
  <c r="M5" i="1"/>
  <c r="M3" i="1"/>
  <c r="L5" i="1"/>
  <c r="L3" i="1"/>
  <c r="J3" i="1"/>
  <c r="J5" i="1"/>
  <c r="E16" i="1"/>
  <c r="E15" i="1"/>
  <c r="E14" i="1"/>
  <c r="E12" i="1"/>
  <c r="E11" i="1"/>
  <c r="E8" i="1"/>
  <c r="E7" i="1"/>
  <c r="D2" i="1"/>
</calcChain>
</file>

<file path=xl/sharedStrings.xml><?xml version="1.0" encoding="utf-8"?>
<sst xmlns="http://schemas.openxmlformats.org/spreadsheetml/2006/main" count="94" uniqueCount="38">
  <si>
    <t>Mitte Kante</t>
  </si>
  <si>
    <t>K-Faktor C</t>
  </si>
  <si>
    <t>K-Faktor Au</t>
  </si>
  <si>
    <t>Energie</t>
  </si>
  <si>
    <t>Energie Kante</t>
  </si>
  <si>
    <t>keV</t>
  </si>
  <si>
    <t>Kanal</t>
  </si>
  <si>
    <t>Steigung</t>
  </si>
  <si>
    <t>keV/Kanal</t>
  </si>
  <si>
    <t>Offset</t>
  </si>
  <si>
    <t>oberer Kanal ©</t>
  </si>
  <si>
    <t>unterer Kanal ©</t>
  </si>
  <si>
    <t>Offset Kanal</t>
  </si>
  <si>
    <t>Kante 1_unten</t>
  </si>
  <si>
    <t>Kante 1_oben</t>
  </si>
  <si>
    <t>Probe 1</t>
  </si>
  <si>
    <t>Kante2_unten</t>
  </si>
  <si>
    <t>Mitte</t>
  </si>
  <si>
    <t>Faktor</t>
  </si>
  <si>
    <t>Element</t>
  </si>
  <si>
    <t>Ti</t>
  </si>
  <si>
    <t>Al</t>
  </si>
  <si>
    <t>Probe 2</t>
  </si>
  <si>
    <t>Kante2_oben</t>
  </si>
  <si>
    <t>Kante3_unten</t>
  </si>
  <si>
    <t>Kante3_oben</t>
  </si>
  <si>
    <t>Nb</t>
  </si>
  <si>
    <t>Probe 3</t>
  </si>
  <si>
    <t>O</t>
  </si>
  <si>
    <t>Probe 4</t>
  </si>
  <si>
    <t>Ca</t>
  </si>
  <si>
    <t>F</t>
  </si>
  <si>
    <t>C (Verunreinigung)</t>
  </si>
  <si>
    <t>Münze</t>
  </si>
  <si>
    <t>Probe 5</t>
  </si>
  <si>
    <t>Cu</t>
  </si>
  <si>
    <t>Cl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</si>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</sst>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4C20-3B00-4BC3-BF8E-798A7C5F380D}">
  <dimension ref="A1:O37"/>
  <sheetViews>
    <sheetView tabSelected="1" topLeftCell="A18" workbookViewId="0">
      <selection activeCell="N38" sqref="N38"/>
    </sheetView>
  </sheetViews>
  <sheetFormatPr baseColWidth="10" defaultRowHeight="15" x14ac:dyDescent="0.25"/>
  <cols>
    <col min="1" max="1" width="17.28515625" customWidth="1"/>
    <col min="4" max="4" width="14" customWidth="1"/>
    <col min="8" max="8" width="16.42578125" customWidth="1"/>
  </cols>
  <sheetData>
    <row r="1" spans="1:15" x14ac:dyDescent="0.25">
      <c r="A1" t="s">
        <v>10</v>
      </c>
      <c r="B1">
        <v>1638</v>
      </c>
      <c r="H1" s="1" t="s">
        <v>15</v>
      </c>
    </row>
    <row r="2" spans="1:15" x14ac:dyDescent="0.25">
      <c r="A2" t="s">
        <v>11</v>
      </c>
      <c r="B2">
        <v>82</v>
      </c>
      <c r="D2">
        <f>(B1+B2)/2</f>
        <v>860</v>
      </c>
      <c r="E2" t="s">
        <v>0</v>
      </c>
      <c r="H2" t="s">
        <v>13</v>
      </c>
      <c r="I2">
        <v>91</v>
      </c>
      <c r="J2" t="s">
        <v>17</v>
      </c>
      <c r="K2" t="s">
        <v>6</v>
      </c>
      <c r="L2" t="s">
        <v>3</v>
      </c>
      <c r="M2" t="s">
        <v>18</v>
      </c>
      <c r="N2" t="s">
        <v>19</v>
      </c>
    </row>
    <row r="3" spans="1:15" x14ac:dyDescent="0.25">
      <c r="H3" t="s">
        <v>14</v>
      </c>
      <c r="I3">
        <v>2725</v>
      </c>
      <c r="J3">
        <f>(I3+I2)/2</f>
        <v>1408</v>
      </c>
      <c r="K3">
        <v>692</v>
      </c>
      <c r="L3">
        <f>$E$11*K3+$E$12</f>
        <v>1431.4845921450151</v>
      </c>
      <c r="M3">
        <f>L3/$D$6</f>
        <v>0.7157422960725075</v>
      </c>
      <c r="N3" t="s">
        <v>20</v>
      </c>
      <c r="O3" s="2">
        <v>0.5</v>
      </c>
    </row>
    <row r="4" spans="1:15" x14ac:dyDescent="0.25">
      <c r="H4" t="s">
        <v>16</v>
      </c>
      <c r="I4">
        <v>2861</v>
      </c>
      <c r="J4" t="s">
        <v>17</v>
      </c>
    </row>
    <row r="5" spans="1:15" x14ac:dyDescent="0.25">
      <c r="H5" t="s">
        <v>23</v>
      </c>
      <c r="I5">
        <v>3893</v>
      </c>
      <c r="J5">
        <f>(I5+I4)/2</f>
        <v>3377</v>
      </c>
      <c r="K5">
        <v>529</v>
      </c>
      <c r="L5">
        <f>$E$11*K5+$E$12</f>
        <v>1101.3972809667673</v>
      </c>
      <c r="M5">
        <f>L5/$D$6</f>
        <v>0.55069864048338368</v>
      </c>
      <c r="N5" t="s">
        <v>21</v>
      </c>
      <c r="O5" s="2">
        <v>0.5</v>
      </c>
    </row>
    <row r="6" spans="1:15" x14ac:dyDescent="0.25">
      <c r="C6" t="s">
        <v>3</v>
      </c>
      <c r="D6">
        <v>2000</v>
      </c>
      <c r="E6" t="s">
        <v>5</v>
      </c>
      <c r="F6" t="s">
        <v>6</v>
      </c>
    </row>
    <row r="7" spans="1:15" x14ac:dyDescent="0.25">
      <c r="A7" t="s">
        <v>1</v>
      </c>
      <c r="B7">
        <v>0.252</v>
      </c>
      <c r="D7" t="s">
        <v>4</v>
      </c>
      <c r="E7">
        <f>D6*B7</f>
        <v>504</v>
      </c>
      <c r="F7">
        <v>234</v>
      </c>
      <c r="H7" s="1" t="s">
        <v>22</v>
      </c>
    </row>
    <row r="8" spans="1:15" x14ac:dyDescent="0.25">
      <c r="A8" t="s">
        <v>2</v>
      </c>
      <c r="B8">
        <v>0.92230000000000001</v>
      </c>
      <c r="D8" t="s">
        <v>4</v>
      </c>
      <c r="E8">
        <f>B8*D6</f>
        <v>1844.6</v>
      </c>
      <c r="F8">
        <v>896</v>
      </c>
      <c r="H8" t="s">
        <v>13</v>
      </c>
      <c r="I8">
        <v>79</v>
      </c>
      <c r="J8" t="s">
        <v>17</v>
      </c>
      <c r="K8" t="s">
        <v>6</v>
      </c>
      <c r="L8" t="s">
        <v>3</v>
      </c>
      <c r="M8" t="s">
        <v>18</v>
      </c>
      <c r="N8" t="s">
        <v>19</v>
      </c>
    </row>
    <row r="9" spans="1:15" x14ac:dyDescent="0.25">
      <c r="H9" t="s">
        <v>14</v>
      </c>
      <c r="I9">
        <v>841</v>
      </c>
      <c r="J9">
        <f>(I8+I9)/2</f>
        <v>460</v>
      </c>
      <c r="K9">
        <v>818</v>
      </c>
      <c r="L9">
        <f>$E$11*K9+$E$12</f>
        <v>1686.6441087613291</v>
      </c>
      <c r="M9">
        <f>L9/$D$6</f>
        <v>0.84332205438066454</v>
      </c>
      <c r="N9" t="s">
        <v>26</v>
      </c>
      <c r="O9" s="2">
        <v>0.05</v>
      </c>
    </row>
    <row r="10" spans="1:15" x14ac:dyDescent="0.25">
      <c r="H10" t="s">
        <v>16</v>
      </c>
      <c r="I10">
        <v>957</v>
      </c>
    </row>
    <row r="11" spans="1:15" x14ac:dyDescent="0.25">
      <c r="E11">
        <f>(E8-E7)/(F8-F7)</f>
        <v>2.0250755287009063</v>
      </c>
      <c r="F11" t="s">
        <v>7</v>
      </c>
      <c r="G11" t="s">
        <v>8</v>
      </c>
      <c r="H11" t="s">
        <v>23</v>
      </c>
      <c r="I11">
        <v>3221</v>
      </c>
      <c r="J11">
        <f>(I10+I11)/2</f>
        <v>2089</v>
      </c>
      <c r="K11">
        <v>693</v>
      </c>
      <c r="L11">
        <f>$E$11*K11+$E$12</f>
        <v>1433.509667673716</v>
      </c>
      <c r="M11">
        <f>L11/$D$6</f>
        <v>0.71675483383685801</v>
      </c>
      <c r="N11" t="s">
        <v>20</v>
      </c>
      <c r="O11" s="2">
        <v>0.5</v>
      </c>
    </row>
    <row r="12" spans="1:15" x14ac:dyDescent="0.25">
      <c r="E12">
        <f>E8-(F8*E11)</f>
        <v>30.132326283987823</v>
      </c>
      <c r="F12" t="s">
        <v>9</v>
      </c>
      <c r="G12" t="s">
        <v>5</v>
      </c>
      <c r="H12" t="s">
        <v>24</v>
      </c>
      <c r="I12">
        <v>3315</v>
      </c>
    </row>
    <row r="13" spans="1:15" x14ac:dyDescent="0.25">
      <c r="H13" t="s">
        <v>25</v>
      </c>
      <c r="I13">
        <v>4262</v>
      </c>
      <c r="J13">
        <f>(I13+I12)/2</f>
        <v>3788.5</v>
      </c>
      <c r="K13">
        <v>526</v>
      </c>
      <c r="L13">
        <f>$E$11*K13+$E$12</f>
        <v>1095.3220543806647</v>
      </c>
      <c r="M13">
        <f>L13/$D$6</f>
        <v>0.54766102719033238</v>
      </c>
      <c r="N13" t="s">
        <v>21</v>
      </c>
      <c r="O13" s="2">
        <v>0.45</v>
      </c>
    </row>
    <row r="14" spans="1:15" x14ac:dyDescent="0.25">
      <c r="E14">
        <f>-E12/E11</f>
        <v>-14.879606146501521</v>
      </c>
      <c r="F14" t="s">
        <v>12</v>
      </c>
    </row>
    <row r="15" spans="1:15" x14ac:dyDescent="0.25">
      <c r="E15">
        <f>E11*81+E12</f>
        <v>194.16344410876124</v>
      </c>
      <c r="H15" s="1" t="s">
        <v>27</v>
      </c>
    </row>
    <row r="16" spans="1:15" x14ac:dyDescent="0.25">
      <c r="E16">
        <f>E12+1024*E11</f>
        <v>2103.8096676737159</v>
      </c>
      <c r="H16" t="s">
        <v>13</v>
      </c>
      <c r="I16">
        <v>39</v>
      </c>
      <c r="J16" t="s">
        <v>17</v>
      </c>
      <c r="K16" t="s">
        <v>6</v>
      </c>
      <c r="L16" t="s">
        <v>3</v>
      </c>
      <c r="M16" t="s">
        <v>18</v>
      </c>
      <c r="N16" t="s">
        <v>19</v>
      </c>
    </row>
    <row r="17" spans="8:14" x14ac:dyDescent="0.25">
      <c r="H17" t="s">
        <v>14</v>
      </c>
      <c r="I17">
        <v>1305</v>
      </c>
      <c r="J17">
        <f>(I17+I16)/2</f>
        <v>672</v>
      </c>
      <c r="K17">
        <v>532</v>
      </c>
      <c r="L17">
        <f>$E$11*K17+$E$12</f>
        <v>1107.47250755287</v>
      </c>
      <c r="M17">
        <f>L17/$D$6</f>
        <v>0.55373625377643498</v>
      </c>
      <c r="N17" t="s">
        <v>21</v>
      </c>
    </row>
    <row r="18" spans="8:14" x14ac:dyDescent="0.25">
      <c r="H18" t="s">
        <v>16</v>
      </c>
      <c r="I18">
        <v>1501</v>
      </c>
      <c r="J18" t="s">
        <v>17</v>
      </c>
    </row>
    <row r="19" spans="8:14" x14ac:dyDescent="0.25">
      <c r="H19" t="s">
        <v>23</v>
      </c>
      <c r="I19">
        <v>2331</v>
      </c>
      <c r="J19">
        <f>(I19+I18)/2</f>
        <v>1916</v>
      </c>
      <c r="K19">
        <v>343</v>
      </c>
      <c r="L19">
        <f>$E$11*K19+$E$12</f>
        <v>724.7332326283987</v>
      </c>
      <c r="M19">
        <f>L19/$D$6</f>
        <v>0.36236661631419936</v>
      </c>
      <c r="N19" t="s">
        <v>28</v>
      </c>
    </row>
    <row r="21" spans="8:14" x14ac:dyDescent="0.25">
      <c r="H21" s="1" t="s">
        <v>29</v>
      </c>
    </row>
    <row r="22" spans="8:14" x14ac:dyDescent="0.25">
      <c r="H22" t="s">
        <v>13</v>
      </c>
      <c r="I22">
        <v>12</v>
      </c>
      <c r="J22" t="s">
        <v>17</v>
      </c>
      <c r="K22" t="s">
        <v>6</v>
      </c>
      <c r="L22" t="s">
        <v>3</v>
      </c>
      <c r="M22" t="s">
        <v>18</v>
      </c>
      <c r="N22" t="s">
        <v>19</v>
      </c>
    </row>
    <row r="23" spans="8:14" x14ac:dyDescent="0.25">
      <c r="H23" t="s">
        <v>14</v>
      </c>
      <c r="I23">
        <v>2751</v>
      </c>
      <c r="J23">
        <f>(I23+I22)/2</f>
        <v>1381.5</v>
      </c>
      <c r="K23">
        <v>650</v>
      </c>
      <c r="L23">
        <f>$E$11*K23+$E$12</f>
        <v>1346.4314199395769</v>
      </c>
      <c r="M23">
        <f>L23/$D$6</f>
        <v>0.67321570996978841</v>
      </c>
      <c r="N23" t="s">
        <v>30</v>
      </c>
    </row>
    <row r="24" spans="8:14" x14ac:dyDescent="0.25">
      <c r="H24" t="s">
        <v>16</v>
      </c>
      <c r="I24">
        <v>31</v>
      </c>
      <c r="J24" t="s">
        <v>17</v>
      </c>
    </row>
    <row r="25" spans="8:14" x14ac:dyDescent="0.25">
      <c r="H25" t="s">
        <v>23</v>
      </c>
      <c r="I25">
        <v>1125</v>
      </c>
      <c r="J25">
        <f>(I25+I24)/2</f>
        <v>578</v>
      </c>
      <c r="K25">
        <v>403</v>
      </c>
      <c r="L25">
        <f>$E$11*K25+$E$12</f>
        <v>846.23776435045306</v>
      </c>
      <c r="M25">
        <f>L25/$D$6</f>
        <v>0.42311888217522653</v>
      </c>
      <c r="N25" t="s">
        <v>31</v>
      </c>
    </row>
    <row r="26" spans="8:14" x14ac:dyDescent="0.25">
      <c r="H26" t="s">
        <v>24</v>
      </c>
      <c r="I26">
        <v>66</v>
      </c>
    </row>
    <row r="27" spans="8:14" x14ac:dyDescent="0.25">
      <c r="H27" t="s">
        <v>25</v>
      </c>
      <c r="I27">
        <v>182</v>
      </c>
      <c r="J27">
        <f>(I27+I26)/2</f>
        <v>124</v>
      </c>
      <c r="K27">
        <v>237</v>
      </c>
      <c r="L27">
        <f>$E$11*K27+$E$12</f>
        <v>510.07522658610264</v>
      </c>
      <c r="M27">
        <f>L27/$D$6</f>
        <v>0.2550376132930513</v>
      </c>
      <c r="N27" t="s">
        <v>32</v>
      </c>
    </row>
    <row r="29" spans="8:14" x14ac:dyDescent="0.25">
      <c r="H29" s="1" t="s">
        <v>33</v>
      </c>
    </row>
    <row r="30" spans="8:14" x14ac:dyDescent="0.25">
      <c r="H30" t="s">
        <v>13</v>
      </c>
      <c r="I30">
        <v>323</v>
      </c>
      <c r="J30" t="s">
        <v>17</v>
      </c>
      <c r="K30" t="s">
        <v>6</v>
      </c>
      <c r="L30" t="s">
        <v>3</v>
      </c>
      <c r="M30" t="s">
        <v>18</v>
      </c>
      <c r="N30" t="s">
        <v>19</v>
      </c>
    </row>
    <row r="31" spans="8:14" x14ac:dyDescent="0.25">
      <c r="H31" t="s">
        <v>14</v>
      </c>
      <c r="I31">
        <v>4263</v>
      </c>
      <c r="J31">
        <f>(I31+I30)/2</f>
        <v>2293</v>
      </c>
      <c r="K31">
        <v>745</v>
      </c>
      <c r="L31">
        <f>$E$11*K31+$E$12</f>
        <v>1538.8135951661629</v>
      </c>
      <c r="M31">
        <f>L31/$D$6</f>
        <v>0.7694067975830815</v>
      </c>
      <c r="N31" t="s">
        <v>35</v>
      </c>
    </row>
    <row r="33" spans="8:14" x14ac:dyDescent="0.25">
      <c r="H33" s="1" t="s">
        <v>34</v>
      </c>
    </row>
    <row r="34" spans="8:14" x14ac:dyDescent="0.25">
      <c r="H34" t="s">
        <v>13</v>
      </c>
      <c r="I34">
        <v>68</v>
      </c>
      <c r="J34" t="s">
        <v>17</v>
      </c>
      <c r="K34" t="s">
        <v>6</v>
      </c>
      <c r="L34" t="s">
        <v>3</v>
      </c>
      <c r="M34" t="s">
        <v>18</v>
      </c>
      <c r="N34" t="s">
        <v>19</v>
      </c>
    </row>
    <row r="35" spans="8:14" x14ac:dyDescent="0.25">
      <c r="H35" t="s">
        <v>14</v>
      </c>
      <c r="I35">
        <v>2066</v>
      </c>
      <c r="J35">
        <f>(I35+I34)/2</f>
        <v>1067</v>
      </c>
      <c r="K35">
        <v>624</v>
      </c>
      <c r="L35">
        <f>$E$11*K35+$E$12</f>
        <v>1293.7794561933533</v>
      </c>
      <c r="M35">
        <f>L35/$D$6</f>
        <v>0.64688972809667666</v>
      </c>
      <c r="N35" t="s">
        <v>36</v>
      </c>
    </row>
    <row r="36" spans="8:14" x14ac:dyDescent="0.25">
      <c r="H36" t="s">
        <v>16</v>
      </c>
      <c r="I36">
        <v>2414</v>
      </c>
      <c r="J36" t="s">
        <v>17</v>
      </c>
    </row>
    <row r="37" spans="8:14" x14ac:dyDescent="0.25">
      <c r="H37" t="s">
        <v>23</v>
      </c>
      <c r="I37">
        <v>3318</v>
      </c>
      <c r="J37">
        <f>(I37+I36)/2</f>
        <v>2866</v>
      </c>
      <c r="K37">
        <v>484</v>
      </c>
      <c r="L37">
        <f>$E$11*K37+$E$12</f>
        <v>1010.2688821752265</v>
      </c>
      <c r="M37">
        <f>L37/$D$6</f>
        <v>0.5051344410876133</v>
      </c>
      <c r="N37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2018-05-14T09:14:27Z</dcterms:created>
  <dcterms:modified xsi:type="dcterms:W3CDTF">2018-05-14T13:04:30Z</dcterms:modified>
</cp:coreProperties>
</file>