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 Models" sheetId="1" r:id="rId4"/>
    <sheet state="visible" name="XLNet" sheetId="2" r:id="rId5"/>
    <sheet state="visible" name="BERT" sheetId="3" r:id="rId6"/>
    <sheet state="visible" name="LightGBM" sheetId="4" r:id="rId7"/>
    <sheet state="visible" name="BILSTM" sheetId="5" r:id="rId8"/>
  </sheets>
  <definedNames/>
  <calcPr/>
  <extLst>
    <ext uri="GoogleSheetsCustomDataVersion1">
      <go:sheetsCustomData xmlns:go="http://customooxmlschemas.google.com/" r:id="rId9" roundtripDataSignature="AMtx7mge8Gm5cuKlLwBWkpc44U/S29Uuug=="/>
    </ext>
  </extLst>
</workbook>
</file>

<file path=xl/sharedStrings.xml><?xml version="1.0" encoding="utf-8"?>
<sst xmlns="http://schemas.openxmlformats.org/spreadsheetml/2006/main" count="264" uniqueCount="120">
  <si>
    <t>Algorithm</t>
  </si>
  <si>
    <t xml:space="preserve">Algorithm </t>
  </si>
  <si>
    <t xml:space="preserve">ALGORITHM </t>
  </si>
  <si>
    <t>TP</t>
  </si>
  <si>
    <t>TN</t>
  </si>
  <si>
    <t>FP</t>
  </si>
  <si>
    <t>FN</t>
  </si>
  <si>
    <t>Amount of article text considered</t>
  </si>
  <si>
    <t>Precision tp / (tp + fp)</t>
  </si>
  <si>
    <t>Recall / TPR tp / (tp + fn)</t>
  </si>
  <si>
    <t>TNR    tn / (tn + fp)</t>
  </si>
  <si>
    <t>Accuracy (tp + tn)/ (tp + tn + fp + fn)</t>
  </si>
  <si>
    <t>Balanced Accuracy (TNR+ TPR)/2</t>
  </si>
  <si>
    <t>F1 Score 2 * (pre * rec)/(pre+rec)</t>
  </si>
  <si>
    <t xml:space="preserve">MCC (Matthews correlation coefficient) (TP*TN - FP*FN)/sqrt((TP+FP)(TP+FN)(TN+FP)(TN+FN) </t>
  </si>
  <si>
    <t>macro avg precision</t>
  </si>
  <si>
    <t>macro avg recall</t>
  </si>
  <si>
    <t>macro avg f1</t>
  </si>
  <si>
    <t>weighted avg precision</t>
  </si>
  <si>
    <t>weighted avg recall</t>
  </si>
  <si>
    <t>weighted avg f1</t>
  </si>
  <si>
    <t>Logistic Regression- CountVectorizer</t>
  </si>
  <si>
    <t xml:space="preserve">FP </t>
  </si>
  <si>
    <t>Extra Details (If necessary)</t>
  </si>
  <si>
    <t>BERT Base</t>
  </si>
  <si>
    <t>EXTRA DETAILS (IF NECESSARY)</t>
  </si>
  <si>
    <t>PRECISION TP / (TP + FP)</t>
  </si>
  <si>
    <t>RECALL / TPR TP / (TP + FN)</t>
  </si>
  <si>
    <t>TNR    TN / (TN + FP)</t>
  </si>
  <si>
    <t>ACCURACY (TP + TN)/ (TP + TN + FP + FN)</t>
  </si>
  <si>
    <t>BALANCED ACCURACY (TNR+ TPR)/2</t>
  </si>
  <si>
    <t>F1 SCORE 2 * (PRE * REC)/(PRE+REC)</t>
  </si>
  <si>
    <t xml:space="preserve">MCC (MATTHEWS CORRELATION COEFFICIENT) (TP*TN - FP*FN)/SQRT((TP+FP)(TP+FN)(TN+FP)(TN+FN) </t>
  </si>
  <si>
    <t>MACRO AVG PRECISION</t>
  </si>
  <si>
    <t>First 64 words</t>
  </si>
  <si>
    <t>MACRO AVG RECALL</t>
  </si>
  <si>
    <t>MACRO AVG F1</t>
  </si>
  <si>
    <t>bert-base-uncased, 64 tokens, batch size = 24, epochs = 10</t>
  </si>
  <si>
    <t>WEIGHTED AVG PRECISION</t>
  </si>
  <si>
    <t>WEIGHTED AVG RECALL</t>
  </si>
  <si>
    <t>WEIGHTED AVG F1</t>
  </si>
  <si>
    <t>BRIER SCORE</t>
  </si>
  <si>
    <t>AREA UNDER ROC</t>
  </si>
  <si>
    <t>AREA UNDER P-R CURVE</t>
  </si>
  <si>
    <t>XLNet</t>
  </si>
  <si>
    <t>93</t>
  </si>
  <si>
    <t>xlnet-base-uncased, 64 tokens, batch size = 8</t>
  </si>
  <si>
    <t>bert-base-cased, 64 tokens, batch size = 24, epochs = 10</t>
  </si>
  <si>
    <t>First 128 words</t>
  </si>
  <si>
    <t>bert-base-uncased, 128  tokens, batch size = 24, epochs = 10</t>
  </si>
  <si>
    <t>First 256 words</t>
  </si>
  <si>
    <t>55</t>
  </si>
  <si>
    <t>xlnet-base-uncased, 128 tokens, batch size = 8</t>
  </si>
  <si>
    <t>First 512 words</t>
  </si>
  <si>
    <t>bert-base-cased, 128 tokens, batch size = 24, epochs = 10</t>
  </si>
  <si>
    <t>Logistic regression- Tf-idf</t>
  </si>
  <si>
    <t>bert-base-uncased, 256 tokens, batch size = 24, epochs = 10</t>
  </si>
  <si>
    <t>85</t>
  </si>
  <si>
    <t>xlnet-base-uncased, 256 tokens, batch size = 8</t>
  </si>
  <si>
    <t>bert-base-cased, 256 tokens, batch size = 24, epochs = 10</t>
  </si>
  <si>
    <t>63</t>
  </si>
  <si>
    <t>xlnet-base-uncased, 512 tokens, batch size = 8</t>
  </si>
  <si>
    <t>bert-base-uncased, 512 tokens, batch size = 24, epochs = 10</t>
  </si>
  <si>
    <t>81</t>
  </si>
  <si>
    <t>xlnet-base-cased, 64 tokens, batch size = 8</t>
  </si>
  <si>
    <t>88</t>
  </si>
  <si>
    <t>xlnet-base-cased, 128 tokens, batch size = 8</t>
  </si>
  <si>
    <t>bert-base-cased, 512 tokens, batch size = 24, epochs = 10</t>
  </si>
  <si>
    <t>Logistic Regression- Tf-idf</t>
  </si>
  <si>
    <t>First 200 words</t>
  </si>
  <si>
    <t>62</t>
  </si>
  <si>
    <t>xlnet-base-cased, 256 tokens, batch size = 8</t>
  </si>
  <si>
    <t>bert-base-cased, 200 tokens, batch size = 24, epochs = 10</t>
  </si>
  <si>
    <t>Last 200 words</t>
  </si>
  <si>
    <t>xlnet-base-cased, 512 tokens, batch size = 8</t>
  </si>
  <si>
    <t>bert-base-uncased, 200 tokens, batch size = 24, epochs = 10</t>
  </si>
  <si>
    <t>118</t>
  </si>
  <si>
    <t>xlnet-large-uncased, 64 tokens, batch size = 8</t>
  </si>
  <si>
    <t>Decision Tree Classifier</t>
  </si>
  <si>
    <t>BERT Large</t>
  </si>
  <si>
    <t>bert-large-uncased, 64 tokens, batch size = 16, epochs = 1</t>
  </si>
  <si>
    <t>83</t>
  </si>
  <si>
    <t>xlnet-large-uncased, 128 tokens, batch size = 8</t>
  </si>
  <si>
    <t>bert-large-cased, 64 token, batch size = 16, epochs = 1</t>
  </si>
  <si>
    <t xml:space="preserve">XLNet </t>
  </si>
  <si>
    <t>65</t>
  </si>
  <si>
    <t>xlnet-large-uncased, 256 tokens, batch size = 8</t>
  </si>
  <si>
    <t>bert-large-uncased, 128 tokens, batch size = 16, epochs = 1</t>
  </si>
  <si>
    <t>bert-large-cased, 128 token, batch size = 16, epochs = 1</t>
  </si>
  <si>
    <t>Random Forest Classifier</t>
  </si>
  <si>
    <t>bert-large-cased, 150 token, batch size = 16, epochs = 1</t>
  </si>
  <si>
    <t>bert-large-uncased, 150 tokens, batch size = 16, epochs = 1</t>
  </si>
  <si>
    <t>OUT OF MEMORY</t>
  </si>
  <si>
    <t>bert-large-uncased, 200 tokens, batch size = 16, epochs = 1</t>
  </si>
  <si>
    <t>Gradient Boosting Classifier</t>
  </si>
  <si>
    <t>LightGBM</t>
  </si>
  <si>
    <t>64 tokens, original article, unoptimized</t>
  </si>
  <si>
    <t>BiLSTM</t>
  </si>
  <si>
    <t>64 words, 300 dimensional word embedding</t>
  </si>
  <si>
    <t>128 words, 300 dimensional word embedding</t>
  </si>
  <si>
    <t>256 words, 300 dimensional word embedding</t>
  </si>
  <si>
    <t>512 words, 300 dimensional word embedding</t>
  </si>
  <si>
    <t>BiLSTM with attention</t>
  </si>
  <si>
    <t>64 words, 300 dimensional embedding</t>
  </si>
  <si>
    <t>64 tokens, preprocessed article, unoptimized</t>
  </si>
  <si>
    <t>128 words, 300 dimensional embedding</t>
  </si>
  <si>
    <t>256 words, 300 dimensional embedding</t>
  </si>
  <si>
    <t>512 words, 300 dimensional embedding</t>
  </si>
  <si>
    <t>LSTM with attention</t>
  </si>
  <si>
    <t>128 tokens, original article, unoptimized</t>
  </si>
  <si>
    <t>Combined BiLSTM</t>
  </si>
  <si>
    <t>64 words from article, all from heading, 300 dimensional word embedding</t>
  </si>
  <si>
    <t>128 words from article, all from heading, 300 dimensional word embedding</t>
  </si>
  <si>
    <t>256 words from article, all from heading, 300 dimensional word embedding</t>
  </si>
  <si>
    <t>512 words from article, all from heading, 300 dimensional word embedding</t>
  </si>
  <si>
    <t>128 tokens, preprocessed article, unoptimized</t>
  </si>
  <si>
    <t>256 tokens, original article, unoptimized</t>
  </si>
  <si>
    <t>256 tokens, preprocessed article, unoptimized</t>
  </si>
  <si>
    <t>512 tokens, original article, unoptimized</t>
  </si>
  <si>
    <t>512 tokens, preprocessed article, unoptimized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</si>
</sst>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sz val="11.0"/>
      <color rgb="FF212121"/>
      <name val="Monospace"/>
    </font>
    <font>
      <color rgb="FF000000"/>
      <name val="Roboto"/>
    </font>
    <font>
      <sz val="11.0"/>
      <color rgb="FF000000"/>
      <name val="Arial"/>
    </font>
    <font>
      <color rgb="FF000000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2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3" fontId="4" numFmtId="0" xfId="0" applyFill="1" applyFont="1"/>
    <xf borderId="0" fillId="3" fontId="5" numFmtId="0" xfId="0" applyFont="1"/>
    <xf borderId="3" fillId="0" fontId="3" numFmtId="164" xfId="0" applyBorder="1" applyFont="1" applyNumberFormat="1"/>
    <xf borderId="0" fillId="0" fontId="3" numFmtId="164" xfId="0" applyFont="1" applyNumberFormat="1"/>
    <xf borderId="0" fillId="0" fontId="3" numFmtId="1" xfId="0" applyFont="1" applyNumberFormat="1"/>
    <xf borderId="4" fillId="0" fontId="3" numFmtId="164" xfId="0" applyBorder="1" applyFont="1" applyNumberFormat="1"/>
    <xf borderId="0" fillId="0" fontId="6" numFmtId="164" xfId="0" applyFont="1" applyNumberFormat="1"/>
    <xf borderId="3" fillId="3" fontId="7" numFmtId="0" xfId="0" applyAlignment="1" applyBorder="1" applyFont="1">
      <alignment readingOrder="0"/>
    </xf>
    <xf borderId="0" fillId="3" fontId="3" numFmtId="0" xfId="0" applyFont="1"/>
    <xf borderId="4" fillId="3" fontId="3" numFmtId="0" xfId="0" applyBorder="1" applyFont="1"/>
    <xf borderId="0" fillId="3" fontId="3" numFmtId="164" xfId="0" applyFont="1" applyNumberFormat="1"/>
    <xf borderId="0" fillId="3" fontId="6" numFmtId="164" xfId="0" applyFont="1" applyNumberFormat="1"/>
    <xf borderId="4" fillId="3" fontId="3" numFmtId="164" xfId="0" applyBorder="1" applyFont="1" applyNumberFormat="1"/>
    <xf borderId="0" fillId="3" fontId="3" numFmtId="0" xfId="0" applyFont="1"/>
    <xf borderId="3" fillId="0" fontId="3" numFmtId="0" xfId="0" applyBorder="1" applyFont="1"/>
    <xf borderId="4" fillId="0" fontId="3" numFmtId="0" xfId="0" applyBorder="1" applyFont="1"/>
    <xf borderId="0" fillId="0" fontId="3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3" fontId="7" numFmtId="0" xfId="0" applyFont="1"/>
    <xf borderId="0" fillId="3" fontId="7" numFmtId="0" xfId="0" applyAlignment="1" applyFont="1">
      <alignment horizontal="left"/>
    </xf>
    <xf borderId="0" fillId="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32.71"/>
    <col customWidth="1" min="2" max="2" width="7.0"/>
    <col customWidth="1" min="3" max="3" width="8.71"/>
    <col customWidth="1" min="4" max="4" width="8.86"/>
    <col customWidth="1" min="5" max="5" width="7.57"/>
    <col customWidth="1" min="6" max="6" width="20.14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ht="15.75" customHeight="1">
      <c r="A2" s="3" t="s">
        <v>21</v>
      </c>
      <c r="B2" s="4">
        <v>226.0</v>
      </c>
      <c r="C2" s="4">
        <v>2770.0</v>
      </c>
      <c r="D2" s="4">
        <v>313.0</v>
      </c>
      <c r="E2" s="4">
        <v>127.0</v>
      </c>
      <c r="F2" s="4" t="s">
        <v>34</v>
      </c>
      <c r="G2" s="8">
        <f t="shared" ref="G2:G23" si="1">$B2/($B2+$D2)</f>
        <v>0.4192949907</v>
      </c>
      <c r="H2" s="8">
        <f t="shared" ref="H2:H23" si="2">$B2/($B2+$E2)</f>
        <v>0.6402266289</v>
      </c>
      <c r="I2" s="8">
        <f t="shared" ref="I2:I23" si="3">$C2/($C2+$D2)</f>
        <v>0.8984755109</v>
      </c>
      <c r="J2" s="8">
        <f t="shared" ref="J2:J23" si="4">($B2+$C2)/($B2+$C2+$D2+$E2)</f>
        <v>0.8719441211</v>
      </c>
      <c r="K2" s="8">
        <f t="shared" ref="K2:K23" si="5">($H2+$I2)/2</f>
        <v>0.7693510699</v>
      </c>
      <c r="L2" s="8">
        <f t="shared" ref="L2:L23" si="6">2*($G2*$H2)/($G2+$H2)</f>
        <v>0.5067264574</v>
      </c>
      <c r="M2" s="8">
        <f t="shared" ref="M2:M23" si="7">(($B2*$C2)-($D2*$E2))/SQRT(($B2+$D2)*($B2+$E2)*($C2+$D2)*($C2+$E2))</f>
        <v>0.4497324093</v>
      </c>
      <c r="N2" s="8">
        <f t="shared" ref="N2:N23" si="8">(($B2/($B2+$D2)) + ($C2/($C2+$E2)))/2</f>
        <v>0.6877282686</v>
      </c>
      <c r="O2" s="8">
        <f t="shared" ref="O2:O23" si="9">(($B2/($B2+$E2)) + ($C2/($C2+$D2)))/2</f>
        <v>0.7693510699</v>
      </c>
      <c r="P2" s="11">
        <f t="shared" ref="P2:P23" si="10">2*($N2*$O2)/($N2+$O2)</f>
        <v>0.7262534925</v>
      </c>
      <c r="Q2" s="8">
        <f t="shared" ref="Q2:Q23" si="11"> (($B2 + $E2) * (($B2/($B2+$D2))) + (($C2 + $D2) * ($C2/($C2+$E2)))) / (($B2 + $E2) + ($C2 + $D2))</f>
        <v>0.901006164</v>
      </c>
      <c r="R2" s="8">
        <f t="shared" ref="R2:R23" si="12"> (($B2 + $E2) * (($B2/($B2+$E2))) + (($C2 + $D2) * ($C2/($C2+$D2)))) / (($B2 + $E2) + ($C2 + $D2))</f>
        <v>0.8719441211</v>
      </c>
      <c r="S2" s="11">
        <f t="shared" ref="S2:S23" si="13">2*($Q2*$R2)/($Q2+$R2)</f>
        <v>0.8862369513</v>
      </c>
    </row>
    <row r="3" ht="15.75" customHeight="1">
      <c r="A3" s="3" t="s">
        <v>21</v>
      </c>
      <c r="B3" s="4">
        <v>185.0</v>
      </c>
      <c r="C3" s="4">
        <v>2947.0</v>
      </c>
      <c r="D3" s="4">
        <v>136.0</v>
      </c>
      <c r="E3" s="4">
        <v>168.0</v>
      </c>
      <c r="F3" s="4" t="s">
        <v>48</v>
      </c>
      <c r="G3" s="8">
        <f t="shared" si="1"/>
        <v>0.5763239875</v>
      </c>
      <c r="H3" s="8">
        <f t="shared" si="2"/>
        <v>0.5240793201</v>
      </c>
      <c r="I3" s="8">
        <f t="shared" si="3"/>
        <v>0.9558871229</v>
      </c>
      <c r="J3" s="8">
        <f t="shared" si="4"/>
        <v>0.9115250291</v>
      </c>
      <c r="K3" s="8">
        <f t="shared" si="5"/>
        <v>0.7399832215</v>
      </c>
      <c r="L3" s="8">
        <f t="shared" si="6"/>
        <v>0.5489614243</v>
      </c>
      <c r="M3" s="8">
        <f t="shared" si="7"/>
        <v>0.5007298111</v>
      </c>
      <c r="N3" s="8">
        <f t="shared" si="8"/>
        <v>0.7611957016</v>
      </c>
      <c r="O3" s="8">
        <f t="shared" si="9"/>
        <v>0.7399832215</v>
      </c>
      <c r="P3" s="11">
        <f t="shared" si="10"/>
        <v>0.7504395896</v>
      </c>
      <c r="Q3" s="8">
        <f t="shared" si="11"/>
        <v>0.9080815513</v>
      </c>
      <c r="R3" s="8">
        <f t="shared" si="12"/>
        <v>0.9115250291</v>
      </c>
      <c r="S3" s="11">
        <f t="shared" si="13"/>
        <v>0.9098000319</v>
      </c>
    </row>
    <row r="4" ht="15.75" customHeight="1">
      <c r="A4" s="3" t="s">
        <v>21</v>
      </c>
      <c r="B4" s="4">
        <v>249.0</v>
      </c>
      <c r="C4" s="4">
        <v>2867.0</v>
      </c>
      <c r="D4" s="4">
        <v>216.0</v>
      </c>
      <c r="E4" s="4">
        <v>104.0</v>
      </c>
      <c r="F4" s="4" t="s">
        <v>50</v>
      </c>
      <c r="G4" s="8">
        <f t="shared" si="1"/>
        <v>0.535483871</v>
      </c>
      <c r="H4" s="8">
        <f t="shared" si="2"/>
        <v>0.7053824363</v>
      </c>
      <c r="I4" s="8">
        <f t="shared" si="3"/>
        <v>0.9299383717</v>
      </c>
      <c r="J4" s="8">
        <f t="shared" si="4"/>
        <v>0.9068684517</v>
      </c>
      <c r="K4" s="8">
        <f t="shared" si="5"/>
        <v>0.817660404</v>
      </c>
      <c r="L4" s="8">
        <f t="shared" si="6"/>
        <v>0.608801956</v>
      </c>
      <c r="M4" s="8">
        <f t="shared" si="7"/>
        <v>0.5638835072</v>
      </c>
      <c r="N4" s="8">
        <f t="shared" si="8"/>
        <v>0.7502394111</v>
      </c>
      <c r="O4" s="8">
        <f t="shared" si="9"/>
        <v>0.817660404</v>
      </c>
      <c r="P4" s="11">
        <f t="shared" si="10"/>
        <v>0.7825003282</v>
      </c>
      <c r="Q4" s="8">
        <f t="shared" si="11"/>
        <v>0.9208688129</v>
      </c>
      <c r="R4" s="8">
        <f t="shared" si="12"/>
        <v>0.9068684517</v>
      </c>
      <c r="S4" s="11">
        <f t="shared" si="13"/>
        <v>0.9138150113</v>
      </c>
    </row>
    <row r="5" ht="15.75" customHeight="1">
      <c r="A5" s="3" t="s">
        <v>21</v>
      </c>
      <c r="B5" s="4">
        <v>262.0</v>
      </c>
      <c r="C5" s="4">
        <v>2936.0</v>
      </c>
      <c r="D5" s="4">
        <v>147.0</v>
      </c>
      <c r="E5" s="4">
        <v>91.0</v>
      </c>
      <c r="F5" s="4" t="s">
        <v>53</v>
      </c>
      <c r="G5" s="8">
        <f t="shared" si="1"/>
        <v>0.6405867971</v>
      </c>
      <c r="H5" s="8">
        <f t="shared" si="2"/>
        <v>0.7422096317</v>
      </c>
      <c r="I5" s="8">
        <f t="shared" si="3"/>
        <v>0.9523191696</v>
      </c>
      <c r="J5" s="8">
        <f t="shared" si="4"/>
        <v>0.9307334109</v>
      </c>
      <c r="K5" s="8">
        <f t="shared" si="5"/>
        <v>0.8472644007</v>
      </c>
      <c r="L5" s="8">
        <f t="shared" si="6"/>
        <v>0.687664042</v>
      </c>
      <c r="M5" s="8">
        <f t="shared" si="7"/>
        <v>0.6511731888</v>
      </c>
      <c r="N5" s="8">
        <f t="shared" si="8"/>
        <v>0.8052620143</v>
      </c>
      <c r="O5" s="8">
        <f t="shared" si="9"/>
        <v>0.8472644007</v>
      </c>
      <c r="P5" s="11">
        <f t="shared" si="10"/>
        <v>0.8257294186</v>
      </c>
      <c r="Q5" s="8">
        <f t="shared" si="11"/>
        <v>0.9361011712</v>
      </c>
      <c r="R5" s="8">
        <f t="shared" si="12"/>
        <v>0.9307334109</v>
      </c>
      <c r="S5" s="11">
        <f t="shared" si="13"/>
        <v>0.9334095741</v>
      </c>
    </row>
    <row r="6" ht="15.75" customHeight="1">
      <c r="A6" s="4" t="s">
        <v>55</v>
      </c>
      <c r="B6" s="4">
        <v>249.0</v>
      </c>
      <c r="C6" s="4">
        <v>2799.0</v>
      </c>
      <c r="D6" s="4">
        <v>284.0</v>
      </c>
      <c r="E6" s="4">
        <v>104.0</v>
      </c>
      <c r="F6" s="4" t="s">
        <v>34</v>
      </c>
      <c r="G6" s="8">
        <f t="shared" si="1"/>
        <v>0.4671669794</v>
      </c>
      <c r="H6" s="8">
        <f t="shared" si="2"/>
        <v>0.7053824363</v>
      </c>
      <c r="I6" s="8">
        <f t="shared" si="3"/>
        <v>0.9078819332</v>
      </c>
      <c r="J6" s="8">
        <f t="shared" si="4"/>
        <v>0.8870779977</v>
      </c>
      <c r="K6" s="8">
        <f t="shared" si="5"/>
        <v>0.8066321847</v>
      </c>
      <c r="L6" s="8">
        <f t="shared" si="6"/>
        <v>0.5620767494</v>
      </c>
      <c r="M6" s="8">
        <f t="shared" si="7"/>
        <v>0.5143215548</v>
      </c>
      <c r="N6" s="8">
        <f t="shared" si="8"/>
        <v>0.7156709854</v>
      </c>
      <c r="O6" s="8">
        <f t="shared" si="9"/>
        <v>0.8066321847</v>
      </c>
      <c r="P6" s="11">
        <f t="shared" si="10"/>
        <v>0.7584340121</v>
      </c>
      <c r="Q6" s="8">
        <f t="shared" si="11"/>
        <v>0.9131145059</v>
      </c>
      <c r="R6" s="8">
        <f t="shared" si="12"/>
        <v>0.8870779977</v>
      </c>
      <c r="S6" s="11">
        <f t="shared" si="13"/>
        <v>0.8999079664</v>
      </c>
    </row>
    <row r="7" ht="15.75" customHeight="1">
      <c r="A7" s="4" t="s">
        <v>55</v>
      </c>
      <c r="B7" s="4">
        <v>206.0</v>
      </c>
      <c r="C7" s="4">
        <v>2953.0</v>
      </c>
      <c r="D7" s="4">
        <v>130.0</v>
      </c>
      <c r="E7" s="4">
        <v>147.0</v>
      </c>
      <c r="F7" s="4" t="s">
        <v>48</v>
      </c>
      <c r="G7" s="21">
        <f t="shared" si="1"/>
        <v>0.6130952381</v>
      </c>
      <c r="H7" s="21">
        <f t="shared" si="2"/>
        <v>0.5835694051</v>
      </c>
      <c r="I7" s="21">
        <f t="shared" si="3"/>
        <v>0.9578332793</v>
      </c>
      <c r="J7" s="21">
        <f t="shared" si="4"/>
        <v>0.9193830035</v>
      </c>
      <c r="K7" s="21">
        <f t="shared" si="5"/>
        <v>0.7707013422</v>
      </c>
      <c r="L7" s="21">
        <f t="shared" si="6"/>
        <v>0.5979680697</v>
      </c>
      <c r="M7" s="21">
        <f t="shared" si="7"/>
        <v>0.5534062176</v>
      </c>
      <c r="N7" s="21">
        <f t="shared" si="8"/>
        <v>0.7828379416</v>
      </c>
      <c r="O7" s="21">
        <f t="shared" si="9"/>
        <v>0.7707013422</v>
      </c>
      <c r="P7" s="22">
        <f t="shared" si="10"/>
        <v>0.776722235</v>
      </c>
      <c r="Q7" s="21">
        <f t="shared" si="11"/>
        <v>0.9177033609</v>
      </c>
      <c r="R7" s="21">
        <f t="shared" si="12"/>
        <v>0.9193830035</v>
      </c>
      <c r="S7" s="22">
        <f t="shared" si="13"/>
        <v>0.9185424144</v>
      </c>
    </row>
    <row r="8" ht="15.75" customHeight="1">
      <c r="A8" s="4" t="s">
        <v>55</v>
      </c>
      <c r="B8" s="4">
        <v>257.0</v>
      </c>
      <c r="C8" s="4">
        <v>2917.0</v>
      </c>
      <c r="D8" s="4">
        <v>166.0</v>
      </c>
      <c r="E8" s="4">
        <v>102.0</v>
      </c>
      <c r="F8" s="4" t="s">
        <v>50</v>
      </c>
      <c r="G8" s="21">
        <f t="shared" si="1"/>
        <v>0.6075650118</v>
      </c>
      <c r="H8" s="21">
        <f t="shared" si="2"/>
        <v>0.7158774373</v>
      </c>
      <c r="I8" s="21">
        <f t="shared" si="3"/>
        <v>0.9461563412</v>
      </c>
      <c r="J8" s="21">
        <f t="shared" si="4"/>
        <v>0.9221382917</v>
      </c>
      <c r="K8" s="21">
        <f t="shared" si="5"/>
        <v>0.8310168893</v>
      </c>
      <c r="L8" s="21">
        <f t="shared" si="6"/>
        <v>0.6572890026</v>
      </c>
      <c r="M8" s="21">
        <f t="shared" si="7"/>
        <v>0.6163287051</v>
      </c>
      <c r="N8" s="21">
        <f t="shared" si="8"/>
        <v>0.786889495</v>
      </c>
      <c r="O8" s="21">
        <f t="shared" si="9"/>
        <v>0.8310168893</v>
      </c>
      <c r="P8" s="22">
        <f t="shared" si="10"/>
        <v>0.8083514185</v>
      </c>
      <c r="Q8" s="21">
        <f t="shared" si="11"/>
        <v>0.9288069535</v>
      </c>
      <c r="R8" s="21">
        <f t="shared" si="12"/>
        <v>0.9221382917</v>
      </c>
      <c r="S8" s="22">
        <f t="shared" si="13"/>
        <v>0.9254606095</v>
      </c>
    </row>
    <row r="9" ht="15.75" customHeight="1">
      <c r="A9" s="4" t="s">
        <v>55</v>
      </c>
      <c r="B9" s="4">
        <v>262.0</v>
      </c>
      <c r="C9" s="4">
        <v>2966.0</v>
      </c>
      <c r="D9" s="4">
        <v>117.0</v>
      </c>
      <c r="E9" s="4">
        <v>91.0</v>
      </c>
      <c r="F9" s="4" t="s">
        <v>53</v>
      </c>
      <c r="G9" s="21">
        <f t="shared" si="1"/>
        <v>0.691292876</v>
      </c>
      <c r="H9" s="21">
        <f t="shared" si="2"/>
        <v>0.7422096317</v>
      </c>
      <c r="I9" s="21">
        <f t="shared" si="3"/>
        <v>0.9620499513</v>
      </c>
      <c r="J9" s="21">
        <f t="shared" si="4"/>
        <v>0.9394644936</v>
      </c>
      <c r="K9" s="21">
        <f t="shared" si="5"/>
        <v>0.8521297915</v>
      </c>
      <c r="L9" s="21">
        <f t="shared" si="6"/>
        <v>0.7158469945</v>
      </c>
      <c r="M9" s="21">
        <f t="shared" si="7"/>
        <v>0.6825579918</v>
      </c>
      <c r="N9" s="21">
        <f t="shared" si="8"/>
        <v>0.8307625649</v>
      </c>
      <c r="O9" s="21">
        <f t="shared" si="9"/>
        <v>0.8521297915</v>
      </c>
      <c r="P9" s="22">
        <f t="shared" si="10"/>
        <v>0.8413105313</v>
      </c>
      <c r="Q9" s="21">
        <f t="shared" si="11"/>
        <v>0.9415752107</v>
      </c>
      <c r="R9" s="21">
        <f t="shared" si="12"/>
        <v>0.9394644936</v>
      </c>
      <c r="S9" s="22">
        <f t="shared" si="13"/>
        <v>0.9405186679</v>
      </c>
    </row>
    <row r="10" ht="15.75" customHeight="1">
      <c r="A10" s="4" t="s">
        <v>68</v>
      </c>
      <c r="B10" s="4">
        <v>256.0</v>
      </c>
      <c r="C10" s="4">
        <v>2882.0</v>
      </c>
      <c r="D10" s="4">
        <v>201.0</v>
      </c>
      <c r="E10" s="4">
        <v>97.0</v>
      </c>
      <c r="F10" s="4" t="s">
        <v>69</v>
      </c>
      <c r="G10" s="8">
        <f t="shared" si="1"/>
        <v>0.5601750547</v>
      </c>
      <c r="H10" s="8">
        <f t="shared" si="2"/>
        <v>0.7252124646</v>
      </c>
      <c r="I10" s="8">
        <f t="shared" si="3"/>
        <v>0.9348037626</v>
      </c>
      <c r="J10" s="8">
        <f t="shared" si="4"/>
        <v>0.9132712456</v>
      </c>
      <c r="K10" s="8">
        <f t="shared" si="5"/>
        <v>0.8300081136</v>
      </c>
      <c r="L10" s="8">
        <f t="shared" si="6"/>
        <v>0.6320987654</v>
      </c>
      <c r="M10" s="8">
        <f t="shared" si="7"/>
        <v>0.5901132643</v>
      </c>
      <c r="N10" s="8">
        <f t="shared" si="8"/>
        <v>0.7638068963</v>
      </c>
      <c r="O10" s="8">
        <f t="shared" si="9"/>
        <v>0.8300081136</v>
      </c>
      <c r="P10" s="11">
        <f t="shared" si="10"/>
        <v>0.7955326273</v>
      </c>
      <c r="Q10" s="8">
        <f t="shared" si="11"/>
        <v>0.9255982023</v>
      </c>
      <c r="R10" s="8">
        <f t="shared" si="12"/>
        <v>0.9132712456</v>
      </c>
      <c r="S10" s="11">
        <f t="shared" si="13"/>
        <v>0.9193934068</v>
      </c>
    </row>
    <row r="11" ht="15.75" customHeight="1">
      <c r="A11" s="4" t="s">
        <v>68</v>
      </c>
      <c r="B11" s="4">
        <v>250.0</v>
      </c>
      <c r="C11" s="4">
        <v>2985.0</v>
      </c>
      <c r="D11" s="4">
        <v>98.0</v>
      </c>
      <c r="E11" s="4">
        <v>103.0</v>
      </c>
      <c r="F11" s="4" t="s">
        <v>73</v>
      </c>
      <c r="G11" s="8">
        <f t="shared" si="1"/>
        <v>0.7183908046</v>
      </c>
      <c r="H11" s="8">
        <f t="shared" si="2"/>
        <v>0.7082152975</v>
      </c>
      <c r="I11" s="8">
        <f t="shared" si="3"/>
        <v>0.9682127798</v>
      </c>
      <c r="J11" s="8">
        <f t="shared" si="4"/>
        <v>0.9415017462</v>
      </c>
      <c r="K11" s="8">
        <f t="shared" si="5"/>
        <v>0.8382140386</v>
      </c>
      <c r="L11" s="8">
        <f t="shared" si="6"/>
        <v>0.7132667618</v>
      </c>
      <c r="M11" s="8">
        <f t="shared" si="7"/>
        <v>0.680718374</v>
      </c>
      <c r="N11" s="8">
        <f t="shared" si="8"/>
        <v>0.8425179412</v>
      </c>
      <c r="O11" s="8">
        <f t="shared" si="9"/>
        <v>0.8382140386</v>
      </c>
      <c r="P11" s="11">
        <f t="shared" si="10"/>
        <v>0.8403604793</v>
      </c>
      <c r="Q11" s="8">
        <f t="shared" si="11"/>
        <v>0.9411404915</v>
      </c>
      <c r="R11" s="8">
        <f t="shared" si="12"/>
        <v>0.9415017462</v>
      </c>
      <c r="S11" s="11">
        <f t="shared" si="13"/>
        <v>0.9413210842</v>
      </c>
    </row>
    <row r="12" ht="15.75" customHeight="1">
      <c r="A12" s="4" t="s">
        <v>78</v>
      </c>
      <c r="B12" s="4">
        <v>75.0</v>
      </c>
      <c r="C12" s="4">
        <v>2975.0</v>
      </c>
      <c r="D12" s="4">
        <v>108.0</v>
      </c>
      <c r="E12" s="4">
        <v>278.0</v>
      </c>
      <c r="F12" s="4" t="s">
        <v>34</v>
      </c>
      <c r="G12" s="8">
        <f t="shared" si="1"/>
        <v>0.4098360656</v>
      </c>
      <c r="H12" s="8">
        <f t="shared" si="2"/>
        <v>0.2124645892</v>
      </c>
      <c r="I12" s="8">
        <f t="shared" si="3"/>
        <v>0.9649691859</v>
      </c>
      <c r="J12" s="8">
        <f t="shared" si="4"/>
        <v>0.8876600698</v>
      </c>
      <c r="K12" s="8">
        <f t="shared" si="5"/>
        <v>0.5887168875</v>
      </c>
      <c r="L12" s="8">
        <f t="shared" si="6"/>
        <v>0.2798507463</v>
      </c>
      <c r="M12" s="8">
        <f t="shared" si="7"/>
        <v>0.239906951</v>
      </c>
      <c r="N12" s="8">
        <f t="shared" si="8"/>
        <v>0.6621882449</v>
      </c>
      <c r="O12" s="8">
        <f t="shared" si="9"/>
        <v>0.5887168875</v>
      </c>
      <c r="P12" s="11">
        <f t="shared" si="10"/>
        <v>0.6232949125</v>
      </c>
      <c r="Q12" s="8">
        <f t="shared" si="11"/>
        <v>0.8626892488</v>
      </c>
      <c r="R12" s="8">
        <f t="shared" si="12"/>
        <v>0.8876600698</v>
      </c>
      <c r="S12" s="11">
        <f t="shared" si="13"/>
        <v>0.8749965401</v>
      </c>
    </row>
    <row r="13" ht="15.75" customHeight="1">
      <c r="A13" s="4" t="s">
        <v>78</v>
      </c>
      <c r="B13" s="4">
        <v>129.0</v>
      </c>
      <c r="C13" s="4">
        <v>2831.0</v>
      </c>
      <c r="D13" s="4">
        <v>252.0</v>
      </c>
      <c r="E13" s="4">
        <v>224.0</v>
      </c>
      <c r="F13" s="4" t="s">
        <v>48</v>
      </c>
      <c r="G13" s="8">
        <f t="shared" si="1"/>
        <v>0.3385826772</v>
      </c>
      <c r="H13" s="8">
        <f t="shared" si="2"/>
        <v>0.3654390935</v>
      </c>
      <c r="I13" s="8">
        <f t="shared" si="3"/>
        <v>0.9182614337</v>
      </c>
      <c r="J13" s="8">
        <f t="shared" si="4"/>
        <v>0.8614668219</v>
      </c>
      <c r="K13" s="8">
        <f t="shared" si="5"/>
        <v>0.6418502636</v>
      </c>
      <c r="L13" s="8">
        <f t="shared" si="6"/>
        <v>0.3514986376</v>
      </c>
      <c r="M13" s="8">
        <f t="shared" si="7"/>
        <v>0.2743254894</v>
      </c>
      <c r="N13" s="8">
        <f t="shared" si="8"/>
        <v>0.6326301275</v>
      </c>
      <c r="O13" s="8">
        <f t="shared" si="9"/>
        <v>0.6418502636</v>
      </c>
      <c r="P13" s="11">
        <f t="shared" si="10"/>
        <v>0.6372068443</v>
      </c>
      <c r="Q13" s="8">
        <f t="shared" si="11"/>
        <v>0.8662592134</v>
      </c>
      <c r="R13" s="8">
        <f t="shared" si="12"/>
        <v>0.8614668219</v>
      </c>
      <c r="S13" s="11">
        <f t="shared" si="13"/>
        <v>0.863856371</v>
      </c>
    </row>
    <row r="14" ht="15.75" customHeight="1">
      <c r="A14" s="4" t="s">
        <v>78</v>
      </c>
      <c r="B14" s="4">
        <v>176.0</v>
      </c>
      <c r="C14" s="4">
        <v>2818.0</v>
      </c>
      <c r="D14" s="4">
        <v>265.0</v>
      </c>
      <c r="E14" s="4">
        <v>177.0</v>
      </c>
      <c r="F14" s="4" t="s">
        <v>50</v>
      </c>
      <c r="G14" s="8">
        <f t="shared" si="1"/>
        <v>0.3990929705</v>
      </c>
      <c r="H14" s="8">
        <f t="shared" si="2"/>
        <v>0.4985835694</v>
      </c>
      <c r="I14" s="8">
        <f t="shared" si="3"/>
        <v>0.9140447616</v>
      </c>
      <c r="J14" s="8">
        <f t="shared" si="4"/>
        <v>0.8713620489</v>
      </c>
      <c r="K14" s="8">
        <f t="shared" si="5"/>
        <v>0.7063141655</v>
      </c>
      <c r="L14" s="8">
        <f t="shared" si="6"/>
        <v>0.443324937</v>
      </c>
      <c r="M14" s="8">
        <f t="shared" si="7"/>
        <v>0.3745548718</v>
      </c>
      <c r="N14" s="8">
        <f t="shared" si="8"/>
        <v>0.6699972365</v>
      </c>
      <c r="O14" s="8">
        <f t="shared" si="9"/>
        <v>0.7063141655</v>
      </c>
      <c r="P14" s="11">
        <f t="shared" si="10"/>
        <v>0.687676551</v>
      </c>
      <c r="Q14" s="8">
        <f t="shared" si="11"/>
        <v>0.8852384024</v>
      </c>
      <c r="R14" s="8">
        <f t="shared" si="12"/>
        <v>0.8713620489</v>
      </c>
      <c r="S14" s="11">
        <f t="shared" si="13"/>
        <v>0.8782454172</v>
      </c>
    </row>
    <row r="15" ht="15.75" customHeight="1">
      <c r="A15" s="4" t="s">
        <v>78</v>
      </c>
      <c r="B15" s="4">
        <v>198.0</v>
      </c>
      <c r="C15" s="4">
        <v>2830.0</v>
      </c>
      <c r="D15" s="4">
        <v>253.0</v>
      </c>
      <c r="E15" s="4">
        <v>155.0</v>
      </c>
      <c r="F15" s="4" t="s">
        <v>53</v>
      </c>
      <c r="G15" s="8">
        <f t="shared" si="1"/>
        <v>0.4390243902</v>
      </c>
      <c r="H15" s="8">
        <f t="shared" si="2"/>
        <v>0.5609065156</v>
      </c>
      <c r="I15" s="8">
        <f t="shared" si="3"/>
        <v>0.9179370743</v>
      </c>
      <c r="J15" s="8">
        <f t="shared" si="4"/>
        <v>0.8812572759</v>
      </c>
      <c r="K15" s="8">
        <f t="shared" si="5"/>
        <v>0.7394217949</v>
      </c>
      <c r="L15" s="8">
        <f t="shared" si="6"/>
        <v>0.4925373134</v>
      </c>
      <c r="M15" s="8">
        <f t="shared" si="7"/>
        <v>0.4305339012</v>
      </c>
      <c r="N15" s="8">
        <f t="shared" si="8"/>
        <v>0.693549046</v>
      </c>
      <c r="O15" s="8">
        <f t="shared" si="9"/>
        <v>0.7394217949</v>
      </c>
      <c r="P15" s="11">
        <f t="shared" si="10"/>
        <v>0.7157511735</v>
      </c>
      <c r="Q15" s="8">
        <f t="shared" si="11"/>
        <v>0.8957761445</v>
      </c>
      <c r="R15" s="8">
        <f t="shared" si="12"/>
        <v>0.8812572759</v>
      </c>
      <c r="S15" s="11">
        <f t="shared" si="13"/>
        <v>0.8884573986</v>
      </c>
    </row>
    <row r="16" ht="15.75" customHeight="1">
      <c r="A16" s="4" t="s">
        <v>89</v>
      </c>
      <c r="B16" s="4">
        <v>191.0</v>
      </c>
      <c r="C16" s="4">
        <v>2840.0</v>
      </c>
      <c r="D16" s="4">
        <v>243.0</v>
      </c>
      <c r="E16" s="4">
        <v>162.0</v>
      </c>
      <c r="F16" s="4" t="s">
        <v>34</v>
      </c>
      <c r="G16" s="8">
        <f t="shared" si="1"/>
        <v>0.4400921659</v>
      </c>
      <c r="H16" s="8">
        <f t="shared" si="2"/>
        <v>0.5410764873</v>
      </c>
      <c r="I16" s="8">
        <f t="shared" si="3"/>
        <v>0.9211806682</v>
      </c>
      <c r="J16" s="8">
        <f t="shared" si="4"/>
        <v>0.8821303842</v>
      </c>
      <c r="K16" s="8">
        <f t="shared" si="5"/>
        <v>0.7311285777</v>
      </c>
      <c r="L16" s="8">
        <f t="shared" si="6"/>
        <v>0.4853875476</v>
      </c>
      <c r="M16" s="8">
        <f t="shared" si="7"/>
        <v>0.4224813564</v>
      </c>
      <c r="N16" s="8">
        <f t="shared" si="8"/>
        <v>0.693064071</v>
      </c>
      <c r="O16" s="8">
        <f t="shared" si="9"/>
        <v>0.7311285777</v>
      </c>
      <c r="P16" s="11">
        <f t="shared" si="10"/>
        <v>0.7115876478</v>
      </c>
      <c r="Q16" s="8">
        <f t="shared" si="11"/>
        <v>0.8940574647</v>
      </c>
      <c r="R16" s="8">
        <f t="shared" si="12"/>
        <v>0.8821303842</v>
      </c>
      <c r="S16" s="11">
        <f t="shared" si="13"/>
        <v>0.8880538793</v>
      </c>
    </row>
    <row r="17" ht="15.75" customHeight="1">
      <c r="A17" s="4" t="s">
        <v>89</v>
      </c>
      <c r="B17" s="4">
        <v>215.0</v>
      </c>
      <c r="C17" s="4">
        <v>2793.0</v>
      </c>
      <c r="D17" s="4">
        <v>290.0</v>
      </c>
      <c r="E17" s="4">
        <v>138.0</v>
      </c>
      <c r="F17" s="4" t="s">
        <v>48</v>
      </c>
      <c r="G17" s="8">
        <f t="shared" si="1"/>
        <v>0.4257425743</v>
      </c>
      <c r="H17" s="8">
        <f t="shared" si="2"/>
        <v>0.6090651558</v>
      </c>
      <c r="I17" s="8">
        <f t="shared" si="3"/>
        <v>0.9059357768</v>
      </c>
      <c r="J17" s="8">
        <f t="shared" si="4"/>
        <v>0.8754365541</v>
      </c>
      <c r="K17" s="8">
        <f t="shared" si="5"/>
        <v>0.7575004663</v>
      </c>
      <c r="L17" s="8">
        <f t="shared" si="6"/>
        <v>0.5011655012</v>
      </c>
      <c r="M17" s="8">
        <f t="shared" si="7"/>
        <v>0.4415994586</v>
      </c>
      <c r="N17" s="8">
        <f t="shared" si="8"/>
        <v>0.6893298337</v>
      </c>
      <c r="O17" s="8">
        <f t="shared" si="9"/>
        <v>0.7575004663</v>
      </c>
      <c r="P17" s="11">
        <f t="shared" si="10"/>
        <v>0.7218091444</v>
      </c>
      <c r="Q17" s="8">
        <f t="shared" si="11"/>
        <v>0.8987574292</v>
      </c>
      <c r="R17" s="8">
        <f t="shared" si="12"/>
        <v>0.8754365541</v>
      </c>
      <c r="S17" s="11">
        <f t="shared" si="13"/>
        <v>0.8869437212</v>
      </c>
    </row>
    <row r="18" ht="15.75" customHeight="1">
      <c r="A18" s="4" t="s">
        <v>89</v>
      </c>
      <c r="B18" s="4">
        <v>186.0</v>
      </c>
      <c r="C18" s="4">
        <v>2923.0</v>
      </c>
      <c r="D18" s="4">
        <v>160.0</v>
      </c>
      <c r="E18" s="4">
        <v>167.0</v>
      </c>
      <c r="F18" s="4" t="s">
        <v>50</v>
      </c>
      <c r="G18" s="8">
        <f t="shared" si="1"/>
        <v>0.5375722543</v>
      </c>
      <c r="H18" s="8">
        <f t="shared" si="2"/>
        <v>0.5269121813</v>
      </c>
      <c r="I18" s="8">
        <f t="shared" si="3"/>
        <v>0.9481024976</v>
      </c>
      <c r="J18" s="8">
        <f t="shared" si="4"/>
        <v>0.9048311991</v>
      </c>
      <c r="K18" s="8">
        <f t="shared" si="5"/>
        <v>0.7375073394</v>
      </c>
      <c r="L18" s="8">
        <f t="shared" si="6"/>
        <v>0.5321888412</v>
      </c>
      <c r="M18" s="8">
        <f t="shared" si="7"/>
        <v>0.4792519143</v>
      </c>
      <c r="N18" s="8">
        <f t="shared" si="8"/>
        <v>0.7417634734</v>
      </c>
      <c r="O18" s="8">
        <f t="shared" si="9"/>
        <v>0.7375073394</v>
      </c>
      <c r="P18" s="11">
        <f t="shared" si="10"/>
        <v>0.7396292836</v>
      </c>
      <c r="Q18" s="8">
        <f t="shared" si="11"/>
        <v>0.9039992209</v>
      </c>
      <c r="R18" s="8">
        <f t="shared" si="12"/>
        <v>0.9048311991</v>
      </c>
      <c r="S18" s="11">
        <f t="shared" si="13"/>
        <v>0.9044150186</v>
      </c>
    </row>
    <row r="19" ht="15.75" customHeight="1">
      <c r="A19" s="4" t="s">
        <v>89</v>
      </c>
      <c r="B19" s="4">
        <v>212.0</v>
      </c>
      <c r="C19" s="4">
        <v>2911.0</v>
      </c>
      <c r="D19" s="4">
        <v>172.0</v>
      </c>
      <c r="E19" s="4">
        <v>141.0</v>
      </c>
      <c r="F19" s="4" t="s">
        <v>53</v>
      </c>
      <c r="G19" s="8">
        <f t="shared" si="1"/>
        <v>0.5520833333</v>
      </c>
      <c r="H19" s="8">
        <f t="shared" si="2"/>
        <v>0.6005665722</v>
      </c>
      <c r="I19" s="8">
        <f t="shared" si="3"/>
        <v>0.9442101849</v>
      </c>
      <c r="J19" s="8">
        <f t="shared" si="4"/>
        <v>0.9089057043</v>
      </c>
      <c r="K19" s="8">
        <f t="shared" si="5"/>
        <v>0.7723883786</v>
      </c>
      <c r="L19" s="8">
        <f t="shared" si="6"/>
        <v>0.5753052917</v>
      </c>
      <c r="M19" s="8">
        <f t="shared" si="7"/>
        <v>0.5249703898</v>
      </c>
      <c r="N19" s="8">
        <f t="shared" si="8"/>
        <v>0.7529420599</v>
      </c>
      <c r="O19" s="8">
        <f t="shared" si="9"/>
        <v>0.7723883786</v>
      </c>
      <c r="P19" s="11">
        <f t="shared" si="10"/>
        <v>0.7625412594</v>
      </c>
      <c r="Q19" s="8">
        <f t="shared" si="11"/>
        <v>0.9125300469</v>
      </c>
      <c r="R19" s="8">
        <f t="shared" si="12"/>
        <v>0.9089057043</v>
      </c>
      <c r="S19" s="11">
        <f t="shared" si="13"/>
        <v>0.9107142697</v>
      </c>
    </row>
    <row r="20" ht="15.75" customHeight="1">
      <c r="A20" s="4" t="s">
        <v>94</v>
      </c>
      <c r="B20" s="4">
        <v>185.0</v>
      </c>
      <c r="C20" s="4">
        <v>2863.0</v>
      </c>
      <c r="D20" s="4">
        <v>220.0</v>
      </c>
      <c r="E20" s="4">
        <v>168.0</v>
      </c>
      <c r="F20" s="4" t="s">
        <v>34</v>
      </c>
      <c r="G20" s="8">
        <f t="shared" si="1"/>
        <v>0.4567901235</v>
      </c>
      <c r="H20" s="8">
        <f t="shared" si="2"/>
        <v>0.5240793201</v>
      </c>
      <c r="I20" s="8">
        <f t="shared" si="3"/>
        <v>0.9286409342</v>
      </c>
      <c r="J20" s="8">
        <f t="shared" si="4"/>
        <v>0.8870779977</v>
      </c>
      <c r="K20" s="8">
        <f t="shared" si="5"/>
        <v>0.7263601271</v>
      </c>
      <c r="L20" s="8">
        <f t="shared" si="6"/>
        <v>0.4881266491</v>
      </c>
      <c r="M20" s="8">
        <f t="shared" si="7"/>
        <v>0.4262688135</v>
      </c>
      <c r="N20" s="8">
        <f t="shared" si="8"/>
        <v>0.7006814359</v>
      </c>
      <c r="O20" s="8">
        <f t="shared" si="9"/>
        <v>0.7263601271</v>
      </c>
      <c r="P20" s="11">
        <f t="shared" si="10"/>
        <v>0.7132897458</v>
      </c>
      <c r="Q20" s="8">
        <f t="shared" si="11"/>
        <v>0.8944600397</v>
      </c>
      <c r="R20" s="8">
        <f t="shared" si="12"/>
        <v>0.8870779977</v>
      </c>
      <c r="S20" s="11">
        <f t="shared" si="13"/>
        <v>0.8907537245</v>
      </c>
    </row>
    <row r="21" ht="15.75" customHeight="1">
      <c r="A21" s="4" t="s">
        <v>94</v>
      </c>
      <c r="B21" s="4">
        <v>184.0</v>
      </c>
      <c r="C21" s="4">
        <v>2913.0</v>
      </c>
      <c r="D21" s="4">
        <v>170.0</v>
      </c>
      <c r="E21" s="4">
        <v>169.0</v>
      </c>
      <c r="F21" s="4" t="s">
        <v>48</v>
      </c>
      <c r="G21" s="8">
        <f t="shared" si="1"/>
        <v>0.5197740113</v>
      </c>
      <c r="H21" s="8">
        <f t="shared" si="2"/>
        <v>0.5212464589</v>
      </c>
      <c r="I21" s="8">
        <f t="shared" si="3"/>
        <v>0.9448589037</v>
      </c>
      <c r="J21" s="8">
        <f t="shared" si="4"/>
        <v>0.901338766</v>
      </c>
      <c r="K21" s="8">
        <f t="shared" si="5"/>
        <v>0.7330526813</v>
      </c>
      <c r="L21" s="8">
        <f t="shared" si="6"/>
        <v>0.5205091938</v>
      </c>
      <c r="M21" s="8">
        <f t="shared" si="7"/>
        <v>0.4655220604</v>
      </c>
      <c r="N21" s="8">
        <f t="shared" si="8"/>
        <v>0.7324697441</v>
      </c>
      <c r="O21" s="8">
        <f t="shared" si="9"/>
        <v>0.7330526813</v>
      </c>
      <c r="P21" s="11">
        <f t="shared" si="10"/>
        <v>0.7327610968</v>
      </c>
      <c r="Q21" s="8">
        <f t="shared" si="11"/>
        <v>0.9014625703</v>
      </c>
      <c r="R21" s="8">
        <f t="shared" si="12"/>
        <v>0.901338766</v>
      </c>
      <c r="S21" s="11">
        <f t="shared" si="13"/>
        <v>0.9014006639</v>
      </c>
    </row>
    <row r="22" ht="15.75" customHeight="1">
      <c r="A22" s="4" t="s">
        <v>94</v>
      </c>
      <c r="B22" s="4">
        <v>212.0</v>
      </c>
      <c r="C22" s="4">
        <v>2923.0</v>
      </c>
      <c r="D22" s="4">
        <v>160.0</v>
      </c>
      <c r="E22" s="4">
        <v>141.0</v>
      </c>
      <c r="F22" s="4" t="s">
        <v>50</v>
      </c>
      <c r="G22" s="8">
        <f t="shared" si="1"/>
        <v>0.5698924731</v>
      </c>
      <c r="H22" s="8">
        <f t="shared" si="2"/>
        <v>0.6005665722</v>
      </c>
      <c r="I22" s="8">
        <f t="shared" si="3"/>
        <v>0.9481024976</v>
      </c>
      <c r="J22" s="8">
        <f t="shared" si="4"/>
        <v>0.9123981374</v>
      </c>
      <c r="K22" s="8">
        <f t="shared" si="5"/>
        <v>0.7743345349</v>
      </c>
      <c r="L22" s="8">
        <f t="shared" si="6"/>
        <v>0.5848275862</v>
      </c>
      <c r="M22" s="8">
        <f t="shared" si="7"/>
        <v>0.536128313</v>
      </c>
      <c r="N22" s="8">
        <f t="shared" si="8"/>
        <v>0.7619370982</v>
      </c>
      <c r="O22" s="8">
        <f t="shared" si="9"/>
        <v>0.7743345349</v>
      </c>
      <c r="P22" s="11">
        <f t="shared" si="10"/>
        <v>0.768085794</v>
      </c>
      <c r="Q22" s="8">
        <f t="shared" si="11"/>
        <v>0.9145220302</v>
      </c>
      <c r="R22" s="8">
        <f t="shared" si="12"/>
        <v>0.9123981374</v>
      </c>
      <c r="S22" s="11">
        <f t="shared" si="13"/>
        <v>0.9134588492</v>
      </c>
    </row>
    <row r="23" ht="15.75" customHeight="1">
      <c r="A23" s="4" t="s">
        <v>94</v>
      </c>
      <c r="B23" s="4">
        <v>252.0</v>
      </c>
      <c r="C23" s="4">
        <v>2929.0</v>
      </c>
      <c r="D23" s="4">
        <v>163.0</v>
      </c>
      <c r="E23" s="4">
        <v>101.0</v>
      </c>
      <c r="F23" s="4" t="s">
        <v>53</v>
      </c>
      <c r="G23" s="8">
        <f t="shared" si="1"/>
        <v>0.6072289157</v>
      </c>
      <c r="H23" s="8">
        <f t="shared" si="2"/>
        <v>0.7138810198</v>
      </c>
      <c r="I23" s="8">
        <f t="shared" si="3"/>
        <v>0.9472833118</v>
      </c>
      <c r="J23" s="8">
        <f t="shared" si="4"/>
        <v>0.9233671988</v>
      </c>
      <c r="K23" s="8">
        <f t="shared" si="5"/>
        <v>0.8305821658</v>
      </c>
      <c r="L23" s="8">
        <f t="shared" si="6"/>
        <v>0.65625</v>
      </c>
      <c r="M23" s="8">
        <f t="shared" si="7"/>
        <v>0.6159864358</v>
      </c>
      <c r="N23" s="8">
        <f t="shared" si="8"/>
        <v>0.7869477912</v>
      </c>
      <c r="O23" s="8">
        <f t="shared" si="9"/>
        <v>0.8305821658</v>
      </c>
      <c r="P23" s="11">
        <f t="shared" si="10"/>
        <v>0.8081764396</v>
      </c>
      <c r="Q23" s="8">
        <f t="shared" si="11"/>
        <v>0.929836035</v>
      </c>
      <c r="R23" s="8">
        <f t="shared" si="12"/>
        <v>0.9233671988</v>
      </c>
      <c r="S23" s="11">
        <f t="shared" si="13"/>
        <v>0.9265903268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21.57"/>
    <col customWidth="1" min="2" max="2" width="4.29"/>
    <col customWidth="1" min="3" max="3" width="5.29"/>
    <col customWidth="1" min="4" max="4" width="4.29"/>
    <col customWidth="1" min="5" max="5" width="6.57"/>
    <col customWidth="1" min="6" max="6" width="44.43"/>
    <col customWidth="1" min="7" max="7" width="14.0"/>
    <col customWidth="1" min="8" max="8" width="8.29"/>
    <col customWidth="1" min="9" max="9" width="6.57"/>
    <col customWidth="1" min="10" max="10" width="11.29"/>
    <col customWidth="1" min="11" max="11" width="22.57"/>
    <col customWidth="1" min="12" max="12" width="10.71"/>
    <col customWidth="1" min="13" max="13" width="6.43"/>
    <col customWidth="1" min="14" max="14" width="25.14"/>
    <col customWidth="1" min="15" max="15" width="20.86"/>
    <col customWidth="1" min="16" max="16" width="16.29"/>
    <col customWidth="1" min="17" max="17" width="26.29"/>
    <col customWidth="1" min="18" max="18" width="24.43"/>
    <col customWidth="1" min="19" max="19" width="18.43"/>
    <col customWidth="1" min="20" max="20" width="14.71"/>
    <col customWidth="1" min="21" max="21" width="18.71"/>
    <col customWidth="1" min="22" max="22" width="25.14"/>
  </cols>
  <sheetData>
    <row r="1" ht="15.75" customHeight="1">
      <c r="A1" s="2" t="s">
        <v>2</v>
      </c>
      <c r="B1" s="1" t="s">
        <v>3</v>
      </c>
      <c r="C1" s="1" t="s">
        <v>4</v>
      </c>
      <c r="D1" s="1" t="s">
        <v>22</v>
      </c>
      <c r="E1" s="1" t="s">
        <v>6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35</v>
      </c>
      <c r="P1" s="1" t="s">
        <v>36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</row>
    <row r="2" ht="15.75" customHeight="1">
      <c r="A2" s="7" t="s">
        <v>44</v>
      </c>
      <c r="B2" s="9">
        <v>260.0</v>
      </c>
      <c r="C2" s="9">
        <v>2896.0</v>
      </c>
      <c r="D2" s="9">
        <v>181.0</v>
      </c>
      <c r="E2" s="4" t="s">
        <v>45</v>
      </c>
      <c r="F2" s="10" t="s">
        <v>46</v>
      </c>
      <c r="G2" s="8">
        <f t="shared" ref="G2:G12" si="1">$B2/($B2+$D2)</f>
        <v>0.589569161</v>
      </c>
      <c r="H2" s="8">
        <f t="shared" ref="H2:H12" si="2">$B2/($B2+$E2)</f>
        <v>0.7365439093</v>
      </c>
      <c r="I2" s="8">
        <f t="shared" ref="I2:I12" si="3">$C2/($C2+$D2)</f>
        <v>0.9411764706</v>
      </c>
      <c r="J2" s="8">
        <f t="shared" ref="J2:J12" si="4">($B2+$C2)/($B2+$C2+$D2+$E2)</f>
        <v>0.9201166181</v>
      </c>
      <c r="K2" s="8">
        <f t="shared" ref="K2:K12" si="5">($H2+$I2)/2</f>
        <v>0.83886019</v>
      </c>
      <c r="L2" s="8">
        <f t="shared" ref="L2:L12" si="6">2*($G2*$H2)/($G2+$H2)</f>
        <v>0.6549118388</v>
      </c>
      <c r="M2" s="8">
        <f t="shared" ref="M2:M12" si="7">(($B2*$C2)-($D2*$E2))/SQRT(($B2+$D2)*($B2+$E2)*($C2+$D2)*($C2+$E2))</f>
        <v>0.6152043452</v>
      </c>
      <c r="N2" s="8">
        <f t="shared" ref="N2:N12" si="8">(($B2/($B2+$D2)) + ($C2/($C2+$E2)))/2</f>
        <v>0.779227538</v>
      </c>
      <c r="O2" s="8">
        <f t="shared" ref="O2:O12" si="9">(($B2/($B2+$E2)) + ($C2/($C2+$D2)))/2</f>
        <v>0.83886019</v>
      </c>
      <c r="P2" s="11">
        <f t="shared" ref="P2:P12" si="10">2*($N2*$O2)/($N2+$O2)</f>
        <v>0.8079450196</v>
      </c>
      <c r="Q2" s="8">
        <f t="shared" ref="Q2:Q12" si="11"> (($B2 + $E2) * (($B2/($B2+$D2))) + (($C2 + $D2) * ($C2/($C2+$E2)))) / (($B2 + $E2) + ($C2 + $D2))</f>
        <v>0.9298483599</v>
      </c>
      <c r="R2" s="8">
        <f t="shared" ref="R2:R12" si="12"> (($B2 + $E2) * (($B2/($B2+$E2))) + (($C2 + $D2) * ($C2/($C2+$D2)))) / (($B2 + $E2) + ($C2 + $D2))</f>
        <v>0.9201166181</v>
      </c>
      <c r="S2" s="11">
        <f t="shared" ref="S2:S12" si="13">2*($Q2*$R2)/($Q2+$R2)</f>
        <v>0.9249568921</v>
      </c>
      <c r="T2" s="8">
        <v>0.0799</v>
      </c>
      <c r="U2" s="8">
        <v>0.9464</v>
      </c>
      <c r="V2" s="10">
        <v>0.68</v>
      </c>
    </row>
    <row r="3" ht="15.75" customHeight="1">
      <c r="A3" s="12" t="s">
        <v>44</v>
      </c>
      <c r="B3" s="13">
        <v>298.0</v>
      </c>
      <c r="C3" s="13">
        <v>2913.0</v>
      </c>
      <c r="D3" s="13">
        <v>164.0</v>
      </c>
      <c r="E3" s="13" t="s">
        <v>51</v>
      </c>
      <c r="F3" s="14" t="s">
        <v>52</v>
      </c>
      <c r="G3" s="15">
        <f t="shared" si="1"/>
        <v>0.645021645</v>
      </c>
      <c r="H3" s="15">
        <f t="shared" si="2"/>
        <v>0.8441926346</v>
      </c>
      <c r="I3" s="15">
        <f t="shared" si="3"/>
        <v>0.9467013325</v>
      </c>
      <c r="J3" s="15">
        <f t="shared" si="4"/>
        <v>0.9361516035</v>
      </c>
      <c r="K3" s="15">
        <f t="shared" si="5"/>
        <v>0.8954469835</v>
      </c>
      <c r="L3" s="15">
        <f t="shared" si="6"/>
        <v>0.7312883436</v>
      </c>
      <c r="M3" s="15">
        <f t="shared" si="7"/>
        <v>0.7039088532</v>
      </c>
      <c r="N3" s="15">
        <f t="shared" si="8"/>
        <v>0.8132453239</v>
      </c>
      <c r="O3" s="15">
        <f t="shared" si="9"/>
        <v>0.8954469835</v>
      </c>
      <c r="P3" s="16">
        <f t="shared" si="10"/>
        <v>0.8523688776</v>
      </c>
      <c r="Q3" s="15">
        <f t="shared" si="11"/>
        <v>0.9468433708</v>
      </c>
      <c r="R3" s="15">
        <f t="shared" si="12"/>
        <v>0.9361516035</v>
      </c>
      <c r="S3" s="16">
        <f t="shared" si="13"/>
        <v>0.9414671329</v>
      </c>
      <c r="T3" s="15">
        <v>0.0638</v>
      </c>
      <c r="U3" s="15">
        <v>0.9664</v>
      </c>
      <c r="V3" s="17">
        <v>0.7436</v>
      </c>
      <c r="W3" s="18"/>
      <c r="X3" s="18"/>
      <c r="Y3" s="18"/>
    </row>
    <row r="4" ht="15.75" customHeight="1">
      <c r="A4" s="19" t="s">
        <v>44</v>
      </c>
      <c r="B4" s="4">
        <v>268.0</v>
      </c>
      <c r="C4" s="4">
        <v>2985.0</v>
      </c>
      <c r="D4" s="4">
        <v>92.0</v>
      </c>
      <c r="E4" s="4" t="s">
        <v>57</v>
      </c>
      <c r="F4" s="20" t="s">
        <v>58</v>
      </c>
      <c r="G4" s="8">
        <f t="shared" si="1"/>
        <v>0.7444444444</v>
      </c>
      <c r="H4" s="8">
        <f t="shared" si="2"/>
        <v>0.7592067989</v>
      </c>
      <c r="I4" s="8">
        <f t="shared" si="3"/>
        <v>0.9701007475</v>
      </c>
      <c r="J4" s="8">
        <f t="shared" si="4"/>
        <v>0.9483965015</v>
      </c>
      <c r="K4" s="8">
        <f t="shared" si="5"/>
        <v>0.8646537732</v>
      </c>
      <c r="L4" s="8">
        <f t="shared" si="6"/>
        <v>0.7517531557</v>
      </c>
      <c r="M4" s="8">
        <f t="shared" si="7"/>
        <v>0.7230051154</v>
      </c>
      <c r="N4" s="8">
        <f t="shared" si="8"/>
        <v>0.858378574</v>
      </c>
      <c r="O4" s="8">
        <f t="shared" si="9"/>
        <v>0.8646537732</v>
      </c>
      <c r="P4" s="11">
        <f t="shared" si="10"/>
        <v>0.8615047466</v>
      </c>
      <c r="Q4" s="8">
        <f t="shared" si="11"/>
        <v>0.9488615387</v>
      </c>
      <c r="R4" s="8">
        <f t="shared" si="12"/>
        <v>0.9483965015</v>
      </c>
      <c r="S4" s="11">
        <f t="shared" si="13"/>
        <v>0.9486289631</v>
      </c>
      <c r="T4" s="8">
        <v>0.0516</v>
      </c>
      <c r="U4" s="8">
        <v>0.9695</v>
      </c>
      <c r="V4" s="10">
        <v>0.7824</v>
      </c>
    </row>
    <row r="5" ht="15.75" customHeight="1">
      <c r="A5" s="19" t="s">
        <v>44</v>
      </c>
      <c r="B5" s="4">
        <v>290.0</v>
      </c>
      <c r="C5" s="4">
        <v>2977.0</v>
      </c>
      <c r="D5" s="4">
        <v>100.0</v>
      </c>
      <c r="E5" s="4" t="s">
        <v>60</v>
      </c>
      <c r="F5" s="20" t="s">
        <v>61</v>
      </c>
      <c r="G5" s="8">
        <f t="shared" si="1"/>
        <v>0.7435897436</v>
      </c>
      <c r="H5" s="8">
        <f t="shared" si="2"/>
        <v>0.821529745</v>
      </c>
      <c r="I5" s="8">
        <f t="shared" si="3"/>
        <v>0.9675008125</v>
      </c>
      <c r="J5" s="8">
        <f t="shared" si="4"/>
        <v>0.9524781341</v>
      </c>
      <c r="K5" s="8">
        <f t="shared" si="5"/>
        <v>0.8945152788</v>
      </c>
      <c r="L5" s="8">
        <f t="shared" si="6"/>
        <v>0.7806191117</v>
      </c>
      <c r="M5" s="8">
        <f t="shared" si="7"/>
        <v>0.7552240792</v>
      </c>
      <c r="N5" s="8">
        <f t="shared" si="8"/>
        <v>0.8614330297</v>
      </c>
      <c r="O5" s="8">
        <f t="shared" si="9"/>
        <v>0.8945152788</v>
      </c>
      <c r="P5" s="11">
        <f t="shared" si="10"/>
        <v>0.8776625177</v>
      </c>
      <c r="Q5" s="8">
        <f t="shared" si="11"/>
        <v>0.9550205257</v>
      </c>
      <c r="R5" s="8">
        <f t="shared" si="12"/>
        <v>0.9524781341</v>
      </c>
      <c r="S5" s="11">
        <f t="shared" si="13"/>
        <v>0.9537476356</v>
      </c>
      <c r="T5" s="8">
        <v>0.0475</v>
      </c>
      <c r="U5" s="8">
        <v>0.9758</v>
      </c>
      <c r="V5" s="10">
        <v>0.8289</v>
      </c>
    </row>
    <row r="6" ht="15.75" customHeight="1">
      <c r="A6" s="12" t="s">
        <v>44</v>
      </c>
      <c r="B6" s="13">
        <v>272.0</v>
      </c>
      <c r="C6" s="13">
        <v>2924.0</v>
      </c>
      <c r="D6" s="13">
        <v>153.0</v>
      </c>
      <c r="E6" s="13" t="s">
        <v>63</v>
      </c>
      <c r="F6" s="17" t="s">
        <v>64</v>
      </c>
      <c r="G6" s="15">
        <f t="shared" si="1"/>
        <v>0.64</v>
      </c>
      <c r="H6" s="15">
        <f t="shared" si="2"/>
        <v>0.7705382436</v>
      </c>
      <c r="I6" s="15">
        <f t="shared" si="3"/>
        <v>0.9502762431</v>
      </c>
      <c r="J6" s="15">
        <f t="shared" si="4"/>
        <v>0.9317784257</v>
      </c>
      <c r="K6" s="15">
        <f t="shared" si="5"/>
        <v>0.8604072434</v>
      </c>
      <c r="L6" s="15">
        <f t="shared" si="6"/>
        <v>0.6992287918</v>
      </c>
      <c r="M6" s="15">
        <f t="shared" si="7"/>
        <v>0.6647493235</v>
      </c>
      <c r="N6" s="15">
        <f t="shared" si="8"/>
        <v>0.8065224626</v>
      </c>
      <c r="O6" s="15">
        <f t="shared" si="9"/>
        <v>0.8604072434</v>
      </c>
      <c r="P6" s="16">
        <f t="shared" si="10"/>
        <v>0.8325939195</v>
      </c>
      <c r="Q6" s="15">
        <f t="shared" si="11"/>
        <v>0.9387694562</v>
      </c>
      <c r="R6" s="15">
        <f t="shared" si="12"/>
        <v>0.9317784257</v>
      </c>
      <c r="S6" s="16">
        <f t="shared" si="13"/>
        <v>0.9352608767</v>
      </c>
      <c r="T6" s="15">
        <v>0.0682</v>
      </c>
      <c r="U6" s="15">
        <v>0.9589</v>
      </c>
      <c r="V6" s="17">
        <v>0.7183</v>
      </c>
      <c r="W6" s="18"/>
      <c r="X6" s="18"/>
      <c r="Y6" s="18"/>
    </row>
    <row r="7" ht="15.75" customHeight="1">
      <c r="A7" s="19" t="s">
        <v>44</v>
      </c>
      <c r="B7" s="4">
        <v>265.0</v>
      </c>
      <c r="C7" s="4">
        <v>2942.0</v>
      </c>
      <c r="D7" s="4">
        <v>135.0</v>
      </c>
      <c r="E7" s="4" t="s">
        <v>65</v>
      </c>
      <c r="F7" s="10" t="s">
        <v>66</v>
      </c>
      <c r="G7" s="8">
        <f t="shared" si="1"/>
        <v>0.6625</v>
      </c>
      <c r="H7" s="8">
        <f t="shared" si="2"/>
        <v>0.7507082153</v>
      </c>
      <c r="I7" s="8">
        <f t="shared" si="3"/>
        <v>0.9561260968</v>
      </c>
      <c r="J7" s="8">
        <f t="shared" si="4"/>
        <v>0.9349854227</v>
      </c>
      <c r="K7" s="8">
        <f t="shared" si="5"/>
        <v>0.8534171561</v>
      </c>
      <c r="L7" s="8">
        <f t="shared" si="6"/>
        <v>0.7038512616</v>
      </c>
      <c r="M7" s="8">
        <f t="shared" si="7"/>
        <v>0.6691406508</v>
      </c>
      <c r="N7" s="8">
        <f t="shared" si="8"/>
        <v>0.8167285479</v>
      </c>
      <c r="O7" s="8">
        <f t="shared" si="9"/>
        <v>0.8534171561</v>
      </c>
      <c r="P7" s="11">
        <f t="shared" si="10"/>
        <v>0.834669877</v>
      </c>
      <c r="Q7" s="8">
        <f t="shared" si="11"/>
        <v>0.9392120943</v>
      </c>
      <c r="R7" s="8">
        <f t="shared" si="12"/>
        <v>0.9349854227</v>
      </c>
      <c r="S7" s="11">
        <f t="shared" si="13"/>
        <v>0.9370939926</v>
      </c>
      <c r="T7" s="8">
        <v>0.065</v>
      </c>
      <c r="U7" s="8">
        <v>0.9613</v>
      </c>
      <c r="V7" s="10">
        <v>0.7796</v>
      </c>
    </row>
    <row r="8" ht="15.75" customHeight="1">
      <c r="A8" s="19" t="s">
        <v>44</v>
      </c>
      <c r="B8" s="4">
        <v>291.0</v>
      </c>
      <c r="C8" s="4">
        <v>2949.0</v>
      </c>
      <c r="D8" s="4">
        <v>128.0</v>
      </c>
      <c r="E8" s="4" t="s">
        <v>70</v>
      </c>
      <c r="F8" s="10" t="s">
        <v>71</v>
      </c>
      <c r="G8" s="8">
        <f t="shared" si="1"/>
        <v>0.6945107399</v>
      </c>
      <c r="H8" s="8">
        <f t="shared" si="2"/>
        <v>0.8243626062</v>
      </c>
      <c r="I8" s="8">
        <f t="shared" si="3"/>
        <v>0.95840104</v>
      </c>
      <c r="J8" s="8">
        <f t="shared" si="4"/>
        <v>0.944606414</v>
      </c>
      <c r="K8" s="8">
        <f t="shared" si="5"/>
        <v>0.8913818231</v>
      </c>
      <c r="L8" s="8">
        <f t="shared" si="6"/>
        <v>0.7538860104</v>
      </c>
      <c r="M8" s="8">
        <f t="shared" si="7"/>
        <v>0.7263055439</v>
      </c>
      <c r="N8" s="8">
        <f t="shared" si="8"/>
        <v>0.8369597871</v>
      </c>
      <c r="O8" s="8">
        <f t="shared" si="9"/>
        <v>0.8913818231</v>
      </c>
      <c r="P8" s="11">
        <f t="shared" si="10"/>
        <v>0.8633139843</v>
      </c>
      <c r="Q8" s="8">
        <f t="shared" si="11"/>
        <v>0.9500884181</v>
      </c>
      <c r="R8" s="8">
        <f t="shared" si="12"/>
        <v>0.944606414</v>
      </c>
      <c r="S8" s="11">
        <f t="shared" si="13"/>
        <v>0.9473394854</v>
      </c>
      <c r="T8" s="8">
        <v>0.0554</v>
      </c>
      <c r="U8" s="8">
        <v>0.9752</v>
      </c>
      <c r="V8" s="10">
        <v>0.8282</v>
      </c>
    </row>
    <row r="9" ht="15.75" customHeight="1">
      <c r="A9" s="12" t="s">
        <v>44</v>
      </c>
      <c r="B9" s="13">
        <v>290.0</v>
      </c>
      <c r="C9" s="13">
        <v>2996.0</v>
      </c>
      <c r="D9" s="13">
        <v>81.0</v>
      </c>
      <c r="E9" s="13" t="s">
        <v>60</v>
      </c>
      <c r="F9" s="17" t="s">
        <v>74</v>
      </c>
      <c r="G9" s="15">
        <f t="shared" si="1"/>
        <v>0.781671159</v>
      </c>
      <c r="H9" s="15">
        <f t="shared" si="2"/>
        <v>0.821529745</v>
      </c>
      <c r="I9" s="15">
        <f t="shared" si="3"/>
        <v>0.9736756581</v>
      </c>
      <c r="J9" s="15">
        <f t="shared" si="4"/>
        <v>0.9580174927</v>
      </c>
      <c r="K9" s="15">
        <f t="shared" si="5"/>
        <v>0.8976027016</v>
      </c>
      <c r="L9" s="15">
        <f t="shared" si="6"/>
        <v>0.8011049724</v>
      </c>
      <c r="M9" s="15">
        <f t="shared" si="7"/>
        <v>0.7779536626</v>
      </c>
      <c r="N9" s="15">
        <f t="shared" si="8"/>
        <v>0.8805380967</v>
      </c>
      <c r="O9" s="15">
        <f t="shared" si="9"/>
        <v>0.8976027016</v>
      </c>
      <c r="P9" s="16">
        <f t="shared" si="10"/>
        <v>0.8889885156</v>
      </c>
      <c r="Q9" s="15">
        <f t="shared" si="11"/>
        <v>0.9590551632</v>
      </c>
      <c r="R9" s="15">
        <f t="shared" si="12"/>
        <v>0.9580174927</v>
      </c>
      <c r="S9" s="16">
        <f t="shared" si="13"/>
        <v>0.9585360471</v>
      </c>
      <c r="T9" s="15">
        <v>0.042</v>
      </c>
      <c r="U9" s="15">
        <v>0.9769</v>
      </c>
      <c r="V9" s="17">
        <v>0.8549</v>
      </c>
      <c r="W9" s="18"/>
      <c r="X9" s="18"/>
      <c r="Y9" s="18"/>
    </row>
    <row r="10" ht="15.75" customHeight="1">
      <c r="A10" s="19" t="s">
        <v>44</v>
      </c>
      <c r="B10" s="4">
        <v>235.0</v>
      </c>
      <c r="C10" s="4">
        <v>2775.0</v>
      </c>
      <c r="D10" s="4">
        <v>302.0</v>
      </c>
      <c r="E10" s="4" t="s">
        <v>76</v>
      </c>
      <c r="F10" s="10" t="s">
        <v>77</v>
      </c>
      <c r="G10" s="8">
        <f t="shared" si="1"/>
        <v>0.4376163873</v>
      </c>
      <c r="H10" s="8">
        <f t="shared" si="2"/>
        <v>0.6657223796</v>
      </c>
      <c r="I10" s="8">
        <f t="shared" si="3"/>
        <v>0.9018524537</v>
      </c>
      <c r="J10" s="8">
        <f t="shared" si="4"/>
        <v>0.8775510204</v>
      </c>
      <c r="K10" s="8">
        <f t="shared" si="5"/>
        <v>0.7837874166</v>
      </c>
      <c r="L10" s="8">
        <f t="shared" si="6"/>
        <v>0.5280898876</v>
      </c>
      <c r="M10" s="8">
        <f t="shared" si="7"/>
        <v>0.4745837585</v>
      </c>
      <c r="N10" s="8">
        <f t="shared" si="8"/>
        <v>0.6984141391</v>
      </c>
      <c r="O10" s="8">
        <f t="shared" si="9"/>
        <v>0.7837874166</v>
      </c>
      <c r="P10" s="11">
        <f t="shared" si="10"/>
        <v>0.7386420716</v>
      </c>
      <c r="Q10" s="8">
        <f t="shared" si="11"/>
        <v>0.9055316538</v>
      </c>
      <c r="R10" s="8">
        <f t="shared" si="12"/>
        <v>0.8775510204</v>
      </c>
      <c r="S10" s="11">
        <f t="shared" si="13"/>
        <v>0.8913217971</v>
      </c>
      <c r="T10" s="8">
        <v>0.1224</v>
      </c>
      <c r="U10" s="8">
        <v>0.8898</v>
      </c>
      <c r="V10" s="10">
        <v>0.4688</v>
      </c>
    </row>
    <row r="11" ht="15.75" customHeight="1">
      <c r="A11" s="19" t="s">
        <v>44</v>
      </c>
      <c r="B11" s="4">
        <v>270.0</v>
      </c>
      <c r="C11" s="4">
        <v>2953.0</v>
      </c>
      <c r="D11" s="4">
        <v>124.0</v>
      </c>
      <c r="E11" s="4" t="s">
        <v>81</v>
      </c>
      <c r="F11" s="10" t="s">
        <v>82</v>
      </c>
      <c r="G11" s="8">
        <f t="shared" si="1"/>
        <v>0.6852791878</v>
      </c>
      <c r="H11" s="8">
        <f t="shared" si="2"/>
        <v>0.7648725212</v>
      </c>
      <c r="I11" s="8">
        <f t="shared" si="3"/>
        <v>0.9597010075</v>
      </c>
      <c r="J11" s="8">
        <f t="shared" si="4"/>
        <v>0.9396501458</v>
      </c>
      <c r="K11" s="8">
        <f t="shared" si="5"/>
        <v>0.8622867644</v>
      </c>
      <c r="L11" s="8">
        <f t="shared" si="6"/>
        <v>0.7228915663</v>
      </c>
      <c r="M11" s="8">
        <f t="shared" si="7"/>
        <v>0.6904537138</v>
      </c>
      <c r="N11" s="8">
        <f t="shared" si="8"/>
        <v>0.8289702922</v>
      </c>
      <c r="O11" s="8">
        <f t="shared" si="9"/>
        <v>0.8622867644</v>
      </c>
      <c r="P11" s="11">
        <f t="shared" si="10"/>
        <v>0.8453003738</v>
      </c>
      <c r="Q11" s="8">
        <f t="shared" si="11"/>
        <v>0.9430853267</v>
      </c>
      <c r="R11" s="8">
        <f t="shared" si="12"/>
        <v>0.9396501458</v>
      </c>
      <c r="S11" s="11">
        <f t="shared" si="13"/>
        <v>0.9413646024</v>
      </c>
      <c r="T11" s="8">
        <v>0.0603</v>
      </c>
      <c r="U11" s="8">
        <v>0.9622</v>
      </c>
      <c r="V11" s="10">
        <v>0.787</v>
      </c>
    </row>
    <row r="12" ht="15.75" customHeight="1">
      <c r="A12" s="12" t="s">
        <v>84</v>
      </c>
      <c r="B12" s="13">
        <v>288.0</v>
      </c>
      <c r="C12" s="13">
        <v>2969.0</v>
      </c>
      <c r="D12" s="13">
        <v>108.0</v>
      </c>
      <c r="E12" s="13" t="s">
        <v>85</v>
      </c>
      <c r="F12" s="17" t="s">
        <v>86</v>
      </c>
      <c r="G12" s="15">
        <f t="shared" si="1"/>
        <v>0.7272727273</v>
      </c>
      <c r="H12" s="15">
        <f t="shared" si="2"/>
        <v>0.8158640227</v>
      </c>
      <c r="I12" s="15">
        <f t="shared" si="3"/>
        <v>0.9649008775</v>
      </c>
      <c r="J12" s="15">
        <f t="shared" si="4"/>
        <v>0.9495626822</v>
      </c>
      <c r="K12" s="15">
        <f t="shared" si="5"/>
        <v>0.8903824501</v>
      </c>
      <c r="L12" s="15">
        <f t="shared" si="6"/>
        <v>0.7690253672</v>
      </c>
      <c r="M12" s="15">
        <f t="shared" si="7"/>
        <v>0.7423624574</v>
      </c>
      <c r="N12" s="15">
        <f t="shared" si="8"/>
        <v>0.8529244322</v>
      </c>
      <c r="O12" s="15">
        <f t="shared" si="9"/>
        <v>0.8903824501</v>
      </c>
      <c r="P12" s="16">
        <f t="shared" si="10"/>
        <v>0.8712510154</v>
      </c>
      <c r="Q12" s="15">
        <f t="shared" si="11"/>
        <v>0.9527131331</v>
      </c>
      <c r="R12" s="15">
        <f t="shared" si="12"/>
        <v>0.9495626822</v>
      </c>
      <c r="S12" s="16">
        <f t="shared" si="13"/>
        <v>0.9511352989</v>
      </c>
      <c r="T12" s="15">
        <v>0.0504</v>
      </c>
      <c r="U12" s="15">
        <v>0.9758</v>
      </c>
      <c r="V12" s="17">
        <v>0.8079</v>
      </c>
      <c r="W12" s="18"/>
      <c r="X12" s="18"/>
      <c r="Y12" s="18"/>
    </row>
    <row r="13" ht="15.75" customHeight="1"/>
    <row r="14" ht="15.75" customHeight="1"/>
    <row r="15" ht="15.75" customHeight="1">
      <c r="A15" s="4" t="str">
        <f t="shared" ref="A15:A16" si="14">TRIM(E13)</f>
        <v/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5.75" customHeight="1">
      <c r="A16" s="4" t="str">
        <f t="shared" si="14"/>
        <v/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5.75" customHeight="1"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5.75" customHeight="1"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5.75" customHeight="1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5.75" customHeight="1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5.75" customHeight="1"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5.75" customHeight="1">
      <c r="E22" s="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5.75" customHeight="1">
      <c r="E23" s="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5.75" customHeight="1"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ht="15.75" customHeight="1"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ht="15.75" customHeight="1"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ht="15.75" customHeight="1"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ht="15.75" customHeight="1"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14.43"/>
    <col customWidth="1" min="2" max="2" width="7.0"/>
    <col customWidth="1" min="3" max="3" width="7.57"/>
    <col customWidth="1" min="4" max="4" width="6.71"/>
    <col customWidth="1" min="5" max="5" width="7.14"/>
    <col customWidth="1" min="6" max="6" width="52.86"/>
  </cols>
  <sheetData>
    <row r="1" ht="15.75" customHeight="1">
      <c r="A1" s="2" t="s">
        <v>1</v>
      </c>
      <c r="B1" s="1" t="s">
        <v>3</v>
      </c>
      <c r="C1" s="1" t="s">
        <v>4</v>
      </c>
      <c r="D1" s="1" t="s">
        <v>22</v>
      </c>
      <c r="E1" s="1" t="s">
        <v>6</v>
      </c>
      <c r="F1" s="1" t="s">
        <v>23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/>
      <c r="U1" s="1"/>
      <c r="V1" s="1"/>
    </row>
    <row r="2" ht="15.75" customHeight="1">
      <c r="A2" s="4" t="s">
        <v>24</v>
      </c>
      <c r="B2" s="5">
        <v>283.0</v>
      </c>
      <c r="C2" s="5">
        <v>2780.0</v>
      </c>
      <c r="D2" s="5">
        <v>296.0</v>
      </c>
      <c r="E2" s="4">
        <v>70.0</v>
      </c>
      <c r="F2" s="6" t="s">
        <v>37</v>
      </c>
      <c r="G2" s="8">
        <f t="shared" ref="G2:G17" si="1">$B2/($B2+$D2)</f>
        <v>0.4887737478</v>
      </c>
      <c r="H2" s="8">
        <f t="shared" ref="H2:H17" si="2">$B2/($B2+$E2)</f>
        <v>0.8016997167</v>
      </c>
      <c r="I2" s="8">
        <f t="shared" ref="I2:I17" si="3">$C2/($C2+$D2)</f>
        <v>0.9037711313</v>
      </c>
      <c r="J2" s="8">
        <f t="shared" ref="J2:J17" si="4">($B2+$C2)/($B2+$C2+$D2+$E2)</f>
        <v>0.8932633421</v>
      </c>
      <c r="K2" s="8">
        <f t="shared" ref="K2:K17" si="5">($H2+$I2)/2</f>
        <v>0.852735424</v>
      </c>
      <c r="L2" s="8">
        <f t="shared" ref="L2:L17" si="6">2*($G2*$H2)/($G2+$H2)</f>
        <v>0.6072961373</v>
      </c>
      <c r="M2" s="8">
        <f t="shared" ref="M2:M17" si="7">(($B2*$C2)-($D2*$E2))/SQRT(($B2+$D2)*($B2+$E2)*($C2+$D2)*($C2+$E2))</f>
        <v>0.5722659139</v>
      </c>
      <c r="N2" s="8">
        <f t="shared" ref="N2:N17" si="8">(($B2/($B2+$D2)) + ($C2/($C2+$E2)))/2</f>
        <v>0.7321061722</v>
      </c>
      <c r="O2" s="8">
        <f t="shared" ref="O2:O17" si="9">(($B2/($B2+$E2)) + ($C2/($C2+$D2)))/2</f>
        <v>0.852735424</v>
      </c>
      <c r="P2" s="11">
        <f t="shared" ref="P2:P17" si="10">2*($N2*$O2)/($N2+$O2)</f>
        <v>0.7878299871</v>
      </c>
      <c r="Q2" s="8">
        <f t="shared" ref="Q2:Q17" si="11"> (($B2 + $E2) * (($B2/($B2+$D2))) + (($C2 + $D2) * ($C2/($C2+$E2)))) / (($B2 + $E2) + ($C2 + $D2))</f>
        <v>0.9253386573</v>
      </c>
      <c r="R2" s="8">
        <f t="shared" ref="R2:R17" si="12"> (($B2 + $E2) * (($B2/($B2+$E2))) + (($C2 + $D2) * ($C2/($C2+$D2)))) / (($B2 + $E2) + ($C2 + $D2))</f>
        <v>0.8932633421</v>
      </c>
      <c r="S2" s="11">
        <f t="shared" ref="S2:S17" si="13">2*($Q2*$R2)/($Q2+$R2)</f>
        <v>0.9090181379</v>
      </c>
      <c r="T2" s="8"/>
      <c r="U2" s="8"/>
      <c r="V2" s="8"/>
    </row>
    <row r="3" ht="15.75" customHeight="1">
      <c r="A3" s="4" t="s">
        <v>24</v>
      </c>
      <c r="B3" s="5">
        <v>316.0</v>
      </c>
      <c r="C3" s="5">
        <v>2782.0</v>
      </c>
      <c r="D3" s="5">
        <v>294.0</v>
      </c>
      <c r="E3" s="4">
        <v>37.0</v>
      </c>
      <c r="F3" s="6" t="s">
        <v>47</v>
      </c>
      <c r="G3" s="8">
        <f t="shared" si="1"/>
        <v>0.5180327869</v>
      </c>
      <c r="H3" s="8">
        <f t="shared" si="2"/>
        <v>0.895184136</v>
      </c>
      <c r="I3" s="8">
        <f t="shared" si="3"/>
        <v>0.9044213264</v>
      </c>
      <c r="J3" s="8">
        <f t="shared" si="4"/>
        <v>0.9034703995</v>
      </c>
      <c r="K3" s="8">
        <f t="shared" si="5"/>
        <v>0.8998027312</v>
      </c>
      <c r="L3" s="8">
        <f t="shared" si="6"/>
        <v>0.6562824507</v>
      </c>
      <c r="M3" s="8">
        <f t="shared" si="7"/>
        <v>0.6353950323</v>
      </c>
      <c r="N3" s="8">
        <f t="shared" si="8"/>
        <v>0.7524537826</v>
      </c>
      <c r="O3" s="8">
        <f t="shared" si="9"/>
        <v>0.8998027312</v>
      </c>
      <c r="P3" s="11">
        <f t="shared" si="10"/>
        <v>0.8195579355</v>
      </c>
      <c r="Q3" s="8">
        <f t="shared" si="11"/>
        <v>0.9386096214</v>
      </c>
      <c r="R3" s="8">
        <f t="shared" si="12"/>
        <v>0.9034703995</v>
      </c>
      <c r="S3" s="11">
        <f t="shared" si="13"/>
        <v>0.9207048554</v>
      </c>
      <c r="T3" s="8"/>
      <c r="U3" s="8"/>
      <c r="V3" s="8"/>
    </row>
    <row r="4" ht="15.75" customHeight="1">
      <c r="A4" s="4" t="s">
        <v>24</v>
      </c>
      <c r="B4" s="5">
        <v>320.0</v>
      </c>
      <c r="C4" s="5">
        <v>2780.0</v>
      </c>
      <c r="D4" s="5">
        <v>296.0</v>
      </c>
      <c r="E4" s="4">
        <v>33.0</v>
      </c>
      <c r="F4" s="6" t="s">
        <v>49</v>
      </c>
      <c r="G4" s="8">
        <f t="shared" si="1"/>
        <v>0.5194805195</v>
      </c>
      <c r="H4" s="8">
        <f t="shared" si="2"/>
        <v>0.9065155807</v>
      </c>
      <c r="I4" s="8">
        <f t="shared" si="3"/>
        <v>0.9037711313</v>
      </c>
      <c r="J4" s="8">
        <f t="shared" si="4"/>
        <v>0.90405366</v>
      </c>
      <c r="K4" s="8">
        <f t="shared" si="5"/>
        <v>0.905143356</v>
      </c>
      <c r="L4" s="8">
        <f t="shared" si="6"/>
        <v>0.6604747162</v>
      </c>
      <c r="M4" s="8">
        <f t="shared" si="7"/>
        <v>0.6414222384</v>
      </c>
      <c r="N4" s="8">
        <f t="shared" si="8"/>
        <v>0.7538746359</v>
      </c>
      <c r="O4" s="8">
        <f t="shared" si="9"/>
        <v>0.905143356</v>
      </c>
      <c r="P4" s="11">
        <f t="shared" si="10"/>
        <v>0.8226126796</v>
      </c>
      <c r="Q4" s="8">
        <f t="shared" si="11"/>
        <v>0.9400091295</v>
      </c>
      <c r="R4" s="8">
        <f t="shared" si="12"/>
        <v>0.90405366</v>
      </c>
      <c r="S4" s="11">
        <f t="shared" si="13"/>
        <v>0.9216808655</v>
      </c>
      <c r="T4" s="8"/>
      <c r="U4" s="8"/>
      <c r="V4" s="8"/>
    </row>
    <row r="5" ht="15.75" customHeight="1">
      <c r="A5" s="4" t="s">
        <v>24</v>
      </c>
      <c r="B5" s="5">
        <v>324.0</v>
      </c>
      <c r="C5" s="5">
        <v>2820.0</v>
      </c>
      <c r="D5" s="5">
        <v>256.0</v>
      </c>
      <c r="E5" s="4">
        <v>29.0</v>
      </c>
      <c r="F5" s="6" t="s">
        <v>54</v>
      </c>
      <c r="G5" s="8">
        <f t="shared" si="1"/>
        <v>0.5586206897</v>
      </c>
      <c r="H5" s="8">
        <f t="shared" si="2"/>
        <v>0.9178470255</v>
      </c>
      <c r="I5" s="8">
        <f t="shared" si="3"/>
        <v>0.9167750325</v>
      </c>
      <c r="J5" s="8">
        <f t="shared" si="4"/>
        <v>0.9168853893</v>
      </c>
      <c r="K5" s="8">
        <f t="shared" si="5"/>
        <v>0.917311029</v>
      </c>
      <c r="L5" s="8">
        <f t="shared" si="6"/>
        <v>0.6945337621</v>
      </c>
      <c r="M5" s="8">
        <f t="shared" si="7"/>
        <v>0.6765659785</v>
      </c>
      <c r="N5" s="8">
        <f t="shared" si="8"/>
        <v>0.7742208397</v>
      </c>
      <c r="O5" s="8">
        <f t="shared" si="9"/>
        <v>0.917311029</v>
      </c>
      <c r="P5" s="11">
        <f t="shared" si="10"/>
        <v>0.8397137864</v>
      </c>
      <c r="Q5" s="8">
        <f t="shared" si="11"/>
        <v>0.9454308743</v>
      </c>
      <c r="R5" s="8">
        <f t="shared" si="12"/>
        <v>0.9168853893</v>
      </c>
      <c r="S5" s="11">
        <f t="shared" si="13"/>
        <v>0.93093936</v>
      </c>
      <c r="T5" s="8"/>
      <c r="U5" s="8"/>
      <c r="V5" s="8"/>
    </row>
    <row r="6" ht="15.75" customHeight="1">
      <c r="A6" s="4" t="s">
        <v>24</v>
      </c>
      <c r="B6" s="4">
        <v>321.0</v>
      </c>
      <c r="C6" s="4">
        <v>2895.0</v>
      </c>
      <c r="D6" s="4">
        <v>181.0</v>
      </c>
      <c r="E6" s="4">
        <v>32.0</v>
      </c>
      <c r="F6" s="6" t="s">
        <v>56</v>
      </c>
      <c r="G6" s="8">
        <f t="shared" si="1"/>
        <v>0.6394422311</v>
      </c>
      <c r="H6" s="8">
        <f t="shared" si="2"/>
        <v>0.9093484419</v>
      </c>
      <c r="I6" s="8">
        <f t="shared" si="3"/>
        <v>0.9411573472</v>
      </c>
      <c r="J6" s="8">
        <f t="shared" si="4"/>
        <v>0.9378827647</v>
      </c>
      <c r="K6" s="8">
        <f t="shared" si="5"/>
        <v>0.9252528946</v>
      </c>
      <c r="L6" s="8">
        <f t="shared" si="6"/>
        <v>0.750877193</v>
      </c>
      <c r="M6" s="8">
        <f t="shared" si="7"/>
        <v>0.7311299464</v>
      </c>
      <c r="N6" s="8">
        <f t="shared" si="8"/>
        <v>0.8142547677</v>
      </c>
      <c r="O6" s="8">
        <f t="shared" si="9"/>
        <v>0.9252528946</v>
      </c>
      <c r="P6" s="11">
        <f t="shared" si="10"/>
        <v>0.8662124314</v>
      </c>
      <c r="Q6" s="8">
        <f t="shared" si="11"/>
        <v>0.9530749886</v>
      </c>
      <c r="R6" s="8">
        <f t="shared" si="12"/>
        <v>0.9378827647</v>
      </c>
      <c r="S6" s="11">
        <f t="shared" si="13"/>
        <v>0.9454178484</v>
      </c>
      <c r="T6" s="8"/>
      <c r="U6" s="8"/>
      <c r="V6" s="8"/>
    </row>
    <row r="7" ht="15.75" customHeight="1">
      <c r="A7" s="4" t="s">
        <v>24</v>
      </c>
      <c r="B7" s="4">
        <v>328.0</v>
      </c>
      <c r="C7" s="4">
        <v>2846.0</v>
      </c>
      <c r="D7" s="4">
        <v>230.0</v>
      </c>
      <c r="E7" s="4">
        <v>25.0</v>
      </c>
      <c r="F7" s="6" t="s">
        <v>59</v>
      </c>
      <c r="G7" s="21">
        <f t="shared" si="1"/>
        <v>0.5878136201</v>
      </c>
      <c r="H7" s="21">
        <f t="shared" si="2"/>
        <v>0.9291784703</v>
      </c>
      <c r="I7" s="21">
        <f t="shared" si="3"/>
        <v>0.9252275683</v>
      </c>
      <c r="J7" s="21">
        <f t="shared" si="4"/>
        <v>0.9256342957</v>
      </c>
      <c r="K7" s="21">
        <f t="shared" si="5"/>
        <v>0.9272030193</v>
      </c>
      <c r="L7" s="21">
        <f t="shared" si="6"/>
        <v>0.7200878156</v>
      </c>
      <c r="M7" s="21">
        <f t="shared" si="7"/>
        <v>0.7034142005</v>
      </c>
      <c r="N7" s="21">
        <f t="shared" si="8"/>
        <v>0.7895529264</v>
      </c>
      <c r="O7" s="21">
        <f t="shared" si="9"/>
        <v>0.9272030193</v>
      </c>
      <c r="P7" s="22">
        <f t="shared" si="10"/>
        <v>0.8528595565</v>
      </c>
      <c r="Q7" s="21">
        <f t="shared" si="11"/>
        <v>0.9497559392</v>
      </c>
      <c r="R7" s="21">
        <f t="shared" si="12"/>
        <v>0.9256342957</v>
      </c>
      <c r="S7" s="22">
        <f t="shared" si="13"/>
        <v>0.9375399888</v>
      </c>
      <c r="T7" s="8"/>
      <c r="U7" s="8"/>
      <c r="V7" s="8"/>
    </row>
    <row r="8" ht="15.75" customHeight="1">
      <c r="A8" s="4" t="s">
        <v>24</v>
      </c>
      <c r="B8" s="4">
        <v>331.0</v>
      </c>
      <c r="C8" s="4">
        <v>2888.0</v>
      </c>
      <c r="D8" s="4">
        <v>188.0</v>
      </c>
      <c r="E8" s="4">
        <v>22.0</v>
      </c>
      <c r="F8" s="6" t="s">
        <v>62</v>
      </c>
      <c r="G8" s="21">
        <f t="shared" si="1"/>
        <v>0.6377649326</v>
      </c>
      <c r="H8" s="21">
        <f t="shared" si="2"/>
        <v>0.9376770538</v>
      </c>
      <c r="I8" s="21">
        <f t="shared" si="3"/>
        <v>0.9388816645</v>
      </c>
      <c r="J8" s="21">
        <f t="shared" si="4"/>
        <v>0.9387576553</v>
      </c>
      <c r="K8" s="21">
        <f t="shared" si="5"/>
        <v>0.9382793592</v>
      </c>
      <c r="L8" s="21">
        <f t="shared" si="6"/>
        <v>0.7591743119</v>
      </c>
      <c r="M8" s="21">
        <f t="shared" si="7"/>
        <v>0.7432439085</v>
      </c>
      <c r="N8" s="21">
        <f t="shared" si="8"/>
        <v>0.8151023976</v>
      </c>
      <c r="O8" s="21">
        <f t="shared" si="9"/>
        <v>0.9382793592</v>
      </c>
      <c r="P8" s="22">
        <f t="shared" si="10"/>
        <v>0.8723642211</v>
      </c>
      <c r="Q8" s="21">
        <f t="shared" si="11"/>
        <v>0.9559276869</v>
      </c>
      <c r="R8" s="21">
        <f t="shared" si="12"/>
        <v>0.9387576553</v>
      </c>
      <c r="S8" s="22">
        <f t="shared" si="13"/>
        <v>0.9472648719</v>
      </c>
      <c r="T8" s="8"/>
      <c r="U8" s="8"/>
      <c r="V8" s="8"/>
    </row>
    <row r="9" ht="15.75" customHeight="1">
      <c r="A9" s="4" t="s">
        <v>24</v>
      </c>
      <c r="B9" s="4">
        <v>335.0</v>
      </c>
      <c r="C9" s="4">
        <v>2867.0</v>
      </c>
      <c r="D9" s="4">
        <v>209.0</v>
      </c>
      <c r="E9" s="4">
        <v>18.0</v>
      </c>
      <c r="F9" s="6" t="s">
        <v>67</v>
      </c>
      <c r="G9" s="21">
        <f t="shared" si="1"/>
        <v>0.6158088235</v>
      </c>
      <c r="H9" s="21">
        <f t="shared" si="2"/>
        <v>0.9490084986</v>
      </c>
      <c r="I9" s="21">
        <f t="shared" si="3"/>
        <v>0.9320546164</v>
      </c>
      <c r="J9" s="21">
        <f t="shared" si="4"/>
        <v>0.9337999417</v>
      </c>
      <c r="K9" s="21">
        <f t="shared" si="5"/>
        <v>0.9405315575</v>
      </c>
      <c r="L9" s="21">
        <f t="shared" si="6"/>
        <v>0.7469342252</v>
      </c>
      <c r="M9" s="21">
        <f t="shared" si="7"/>
        <v>0.732850148</v>
      </c>
      <c r="N9" s="21">
        <f t="shared" si="8"/>
        <v>0.8047848277</v>
      </c>
      <c r="O9" s="21">
        <f t="shared" si="9"/>
        <v>0.9405315575</v>
      </c>
      <c r="P9" s="22">
        <f t="shared" si="10"/>
        <v>0.867379157</v>
      </c>
      <c r="Q9" s="21">
        <f t="shared" si="11"/>
        <v>0.9548523866</v>
      </c>
      <c r="R9" s="21">
        <f t="shared" si="12"/>
        <v>0.9337999417</v>
      </c>
      <c r="S9" s="22">
        <f t="shared" si="13"/>
        <v>0.9442088303</v>
      </c>
      <c r="T9" s="8"/>
      <c r="U9" s="8"/>
      <c r="V9" s="8"/>
    </row>
    <row r="10" ht="15.75" customHeight="1">
      <c r="A10" s="4" t="s">
        <v>24</v>
      </c>
      <c r="B10" s="5">
        <v>325.0</v>
      </c>
      <c r="C10" s="5">
        <v>2876.0</v>
      </c>
      <c r="D10" s="4">
        <v>200.0</v>
      </c>
      <c r="E10" s="4">
        <v>28.0</v>
      </c>
      <c r="F10" s="6" t="s">
        <v>72</v>
      </c>
      <c r="G10" s="8">
        <f t="shared" si="1"/>
        <v>0.619047619</v>
      </c>
      <c r="H10" s="8">
        <f t="shared" si="2"/>
        <v>0.9206798867</v>
      </c>
      <c r="I10" s="8">
        <f t="shared" si="3"/>
        <v>0.9349804941</v>
      </c>
      <c r="J10" s="8">
        <f t="shared" si="4"/>
        <v>0.9335083115</v>
      </c>
      <c r="K10" s="8">
        <f t="shared" si="5"/>
        <v>0.9278301904</v>
      </c>
      <c r="L10" s="8">
        <f t="shared" si="6"/>
        <v>0.7403189066</v>
      </c>
      <c r="M10" s="8">
        <f t="shared" si="7"/>
        <v>0.7221110389</v>
      </c>
      <c r="N10" s="8">
        <f t="shared" si="8"/>
        <v>0.8047028729</v>
      </c>
      <c r="O10" s="8">
        <f t="shared" si="9"/>
        <v>0.9278301904</v>
      </c>
      <c r="P10" s="11">
        <f t="shared" si="10"/>
        <v>0.8618913377</v>
      </c>
      <c r="Q10" s="8">
        <f t="shared" si="11"/>
        <v>0.9521333938</v>
      </c>
      <c r="R10" s="8">
        <f t="shared" si="12"/>
        <v>0.9335083115</v>
      </c>
      <c r="S10" s="11">
        <f t="shared" si="13"/>
        <v>0.9427288697</v>
      </c>
    </row>
    <row r="11" ht="15.75" customHeight="1">
      <c r="A11" s="4" t="s">
        <v>24</v>
      </c>
      <c r="B11" s="5">
        <v>326.0</v>
      </c>
      <c r="C11" s="5">
        <v>2844.0</v>
      </c>
      <c r="D11" s="5">
        <v>232.0</v>
      </c>
      <c r="E11" s="5">
        <v>27.0</v>
      </c>
      <c r="F11" s="6" t="s">
        <v>75</v>
      </c>
      <c r="G11" s="8">
        <f t="shared" si="1"/>
        <v>0.5842293907</v>
      </c>
      <c r="H11" s="8">
        <f t="shared" si="2"/>
        <v>0.9235127479</v>
      </c>
      <c r="I11" s="8">
        <f t="shared" si="3"/>
        <v>0.9245773732</v>
      </c>
      <c r="J11" s="8">
        <f t="shared" si="4"/>
        <v>0.9244677749</v>
      </c>
      <c r="K11" s="8">
        <f t="shared" si="5"/>
        <v>0.9240450605</v>
      </c>
      <c r="L11" s="8">
        <f t="shared" si="6"/>
        <v>0.7156970362</v>
      </c>
      <c r="M11" s="8">
        <f t="shared" si="7"/>
        <v>0.6982144409</v>
      </c>
      <c r="N11" s="8">
        <f t="shared" si="8"/>
        <v>0.787412501</v>
      </c>
      <c r="O11" s="8">
        <f t="shared" si="9"/>
        <v>0.9240450605</v>
      </c>
      <c r="P11" s="11">
        <f t="shared" si="10"/>
        <v>0.8502748166</v>
      </c>
      <c r="Q11" s="8">
        <f t="shared" si="11"/>
        <v>0.9487620517</v>
      </c>
      <c r="R11" s="8">
        <f t="shared" si="12"/>
        <v>0.9244677749</v>
      </c>
      <c r="S11" s="11">
        <f t="shared" si="13"/>
        <v>0.9364573747</v>
      </c>
    </row>
    <row r="12" ht="15.75" customHeight="1">
      <c r="A12" s="4" t="s">
        <v>79</v>
      </c>
      <c r="B12" s="4">
        <v>323.0</v>
      </c>
      <c r="C12" s="4">
        <v>2739.0</v>
      </c>
      <c r="D12" s="4">
        <v>337.0</v>
      </c>
      <c r="E12" s="4">
        <v>30.0</v>
      </c>
      <c r="F12" s="4" t="s">
        <v>80</v>
      </c>
      <c r="G12" s="8">
        <f t="shared" si="1"/>
        <v>0.4893939394</v>
      </c>
      <c r="H12" s="8">
        <f t="shared" si="2"/>
        <v>0.9150141643</v>
      </c>
      <c r="I12" s="8">
        <f t="shared" si="3"/>
        <v>0.8904421326</v>
      </c>
      <c r="J12" s="8">
        <f t="shared" si="4"/>
        <v>0.8929717119</v>
      </c>
      <c r="K12" s="8">
        <f t="shared" si="5"/>
        <v>0.9027281485</v>
      </c>
      <c r="L12" s="8">
        <f t="shared" si="6"/>
        <v>0.637709773</v>
      </c>
      <c r="M12" s="8">
        <f t="shared" si="7"/>
        <v>0.6208533856</v>
      </c>
      <c r="N12" s="8">
        <f t="shared" si="8"/>
        <v>0.7392798516</v>
      </c>
      <c r="O12" s="8">
        <f t="shared" si="9"/>
        <v>0.9027281485</v>
      </c>
      <c r="P12" s="11">
        <f t="shared" si="10"/>
        <v>0.8128690379</v>
      </c>
      <c r="Q12" s="8">
        <f t="shared" si="11"/>
        <v>0.9377165209</v>
      </c>
      <c r="R12" s="8">
        <f t="shared" si="12"/>
        <v>0.8929717119</v>
      </c>
      <c r="S12" s="11">
        <f t="shared" si="13"/>
        <v>0.9147973007</v>
      </c>
      <c r="T12" s="8"/>
      <c r="U12" s="8"/>
      <c r="V12" s="8"/>
    </row>
    <row r="13" ht="15.75" customHeight="1">
      <c r="A13" s="4" t="s">
        <v>79</v>
      </c>
      <c r="B13" s="4">
        <v>315.0</v>
      </c>
      <c r="C13" s="4">
        <v>2796.0</v>
      </c>
      <c r="D13" s="4">
        <v>280.0</v>
      </c>
      <c r="E13" s="4">
        <v>38.0</v>
      </c>
      <c r="F13" s="6" t="s">
        <v>83</v>
      </c>
      <c r="G13" s="8">
        <f t="shared" si="1"/>
        <v>0.5294117647</v>
      </c>
      <c r="H13" s="8">
        <f t="shared" si="2"/>
        <v>0.8923512748</v>
      </c>
      <c r="I13" s="8">
        <f t="shared" si="3"/>
        <v>0.9089726918</v>
      </c>
      <c r="J13" s="8">
        <f t="shared" si="4"/>
        <v>0.9072615923</v>
      </c>
      <c r="K13" s="8">
        <f t="shared" si="5"/>
        <v>0.9006619833</v>
      </c>
      <c r="L13" s="8">
        <f t="shared" si="6"/>
        <v>0.664556962</v>
      </c>
      <c r="M13" s="8">
        <f t="shared" si="7"/>
        <v>0.6430285335</v>
      </c>
      <c r="N13" s="8">
        <f t="shared" si="8"/>
        <v>0.7580015775</v>
      </c>
      <c r="O13" s="8">
        <f t="shared" si="9"/>
        <v>0.9006619833</v>
      </c>
      <c r="P13" s="11">
        <f t="shared" si="10"/>
        <v>0.8231967233</v>
      </c>
      <c r="Q13" s="8">
        <f t="shared" si="11"/>
        <v>0.9395268211</v>
      </c>
      <c r="R13" s="8">
        <f t="shared" si="12"/>
        <v>0.9072615923</v>
      </c>
      <c r="S13" s="11">
        <f t="shared" si="13"/>
        <v>0.9231123539</v>
      </c>
      <c r="T13" s="8"/>
      <c r="U13" s="8"/>
      <c r="V13" s="8"/>
    </row>
    <row r="14" ht="15.75" customHeight="1">
      <c r="A14" s="4" t="s">
        <v>79</v>
      </c>
      <c r="B14" s="4">
        <v>323.0</v>
      </c>
      <c r="C14" s="4">
        <v>2793.0</v>
      </c>
      <c r="D14" s="4">
        <v>283.0</v>
      </c>
      <c r="E14" s="4">
        <v>30.0</v>
      </c>
      <c r="F14" s="4" t="s">
        <v>87</v>
      </c>
      <c r="G14" s="8">
        <f t="shared" si="1"/>
        <v>0.5330033003</v>
      </c>
      <c r="H14" s="8">
        <f t="shared" si="2"/>
        <v>0.9150141643</v>
      </c>
      <c r="I14" s="8">
        <f t="shared" si="3"/>
        <v>0.9079973992</v>
      </c>
      <c r="J14" s="8">
        <f t="shared" si="4"/>
        <v>0.9087197434</v>
      </c>
      <c r="K14" s="8">
        <f t="shared" si="5"/>
        <v>0.9115057818</v>
      </c>
      <c r="L14" s="8">
        <f t="shared" si="6"/>
        <v>0.6736183525</v>
      </c>
      <c r="M14" s="8">
        <f t="shared" si="7"/>
        <v>0.6556841784</v>
      </c>
      <c r="N14" s="8">
        <f t="shared" si="8"/>
        <v>0.7611881539</v>
      </c>
      <c r="O14" s="8">
        <f t="shared" si="9"/>
        <v>0.9115057818</v>
      </c>
      <c r="P14" s="11">
        <f t="shared" si="10"/>
        <v>0.8295927766</v>
      </c>
      <c r="Q14" s="8">
        <f t="shared" si="11"/>
        <v>0.9423918157</v>
      </c>
      <c r="R14" s="8">
        <f t="shared" si="12"/>
        <v>0.9087197434</v>
      </c>
      <c r="S14" s="11">
        <f t="shared" si="13"/>
        <v>0.9252495288</v>
      </c>
      <c r="T14" s="8"/>
      <c r="U14" s="8"/>
      <c r="V14" s="8"/>
    </row>
    <row r="15" ht="15.75" customHeight="1">
      <c r="A15" s="4" t="s">
        <v>79</v>
      </c>
      <c r="B15" s="4">
        <v>321.0</v>
      </c>
      <c r="C15" s="4">
        <v>2728.0</v>
      </c>
      <c r="D15" s="4">
        <v>348.0</v>
      </c>
      <c r="E15" s="4">
        <v>32.0</v>
      </c>
      <c r="F15" s="6" t="s">
        <v>88</v>
      </c>
      <c r="G15" s="8">
        <f t="shared" si="1"/>
        <v>0.4798206278</v>
      </c>
      <c r="H15" s="8">
        <f t="shared" si="2"/>
        <v>0.9093484419</v>
      </c>
      <c r="I15" s="8">
        <f t="shared" si="3"/>
        <v>0.8868660598</v>
      </c>
      <c r="J15" s="8">
        <f t="shared" si="4"/>
        <v>0.8891805191</v>
      </c>
      <c r="K15" s="8">
        <f t="shared" si="5"/>
        <v>0.8981072509</v>
      </c>
      <c r="L15" s="8">
        <f t="shared" si="6"/>
        <v>0.6281800391</v>
      </c>
      <c r="M15" s="8">
        <f t="shared" si="7"/>
        <v>0.6105806004</v>
      </c>
      <c r="N15" s="8">
        <f t="shared" si="8"/>
        <v>0.7341132125</v>
      </c>
      <c r="O15" s="8">
        <f t="shared" si="9"/>
        <v>0.8981072509</v>
      </c>
      <c r="P15" s="11">
        <f t="shared" si="10"/>
        <v>0.8078717476</v>
      </c>
      <c r="Q15" s="8">
        <f t="shared" si="11"/>
        <v>0.9360492603</v>
      </c>
      <c r="R15" s="8">
        <f t="shared" si="12"/>
        <v>0.8891805191</v>
      </c>
      <c r="S15" s="11">
        <f t="shared" si="13"/>
        <v>0.9120131356</v>
      </c>
      <c r="T15" s="8"/>
      <c r="U15" s="8"/>
      <c r="V15" s="8"/>
    </row>
    <row r="16" ht="15.75" customHeight="1">
      <c r="A16" s="4" t="s">
        <v>79</v>
      </c>
      <c r="B16" s="4">
        <v>331.0</v>
      </c>
      <c r="C16" s="4">
        <v>2809.0</v>
      </c>
      <c r="D16" s="4">
        <v>267.0</v>
      </c>
      <c r="E16" s="4">
        <v>22.0</v>
      </c>
      <c r="F16" s="6" t="s">
        <v>90</v>
      </c>
      <c r="G16" s="8">
        <f t="shared" si="1"/>
        <v>0.5535117057</v>
      </c>
      <c r="H16" s="8">
        <f t="shared" si="2"/>
        <v>0.9376770538</v>
      </c>
      <c r="I16" s="8">
        <f t="shared" si="3"/>
        <v>0.9131989597</v>
      </c>
      <c r="J16" s="8">
        <f t="shared" si="4"/>
        <v>0.9157188685</v>
      </c>
      <c r="K16" s="8">
        <f t="shared" si="5"/>
        <v>0.9254380068</v>
      </c>
      <c r="L16" s="8">
        <f t="shared" si="6"/>
        <v>0.6961093586</v>
      </c>
      <c r="M16" s="8">
        <f t="shared" si="7"/>
        <v>0.6814378814</v>
      </c>
      <c r="N16" s="8">
        <f t="shared" si="8"/>
        <v>0.7728703</v>
      </c>
      <c r="O16" s="8">
        <f t="shared" si="9"/>
        <v>0.9254380068</v>
      </c>
      <c r="P16" s="11">
        <f t="shared" si="10"/>
        <v>0.8423011853</v>
      </c>
      <c r="Q16" s="8">
        <f t="shared" si="11"/>
        <v>0.9470649493</v>
      </c>
      <c r="R16" s="8">
        <f t="shared" si="12"/>
        <v>0.9157188685</v>
      </c>
      <c r="S16" s="11">
        <f t="shared" si="13"/>
        <v>0.9311281701</v>
      </c>
      <c r="T16" s="8"/>
      <c r="U16" s="8"/>
      <c r="V16" s="8"/>
    </row>
    <row r="17" ht="15.75" customHeight="1">
      <c r="A17" s="4" t="s">
        <v>79</v>
      </c>
      <c r="B17" s="4">
        <v>318.0</v>
      </c>
      <c r="C17" s="4">
        <v>2861.0</v>
      </c>
      <c r="D17" s="4">
        <v>215.0</v>
      </c>
      <c r="E17" s="4">
        <v>35.0</v>
      </c>
      <c r="F17" s="6" t="s">
        <v>91</v>
      </c>
      <c r="G17" s="8">
        <f t="shared" si="1"/>
        <v>0.5966228893</v>
      </c>
      <c r="H17" s="8">
        <f t="shared" si="2"/>
        <v>0.9008498584</v>
      </c>
      <c r="I17" s="8">
        <f t="shared" si="3"/>
        <v>0.9301040312</v>
      </c>
      <c r="J17" s="8">
        <f t="shared" si="4"/>
        <v>0.9270924468</v>
      </c>
      <c r="K17" s="8">
        <f t="shared" si="5"/>
        <v>0.9154769448</v>
      </c>
      <c r="L17" s="8">
        <f t="shared" si="6"/>
        <v>0.7178329571</v>
      </c>
      <c r="M17" s="8">
        <f t="shared" si="7"/>
        <v>0.6969386664</v>
      </c>
      <c r="N17" s="8">
        <f t="shared" si="8"/>
        <v>0.792268627</v>
      </c>
      <c r="O17" s="8">
        <f t="shared" si="9"/>
        <v>0.9154769448</v>
      </c>
      <c r="P17" s="11">
        <f t="shared" si="10"/>
        <v>0.8494282451</v>
      </c>
      <c r="Q17" s="8">
        <f t="shared" si="11"/>
        <v>0.9476326817</v>
      </c>
      <c r="R17" s="8">
        <f t="shared" si="12"/>
        <v>0.9270924468</v>
      </c>
      <c r="S17" s="11">
        <f t="shared" si="13"/>
        <v>0.9372500407</v>
      </c>
      <c r="T17" s="8"/>
      <c r="U17" s="8"/>
      <c r="V17" s="8"/>
    </row>
    <row r="18" ht="15.75" customHeight="1">
      <c r="A18" s="4" t="s">
        <v>79</v>
      </c>
      <c r="B18" s="4" t="s">
        <v>92</v>
      </c>
      <c r="F18" s="6" t="s">
        <v>93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4" t="s">
        <v>79</v>
      </c>
      <c r="B19" s="4" t="s">
        <v>92</v>
      </c>
      <c r="F19" s="6" t="s">
        <v>93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B19:E19"/>
    <mergeCell ref="B18:E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14.71"/>
    <col customWidth="1" min="2" max="2" width="4.29"/>
    <col customWidth="1" min="3" max="3" width="6.43"/>
    <col customWidth="1" min="4" max="4" width="6.57"/>
    <col customWidth="1" min="5" max="5" width="6.71"/>
    <col customWidth="1" min="6" max="6" width="35.43"/>
  </cols>
  <sheetData>
    <row r="1" ht="15.75" customHeight="1">
      <c r="A1" s="2" t="s">
        <v>2</v>
      </c>
      <c r="B1" s="1" t="s">
        <v>3</v>
      </c>
      <c r="C1" s="1" t="s">
        <v>4</v>
      </c>
      <c r="D1" s="1" t="s">
        <v>22</v>
      </c>
      <c r="E1" s="1" t="s">
        <v>6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35</v>
      </c>
      <c r="P1" s="1" t="s">
        <v>36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</row>
    <row r="2" ht="15.75" customHeight="1">
      <c r="A2" s="4" t="s">
        <v>95</v>
      </c>
      <c r="B2" s="4">
        <v>235.0</v>
      </c>
      <c r="C2" s="4">
        <v>2811.0</v>
      </c>
      <c r="D2" s="4">
        <v>268.0</v>
      </c>
      <c r="E2" s="4">
        <v>115.0</v>
      </c>
      <c r="F2" s="4" t="s">
        <v>96</v>
      </c>
      <c r="G2" s="8">
        <f t="shared" ref="G2:G9" si="1">$B2/($B2+$D2)</f>
        <v>0.4671968191</v>
      </c>
      <c r="H2" s="8">
        <f t="shared" ref="H2:H9" si="2">$B2/($B2+$E2)</f>
        <v>0.6714285714</v>
      </c>
      <c r="I2" s="8">
        <f t="shared" ref="I2:I9" si="3">$C2/($C2+$D2)</f>
        <v>0.9129587528</v>
      </c>
      <c r="J2" s="8">
        <f t="shared" ref="J2:J9" si="4">($B2+$C2)/($B2+$C2+$D2+$E2)</f>
        <v>0.8883056285</v>
      </c>
      <c r="K2" s="8">
        <f t="shared" ref="K2:K9" si="5">($H2+$I2)/2</f>
        <v>0.7921936621</v>
      </c>
      <c r="L2" s="8">
        <f t="shared" ref="L2:L9" si="6">2*($G2*$H2)/($G2+$H2)</f>
        <v>0.550996483</v>
      </c>
      <c r="M2" s="8">
        <f t="shared" ref="M2:M9" si="7">(($B2*$C2)-($D2*$E2))/SQRT(($B2+$D2)*($B2+$E2)*($C2+$D2)*($C2+$E2))</f>
        <v>0.5000558363</v>
      </c>
      <c r="N2" s="8">
        <f t="shared" ref="N2:N9" si="8">(($B2/($B2+$D2)) + ($C2/($C2+$E2)))/2</f>
        <v>0.7139470083</v>
      </c>
      <c r="O2" s="8">
        <f t="shared" ref="O2:O9" si="9">(($B2/($B2+$E2)) + ($C2/($C2+$D2)))/2</f>
        <v>0.7921936621</v>
      </c>
      <c r="P2" s="11">
        <f t="shared" ref="P2:P9" si="10">2*($N2*$O2)/($N2+$O2)</f>
        <v>0.7510378097</v>
      </c>
      <c r="Q2" s="8">
        <f t="shared" ref="Q2:Q9" si="11"> (($B2 + $E2) * (($B2/($B2+$D2))) + (($C2 + $D2) * ($C2/($C2+$E2)))) / (($B2 + $E2) + ($C2 + $D2))</f>
        <v>0.9103253304</v>
      </c>
      <c r="R2" s="8">
        <f t="shared" ref="R2:R9" si="12"> (($B2 + $E2) * (($B2/($B2+$E2))) + (($C2 + $D2) * ($C2/($C2+$D2)))) / (($B2 + $E2) + ($C2 + $D2))</f>
        <v>0.8883056285</v>
      </c>
      <c r="S2" s="11">
        <f t="shared" ref="S2:S9" si="13">2*($Q2*$R2)/($Q2+$R2)</f>
        <v>0.8991806916</v>
      </c>
      <c r="T2" s="4">
        <v>0.112</v>
      </c>
      <c r="U2" s="4">
        <v>0.904</v>
      </c>
      <c r="V2" s="4">
        <v>0.587</v>
      </c>
    </row>
    <row r="3" ht="15.75" customHeight="1">
      <c r="A3" s="4" t="s">
        <v>95</v>
      </c>
      <c r="B3" s="4">
        <v>197.0</v>
      </c>
      <c r="C3" s="4">
        <v>2852.0</v>
      </c>
      <c r="D3" s="4">
        <v>227.0</v>
      </c>
      <c r="E3" s="4">
        <v>153.0</v>
      </c>
      <c r="F3" s="4" t="s">
        <v>104</v>
      </c>
      <c r="G3" s="8">
        <f t="shared" si="1"/>
        <v>0.4646226415</v>
      </c>
      <c r="H3" s="8">
        <f t="shared" si="2"/>
        <v>0.5628571429</v>
      </c>
      <c r="I3" s="8">
        <f t="shared" si="3"/>
        <v>0.9262747645</v>
      </c>
      <c r="J3" s="8">
        <f t="shared" si="4"/>
        <v>0.8891805191</v>
      </c>
      <c r="K3" s="8">
        <f t="shared" si="5"/>
        <v>0.7445659537</v>
      </c>
      <c r="L3" s="8">
        <f t="shared" si="6"/>
        <v>0.5090439276</v>
      </c>
      <c r="M3" s="8">
        <f t="shared" si="7"/>
        <v>0.4498416817</v>
      </c>
      <c r="N3" s="8">
        <f t="shared" si="8"/>
        <v>0.70685375</v>
      </c>
      <c r="O3" s="8">
        <f t="shared" si="9"/>
        <v>0.7445659537</v>
      </c>
      <c r="P3" s="11">
        <f t="shared" si="10"/>
        <v>0.7252199142</v>
      </c>
      <c r="Q3" s="8">
        <f t="shared" si="11"/>
        <v>0.8996355217</v>
      </c>
      <c r="R3" s="8">
        <f t="shared" si="12"/>
        <v>0.8891805191</v>
      </c>
      <c r="S3" s="11">
        <f t="shared" si="13"/>
        <v>0.8943774675</v>
      </c>
      <c r="T3" s="4">
        <v>0.111</v>
      </c>
      <c r="U3" s="4">
        <v>0.888</v>
      </c>
      <c r="V3" s="4">
        <v>0.555</v>
      </c>
    </row>
    <row r="4" ht="15.75" customHeight="1">
      <c r="A4" s="4" t="s">
        <v>95</v>
      </c>
      <c r="B4" s="4">
        <v>188.0</v>
      </c>
      <c r="C4" s="4">
        <v>2973.0</v>
      </c>
      <c r="D4" s="4">
        <v>162.0</v>
      </c>
      <c r="E4" s="4">
        <v>106.0</v>
      </c>
      <c r="F4" s="4" t="s">
        <v>109</v>
      </c>
      <c r="G4" s="8">
        <f t="shared" si="1"/>
        <v>0.5371428571</v>
      </c>
      <c r="H4" s="8">
        <f t="shared" si="2"/>
        <v>0.6394557823</v>
      </c>
      <c r="I4" s="8">
        <f t="shared" si="3"/>
        <v>0.9483253589</v>
      </c>
      <c r="J4" s="8">
        <f t="shared" si="4"/>
        <v>0.9218431029</v>
      </c>
      <c r="K4" s="8">
        <f t="shared" si="5"/>
        <v>0.7938905706</v>
      </c>
      <c r="L4" s="8">
        <f t="shared" si="6"/>
        <v>0.5838509317</v>
      </c>
      <c r="M4" s="8">
        <f t="shared" si="7"/>
        <v>0.5435871964</v>
      </c>
      <c r="N4" s="8">
        <f t="shared" si="8"/>
        <v>0.7513580476</v>
      </c>
      <c r="O4" s="8">
        <f t="shared" si="9"/>
        <v>0.7938905706</v>
      </c>
      <c r="P4" s="11">
        <f t="shared" si="10"/>
        <v>0.7720389614</v>
      </c>
      <c r="Q4" s="8">
        <f t="shared" si="11"/>
        <v>0.9288399246</v>
      </c>
      <c r="R4" s="8">
        <f t="shared" si="12"/>
        <v>0.9218431029</v>
      </c>
      <c r="S4" s="11">
        <f t="shared" si="13"/>
        <v>0.9253282874</v>
      </c>
      <c r="T4" s="4">
        <v>0.078</v>
      </c>
      <c r="U4" s="4">
        <v>0.918</v>
      </c>
      <c r="V4" s="4">
        <v>0.652</v>
      </c>
    </row>
    <row r="5" ht="15.75" customHeight="1">
      <c r="A5" s="4" t="s">
        <v>95</v>
      </c>
      <c r="B5" s="4">
        <v>225.0</v>
      </c>
      <c r="C5" s="4">
        <v>2864.0</v>
      </c>
      <c r="D5" s="4">
        <v>215.0</v>
      </c>
      <c r="E5" s="4">
        <v>125.0</v>
      </c>
      <c r="F5" s="4" t="s">
        <v>115</v>
      </c>
      <c r="G5" s="8">
        <f t="shared" si="1"/>
        <v>0.5113636364</v>
      </c>
      <c r="H5" s="8">
        <f t="shared" si="2"/>
        <v>0.6428571429</v>
      </c>
      <c r="I5" s="8">
        <f t="shared" si="3"/>
        <v>0.9301721338</v>
      </c>
      <c r="J5" s="8">
        <f t="shared" si="4"/>
        <v>0.9008457276</v>
      </c>
      <c r="K5" s="8">
        <f t="shared" si="5"/>
        <v>0.7865146383</v>
      </c>
      <c r="L5" s="8">
        <f t="shared" si="6"/>
        <v>0.5696202532</v>
      </c>
      <c r="M5" s="8">
        <f t="shared" si="7"/>
        <v>0.5187121037</v>
      </c>
      <c r="N5" s="8">
        <f t="shared" si="8"/>
        <v>0.7347718148</v>
      </c>
      <c r="O5" s="8">
        <f t="shared" si="9"/>
        <v>0.7865146383</v>
      </c>
      <c r="P5" s="11">
        <f t="shared" si="10"/>
        <v>0.759763274</v>
      </c>
      <c r="Q5" s="8">
        <f t="shared" si="11"/>
        <v>0.9125731911</v>
      </c>
      <c r="R5" s="8">
        <f t="shared" si="12"/>
        <v>0.9008457276</v>
      </c>
      <c r="S5" s="11">
        <f t="shared" si="13"/>
        <v>0.9066715383</v>
      </c>
      <c r="T5" s="4">
        <v>0.099</v>
      </c>
      <c r="U5" s="4">
        <v>0.913</v>
      </c>
      <c r="V5" s="8">
        <v>0.62</v>
      </c>
    </row>
    <row r="6" ht="15.75" customHeight="1">
      <c r="A6" s="4" t="s">
        <v>95</v>
      </c>
      <c r="B6" s="4">
        <v>234.0</v>
      </c>
      <c r="C6" s="4">
        <v>2927.0</v>
      </c>
      <c r="D6" s="4">
        <v>152.0</v>
      </c>
      <c r="E6" s="4">
        <v>116.0</v>
      </c>
      <c r="F6" s="4" t="s">
        <v>116</v>
      </c>
      <c r="G6" s="8">
        <f t="shared" si="1"/>
        <v>0.6062176166</v>
      </c>
      <c r="H6" s="8">
        <f t="shared" si="2"/>
        <v>0.6685714286</v>
      </c>
      <c r="I6" s="8">
        <f t="shared" si="3"/>
        <v>0.9506333225</v>
      </c>
      <c r="J6" s="8">
        <f t="shared" si="4"/>
        <v>0.9218431029</v>
      </c>
      <c r="K6" s="8">
        <f t="shared" si="5"/>
        <v>0.8096023755</v>
      </c>
      <c r="L6" s="8">
        <f t="shared" si="6"/>
        <v>0.6358695652</v>
      </c>
      <c r="M6" s="8">
        <f t="shared" si="7"/>
        <v>0.5931008113</v>
      </c>
      <c r="N6" s="8">
        <f t="shared" si="8"/>
        <v>0.7840486703</v>
      </c>
      <c r="O6" s="8">
        <f t="shared" si="9"/>
        <v>0.8096023755</v>
      </c>
      <c r="P6" s="11">
        <f t="shared" si="10"/>
        <v>0.79662065</v>
      </c>
      <c r="Q6" s="8">
        <f t="shared" si="11"/>
        <v>0.9255770883</v>
      </c>
      <c r="R6" s="8">
        <f t="shared" si="12"/>
        <v>0.9218431029</v>
      </c>
      <c r="S6" s="11">
        <f t="shared" si="13"/>
        <v>0.9237063221</v>
      </c>
      <c r="T6" s="4">
        <v>0.078</v>
      </c>
      <c r="U6" s="4">
        <v>0.936</v>
      </c>
      <c r="V6" s="4">
        <v>0.692</v>
      </c>
    </row>
    <row r="7" ht="15.75" customHeight="1">
      <c r="A7" s="4" t="s">
        <v>95</v>
      </c>
      <c r="B7" s="4">
        <v>215.0</v>
      </c>
      <c r="C7" s="4">
        <v>2956.0</v>
      </c>
      <c r="D7" s="4">
        <v>123.0</v>
      </c>
      <c r="E7" s="4">
        <v>135.0</v>
      </c>
      <c r="F7" s="4" t="s">
        <v>117</v>
      </c>
      <c r="G7" s="8">
        <f t="shared" si="1"/>
        <v>0.6360946746</v>
      </c>
      <c r="H7" s="8">
        <f t="shared" si="2"/>
        <v>0.6142857143</v>
      </c>
      <c r="I7" s="8">
        <f t="shared" si="3"/>
        <v>0.9600519649</v>
      </c>
      <c r="J7" s="8">
        <f t="shared" si="4"/>
        <v>0.9247594051</v>
      </c>
      <c r="K7" s="8">
        <f t="shared" si="5"/>
        <v>0.7871688396</v>
      </c>
      <c r="L7" s="8">
        <f t="shared" si="6"/>
        <v>0.625</v>
      </c>
      <c r="M7" s="8">
        <f t="shared" si="7"/>
        <v>0.583308524</v>
      </c>
      <c r="N7" s="8">
        <f t="shared" si="8"/>
        <v>0.7962097443</v>
      </c>
      <c r="O7" s="8">
        <f t="shared" si="9"/>
        <v>0.7871688396</v>
      </c>
      <c r="P7" s="11">
        <f t="shared" si="10"/>
        <v>0.7916634807</v>
      </c>
      <c r="Q7" s="8">
        <f t="shared" si="11"/>
        <v>0.9236387397</v>
      </c>
      <c r="R7" s="8">
        <f t="shared" si="12"/>
        <v>0.9247594051</v>
      </c>
      <c r="S7" s="11">
        <f t="shared" si="13"/>
        <v>0.9241987326</v>
      </c>
      <c r="T7" s="4">
        <v>0.075</v>
      </c>
      <c r="U7" s="4">
        <v>0.935</v>
      </c>
      <c r="V7" s="4">
        <v>0.688</v>
      </c>
    </row>
    <row r="8" ht="15.75" customHeight="1">
      <c r="A8" s="4" t="s">
        <v>95</v>
      </c>
      <c r="B8" s="9">
        <v>235.0</v>
      </c>
      <c r="C8" s="4">
        <v>2993.0</v>
      </c>
      <c r="D8" s="4">
        <v>88.0</v>
      </c>
      <c r="E8" s="4">
        <v>115.0</v>
      </c>
      <c r="F8" s="4" t="s">
        <v>118</v>
      </c>
      <c r="G8" s="8">
        <f t="shared" si="1"/>
        <v>0.7275541796</v>
      </c>
      <c r="H8" s="8">
        <f t="shared" si="2"/>
        <v>0.6714285714</v>
      </c>
      <c r="I8" s="8">
        <f t="shared" si="3"/>
        <v>0.9714378449</v>
      </c>
      <c r="J8" s="8">
        <f t="shared" si="4"/>
        <v>0.9408335762</v>
      </c>
      <c r="K8" s="8">
        <f t="shared" si="5"/>
        <v>0.8214332081</v>
      </c>
      <c r="L8" s="8">
        <f t="shared" si="6"/>
        <v>0.6983655275</v>
      </c>
      <c r="M8" s="8">
        <f t="shared" si="7"/>
        <v>0.6662831705</v>
      </c>
      <c r="N8" s="8">
        <f t="shared" si="8"/>
        <v>0.8452764463</v>
      </c>
      <c r="O8" s="8">
        <f t="shared" si="9"/>
        <v>0.8214332081</v>
      </c>
      <c r="P8" s="11">
        <f t="shared" si="10"/>
        <v>0.8331842816</v>
      </c>
      <c r="Q8" s="8">
        <f t="shared" si="11"/>
        <v>0.9389807629</v>
      </c>
      <c r="R8" s="8">
        <f t="shared" si="12"/>
        <v>0.9408335762</v>
      </c>
      <c r="S8" s="11">
        <f t="shared" si="13"/>
        <v>0.9399062565</v>
      </c>
      <c r="T8" s="4">
        <v>0.059</v>
      </c>
      <c r="U8" s="4">
        <v>0.958</v>
      </c>
      <c r="V8" s="4">
        <v>0.764</v>
      </c>
    </row>
    <row r="9" ht="15.75" customHeight="1">
      <c r="A9" s="4" t="s">
        <v>95</v>
      </c>
      <c r="B9" s="9">
        <v>251.0</v>
      </c>
      <c r="C9" s="4">
        <v>2972.0</v>
      </c>
      <c r="D9" s="4">
        <v>109.0</v>
      </c>
      <c r="E9" s="4">
        <v>99.0</v>
      </c>
      <c r="F9" s="4" t="s">
        <v>119</v>
      </c>
      <c r="G9" s="8">
        <f t="shared" si="1"/>
        <v>0.6972222222</v>
      </c>
      <c r="H9" s="8">
        <f t="shared" si="2"/>
        <v>0.7171428571</v>
      </c>
      <c r="I9" s="8">
        <f t="shared" si="3"/>
        <v>0.964621876</v>
      </c>
      <c r="J9" s="8">
        <f t="shared" si="4"/>
        <v>0.9393762751</v>
      </c>
      <c r="K9" s="8">
        <f t="shared" si="5"/>
        <v>0.8408823666</v>
      </c>
      <c r="L9" s="8">
        <f t="shared" si="6"/>
        <v>0.7070422535</v>
      </c>
      <c r="M9" s="8">
        <f t="shared" si="7"/>
        <v>0.6733226821</v>
      </c>
      <c r="N9" s="8">
        <f t="shared" si="8"/>
        <v>0.8324925829</v>
      </c>
      <c r="O9" s="8">
        <f t="shared" si="9"/>
        <v>0.8408823666</v>
      </c>
      <c r="P9" s="11">
        <f t="shared" si="10"/>
        <v>0.8366664429</v>
      </c>
      <c r="Q9" s="8">
        <f t="shared" si="11"/>
        <v>0.9401647937</v>
      </c>
      <c r="R9" s="8">
        <f t="shared" si="12"/>
        <v>0.9393762751</v>
      </c>
      <c r="S9" s="11">
        <f t="shared" si="13"/>
        <v>0.939770369</v>
      </c>
      <c r="T9" s="4">
        <v>0.061</v>
      </c>
      <c r="U9" s="4">
        <v>0.955</v>
      </c>
      <c r="V9" s="4">
        <v>0.763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24.86"/>
    <col customWidth="1" min="2" max="2" width="6.43"/>
    <col customWidth="1" min="3" max="3" width="7.14"/>
    <col customWidth="1" min="4" max="4" width="6.86"/>
    <col customWidth="1" min="5" max="5" width="7.57"/>
    <col customWidth="1" min="6" max="6" width="41.29"/>
  </cols>
  <sheetData>
    <row r="1" ht="15.75" customHeight="1">
      <c r="A1" s="2" t="s">
        <v>1</v>
      </c>
      <c r="B1" s="1" t="s">
        <v>3</v>
      </c>
      <c r="C1" s="1" t="s">
        <v>4</v>
      </c>
      <c r="D1" s="1" t="s">
        <v>22</v>
      </c>
      <c r="E1" s="1" t="s">
        <v>6</v>
      </c>
      <c r="F1" s="1" t="s">
        <v>23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/>
      <c r="U1" s="1"/>
      <c r="V1" s="1"/>
    </row>
    <row r="2" ht="15.75" customHeight="1">
      <c r="A2" s="13" t="s">
        <v>97</v>
      </c>
      <c r="B2" s="13">
        <v>300.0</v>
      </c>
      <c r="C2" s="13">
        <v>2759.0</v>
      </c>
      <c r="D2" s="13">
        <v>317.0</v>
      </c>
      <c r="E2" s="13">
        <v>53.0</v>
      </c>
      <c r="F2" s="13" t="s">
        <v>98</v>
      </c>
      <c r="G2" s="13">
        <v>0.4862</v>
      </c>
      <c r="H2" s="13">
        <v>0.8499</v>
      </c>
      <c r="I2" s="13">
        <v>0.8969</v>
      </c>
      <c r="J2" s="13">
        <v>0.8921</v>
      </c>
      <c r="K2" s="13">
        <v>0.8734</v>
      </c>
      <c r="L2" s="13">
        <v>0.6185</v>
      </c>
      <c r="M2" s="13">
        <v>0.5908</v>
      </c>
      <c r="N2" s="13">
        <v>0.7337</v>
      </c>
      <c r="O2" s="13">
        <v>0.8734</v>
      </c>
      <c r="P2" s="23">
        <v>0.7778</v>
      </c>
      <c r="Q2" s="13">
        <v>0.9302</v>
      </c>
      <c r="R2" s="13">
        <v>0.8921</v>
      </c>
      <c r="S2" s="13">
        <v>0.9043</v>
      </c>
      <c r="T2" s="18"/>
      <c r="U2" s="18"/>
      <c r="V2" s="18"/>
      <c r="W2" s="18"/>
      <c r="X2" s="18"/>
      <c r="Y2" s="18"/>
      <c r="Z2" s="18"/>
    </row>
    <row r="3" ht="15.75" customHeight="1">
      <c r="A3" s="13" t="s">
        <v>97</v>
      </c>
      <c r="B3" s="13">
        <v>320.0</v>
      </c>
      <c r="C3" s="13">
        <v>2696.0</v>
      </c>
      <c r="D3" s="13">
        <v>380.0</v>
      </c>
      <c r="E3" s="13">
        <v>33.0</v>
      </c>
      <c r="F3" s="13" t="s">
        <v>99</v>
      </c>
      <c r="G3" s="13">
        <v>0.4571</v>
      </c>
      <c r="H3" s="13">
        <v>0.9065</v>
      </c>
      <c r="I3" s="13">
        <v>0.8765</v>
      </c>
      <c r="J3" s="13">
        <v>0.8796</v>
      </c>
      <c r="K3" s="13">
        <v>0.8915</v>
      </c>
      <c r="L3" s="13">
        <v>0.6078</v>
      </c>
      <c r="M3" s="13">
        <v>0.5903</v>
      </c>
      <c r="N3" s="13">
        <v>0.7225</v>
      </c>
      <c r="O3" s="13">
        <v>0.8915</v>
      </c>
      <c r="P3" s="13">
        <v>0.7683</v>
      </c>
      <c r="Q3" s="13">
        <v>0.9333</v>
      </c>
      <c r="R3" s="13">
        <v>0.8796</v>
      </c>
      <c r="S3" s="13">
        <v>0.8958</v>
      </c>
      <c r="T3" s="18"/>
      <c r="U3" s="18"/>
      <c r="V3" s="18"/>
      <c r="W3" s="18"/>
      <c r="X3" s="18"/>
      <c r="Y3" s="18"/>
      <c r="Z3" s="18"/>
    </row>
    <row r="4" ht="15.75" customHeight="1">
      <c r="A4" s="13" t="s">
        <v>97</v>
      </c>
      <c r="B4" s="13">
        <v>302.0</v>
      </c>
      <c r="C4" s="13">
        <v>2793.0</v>
      </c>
      <c r="D4" s="13">
        <v>283.0</v>
      </c>
      <c r="E4" s="13">
        <v>51.0</v>
      </c>
      <c r="F4" s="6" t="s">
        <v>100</v>
      </c>
      <c r="G4" s="13">
        <v>0.5162</v>
      </c>
      <c r="H4" s="13">
        <v>0.8555</v>
      </c>
      <c r="I4" s="13">
        <v>0.9079</v>
      </c>
      <c r="J4" s="13">
        <v>0.9026</v>
      </c>
      <c r="K4" s="13">
        <v>0.8818</v>
      </c>
      <c r="L4" s="13">
        <v>0.6439</v>
      </c>
      <c r="M4" s="13">
        <v>0.6168</v>
      </c>
      <c r="N4" s="13">
        <v>0.7492</v>
      </c>
      <c r="O4" s="13">
        <v>0.8818</v>
      </c>
      <c r="P4" s="13">
        <v>0.7938</v>
      </c>
      <c r="Q4" s="13">
        <v>0.9341</v>
      </c>
      <c r="R4" s="13">
        <v>0.9026</v>
      </c>
      <c r="S4" s="13">
        <v>0.9127</v>
      </c>
      <c r="T4" s="18"/>
      <c r="U4" s="18"/>
      <c r="V4" s="18"/>
      <c r="W4" s="18"/>
      <c r="X4" s="18"/>
      <c r="Y4" s="18"/>
      <c r="Z4" s="18"/>
    </row>
    <row r="5" ht="15.75" customHeight="1">
      <c r="A5" s="13" t="s">
        <v>97</v>
      </c>
      <c r="B5" s="13">
        <v>329.0</v>
      </c>
      <c r="C5" s="13">
        <v>2775.0</v>
      </c>
      <c r="D5" s="13">
        <v>301.0</v>
      </c>
      <c r="E5" s="13">
        <v>24.0</v>
      </c>
      <c r="F5" s="6" t="s">
        <v>101</v>
      </c>
      <c r="G5" s="13">
        <v>0.5222</v>
      </c>
      <c r="H5" s="13">
        <v>0.932</v>
      </c>
      <c r="I5" s="13">
        <v>0.9021</v>
      </c>
      <c r="J5" s="13">
        <v>0.9052</v>
      </c>
      <c r="K5" s="13">
        <v>0.9171</v>
      </c>
      <c r="L5" s="13">
        <v>0.6694</v>
      </c>
      <c r="M5" s="13">
        <v>0.6546</v>
      </c>
      <c r="N5" s="13">
        <v>0.7568</v>
      </c>
      <c r="O5" s="13">
        <v>0.9171</v>
      </c>
      <c r="P5" s="13">
        <v>0.807</v>
      </c>
      <c r="Q5" s="13">
        <v>0.9431</v>
      </c>
      <c r="R5" s="13">
        <v>0.9052</v>
      </c>
      <c r="S5" s="13">
        <v>0.9163</v>
      </c>
      <c r="T5" s="18"/>
      <c r="U5" s="18"/>
      <c r="V5" s="18"/>
      <c r="W5" s="18"/>
      <c r="X5" s="18"/>
      <c r="Y5" s="18"/>
      <c r="Z5" s="18"/>
    </row>
    <row r="6" ht="15.75" customHeight="1">
      <c r="A6" s="13" t="s">
        <v>102</v>
      </c>
      <c r="B6" s="13">
        <v>316.0</v>
      </c>
      <c r="C6" s="13">
        <v>2579.0</v>
      </c>
      <c r="D6" s="13">
        <v>497.0</v>
      </c>
      <c r="E6" s="13">
        <v>37.0</v>
      </c>
      <c r="F6" s="13" t="s">
        <v>103</v>
      </c>
      <c r="G6" s="13">
        <v>0.3889</v>
      </c>
      <c r="H6" s="13">
        <v>0.8952</v>
      </c>
      <c r="I6" s="13">
        <v>0.8384</v>
      </c>
      <c r="J6" s="13">
        <v>0.8443</v>
      </c>
      <c r="K6" s="13">
        <v>0.8668</v>
      </c>
      <c r="L6" s="13">
        <v>0.542</v>
      </c>
      <c r="M6" s="13">
        <v>0.3587</v>
      </c>
      <c r="N6" s="13">
        <v>0.6873</v>
      </c>
      <c r="O6" s="13">
        <v>0.8668</v>
      </c>
      <c r="P6" s="13">
        <v>0.7241</v>
      </c>
      <c r="Q6" s="13">
        <v>0.9244</v>
      </c>
      <c r="R6" s="13">
        <v>0.8443</v>
      </c>
      <c r="S6" s="13">
        <v>0.8687</v>
      </c>
      <c r="T6" s="18"/>
      <c r="U6" s="18"/>
      <c r="V6" s="18"/>
      <c r="W6" s="18"/>
      <c r="X6" s="18"/>
      <c r="Y6" s="18"/>
      <c r="Z6" s="18"/>
    </row>
    <row r="7" ht="15.75" customHeight="1">
      <c r="A7" s="24" t="s">
        <v>102</v>
      </c>
      <c r="B7" s="13">
        <v>312.0</v>
      </c>
      <c r="C7" s="13">
        <v>2746.0</v>
      </c>
      <c r="D7" s="13">
        <v>330.0</v>
      </c>
      <c r="E7" s="13">
        <v>41.0</v>
      </c>
      <c r="F7" s="24" t="s">
        <v>105</v>
      </c>
      <c r="G7" s="13">
        <v>0.4859</v>
      </c>
      <c r="H7" s="13">
        <v>0.8839</v>
      </c>
      <c r="I7" s="13">
        <v>0.8927</v>
      </c>
      <c r="J7" s="13">
        <v>0.8918</v>
      </c>
      <c r="K7" s="13">
        <v>0.8883</v>
      </c>
      <c r="L7" s="13">
        <v>0.627</v>
      </c>
      <c r="M7" s="13">
        <v>0.6049</v>
      </c>
      <c r="N7" s="13">
        <v>0.7356</v>
      </c>
      <c r="O7" s="13">
        <v>0.8883</v>
      </c>
      <c r="P7" s="13">
        <v>0.7819</v>
      </c>
      <c r="Q7" s="13">
        <v>0.9339</v>
      </c>
      <c r="R7" s="13">
        <v>0.8918</v>
      </c>
      <c r="S7" s="13">
        <v>0.9049</v>
      </c>
      <c r="T7" s="18"/>
      <c r="U7" s="18"/>
      <c r="V7" s="18"/>
      <c r="W7" s="18"/>
      <c r="X7" s="18"/>
      <c r="Y7" s="18"/>
      <c r="Z7" s="18"/>
    </row>
    <row r="8" ht="15.75" customHeight="1">
      <c r="A8" s="24" t="s">
        <v>102</v>
      </c>
      <c r="B8" s="13">
        <v>307.0</v>
      </c>
      <c r="C8" s="13">
        <v>2816.0</v>
      </c>
      <c r="D8" s="13">
        <v>260.0</v>
      </c>
      <c r="E8" s="13">
        <v>46.0</v>
      </c>
      <c r="F8" s="24" t="s">
        <v>106</v>
      </c>
      <c r="G8" s="13">
        <v>0.5414</v>
      </c>
      <c r="H8" s="13">
        <v>0.8697</v>
      </c>
      <c r="I8" s="13">
        <v>0.9155</v>
      </c>
      <c r="J8" s="13">
        <v>0.9107</v>
      </c>
      <c r="K8" s="13">
        <v>0.8923</v>
      </c>
      <c r="L8" s="13">
        <v>0.6674</v>
      </c>
      <c r="M8" s="13">
        <v>0.6423</v>
      </c>
      <c r="N8" s="13">
        <v>0.7627</v>
      </c>
      <c r="O8" s="13">
        <v>0.8926</v>
      </c>
      <c r="P8" s="13">
        <v>0.8079</v>
      </c>
      <c r="Q8" s="13">
        <v>0.9384</v>
      </c>
      <c r="R8" s="13">
        <v>0.9107</v>
      </c>
      <c r="S8" s="13">
        <v>0.9195</v>
      </c>
      <c r="T8" s="18"/>
      <c r="U8" s="18"/>
      <c r="V8" s="18"/>
      <c r="W8" s="18"/>
      <c r="X8" s="18"/>
      <c r="Y8" s="18"/>
      <c r="Z8" s="18"/>
    </row>
    <row r="9" ht="15.75" customHeight="1">
      <c r="A9" s="24" t="s">
        <v>102</v>
      </c>
      <c r="B9" s="13">
        <v>334.0</v>
      </c>
      <c r="C9" s="13">
        <v>2702.0</v>
      </c>
      <c r="D9" s="13">
        <v>374.0</v>
      </c>
      <c r="E9" s="13">
        <v>19.0</v>
      </c>
      <c r="F9" s="24" t="s">
        <v>107</v>
      </c>
      <c r="G9" s="13">
        <v>0.4718</v>
      </c>
      <c r="H9" s="13">
        <v>0.9462</v>
      </c>
      <c r="I9" s="13">
        <v>0.8784</v>
      </c>
      <c r="J9" s="13">
        <v>0.8854</v>
      </c>
      <c r="K9" s="13">
        <v>0.9123</v>
      </c>
      <c r="L9" s="13">
        <v>0.6296</v>
      </c>
      <c r="M9" s="13">
        <v>0.6191</v>
      </c>
      <c r="N9" s="13">
        <v>0.7324</v>
      </c>
      <c r="O9" s="13">
        <v>0.9123</v>
      </c>
      <c r="P9" s="13">
        <v>0.7809</v>
      </c>
      <c r="Q9" s="13">
        <v>0.9393</v>
      </c>
      <c r="R9" s="13">
        <v>0.8854</v>
      </c>
      <c r="S9" s="13">
        <v>0.9012</v>
      </c>
      <c r="T9" s="18"/>
      <c r="U9" s="18"/>
      <c r="V9" s="18"/>
      <c r="W9" s="18"/>
      <c r="X9" s="18"/>
      <c r="Y9" s="18"/>
      <c r="Z9" s="18"/>
    </row>
    <row r="10" ht="15.75" customHeight="1">
      <c r="A10" s="13" t="s">
        <v>108</v>
      </c>
      <c r="B10" s="13">
        <v>302.0</v>
      </c>
      <c r="C10" s="13">
        <v>2732.0</v>
      </c>
      <c r="D10" s="13">
        <v>344.0</v>
      </c>
      <c r="E10" s="13">
        <v>51.0</v>
      </c>
      <c r="F10" s="13" t="s">
        <v>103</v>
      </c>
      <c r="G10" s="13">
        <v>0.4675</v>
      </c>
      <c r="H10" s="13">
        <v>0.8556</v>
      </c>
      <c r="I10" s="13">
        <v>0.8882</v>
      </c>
      <c r="J10" s="13">
        <v>0.8848</v>
      </c>
      <c r="K10" s="13">
        <v>0.8718</v>
      </c>
      <c r="L10" s="13">
        <v>0.6046</v>
      </c>
      <c r="M10" s="13">
        <v>0.5779</v>
      </c>
      <c r="N10" s="13">
        <v>0.7246</v>
      </c>
      <c r="O10" s="13">
        <v>0.8718</v>
      </c>
      <c r="P10" s="13">
        <v>0.7686</v>
      </c>
      <c r="Q10" s="13">
        <v>0.9278</v>
      </c>
      <c r="R10" s="13">
        <v>0.8848</v>
      </c>
      <c r="S10" s="13">
        <v>0.8988</v>
      </c>
      <c r="T10" s="18"/>
      <c r="U10" s="18"/>
      <c r="V10" s="18"/>
      <c r="W10" s="18"/>
      <c r="X10" s="18"/>
      <c r="Y10" s="18"/>
      <c r="Z10" s="18"/>
    </row>
    <row r="11" ht="15.75" customHeight="1">
      <c r="A11" s="13" t="s">
        <v>108</v>
      </c>
      <c r="B11" s="13">
        <v>307.0</v>
      </c>
      <c r="C11" s="13">
        <v>2683.0</v>
      </c>
      <c r="D11" s="13">
        <v>393.0</v>
      </c>
      <c r="E11" s="13">
        <v>46.0</v>
      </c>
      <c r="F11" s="13" t="s">
        <v>105</v>
      </c>
      <c r="G11" s="13">
        <v>0.4386</v>
      </c>
      <c r="H11" s="13">
        <v>0.8697</v>
      </c>
      <c r="I11" s="13">
        <v>0.8722</v>
      </c>
      <c r="J11" s="13">
        <v>0.8719</v>
      </c>
      <c r="K11" s="13">
        <v>0.8709</v>
      </c>
      <c r="L11" s="13">
        <v>0.5831</v>
      </c>
      <c r="M11" s="13">
        <v>0.5594</v>
      </c>
      <c r="N11" s="13">
        <v>0.7108</v>
      </c>
      <c r="O11" s="13">
        <v>0.8709</v>
      </c>
      <c r="P11" s="13">
        <v>0.7537</v>
      </c>
      <c r="Q11" s="13">
        <v>0.9271</v>
      </c>
      <c r="R11" s="13">
        <v>0.8719</v>
      </c>
      <c r="S11" s="13">
        <v>0.8892</v>
      </c>
      <c r="T11" s="18"/>
      <c r="U11" s="18"/>
      <c r="V11" s="18"/>
      <c r="W11" s="18"/>
      <c r="X11" s="18"/>
      <c r="Y11" s="18"/>
      <c r="Z11" s="18"/>
    </row>
    <row r="12" ht="15.75" customHeight="1">
      <c r="A12" s="13" t="s">
        <v>108</v>
      </c>
      <c r="B12" s="13">
        <v>322.0</v>
      </c>
      <c r="C12" s="13">
        <v>2716.0</v>
      </c>
      <c r="D12" s="13">
        <v>360.0</v>
      </c>
      <c r="E12" s="13">
        <v>31.0</v>
      </c>
      <c r="F12" s="13" t="s">
        <v>106</v>
      </c>
      <c r="G12" s="13">
        <v>0.4721</v>
      </c>
      <c r="H12" s="13">
        <v>0.9122</v>
      </c>
      <c r="I12" s="13">
        <v>0.8829</v>
      </c>
      <c r="J12" s="13">
        <v>0.8859</v>
      </c>
      <c r="K12" s="13">
        <v>0.8976</v>
      </c>
      <c r="L12" s="13">
        <v>0.6222</v>
      </c>
      <c r="M12" s="13">
        <v>0.6053</v>
      </c>
      <c r="N12" s="13">
        <v>0.7304</v>
      </c>
      <c r="O12" s="13">
        <v>0.8976</v>
      </c>
      <c r="P12" s="13">
        <v>0.7775</v>
      </c>
      <c r="Q12" s="13">
        <v>0.9355</v>
      </c>
      <c r="R12" s="13">
        <v>0.8859</v>
      </c>
      <c r="S12" s="13">
        <v>0.9009</v>
      </c>
      <c r="T12" s="18"/>
      <c r="U12" s="18"/>
      <c r="V12" s="18"/>
      <c r="W12" s="18"/>
      <c r="X12" s="18"/>
      <c r="Y12" s="18"/>
      <c r="Z12" s="18"/>
    </row>
    <row r="13" ht="15.75" customHeight="1">
      <c r="A13" s="13" t="s">
        <v>108</v>
      </c>
      <c r="B13" s="13">
        <v>331.0</v>
      </c>
      <c r="C13" s="13">
        <v>2746.0</v>
      </c>
      <c r="D13" s="13">
        <v>330.0</v>
      </c>
      <c r="E13" s="13">
        <v>22.0</v>
      </c>
      <c r="F13" s="13" t="s">
        <v>107</v>
      </c>
      <c r="G13" s="13">
        <v>0.5007</v>
      </c>
      <c r="H13" s="13">
        <v>0.9377</v>
      </c>
      <c r="I13" s="13">
        <v>0.8927</v>
      </c>
      <c r="J13" s="13">
        <v>0.8973</v>
      </c>
      <c r="K13" s="13">
        <v>0.9152</v>
      </c>
      <c r="L13" s="13">
        <v>0.6529</v>
      </c>
      <c r="M13" s="13">
        <v>0.6397</v>
      </c>
      <c r="N13" s="13">
        <v>0.7464</v>
      </c>
      <c r="O13" s="13">
        <v>0.9152</v>
      </c>
      <c r="P13" s="13">
        <v>0.7963</v>
      </c>
      <c r="Q13" s="13">
        <v>0.9415</v>
      </c>
      <c r="R13" s="13">
        <v>0.8973</v>
      </c>
      <c r="S13" s="13">
        <v>0.9102</v>
      </c>
      <c r="T13" s="18"/>
      <c r="U13" s="18"/>
      <c r="V13" s="18"/>
      <c r="W13" s="18"/>
      <c r="X13" s="18"/>
      <c r="Y13" s="18"/>
      <c r="Z13" s="18"/>
    </row>
    <row r="14" ht="15.75" customHeight="1">
      <c r="A14" s="13" t="s">
        <v>110</v>
      </c>
      <c r="B14" s="13">
        <v>327.0</v>
      </c>
      <c r="C14" s="13">
        <v>2703.0</v>
      </c>
      <c r="D14" s="13">
        <v>373.0</v>
      </c>
      <c r="E14" s="13">
        <v>26.0</v>
      </c>
      <c r="F14" s="13" t="s">
        <v>111</v>
      </c>
      <c r="G14" s="13">
        <v>0.4671</v>
      </c>
      <c r="H14" s="13">
        <v>0.9263</v>
      </c>
      <c r="I14" s="13">
        <v>0.8787</v>
      </c>
      <c r="J14" s="13">
        <v>0.8836</v>
      </c>
      <c r="K14" s="13">
        <v>0.9025</v>
      </c>
      <c r="L14" s="13">
        <v>0.6211</v>
      </c>
      <c r="M14" s="13">
        <v>0.6069</v>
      </c>
      <c r="N14" s="13">
        <v>0.7288</v>
      </c>
      <c r="O14" s="13">
        <v>0.9025</v>
      </c>
      <c r="P14" s="25">
        <v>0.7762</v>
      </c>
      <c r="Q14" s="13">
        <v>0.9366</v>
      </c>
      <c r="R14" s="13">
        <v>0.8836</v>
      </c>
      <c r="S14" s="13">
        <v>0.8993</v>
      </c>
      <c r="T14" s="18"/>
      <c r="U14" s="18"/>
      <c r="V14" s="18"/>
      <c r="W14" s="18"/>
      <c r="X14" s="18"/>
      <c r="Y14" s="18"/>
      <c r="Z14" s="18"/>
    </row>
    <row r="15" ht="15.75" customHeight="1">
      <c r="A15" s="24" t="s">
        <v>110</v>
      </c>
      <c r="B15" s="13">
        <v>332.0</v>
      </c>
      <c r="C15" s="13">
        <v>2714.0</v>
      </c>
      <c r="D15" s="13">
        <v>362.0</v>
      </c>
      <c r="E15" s="13">
        <v>21.0</v>
      </c>
      <c r="F15" s="13" t="s">
        <v>112</v>
      </c>
      <c r="G15" s="13">
        <v>0.4784</v>
      </c>
      <c r="H15" s="13">
        <v>0.9405</v>
      </c>
      <c r="I15" s="13">
        <v>0.8823</v>
      </c>
      <c r="J15" s="13">
        <v>0.8883</v>
      </c>
      <c r="K15" s="13">
        <v>0.9114</v>
      </c>
      <c r="L15" s="13">
        <v>0.6342</v>
      </c>
      <c r="M15" s="13">
        <v>0.6223</v>
      </c>
      <c r="N15" s="13">
        <v>0.7354</v>
      </c>
      <c r="O15" s="13">
        <v>0.9114</v>
      </c>
      <c r="P15" s="25">
        <v>0.7841</v>
      </c>
      <c r="Q15" s="13">
        <v>0.9394</v>
      </c>
      <c r="R15" s="13">
        <v>0.8883</v>
      </c>
      <c r="S15" s="13">
        <v>0.9032</v>
      </c>
      <c r="T15" s="18"/>
      <c r="U15" s="18"/>
      <c r="V15" s="18"/>
      <c r="W15" s="18"/>
      <c r="X15" s="18"/>
      <c r="Y15" s="18"/>
      <c r="Z15" s="18"/>
    </row>
    <row r="16" ht="15.75" customHeight="1">
      <c r="A16" s="24" t="s">
        <v>110</v>
      </c>
      <c r="B16" s="13">
        <v>329.0</v>
      </c>
      <c r="C16" s="13">
        <v>2836.0</v>
      </c>
      <c r="D16" s="13">
        <v>240.0</v>
      </c>
      <c r="E16" s="13">
        <v>24.0</v>
      </c>
      <c r="F16" s="13" t="s">
        <v>113</v>
      </c>
      <c r="G16" s="13">
        <v>0.5782</v>
      </c>
      <c r="H16" s="13">
        <v>0.932</v>
      </c>
      <c r="I16" s="13">
        <v>0.9219</v>
      </c>
      <c r="J16" s="13">
        <v>0.923</v>
      </c>
      <c r="K16" s="13">
        <v>0.9269</v>
      </c>
      <c r="L16" s="13">
        <v>0.7137</v>
      </c>
      <c r="M16" s="13">
        <v>0.6976</v>
      </c>
      <c r="N16" s="13">
        <v>0.7849</v>
      </c>
      <c r="O16" s="13">
        <v>0.9269</v>
      </c>
      <c r="P16" s="25">
        <v>0.8346</v>
      </c>
      <c r="Q16" s="13">
        <v>0.9491</v>
      </c>
      <c r="R16" s="13">
        <v>0.923</v>
      </c>
      <c r="S16" s="13">
        <v>0.9306</v>
      </c>
      <c r="T16" s="18"/>
      <c r="U16" s="18"/>
      <c r="V16" s="18"/>
      <c r="W16" s="18"/>
      <c r="X16" s="18"/>
      <c r="Y16" s="18"/>
      <c r="Z16" s="18"/>
    </row>
    <row r="17" ht="15.75" customHeight="1">
      <c r="A17" s="24" t="s">
        <v>110</v>
      </c>
      <c r="B17" s="13">
        <v>326.0</v>
      </c>
      <c r="C17" s="13">
        <v>2834.0</v>
      </c>
      <c r="D17" s="13">
        <v>242.0</v>
      </c>
      <c r="E17" s="13">
        <v>27.0</v>
      </c>
      <c r="F17" s="13" t="s">
        <v>114</v>
      </c>
      <c r="G17" s="13">
        <v>0.5739</v>
      </c>
      <c r="H17" s="13">
        <v>0.9235</v>
      </c>
      <c r="I17" s="13">
        <v>0.9213</v>
      </c>
      <c r="J17" s="13">
        <v>0.9216</v>
      </c>
      <c r="K17" s="13">
        <v>0.9224</v>
      </c>
      <c r="L17" s="13">
        <v>0.7079</v>
      </c>
      <c r="M17" s="13">
        <v>0.6906</v>
      </c>
      <c r="N17" s="13">
        <v>0.7823</v>
      </c>
      <c r="O17" s="13">
        <v>0.9224</v>
      </c>
      <c r="P17" s="25">
        <v>0.8313</v>
      </c>
      <c r="Q17" s="13">
        <v>0.9477</v>
      </c>
      <c r="R17" s="13">
        <v>0.9216</v>
      </c>
      <c r="S17" s="13">
        <v>0.9293</v>
      </c>
      <c r="T17" s="18"/>
      <c r="U17" s="18"/>
      <c r="V17" s="18"/>
      <c r="W17" s="18"/>
      <c r="X17" s="18"/>
      <c r="Y17" s="18"/>
      <c r="Z17" s="1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