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jongebl/Documents/Research/First Year Talk/"/>
    </mc:Choice>
  </mc:AlternateContent>
  <xr:revisionPtr revIDLastSave="0" documentId="13_ncr:1_{951C83A2-3570-234B-A98B-06E980EA4C27}" xr6:coauthVersionLast="45" xr6:coauthVersionMax="45" xr10:uidLastSave="{00000000-0000-0000-0000-000000000000}"/>
  <bookViews>
    <workbookView xWindow="-29640" yWindow="-1240" windowWidth="23340" windowHeight="171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Sheet1!$A$1:$Q$1</definedName>
  </definedNames>
  <calcPr calcId="191029"/>
</workbook>
</file>

<file path=xl/calcChain.xml><?xml version="1.0" encoding="utf-8"?>
<calcChain xmlns="http://schemas.openxmlformats.org/spreadsheetml/2006/main">
  <c r="D159" i="1" l="1"/>
  <c r="K116" i="1" l="1"/>
  <c r="L116" i="1"/>
  <c r="Q124" i="1"/>
  <c r="K132" i="1"/>
  <c r="J132" i="1"/>
  <c r="I132" i="1"/>
  <c r="H132" i="1"/>
  <c r="Q127" i="1"/>
  <c r="O125" i="1"/>
  <c r="Q125" i="1" s="1"/>
  <c r="O126" i="1"/>
  <c r="Q126" i="1" s="1"/>
  <c r="O127" i="1"/>
  <c r="N125" i="1"/>
  <c r="M125" i="1"/>
  <c r="N126" i="1"/>
  <c r="M126" i="1"/>
  <c r="F12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O116" i="1" s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57" i="1"/>
  <c r="B159" i="1"/>
</calcChain>
</file>

<file path=xl/sharedStrings.xml><?xml version="1.0" encoding="utf-8"?>
<sst xmlns="http://schemas.openxmlformats.org/spreadsheetml/2006/main" count="12" uniqueCount="12">
  <si>
    <t>year</t>
  </si>
  <si>
    <r>
      <t>ice core SO42- [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g/L]</t>
    </r>
  </si>
  <si>
    <t>North America emissions (Gg/yr)</t>
  </si>
  <si>
    <t>Former S emissions (Gg/yr)</t>
  </si>
  <si>
    <t>Europe emissions (Gg/yr)</t>
  </si>
  <si>
    <t>Total year</t>
  </si>
  <si>
    <t>Total emissions (Gg/yr) abbrev</t>
  </si>
  <si>
    <t>Total global emissions (Gg/yr)</t>
  </si>
  <si>
    <t>Total NA, EU, FS emissions (Gg/yr)</t>
  </si>
  <si>
    <t>US &amp; C</t>
  </si>
  <si>
    <t>EU</t>
  </si>
  <si>
    <t>FSU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</si>
</sst>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9"/>
  <sheetViews>
    <sheetView tabSelected="1" workbookViewId="0">
      <selection activeCell="I8" sqref="I8"/>
    </sheetView>
  </sheetViews>
  <sheetFormatPr baseColWidth="10" defaultColWidth="8.83203125" defaultRowHeight="15" x14ac:dyDescent="0.2"/>
  <sheetData>
    <row r="1" spans="1:12" s="2" customFormat="1" ht="64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8</v>
      </c>
      <c r="G1" s="2" t="s">
        <v>7</v>
      </c>
      <c r="K1" s="2" t="s">
        <v>5</v>
      </c>
      <c r="L1" s="2" t="s">
        <v>6</v>
      </c>
    </row>
    <row r="2" spans="1:12" x14ac:dyDescent="0.2">
      <c r="A2">
        <v>1850</v>
      </c>
      <c r="B2">
        <v>26.037942122343892</v>
      </c>
      <c r="C2" s="1">
        <v>310.92098820767745</v>
      </c>
      <c r="D2">
        <v>39.748035491773322</v>
      </c>
      <c r="E2">
        <v>1324.7758684579674</v>
      </c>
      <c r="F2" s="1">
        <f>SUM(C2:E2)</f>
        <v>1675.4448921574181</v>
      </c>
      <c r="G2">
        <v>2063</v>
      </c>
    </row>
    <row r="3" spans="1:12" x14ac:dyDescent="0.2">
      <c r="A3">
        <v>1851</v>
      </c>
      <c r="B3">
        <v>29.392397549498472</v>
      </c>
      <c r="C3" s="1">
        <v>375.70264044781857</v>
      </c>
      <c r="D3">
        <v>39.055862919470805</v>
      </c>
      <c r="E3">
        <v>1300.1590775042632</v>
      </c>
      <c r="F3" s="1">
        <f>SUM(C3:E3)</f>
        <v>1714.9175808715527</v>
      </c>
    </row>
    <row r="4" spans="1:12" x14ac:dyDescent="0.2">
      <c r="A4">
        <v>1852</v>
      </c>
      <c r="B4">
        <v>27.244893641116477</v>
      </c>
      <c r="C4" s="1">
        <v>406.26367408049026</v>
      </c>
      <c r="D4">
        <v>38.365590785931985</v>
      </c>
      <c r="E4">
        <v>1349.3526336317882</v>
      </c>
      <c r="F4" s="1">
        <f>SUM(C4:E4)</f>
        <v>1793.9818984982105</v>
      </c>
    </row>
    <row r="5" spans="1:12" x14ac:dyDescent="0.2">
      <c r="A5">
        <v>1853</v>
      </c>
      <c r="B5">
        <v>36.05932925082481</v>
      </c>
      <c r="C5" s="1">
        <v>452.91005317873726</v>
      </c>
      <c r="D5">
        <v>37.678526000274701</v>
      </c>
      <c r="E5">
        <v>1380.215654832163</v>
      </c>
      <c r="F5" s="1">
        <f>SUM(C5:E5)</f>
        <v>1870.8042340111749</v>
      </c>
    </row>
    <row r="6" spans="1:12" x14ac:dyDescent="0.2">
      <c r="A6">
        <v>1854</v>
      </c>
      <c r="B6">
        <v>21.958914736350636</v>
      </c>
      <c r="C6" s="1">
        <v>496.8638800518375</v>
      </c>
      <c r="D6">
        <v>36.994682077857043</v>
      </c>
      <c r="E6">
        <v>1604.0911471929473</v>
      </c>
      <c r="F6" s="1">
        <f>SUM(C6:E6)</f>
        <v>2137.9497093226419</v>
      </c>
    </row>
    <row r="7" spans="1:12" x14ac:dyDescent="0.2">
      <c r="A7">
        <v>1855</v>
      </c>
      <c r="B7">
        <v>55.918562478764855</v>
      </c>
      <c r="C7" s="1">
        <v>566.51402264750004</v>
      </c>
      <c r="D7">
        <v>36.314081575599822</v>
      </c>
      <c r="E7">
        <v>1582.7429775816829</v>
      </c>
      <c r="F7" s="1">
        <f>SUM(C7:E7)</f>
        <v>2185.5710818047828</v>
      </c>
    </row>
    <row r="8" spans="1:12" x14ac:dyDescent="0.2">
      <c r="A8">
        <v>1856</v>
      </c>
      <c r="B8">
        <v>45.391989148259881</v>
      </c>
      <c r="C8" s="1">
        <v>595.29452964146185</v>
      </c>
      <c r="D8">
        <v>36.843407219380659</v>
      </c>
      <c r="E8">
        <v>1687.0543603670706</v>
      </c>
      <c r="F8" s="1">
        <f>SUM(C8:E8)</f>
        <v>2319.1922972279131</v>
      </c>
    </row>
    <row r="9" spans="1:12" x14ac:dyDescent="0.2">
      <c r="A9">
        <v>1857</v>
      </c>
      <c r="B9">
        <v>27.48628471749306</v>
      </c>
      <c r="C9" s="1">
        <v>612.28716586512701</v>
      </c>
      <c r="D9">
        <v>37.375877970309865</v>
      </c>
      <c r="E9">
        <v>1701.769840869041</v>
      </c>
      <c r="F9" s="1">
        <f>SUM(C9:E9)</f>
        <v>2351.4328847044781</v>
      </c>
    </row>
    <row r="10" spans="1:12" x14ac:dyDescent="0.2">
      <c r="A10">
        <v>1858</v>
      </c>
      <c r="B10">
        <v>39.858998370956193</v>
      </c>
      <c r="C10" s="1">
        <v>623.40984181658382</v>
      </c>
      <c r="D10">
        <v>38.044779045614817</v>
      </c>
      <c r="E10">
        <v>1717.2201835098761</v>
      </c>
      <c r="F10" s="1">
        <f>SUM(C10:E10)</f>
        <v>2378.6748043720745</v>
      </c>
    </row>
    <row r="11" spans="1:12" x14ac:dyDescent="0.2">
      <c r="A11">
        <v>1859</v>
      </c>
      <c r="B11">
        <v>34.892546175722195</v>
      </c>
      <c r="C11" s="1">
        <v>676.0992480242968</v>
      </c>
      <c r="D11">
        <v>38.548274087842962</v>
      </c>
      <c r="E11">
        <v>1826.0538830910898</v>
      </c>
      <c r="F11" s="1">
        <f>SUM(C11:E11)</f>
        <v>2540.7014052032296</v>
      </c>
    </row>
    <row r="12" spans="1:12" x14ac:dyDescent="0.2">
      <c r="A12">
        <v>1860</v>
      </c>
      <c r="B12">
        <v>32.529818037874399</v>
      </c>
      <c r="C12" s="1">
        <v>706.60822103091255</v>
      </c>
      <c r="D12">
        <v>39.394366146493809</v>
      </c>
      <c r="E12">
        <v>2004.4027354477453</v>
      </c>
      <c r="F12" s="1">
        <f>SUM(C12:E12)</f>
        <v>2750.4053226251517</v>
      </c>
      <c r="G12">
        <v>3224</v>
      </c>
    </row>
    <row r="13" spans="1:12" x14ac:dyDescent="0.2">
      <c r="A13">
        <v>1861</v>
      </c>
      <c r="B13">
        <v>37.125673438938982</v>
      </c>
      <c r="C13" s="1">
        <v>678.03623851047882</v>
      </c>
      <c r="D13">
        <v>40.748402602813883</v>
      </c>
      <c r="E13">
        <v>2120.8044917768843</v>
      </c>
      <c r="F13" s="1">
        <f>SUM(C13:E13)</f>
        <v>2839.5891328901771</v>
      </c>
    </row>
    <row r="14" spans="1:12" x14ac:dyDescent="0.2">
      <c r="A14">
        <v>1862</v>
      </c>
      <c r="B14">
        <v>46.037813023705148</v>
      </c>
      <c r="C14" s="1">
        <v>701.83616714723996</v>
      </c>
      <c r="D14">
        <v>41.469896712261544</v>
      </c>
      <c r="E14">
        <v>2143.8470833228353</v>
      </c>
      <c r="F14" s="1">
        <f>SUM(C14:E14)</f>
        <v>2887.1531471823369</v>
      </c>
    </row>
    <row r="15" spans="1:12" x14ac:dyDescent="0.2">
      <c r="A15">
        <v>1863</v>
      </c>
      <c r="B15">
        <v>35.000441613321421</v>
      </c>
      <c r="C15" s="1">
        <v>801.73252741057718</v>
      </c>
      <c r="D15">
        <v>42.4766088335858</v>
      </c>
      <c r="E15">
        <v>2251.5357433509262</v>
      </c>
      <c r="F15" s="1">
        <f>SUM(C15:E15)</f>
        <v>3095.7448795950891</v>
      </c>
    </row>
    <row r="16" spans="1:12" x14ac:dyDescent="0.2">
      <c r="A16">
        <v>1864</v>
      </c>
      <c r="B16">
        <v>24.617063641429837</v>
      </c>
      <c r="C16" s="1">
        <v>854.95434247058154</v>
      </c>
      <c r="D16">
        <v>43.62644520165864</v>
      </c>
      <c r="E16">
        <v>2408.6981156036127</v>
      </c>
      <c r="F16" s="1">
        <f>SUM(C16:E16)</f>
        <v>3307.2789032758528</v>
      </c>
    </row>
    <row r="17" spans="1:7" x14ac:dyDescent="0.2">
      <c r="A17">
        <v>1865</v>
      </c>
      <c r="B17">
        <v>24.017485991228529</v>
      </c>
      <c r="C17" s="1">
        <v>858.1303738798872</v>
      </c>
      <c r="D17">
        <v>44.466663879371616</v>
      </c>
      <c r="E17">
        <v>2558.8672772079394</v>
      </c>
      <c r="F17" s="1">
        <f>SUM(C17:E17)</f>
        <v>3461.4643149671983</v>
      </c>
    </row>
    <row r="18" spans="1:7" x14ac:dyDescent="0.2">
      <c r="A18">
        <v>1866</v>
      </c>
      <c r="B18">
        <v>22.564250989725782</v>
      </c>
      <c r="C18" s="1">
        <v>862.47797433271967</v>
      </c>
      <c r="D18">
        <v>48.926475681390457</v>
      </c>
      <c r="E18">
        <v>2627.1886525864597</v>
      </c>
      <c r="F18" s="1">
        <f>SUM(C18:E18)</f>
        <v>3538.5931026005701</v>
      </c>
    </row>
    <row r="19" spans="1:7" x14ac:dyDescent="0.2">
      <c r="A19">
        <v>1867</v>
      </c>
      <c r="B19">
        <v>34.450160424755879</v>
      </c>
      <c r="C19" s="1">
        <v>1048.7480662064866</v>
      </c>
      <c r="D19">
        <v>50.378588429208641</v>
      </c>
      <c r="E19">
        <v>2752.9409739770172</v>
      </c>
      <c r="F19" s="1">
        <f>SUM(C19:E19)</f>
        <v>3852.0676286127123</v>
      </c>
    </row>
    <row r="20" spans="1:7" x14ac:dyDescent="0.2">
      <c r="A20">
        <v>1868</v>
      </c>
      <c r="B20">
        <v>27.026538259187713</v>
      </c>
      <c r="C20" s="1">
        <v>1171.7976562478002</v>
      </c>
      <c r="D20">
        <v>49.960815237332042</v>
      </c>
      <c r="E20">
        <v>2783.9328653816351</v>
      </c>
      <c r="F20" s="1">
        <f>SUM(C20:E20)</f>
        <v>4005.6913368667674</v>
      </c>
    </row>
    <row r="21" spans="1:7" x14ac:dyDescent="0.2">
      <c r="A21">
        <v>1869</v>
      </c>
      <c r="B21">
        <v>43.063943417979232</v>
      </c>
      <c r="C21" s="1">
        <v>1313.5037623590229</v>
      </c>
      <c r="D21">
        <v>52.561399577610992</v>
      </c>
      <c r="E21">
        <v>2914.9076852436692</v>
      </c>
      <c r="F21" s="1">
        <f>SUM(C21:E21)</f>
        <v>4280.9728471803028</v>
      </c>
    </row>
    <row r="22" spans="1:7" x14ac:dyDescent="0.2">
      <c r="A22">
        <v>1870</v>
      </c>
      <c r="B22">
        <v>30.736411751184146</v>
      </c>
      <c r="C22" s="1">
        <v>1380.3507551486271</v>
      </c>
      <c r="D22">
        <v>53.960465373247047</v>
      </c>
      <c r="E22">
        <v>2977.9875182565866</v>
      </c>
      <c r="F22" s="1">
        <f>SUM(C22:E22)</f>
        <v>4412.2987387784606</v>
      </c>
      <c r="G22">
        <v>4996</v>
      </c>
    </row>
    <row r="23" spans="1:7" x14ac:dyDescent="0.2">
      <c r="A23">
        <v>1871</v>
      </c>
      <c r="B23">
        <v>55.680755429001493</v>
      </c>
      <c r="C23" s="1">
        <v>1445.3886221169623</v>
      </c>
      <c r="D23">
        <v>56.85141648830993</v>
      </c>
      <c r="E23">
        <v>3176.7362185230254</v>
      </c>
      <c r="F23" s="1">
        <f>SUM(C23:E23)</f>
        <v>4678.9762571282972</v>
      </c>
    </row>
    <row r="24" spans="1:7" x14ac:dyDescent="0.2">
      <c r="A24">
        <v>1872</v>
      </c>
      <c r="B24">
        <v>42.830039421878752</v>
      </c>
      <c r="C24" s="1">
        <v>1749.7659593727835</v>
      </c>
      <c r="D24">
        <v>57.461548490501229</v>
      </c>
      <c r="E24">
        <v>3389.3803313335529</v>
      </c>
      <c r="F24" s="1">
        <f>SUM(C24:E24)</f>
        <v>5196.6078391968376</v>
      </c>
    </row>
    <row r="25" spans="1:7" x14ac:dyDescent="0.2">
      <c r="A25">
        <v>1873</v>
      </c>
      <c r="B25">
        <v>35.16270242554846</v>
      </c>
      <c r="C25" s="1">
        <v>1915.3137632078967</v>
      </c>
      <c r="D25">
        <v>57.105210600890892</v>
      </c>
      <c r="E25">
        <v>3567.9510651819933</v>
      </c>
      <c r="F25" s="1">
        <f>SUM(C25:E25)</f>
        <v>5540.3700389907808</v>
      </c>
    </row>
    <row r="26" spans="1:7" x14ac:dyDescent="0.2">
      <c r="A26">
        <v>1874</v>
      </c>
      <c r="B26">
        <v>52.860657704809931</v>
      </c>
      <c r="C26" s="1">
        <v>1851.6132427802113</v>
      </c>
      <c r="D26">
        <v>62.105949086997313</v>
      </c>
      <c r="E26">
        <v>3412.6627828500959</v>
      </c>
      <c r="F26" s="1">
        <f>SUM(C26:E26)</f>
        <v>5326.3819747173047</v>
      </c>
    </row>
    <row r="27" spans="1:7" x14ac:dyDescent="0.2">
      <c r="A27">
        <v>1875</v>
      </c>
      <c r="B27">
        <v>22.215012697195519</v>
      </c>
      <c r="C27" s="1">
        <v>1885.7965711028328</v>
      </c>
      <c r="D27">
        <v>64.501118800846498</v>
      </c>
      <c r="E27">
        <v>3681.9962235864464</v>
      </c>
      <c r="F27" s="1">
        <f>SUM(C27:E27)</f>
        <v>5632.2939134901262</v>
      </c>
    </row>
    <row r="28" spans="1:7" x14ac:dyDescent="0.2">
      <c r="A28">
        <v>1876</v>
      </c>
      <c r="B28">
        <v>26.494508273856312</v>
      </c>
      <c r="C28" s="1">
        <v>1849.8976920327848</v>
      </c>
      <c r="D28">
        <v>70.514915633969139</v>
      </c>
      <c r="E28">
        <v>3860.1603812777721</v>
      </c>
      <c r="F28" s="1">
        <f>SUM(C28:E28)</f>
        <v>5780.5729889445265</v>
      </c>
    </row>
    <row r="29" spans="1:7" x14ac:dyDescent="0.2">
      <c r="A29">
        <v>1877</v>
      </c>
      <c r="B29">
        <v>34.039311519470374</v>
      </c>
      <c r="C29" s="1">
        <v>2028.8459001900851</v>
      </c>
      <c r="D29">
        <v>71.709938112992731</v>
      </c>
      <c r="E29">
        <v>3893.5478993377874</v>
      </c>
      <c r="F29" s="1">
        <f>SUM(C29:E29)</f>
        <v>5994.1037376408658</v>
      </c>
    </row>
    <row r="30" spans="1:7" x14ac:dyDescent="0.2">
      <c r="A30">
        <v>1878</v>
      </c>
      <c r="B30">
        <v>30.850593403420238</v>
      </c>
      <c r="C30" s="1">
        <v>1981.5566044500847</v>
      </c>
      <c r="D30">
        <v>75.75192534108136</v>
      </c>
      <c r="E30">
        <v>3921.3396229762689</v>
      </c>
      <c r="F30" s="1">
        <f>SUM(C30:E30)</f>
        <v>5978.648152767435</v>
      </c>
    </row>
    <row r="31" spans="1:7" x14ac:dyDescent="0.2">
      <c r="A31">
        <v>1879</v>
      </c>
      <c r="B31">
        <v>24.691983595520593</v>
      </c>
      <c r="C31" s="1">
        <v>2386.2986664324899</v>
      </c>
      <c r="D31">
        <v>79.438307374568424</v>
      </c>
      <c r="E31">
        <v>4045.3309949122959</v>
      </c>
      <c r="F31" s="1">
        <f>SUM(C31:E31)</f>
        <v>6511.0679687193542</v>
      </c>
    </row>
    <row r="32" spans="1:7" x14ac:dyDescent="0.2">
      <c r="A32">
        <v>1880</v>
      </c>
      <c r="B32">
        <v>24.436090123181181</v>
      </c>
      <c r="C32" s="1">
        <v>2701.1817582156032</v>
      </c>
      <c r="D32">
        <v>84.749335776090163</v>
      </c>
      <c r="E32">
        <v>4514.1791639799876</v>
      </c>
      <c r="F32" s="1">
        <f>SUM(C32:E32)</f>
        <v>7300.1102579716808</v>
      </c>
      <c r="G32">
        <v>8119.9999999999991</v>
      </c>
    </row>
    <row r="33" spans="1:7" x14ac:dyDescent="0.2">
      <c r="A33">
        <v>1881</v>
      </c>
      <c r="B33">
        <v>32.241067681478114</v>
      </c>
      <c r="C33" s="1">
        <v>2870.9333344941897</v>
      </c>
      <c r="D33">
        <v>88.022375985981398</v>
      </c>
      <c r="E33">
        <v>4616.6807773870269</v>
      </c>
      <c r="F33" s="1">
        <f>SUM(C33:E33)</f>
        <v>7575.6364878671975</v>
      </c>
    </row>
    <row r="34" spans="1:7" x14ac:dyDescent="0.2">
      <c r="A34">
        <v>1882</v>
      </c>
      <c r="B34">
        <v>31.270692704162485</v>
      </c>
      <c r="C34" s="1">
        <v>3222.0905699427258</v>
      </c>
      <c r="D34">
        <v>90.222145585463466</v>
      </c>
      <c r="E34">
        <v>4781.1945928897439</v>
      </c>
      <c r="F34" s="1">
        <f>SUM(C34:E34)</f>
        <v>8093.507308417933</v>
      </c>
    </row>
    <row r="35" spans="1:7" x14ac:dyDescent="0.2">
      <c r="A35">
        <v>1883</v>
      </c>
      <c r="B35">
        <v>96.244159145385666</v>
      </c>
      <c r="C35" s="1">
        <v>3526.8897468328728</v>
      </c>
      <c r="D35">
        <v>93.538072613134801</v>
      </c>
      <c r="E35">
        <v>5046.2055771022042</v>
      </c>
      <c r="F35" s="1">
        <f>SUM(C35:E35)</f>
        <v>8666.6333965482117</v>
      </c>
    </row>
    <row r="36" spans="1:7" x14ac:dyDescent="0.2">
      <c r="A36">
        <v>1884</v>
      </c>
      <c r="B36">
        <v>61.633962598126395</v>
      </c>
      <c r="C36" s="1">
        <v>3733.6079766389698</v>
      </c>
      <c r="D36">
        <v>97.516612318340137</v>
      </c>
      <c r="E36">
        <v>5041.4029497911142</v>
      </c>
      <c r="F36" s="1">
        <f>SUM(C36:E36)</f>
        <v>8872.5275387484253</v>
      </c>
    </row>
    <row r="37" spans="1:7" x14ac:dyDescent="0.2">
      <c r="A37">
        <v>1885</v>
      </c>
      <c r="B37">
        <v>41.26082020639457</v>
      </c>
      <c r="C37" s="1">
        <v>3787.7093009701198</v>
      </c>
      <c r="D37">
        <v>103.5776728806881</v>
      </c>
      <c r="E37">
        <v>5077.0563917543932</v>
      </c>
      <c r="F37" s="1">
        <f>SUM(C37:E37)</f>
        <v>8968.3433656052002</v>
      </c>
    </row>
    <row r="38" spans="1:7" x14ac:dyDescent="0.2">
      <c r="A38">
        <v>1886</v>
      </c>
      <c r="B38">
        <v>26.743446534088452</v>
      </c>
      <c r="C38" s="1">
        <v>3914.1716386023136</v>
      </c>
      <c r="D38">
        <v>93.552545862708641</v>
      </c>
      <c r="E38">
        <v>5098.1424055892912</v>
      </c>
      <c r="F38" s="1">
        <f>SUM(C38:E38)</f>
        <v>9105.8665900543128</v>
      </c>
    </row>
    <row r="39" spans="1:7" x14ac:dyDescent="0.2">
      <c r="A39">
        <v>1887</v>
      </c>
      <c r="B39">
        <v>35.769769283423457</v>
      </c>
      <c r="C39" s="1">
        <v>4162.6635643434583</v>
      </c>
      <c r="D39">
        <v>107.29403814405802</v>
      </c>
      <c r="E39">
        <v>5279.0042714608771</v>
      </c>
      <c r="F39" s="1">
        <f>SUM(C39:E39)</f>
        <v>9548.9618739483922</v>
      </c>
    </row>
    <row r="40" spans="1:7" x14ac:dyDescent="0.2">
      <c r="A40">
        <v>1888</v>
      </c>
      <c r="B40">
        <v>28.136165269375873</v>
      </c>
      <c r="C40" s="1">
        <v>5045.9367014810314</v>
      </c>
      <c r="D40">
        <v>110.82695733452618</v>
      </c>
      <c r="E40">
        <v>5589.528331445601</v>
      </c>
      <c r="F40" s="1">
        <f>SUM(C40:E40)</f>
        <v>10746.291990261157</v>
      </c>
    </row>
    <row r="41" spans="1:7" x14ac:dyDescent="0.2">
      <c r="A41">
        <v>1889</v>
      </c>
      <c r="B41">
        <v>29.957009581915859</v>
      </c>
      <c r="C41" s="1">
        <v>4562.6777413579957</v>
      </c>
      <c r="D41">
        <v>114.43766272278623</v>
      </c>
      <c r="E41">
        <v>5880.8844203400995</v>
      </c>
      <c r="F41" s="1">
        <f>SUM(C41:E41)</f>
        <v>10557.999824420882</v>
      </c>
    </row>
    <row r="42" spans="1:7" x14ac:dyDescent="0.2">
      <c r="A42">
        <v>1890</v>
      </c>
      <c r="B42">
        <v>31.840136012922581</v>
      </c>
      <c r="C42" s="1">
        <v>5443.0065649665539</v>
      </c>
      <c r="D42">
        <v>125.22425486645808</v>
      </c>
      <c r="E42">
        <v>6228.1607323646595</v>
      </c>
      <c r="F42" s="1">
        <f>SUM(C42:E42)</f>
        <v>11796.391552197671</v>
      </c>
      <c r="G42">
        <v>12983</v>
      </c>
    </row>
    <row r="43" spans="1:7" x14ac:dyDescent="0.2">
      <c r="A43">
        <v>1891</v>
      </c>
      <c r="B43">
        <v>39.386896773252396</v>
      </c>
      <c r="C43" s="1">
        <v>5843.2073790610648</v>
      </c>
      <c r="D43">
        <v>135.66265049316291</v>
      </c>
      <c r="E43">
        <v>6463.0397394119373</v>
      </c>
      <c r="F43" s="1">
        <f>SUM(C43:E43)</f>
        <v>12441.909768966165</v>
      </c>
    </row>
    <row r="44" spans="1:7" x14ac:dyDescent="0.2">
      <c r="A44">
        <v>1892</v>
      </c>
      <c r="B44">
        <v>39.346791141656212</v>
      </c>
      <c r="C44" s="1">
        <v>6234.7712046397128</v>
      </c>
      <c r="D44">
        <v>144.01245966509009</v>
      </c>
      <c r="E44">
        <v>6421.1646384001542</v>
      </c>
      <c r="F44" s="1">
        <f>SUM(C44:E44)</f>
        <v>12799.948302704957</v>
      </c>
    </row>
    <row r="45" spans="1:7" x14ac:dyDescent="0.2">
      <c r="A45">
        <v>1893</v>
      </c>
      <c r="B45">
        <v>41.729504544736493</v>
      </c>
      <c r="C45" s="1">
        <v>6293.8023942891423</v>
      </c>
      <c r="D45">
        <v>160.61231860933844</v>
      </c>
      <c r="E45">
        <v>6287.1978621514336</v>
      </c>
      <c r="F45" s="1">
        <f>SUM(C45:E45)</f>
        <v>12741.612575049914</v>
      </c>
    </row>
    <row r="46" spans="1:7" x14ac:dyDescent="0.2">
      <c r="A46">
        <v>1894</v>
      </c>
      <c r="B46">
        <v>27.787946019287361</v>
      </c>
      <c r="C46" s="1">
        <v>5934.9805881657103</v>
      </c>
      <c r="D46">
        <v>172.2605501974015</v>
      </c>
      <c r="E46">
        <v>6793.7119186406035</v>
      </c>
      <c r="F46" s="1">
        <f>SUM(C46:E46)</f>
        <v>12900.953057003715</v>
      </c>
    </row>
    <row r="47" spans="1:7" x14ac:dyDescent="0.2">
      <c r="A47">
        <v>1895</v>
      </c>
      <c r="B47">
        <v>26.655608634830315</v>
      </c>
      <c r="C47" s="1">
        <v>6671.1097885089239</v>
      </c>
      <c r="D47">
        <v>183.62816702423029</v>
      </c>
      <c r="E47">
        <v>6999.7911189865235</v>
      </c>
      <c r="F47" s="1">
        <f>SUM(C47:E47)</f>
        <v>13854.529074519678</v>
      </c>
    </row>
    <row r="48" spans="1:7" x14ac:dyDescent="0.2">
      <c r="A48">
        <v>1896</v>
      </c>
      <c r="B48">
        <v>30.403036191536366</v>
      </c>
      <c r="C48" s="1">
        <v>6727.2956115021079</v>
      </c>
      <c r="D48">
        <v>190.36339775883727</v>
      </c>
      <c r="E48">
        <v>7317.8444261750219</v>
      </c>
      <c r="F48" s="1">
        <f>SUM(C48:E48)</f>
        <v>14235.503435435967</v>
      </c>
    </row>
    <row r="49" spans="1:7" x14ac:dyDescent="0.2">
      <c r="A49">
        <v>1897</v>
      </c>
      <c r="B49">
        <v>34.090240363859579</v>
      </c>
      <c r="C49" s="1">
        <v>7033.2022148520191</v>
      </c>
      <c r="D49">
        <v>209.43388040794181</v>
      </c>
      <c r="E49">
        <v>7669.8217605517002</v>
      </c>
      <c r="F49" s="1">
        <f>SUM(C49:E49)</f>
        <v>14912.457855811661</v>
      </c>
    </row>
    <row r="50" spans="1:7" x14ac:dyDescent="0.2">
      <c r="A50">
        <v>1898</v>
      </c>
      <c r="B50">
        <v>41.637746712674954</v>
      </c>
      <c r="C50" s="1">
        <v>7688.4517278653784</v>
      </c>
      <c r="D50">
        <v>227.27145717762562</v>
      </c>
      <c r="E50">
        <v>7935.5196561099419</v>
      </c>
      <c r="F50" s="1">
        <f>SUM(C50:E50)</f>
        <v>15851.242841152947</v>
      </c>
    </row>
    <row r="51" spans="1:7" x14ac:dyDescent="0.2">
      <c r="A51">
        <v>1899</v>
      </c>
      <c r="B51">
        <v>38.262657768914679</v>
      </c>
      <c r="C51" s="1">
        <v>8780.0038191907097</v>
      </c>
      <c r="D51">
        <v>252.39744598803324</v>
      </c>
      <c r="E51">
        <v>8336.809532774434</v>
      </c>
      <c r="F51" s="1">
        <f>SUM(C51:E51)</f>
        <v>17369.210797953179</v>
      </c>
    </row>
    <row r="52" spans="1:7" x14ac:dyDescent="0.2">
      <c r="A52">
        <v>1900</v>
      </c>
      <c r="B52">
        <v>23.946696061591236</v>
      </c>
      <c r="C52" s="1">
        <v>9344.9182667009172</v>
      </c>
      <c r="D52">
        <v>277.70614550223326</v>
      </c>
      <c r="E52">
        <v>8625.0410983313523</v>
      </c>
      <c r="F52" s="1">
        <f>SUM(C52:E52)</f>
        <v>18247.665510534505</v>
      </c>
      <c r="G52">
        <v>20126</v>
      </c>
    </row>
    <row r="53" spans="1:7" x14ac:dyDescent="0.2">
      <c r="A53">
        <v>1901</v>
      </c>
      <c r="B53">
        <v>41.649513253922706</v>
      </c>
      <c r="C53" s="1">
        <v>10076.57654243045</v>
      </c>
      <c r="D53">
        <v>288.81615041212058</v>
      </c>
      <c r="E53">
        <v>8687.4583643948317</v>
      </c>
      <c r="F53" s="1">
        <f>SUM(C53:E53)</f>
        <v>19052.8510572374</v>
      </c>
    </row>
    <row r="54" spans="1:7" x14ac:dyDescent="0.2">
      <c r="A54">
        <v>1902</v>
      </c>
      <c r="B54">
        <v>28.949797264322644</v>
      </c>
      <c r="C54" s="1">
        <v>10533.526910032077</v>
      </c>
      <c r="D54">
        <v>289.07169375298145</v>
      </c>
      <c r="E54">
        <v>8730.1492496179981</v>
      </c>
      <c r="F54" s="1">
        <f>SUM(C54:E54)</f>
        <v>19552.747853403056</v>
      </c>
    </row>
    <row r="55" spans="1:7" x14ac:dyDescent="0.2">
      <c r="A55">
        <v>1903</v>
      </c>
      <c r="B55">
        <v>70.39574146799886</v>
      </c>
      <c r="C55" s="1">
        <v>12118.108842066984</v>
      </c>
      <c r="D55">
        <v>288.49270937721769</v>
      </c>
      <c r="E55">
        <v>9012.0686891799487</v>
      </c>
      <c r="F55" s="1">
        <f>SUM(C55:E55)</f>
        <v>21418.670240624153</v>
      </c>
    </row>
    <row r="56" spans="1:7" x14ac:dyDescent="0.2">
      <c r="A56">
        <v>1904</v>
      </c>
      <c r="B56">
        <v>63.199528364473913</v>
      </c>
      <c r="C56" s="1">
        <v>11982.725936340357</v>
      </c>
      <c r="D56">
        <v>312.36529306713419</v>
      </c>
      <c r="E56">
        <v>9169.1438633664147</v>
      </c>
      <c r="F56" s="1">
        <f>SUM(C56:E56)</f>
        <v>21464.235092773906</v>
      </c>
    </row>
    <row r="57" spans="1:7" x14ac:dyDescent="0.2">
      <c r="A57">
        <v>1905</v>
      </c>
      <c r="B57">
        <v>43.705875083195018</v>
      </c>
      <c r="C57" s="1">
        <v>13209.981985614137</v>
      </c>
      <c r="D57">
        <v>277.02596164237411</v>
      </c>
      <c r="E57">
        <v>9479.1083198089709</v>
      </c>
      <c r="F57" s="1">
        <f>SUM(C57:E57)</f>
        <v>22966.116267065481</v>
      </c>
    </row>
    <row r="58" spans="1:7" x14ac:dyDescent="0.2">
      <c r="A58">
        <v>1906</v>
      </c>
      <c r="B58">
        <v>70.78649484136767</v>
      </c>
      <c r="C58" s="1">
        <v>13884.564476029498</v>
      </c>
      <c r="D58">
        <v>317.95411027578956</v>
      </c>
      <c r="E58">
        <v>9857.0164903815166</v>
      </c>
      <c r="F58" s="1">
        <f>SUM(C58:E58)</f>
        <v>24059.535076686807</v>
      </c>
    </row>
    <row r="59" spans="1:7" x14ac:dyDescent="0.2">
      <c r="A59">
        <v>1907</v>
      </c>
      <c r="B59">
        <v>67.744280955552654</v>
      </c>
      <c r="C59" s="1">
        <v>15757.071157964861</v>
      </c>
      <c r="D59">
        <v>353.74609355416004</v>
      </c>
      <c r="E59">
        <v>10708.856161537753</v>
      </c>
      <c r="F59" s="1">
        <f>SUM(C59:E59)</f>
        <v>26819.673413056775</v>
      </c>
    </row>
    <row r="60" spans="1:7" x14ac:dyDescent="0.2">
      <c r="A60">
        <v>1908</v>
      </c>
      <c r="B60">
        <v>51.010166116610769</v>
      </c>
      <c r="C60" s="1">
        <v>13832.737155872093</v>
      </c>
      <c r="D60">
        <v>361.91874627025322</v>
      </c>
      <c r="E60">
        <v>10947.441648680087</v>
      </c>
      <c r="F60" s="1">
        <f>SUM(C60:E60)</f>
        <v>25142.097550822436</v>
      </c>
    </row>
    <row r="61" spans="1:7" x14ac:dyDescent="0.2">
      <c r="A61">
        <v>1909</v>
      </c>
      <c r="B61">
        <v>42.104789964012021</v>
      </c>
      <c r="C61" s="1">
        <v>15275.92324168019</v>
      </c>
      <c r="D61">
        <v>383.60637510040095</v>
      </c>
      <c r="E61">
        <v>10993.250043446449</v>
      </c>
      <c r="F61" s="1">
        <f>SUM(C61:E61)</f>
        <v>26652.779660227039</v>
      </c>
    </row>
    <row r="62" spans="1:7" x14ac:dyDescent="0.2">
      <c r="A62">
        <v>1910</v>
      </c>
      <c r="B62">
        <v>45.445737861242343</v>
      </c>
      <c r="C62" s="1">
        <v>16424.313546440259</v>
      </c>
      <c r="D62">
        <v>389.32093485491475</v>
      </c>
      <c r="E62">
        <v>11180.068844114099</v>
      </c>
      <c r="F62" s="1">
        <f>SUM(C62:E62)</f>
        <v>27993.703325409271</v>
      </c>
      <c r="G62">
        <v>31665</v>
      </c>
    </row>
    <row r="63" spans="1:7" x14ac:dyDescent="0.2">
      <c r="A63">
        <v>1911</v>
      </c>
      <c r="B63">
        <v>47.834476773407118</v>
      </c>
      <c r="C63" s="1">
        <v>16650.618483026818</v>
      </c>
      <c r="D63">
        <v>398.51169864721095</v>
      </c>
      <c r="E63">
        <v>11513.007423295607</v>
      </c>
      <c r="F63" s="1">
        <f>SUM(C63:E63)</f>
        <v>28562.137604969634</v>
      </c>
    </row>
    <row r="64" spans="1:7" x14ac:dyDescent="0.2">
      <c r="A64">
        <v>1912</v>
      </c>
      <c r="B64">
        <v>140.22950264442471</v>
      </c>
      <c r="C64" s="1">
        <v>18238.281736081928</v>
      </c>
      <c r="D64">
        <v>432.96509714219792</v>
      </c>
      <c r="E64">
        <v>11965.944725030731</v>
      </c>
      <c r="F64" s="1">
        <f>SUM(C64:E64)</f>
        <v>30637.191558254857</v>
      </c>
    </row>
    <row r="65" spans="1:7" x14ac:dyDescent="0.2">
      <c r="A65">
        <v>1913</v>
      </c>
      <c r="B65">
        <v>91.47436394179222</v>
      </c>
      <c r="C65" s="1">
        <v>19827.730619950009</v>
      </c>
      <c r="D65">
        <v>445.35204277829143</v>
      </c>
      <c r="E65">
        <v>12767.091569936092</v>
      </c>
      <c r="F65" s="1">
        <f>SUM(C65:E65)</f>
        <v>33040.174232664394</v>
      </c>
    </row>
    <row r="66" spans="1:7" x14ac:dyDescent="0.2">
      <c r="A66">
        <v>1914</v>
      </c>
      <c r="B66">
        <v>72.207581849532275</v>
      </c>
      <c r="C66" s="1">
        <v>18359.178772232524</v>
      </c>
      <c r="D66">
        <v>413.35837212029134</v>
      </c>
      <c r="E66">
        <v>11552.154219090588</v>
      </c>
      <c r="F66" s="1">
        <f>SUM(C66:E66)</f>
        <v>30324.691363443402</v>
      </c>
    </row>
    <row r="67" spans="1:7" x14ac:dyDescent="0.2">
      <c r="A67">
        <v>1915</v>
      </c>
      <c r="B67">
        <v>47.809492258175887</v>
      </c>
      <c r="C67" s="1">
        <v>19445.775475229431</v>
      </c>
      <c r="D67">
        <v>389.32426225087977</v>
      </c>
      <c r="E67">
        <v>11124.452281731172</v>
      </c>
      <c r="F67" s="1">
        <f>SUM(C67:E67)</f>
        <v>30959.552019211485</v>
      </c>
    </row>
    <row r="68" spans="1:7" x14ac:dyDescent="0.2">
      <c r="A68">
        <v>1916</v>
      </c>
      <c r="B68">
        <v>59.633634052084389</v>
      </c>
      <c r="C68" s="1">
        <v>21539.114413273845</v>
      </c>
      <c r="D68">
        <v>381.79765974316808</v>
      </c>
      <c r="E68">
        <v>11316.553360883307</v>
      </c>
      <c r="F68" s="1">
        <f>SUM(C68:E68)</f>
        <v>33237.465433900317</v>
      </c>
    </row>
    <row r="69" spans="1:7" x14ac:dyDescent="0.2">
      <c r="A69">
        <v>1917</v>
      </c>
      <c r="B69">
        <v>78.878602299256258</v>
      </c>
      <c r="C69" s="1">
        <v>23007.166690554575</v>
      </c>
      <c r="D69">
        <v>342.195189560058</v>
      </c>
      <c r="E69">
        <v>11044.115017614818</v>
      </c>
      <c r="F69" s="1">
        <f>SUM(C69:E69)</f>
        <v>34393.476897729452</v>
      </c>
    </row>
    <row r="70" spans="1:7" x14ac:dyDescent="0.2">
      <c r="A70">
        <v>1918</v>
      </c>
      <c r="B70">
        <v>80.00647836497528</v>
      </c>
      <c r="C70" s="1">
        <v>23282.230644524185</v>
      </c>
      <c r="D70">
        <v>170.392114786717</v>
      </c>
      <c r="E70">
        <v>10410.958136061119</v>
      </c>
      <c r="F70" s="1">
        <f>SUM(C70:E70)</f>
        <v>33863.580895372026</v>
      </c>
    </row>
    <row r="71" spans="1:7" x14ac:dyDescent="0.2">
      <c r="A71">
        <v>1919</v>
      </c>
      <c r="B71">
        <v>80.942184128745168</v>
      </c>
      <c r="C71" s="1">
        <v>18569.643994288501</v>
      </c>
      <c r="D71">
        <v>143.54650166388021</v>
      </c>
      <c r="E71">
        <v>9110.3864038428346</v>
      </c>
      <c r="F71" s="1">
        <f>SUM(C71:E71)</f>
        <v>27823.576899795218</v>
      </c>
    </row>
    <row r="72" spans="1:7" x14ac:dyDescent="0.2">
      <c r="A72">
        <v>1920</v>
      </c>
      <c r="B72">
        <v>49.07238913066314</v>
      </c>
      <c r="C72" s="1">
        <v>20435.909608731057</v>
      </c>
      <c r="D72">
        <v>120.39852979622829</v>
      </c>
      <c r="E72">
        <v>10474.337720466736</v>
      </c>
      <c r="F72" s="1">
        <f>SUM(C72:E72)</f>
        <v>31030.645858994023</v>
      </c>
      <c r="G72">
        <v>36155</v>
      </c>
    </row>
    <row r="73" spans="1:7" x14ac:dyDescent="0.2">
      <c r="A73">
        <v>1921</v>
      </c>
      <c r="B73">
        <v>59.591528372940296</v>
      </c>
      <c r="C73" s="1">
        <v>16443.973061402834</v>
      </c>
      <c r="D73">
        <v>130.46493816489973</v>
      </c>
      <c r="E73">
        <v>9350.0218434008348</v>
      </c>
      <c r="F73" s="1">
        <f>SUM(C73:E73)</f>
        <v>25924.459842968568</v>
      </c>
    </row>
    <row r="74" spans="1:7" x14ac:dyDescent="0.2">
      <c r="A74">
        <v>1922</v>
      </c>
      <c r="B74">
        <v>55.291759437513214</v>
      </c>
      <c r="C74" s="1">
        <v>16966.177490118254</v>
      </c>
      <c r="D74">
        <v>151.42617842793081</v>
      </c>
      <c r="E74">
        <v>10809.699650715986</v>
      </c>
      <c r="F74" s="1">
        <f>SUM(C74:E74)</f>
        <v>27927.30331926217</v>
      </c>
    </row>
    <row r="75" spans="1:7" x14ac:dyDescent="0.2">
      <c r="A75">
        <v>1923</v>
      </c>
      <c r="B75">
        <v>76.906023859606407</v>
      </c>
      <c r="C75" s="1">
        <v>23500.73378230321</v>
      </c>
      <c r="D75">
        <v>165.87923863451468</v>
      </c>
      <c r="E75">
        <v>10750.750203399575</v>
      </c>
      <c r="F75" s="1">
        <f>SUM(C75:E75)</f>
        <v>34417.363224337299</v>
      </c>
    </row>
    <row r="76" spans="1:7" x14ac:dyDescent="0.2">
      <c r="A76">
        <v>1924</v>
      </c>
      <c r="B76">
        <v>90.986186277280808</v>
      </c>
      <c r="C76" s="1">
        <v>21659.341306866248</v>
      </c>
      <c r="D76">
        <v>188.1233686098665</v>
      </c>
      <c r="E76">
        <v>12010.021358379248</v>
      </c>
      <c r="F76" s="1">
        <f>SUM(C76:E76)</f>
        <v>33857.486033855363</v>
      </c>
    </row>
    <row r="77" spans="1:7" x14ac:dyDescent="0.2">
      <c r="A77">
        <v>1925</v>
      </c>
      <c r="B77">
        <v>73.183583369368066</v>
      </c>
      <c r="C77" s="1">
        <v>22562.07515864792</v>
      </c>
      <c r="D77">
        <v>183.64033973545136</v>
      </c>
      <c r="E77">
        <v>12037.376894025236</v>
      </c>
      <c r="F77" s="1">
        <f>SUM(C77:E77)</f>
        <v>34783.092392408609</v>
      </c>
    </row>
    <row r="78" spans="1:7" x14ac:dyDescent="0.2">
      <c r="A78">
        <v>1926</v>
      </c>
      <c r="B78">
        <v>77.225461122188136</v>
      </c>
      <c r="C78" s="1">
        <v>24434.719083048301</v>
      </c>
      <c r="D78">
        <v>246.69820248173187</v>
      </c>
      <c r="E78">
        <v>10597.273791931515</v>
      </c>
      <c r="F78" s="1">
        <f>SUM(C78:E78)</f>
        <v>35278.691077461554</v>
      </c>
    </row>
    <row r="79" spans="1:7" x14ac:dyDescent="0.2">
      <c r="A79">
        <v>1927</v>
      </c>
      <c r="B79">
        <v>58.122278872367517</v>
      </c>
      <c r="C79" s="1">
        <v>23195.336286489684</v>
      </c>
      <c r="D79">
        <v>298.69741387655233</v>
      </c>
      <c r="E79">
        <v>13442.468465658105</v>
      </c>
      <c r="F79" s="1">
        <f>SUM(C79:E79)</f>
        <v>36936.502166024336</v>
      </c>
    </row>
    <row r="80" spans="1:7" x14ac:dyDescent="0.2">
      <c r="A80">
        <v>1928</v>
      </c>
      <c r="B80">
        <v>54.987019897303938</v>
      </c>
      <c r="C80" s="1">
        <v>22697.100118641272</v>
      </c>
      <c r="D80">
        <v>342.37170488523077</v>
      </c>
      <c r="E80">
        <v>13701.737345571306</v>
      </c>
      <c r="F80" s="1">
        <f>SUM(C80:E80)</f>
        <v>36741.209169097812</v>
      </c>
    </row>
    <row r="81" spans="1:7" x14ac:dyDescent="0.2">
      <c r="A81">
        <v>1929</v>
      </c>
      <c r="B81">
        <v>80.379663008263762</v>
      </c>
      <c r="C81" s="1">
        <v>24032.536020811374</v>
      </c>
      <c r="D81">
        <v>354.63236336637073</v>
      </c>
      <c r="E81">
        <v>14849.704339804883</v>
      </c>
      <c r="F81" s="1">
        <f>SUM(C81:E81)</f>
        <v>39236.872723982626</v>
      </c>
    </row>
    <row r="82" spans="1:7" x14ac:dyDescent="0.2">
      <c r="A82">
        <v>1930</v>
      </c>
      <c r="B82">
        <v>73.572973579009386</v>
      </c>
      <c r="C82" s="1">
        <v>21192.886930267829</v>
      </c>
      <c r="D82">
        <v>517.33794372922216</v>
      </c>
      <c r="E82">
        <v>13930.837030996956</v>
      </c>
      <c r="F82" s="1">
        <f>SUM(C82:E82)</f>
        <v>35641.061904994007</v>
      </c>
      <c r="G82">
        <v>42756</v>
      </c>
    </row>
    <row r="83" spans="1:7" x14ac:dyDescent="0.2">
      <c r="A83">
        <v>1931</v>
      </c>
      <c r="B83">
        <v>48.424569863462438</v>
      </c>
      <c r="C83" s="1">
        <v>17560.806263273826</v>
      </c>
      <c r="D83">
        <v>601.51355645109936</v>
      </c>
      <c r="E83">
        <v>12707.766169952431</v>
      </c>
      <c r="F83" s="1">
        <f>SUM(C83:E83)</f>
        <v>30870.085989677355</v>
      </c>
    </row>
    <row r="84" spans="1:7" x14ac:dyDescent="0.2">
      <c r="A84">
        <v>1932</v>
      </c>
      <c r="B84">
        <v>43.516180994995281</v>
      </c>
      <c r="C84" s="1">
        <v>14176.427952134556</v>
      </c>
      <c r="D84">
        <v>713.03103550845458</v>
      </c>
      <c r="E84">
        <v>11647.269734311278</v>
      </c>
      <c r="F84" s="1">
        <f>SUM(C84:E84)</f>
        <v>26536.728721954289</v>
      </c>
    </row>
    <row r="85" spans="1:7" x14ac:dyDescent="0.2">
      <c r="A85">
        <v>1933</v>
      </c>
      <c r="B85">
        <v>54.662811093900558</v>
      </c>
      <c r="C85" s="1">
        <v>15384.948295776894</v>
      </c>
      <c r="D85">
        <v>805.38734063793152</v>
      </c>
      <c r="E85">
        <v>11855.413822044073</v>
      </c>
      <c r="F85" s="1">
        <f>SUM(C85:E85)</f>
        <v>28045.7494584589</v>
      </c>
    </row>
    <row r="86" spans="1:7" x14ac:dyDescent="0.2">
      <c r="A86">
        <v>1934</v>
      </c>
      <c r="B86">
        <v>60.552208413997377</v>
      </c>
      <c r="C86" s="1">
        <v>16923.30695370481</v>
      </c>
      <c r="D86">
        <v>994.58210362533316</v>
      </c>
      <c r="E86">
        <v>12871.865552562018</v>
      </c>
      <c r="F86" s="1">
        <f>SUM(C86:E86)</f>
        <v>30789.754609892159</v>
      </c>
    </row>
    <row r="87" spans="1:7" x14ac:dyDescent="0.2">
      <c r="A87">
        <v>1935</v>
      </c>
      <c r="B87">
        <v>72.458420755282617</v>
      </c>
      <c r="C87" s="1">
        <v>17795.107177384059</v>
      </c>
      <c r="D87">
        <v>1143.1653708985082</v>
      </c>
      <c r="E87">
        <v>13467.140783635354</v>
      </c>
      <c r="F87" s="1">
        <f>SUM(C87:E87)</f>
        <v>32405.41333191792</v>
      </c>
    </row>
    <row r="88" spans="1:7" x14ac:dyDescent="0.2">
      <c r="A88">
        <v>1936</v>
      </c>
      <c r="B88">
        <v>49.88503414159468</v>
      </c>
      <c r="C88" s="1">
        <v>20318.365309099401</v>
      </c>
      <c r="D88">
        <v>1335.8022759830012</v>
      </c>
      <c r="E88">
        <v>14114.977398370151</v>
      </c>
      <c r="F88" s="1">
        <f>SUM(C88:E88)</f>
        <v>35769.144983452556</v>
      </c>
    </row>
    <row r="89" spans="1:7" x14ac:dyDescent="0.2">
      <c r="A89">
        <v>1937</v>
      </c>
      <c r="B89">
        <v>53.779142781238832</v>
      </c>
      <c r="C89" s="1">
        <v>21103.562348456515</v>
      </c>
      <c r="D89">
        <v>1406.3649964795684</v>
      </c>
      <c r="E89">
        <v>15556.425084762521</v>
      </c>
      <c r="F89" s="1">
        <f>SUM(C89:E89)</f>
        <v>38066.352429698607</v>
      </c>
    </row>
    <row r="90" spans="1:7" x14ac:dyDescent="0.2">
      <c r="A90">
        <v>1938</v>
      </c>
      <c r="B90">
        <v>53.113864402566236</v>
      </c>
      <c r="C90" s="1">
        <v>17179.145228540332</v>
      </c>
      <c r="D90">
        <v>1538.6700675671436</v>
      </c>
      <c r="E90">
        <v>15654.229616683433</v>
      </c>
      <c r="F90" s="1">
        <f>SUM(C90:E90)</f>
        <v>34372.044912790909</v>
      </c>
    </row>
    <row r="91" spans="1:7" x14ac:dyDescent="0.2">
      <c r="A91">
        <v>1939</v>
      </c>
      <c r="B91">
        <v>61.190263487152613</v>
      </c>
      <c r="C91" s="1">
        <v>19018.882336731804</v>
      </c>
      <c r="D91">
        <v>1544.5978326360248</v>
      </c>
      <c r="E91">
        <v>15988.34241586497</v>
      </c>
      <c r="F91" s="1">
        <f>SUM(C91:E91)</f>
        <v>36551.822585232796</v>
      </c>
    </row>
    <row r="92" spans="1:7" x14ac:dyDescent="0.2">
      <c r="A92">
        <v>1940</v>
      </c>
      <c r="B92">
        <v>48.645061985675426</v>
      </c>
      <c r="C92" s="1">
        <v>21475.009481709127</v>
      </c>
      <c r="D92">
        <v>1897.0156042480412</v>
      </c>
      <c r="E92">
        <v>16374.870721164101</v>
      </c>
      <c r="F92" s="1">
        <f>SUM(C92:E92)</f>
        <v>39746.895807121269</v>
      </c>
      <c r="G92">
        <v>49694</v>
      </c>
    </row>
    <row r="93" spans="1:7" x14ac:dyDescent="0.2">
      <c r="A93">
        <v>1941</v>
      </c>
      <c r="B93">
        <v>52.45172979885298</v>
      </c>
      <c r="C93" s="1">
        <v>24162.711406024355</v>
      </c>
      <c r="D93">
        <v>1628.3516007874071</v>
      </c>
      <c r="E93">
        <v>16108.02312309391</v>
      </c>
      <c r="F93" s="1">
        <f>SUM(C93:E93)</f>
        <v>41899.086129905671</v>
      </c>
    </row>
    <row r="94" spans="1:7" x14ac:dyDescent="0.2">
      <c r="A94">
        <v>1942</v>
      </c>
      <c r="B94">
        <v>80.138615538681165</v>
      </c>
      <c r="C94" s="1">
        <v>26900.291432833903</v>
      </c>
      <c r="D94">
        <v>1290.8382225149237</v>
      </c>
      <c r="E94">
        <v>16211.087124775828</v>
      </c>
      <c r="F94" s="1">
        <f>SUM(C94:E94)</f>
        <v>44402.216780124654</v>
      </c>
    </row>
    <row r="95" spans="1:7" x14ac:dyDescent="0.2">
      <c r="A95">
        <v>1943</v>
      </c>
      <c r="B95">
        <v>107.46185021700153</v>
      </c>
      <c r="C95" s="1">
        <v>27674.454054216887</v>
      </c>
      <c r="D95">
        <v>1431.9854160362256</v>
      </c>
      <c r="E95">
        <v>16566.329528597529</v>
      </c>
      <c r="F95" s="1">
        <f>SUM(C95:E95)</f>
        <v>45672.768998850646</v>
      </c>
    </row>
    <row r="96" spans="1:7" x14ac:dyDescent="0.2">
      <c r="A96">
        <v>1944</v>
      </c>
      <c r="B96">
        <v>96.806548401378478</v>
      </c>
      <c r="C96" s="1">
        <v>28814.892447974235</v>
      </c>
      <c r="D96">
        <v>1399.0271276110407</v>
      </c>
      <c r="E96">
        <v>15049.808838130144</v>
      </c>
      <c r="F96" s="1">
        <f>SUM(C96:E96)</f>
        <v>45263.72841371542</v>
      </c>
    </row>
    <row r="97" spans="1:7" x14ac:dyDescent="0.2">
      <c r="A97">
        <v>1945</v>
      </c>
      <c r="B97">
        <v>55.522948114205931</v>
      </c>
      <c r="C97" s="1">
        <v>27309.119629605124</v>
      </c>
      <c r="D97">
        <v>1577.3824937841937</v>
      </c>
      <c r="E97">
        <v>11503.753861332551</v>
      </c>
      <c r="F97" s="1">
        <f>SUM(C97:E97)</f>
        <v>40390.255984721865</v>
      </c>
    </row>
    <row r="98" spans="1:7" x14ac:dyDescent="0.2">
      <c r="A98">
        <v>1946</v>
      </c>
      <c r="B98">
        <v>75.061758233032748</v>
      </c>
      <c r="C98" s="1">
        <v>24804.569302893105</v>
      </c>
      <c r="D98">
        <v>1666.2412790548281</v>
      </c>
      <c r="E98">
        <v>13399.601729177162</v>
      </c>
      <c r="F98" s="1">
        <f>SUM(C98:E98)</f>
        <v>39870.412311125096</v>
      </c>
    </row>
    <row r="99" spans="1:7" x14ac:dyDescent="0.2">
      <c r="A99">
        <v>1947</v>
      </c>
      <c r="B99">
        <v>67.438796311722129</v>
      </c>
      <c r="C99" s="1">
        <v>27207.28879346247</v>
      </c>
      <c r="D99">
        <v>2027.3888780121006</v>
      </c>
      <c r="E99">
        <v>15122.038033455505</v>
      </c>
      <c r="F99" s="1">
        <f>SUM(C99:E99)</f>
        <v>44356.715704930073</v>
      </c>
    </row>
    <row r="100" spans="1:7" x14ac:dyDescent="0.2">
      <c r="A100">
        <v>1948</v>
      </c>
      <c r="B100">
        <v>78.95046802741723</v>
      </c>
      <c r="C100" s="1">
        <v>26885.422701242369</v>
      </c>
      <c r="D100">
        <v>2060.1204907912957</v>
      </c>
      <c r="E100">
        <v>16296.823633241396</v>
      </c>
      <c r="F100" s="1">
        <f>SUM(C100:E100)</f>
        <v>45242.366825275058</v>
      </c>
    </row>
    <row r="101" spans="1:7" x14ac:dyDescent="0.2">
      <c r="A101">
        <v>1949</v>
      </c>
      <c r="B101">
        <v>78.93694989114465</v>
      </c>
      <c r="C101" s="1">
        <v>21971.099046743097</v>
      </c>
      <c r="D101">
        <v>2294.5176855138748</v>
      </c>
      <c r="E101">
        <v>17803.477556805625</v>
      </c>
      <c r="F101" s="1">
        <f>SUM(C101:E101)</f>
        <v>42069.094289062596</v>
      </c>
    </row>
    <row r="102" spans="1:7" x14ac:dyDescent="0.2">
      <c r="A102">
        <v>1950</v>
      </c>
      <c r="B102">
        <v>133.24021322900029</v>
      </c>
      <c r="C102" s="1">
        <v>24512.898431756155</v>
      </c>
      <c r="D102">
        <v>2565.1241341496457</v>
      </c>
      <c r="E102">
        <v>19070.520851396115</v>
      </c>
      <c r="F102" s="1">
        <f>SUM(C102:E102)</f>
        <v>46148.543417301917</v>
      </c>
      <c r="G102">
        <v>49694</v>
      </c>
    </row>
    <row r="103" spans="1:7" x14ac:dyDescent="0.2">
      <c r="A103">
        <v>1951</v>
      </c>
      <c r="B103">
        <v>92.243048130917387</v>
      </c>
      <c r="C103" s="1">
        <v>24307.137742170653</v>
      </c>
      <c r="D103">
        <v>2774.5739288347399</v>
      </c>
      <c r="E103">
        <v>20832.800060684986</v>
      </c>
      <c r="F103" s="1">
        <f>SUM(C103:E103)</f>
        <v>47914.511731690378</v>
      </c>
    </row>
    <row r="104" spans="1:7" x14ac:dyDescent="0.2">
      <c r="A104">
        <v>1952</v>
      </c>
      <c r="B104">
        <v>63.701859166737421</v>
      </c>
      <c r="C104" s="1">
        <v>22960.624534899525</v>
      </c>
      <c r="D104">
        <v>3224.8748873928716</v>
      </c>
      <c r="E104">
        <v>21787.572101107657</v>
      </c>
      <c r="F104" s="1">
        <f>SUM(C104:E104)</f>
        <v>47973.071523400053</v>
      </c>
    </row>
    <row r="105" spans="1:7" x14ac:dyDescent="0.2">
      <c r="A105">
        <v>1953</v>
      </c>
      <c r="B105">
        <v>72.393709027519492</v>
      </c>
      <c r="C105" s="1">
        <v>23078.695864184941</v>
      </c>
      <c r="D105">
        <v>3283.9558605433854</v>
      </c>
      <c r="E105">
        <v>22663.650706062479</v>
      </c>
      <c r="F105" s="1">
        <f>SUM(C105:E105)</f>
        <v>49026.302430790805</v>
      </c>
    </row>
    <row r="106" spans="1:7" x14ac:dyDescent="0.2">
      <c r="A106">
        <v>1954</v>
      </c>
      <c r="B106">
        <v>104.0552402783207</v>
      </c>
      <c r="C106" s="1">
        <v>21795.991229317391</v>
      </c>
      <c r="D106">
        <v>3612.6308782288852</v>
      </c>
      <c r="E106">
        <v>24179.576993357554</v>
      </c>
      <c r="F106" s="1">
        <f>SUM(C106:E106)</f>
        <v>49588.199100903832</v>
      </c>
    </row>
    <row r="107" spans="1:7" x14ac:dyDescent="0.2">
      <c r="A107">
        <v>1955</v>
      </c>
      <c r="B107">
        <v>103.4433090083816</v>
      </c>
      <c r="C107" s="1">
        <v>23698.776565608528</v>
      </c>
      <c r="D107">
        <v>4062.6396083898048</v>
      </c>
      <c r="E107">
        <v>25973.822703036294</v>
      </c>
      <c r="F107" s="1">
        <f>SUM(C107:E107)</f>
        <v>53735.23887703463</v>
      </c>
    </row>
    <row r="108" spans="1:7" x14ac:dyDescent="0.2">
      <c r="A108">
        <v>1956</v>
      </c>
      <c r="B108">
        <v>92.348825452893351</v>
      </c>
      <c r="C108" s="1">
        <v>25423.86191191501</v>
      </c>
      <c r="D108">
        <v>4410.9341286619574</v>
      </c>
      <c r="E108">
        <v>27197.908478038589</v>
      </c>
      <c r="F108" s="1">
        <f>SUM(C108:E108)</f>
        <v>57032.704518615559</v>
      </c>
    </row>
    <row r="109" spans="1:7" x14ac:dyDescent="0.2">
      <c r="A109">
        <v>1957</v>
      </c>
      <c r="B109">
        <v>84.168425018067865</v>
      </c>
      <c r="C109" s="1">
        <v>25099.172741995342</v>
      </c>
      <c r="D109">
        <v>5023.5006083988756</v>
      </c>
      <c r="E109">
        <v>28445.872220518882</v>
      </c>
      <c r="F109" s="1">
        <f>SUM(C109:E109)</f>
        <v>58568.545570913098</v>
      </c>
    </row>
    <row r="110" spans="1:7" x14ac:dyDescent="0.2">
      <c r="A110">
        <v>1958</v>
      </c>
      <c r="B110">
        <v>90.628414881505634</v>
      </c>
      <c r="C110" s="1">
        <v>23721.47605340277</v>
      </c>
      <c r="D110">
        <v>5292.3423157633242</v>
      </c>
      <c r="E110">
        <v>28804.228116843748</v>
      </c>
      <c r="F110" s="1">
        <f>SUM(C110:E110)</f>
        <v>57818.046486009844</v>
      </c>
    </row>
    <row r="111" spans="1:7" x14ac:dyDescent="0.2">
      <c r="A111">
        <v>1959</v>
      </c>
      <c r="B111">
        <v>102.44511615430039</v>
      </c>
      <c r="C111" s="1">
        <v>24505.620349082004</v>
      </c>
      <c r="D111">
        <v>5493.1904758526962</v>
      </c>
      <c r="E111">
        <v>29080.014163546715</v>
      </c>
      <c r="F111" s="1">
        <f>SUM(C111:E111)</f>
        <v>59078.824988481414</v>
      </c>
    </row>
    <row r="112" spans="1:7" x14ac:dyDescent="0.2">
      <c r="A112">
        <v>1960</v>
      </c>
      <c r="B112">
        <v>95.794041173727194</v>
      </c>
      <c r="C112" s="1">
        <v>25848.893235086907</v>
      </c>
      <c r="D112">
        <v>5744.0181689791207</v>
      </c>
      <c r="E112">
        <v>30075.549802995127</v>
      </c>
      <c r="F112" s="1">
        <f>SUM(C112:E112)</f>
        <v>61668.461207061155</v>
      </c>
      <c r="G112">
        <v>90502</v>
      </c>
    </row>
    <row r="113" spans="1:17" x14ac:dyDescent="0.2">
      <c r="A113">
        <v>1961</v>
      </c>
      <c r="B113">
        <v>80.615790613612575</v>
      </c>
      <c r="C113" s="1">
        <v>26494.33717371666</v>
      </c>
      <c r="D113">
        <v>6091.4454073508714</v>
      </c>
      <c r="E113">
        <v>31662.102177700457</v>
      </c>
      <c r="F113" s="1">
        <f>SUM(C113:E113)</f>
        <v>64247.884758767992</v>
      </c>
    </row>
    <row r="114" spans="1:17" x14ac:dyDescent="0.2">
      <c r="A114">
        <v>1962</v>
      </c>
      <c r="B114">
        <v>88.712876475390019</v>
      </c>
      <c r="C114" s="1">
        <v>27178.029948921736</v>
      </c>
      <c r="D114">
        <v>6450.9897034270116</v>
      </c>
      <c r="E114">
        <v>34012.007737097672</v>
      </c>
      <c r="F114" s="1">
        <f>SUM(C114:E114)</f>
        <v>67641.027389446419</v>
      </c>
    </row>
    <row r="115" spans="1:17" x14ac:dyDescent="0.2">
      <c r="A115">
        <v>1963</v>
      </c>
      <c r="B115">
        <v>71.997800464471354</v>
      </c>
      <c r="C115" s="1">
        <v>28041.226311022459</v>
      </c>
      <c r="D115">
        <v>6465.6323449568454</v>
      </c>
      <c r="E115">
        <v>36746.901162018199</v>
      </c>
      <c r="F115" s="1">
        <f>SUM(C115:E115)</f>
        <v>71253.759817997503</v>
      </c>
    </row>
    <row r="116" spans="1:17" x14ac:dyDescent="0.2">
      <c r="A116">
        <v>1964</v>
      </c>
      <c r="B116">
        <v>91.471918637693321</v>
      </c>
      <c r="C116" s="1">
        <v>29209.751580905388</v>
      </c>
      <c r="D116">
        <v>6720.1530849976407</v>
      </c>
      <c r="E116">
        <v>38254.676047135719</v>
      </c>
      <c r="F116" s="1">
        <f>SUM(C116:E116)</f>
        <v>74184.58071303874</v>
      </c>
      <c r="K116" t="e">
        <f>AVERAGE(B95:B105)/AVERAGE(B220:B230)</f>
        <v>#DIV/0!</v>
      </c>
      <c r="L116" t="e">
        <f>AVERAGE(C95:C105)/AVERAGE(C220:C230)</f>
        <v>#DIV/0!</v>
      </c>
      <c r="O116" t="e">
        <f>AVERAGE(F95:F105)/AVERAGE(F220:F230)</f>
        <v>#DIV/0!</v>
      </c>
    </row>
    <row r="117" spans="1:17" x14ac:dyDescent="0.2">
      <c r="A117">
        <v>1965</v>
      </c>
      <c r="B117">
        <v>128.35485825306438</v>
      </c>
      <c r="C117" s="1">
        <v>30595.188587554079</v>
      </c>
      <c r="D117">
        <v>6915.2646585997954</v>
      </c>
      <c r="E117">
        <v>38470.47164696113</v>
      </c>
      <c r="F117" s="1">
        <f>SUM(C117:E117)</f>
        <v>75980.924893115007</v>
      </c>
    </row>
    <row r="118" spans="1:17" x14ac:dyDescent="0.2">
      <c r="A118">
        <v>1966</v>
      </c>
      <c r="B118">
        <v>123.22134212056835</v>
      </c>
      <c r="C118" s="1">
        <v>32127.699073441163</v>
      </c>
      <c r="D118">
        <v>7247.1098796910674</v>
      </c>
      <c r="E118">
        <v>38224.913201373856</v>
      </c>
      <c r="F118" s="1">
        <f>SUM(C118:E118)</f>
        <v>77599.722154506089</v>
      </c>
    </row>
    <row r="119" spans="1:17" x14ac:dyDescent="0.2">
      <c r="A119">
        <v>1967</v>
      </c>
      <c r="B119">
        <v>90.349833488356822</v>
      </c>
      <c r="C119" s="1">
        <v>31380.493417934438</v>
      </c>
      <c r="D119">
        <v>7344.6986664249134</v>
      </c>
      <c r="E119">
        <v>38040.286687305153</v>
      </c>
      <c r="F119" s="1">
        <f>SUM(C119:E119)</f>
        <v>76765.478771664508</v>
      </c>
    </row>
    <row r="120" spans="1:17" x14ac:dyDescent="0.2">
      <c r="A120">
        <v>1968</v>
      </c>
      <c r="B120">
        <v>92.183475538513761</v>
      </c>
      <c r="C120" s="1">
        <v>33476.111482945722</v>
      </c>
      <c r="D120">
        <v>7418.9584198155044</v>
      </c>
      <c r="E120">
        <v>39440.459200110716</v>
      </c>
      <c r="F120" s="1">
        <f>SUM(C120:E120)</f>
        <v>80335.529102871951</v>
      </c>
    </row>
    <row r="121" spans="1:17" x14ac:dyDescent="0.2">
      <c r="A121">
        <v>1969</v>
      </c>
      <c r="B121">
        <v>120.63147607637472</v>
      </c>
      <c r="C121" s="1">
        <v>34523.584427763468</v>
      </c>
      <c r="D121">
        <v>7672.8785068851257</v>
      </c>
      <c r="E121">
        <v>41564.109434739708</v>
      </c>
      <c r="F121" s="1">
        <f>SUM(C121:E121)</f>
        <v>83760.572369388305</v>
      </c>
    </row>
    <row r="122" spans="1:17" x14ac:dyDescent="0.2">
      <c r="A122">
        <v>1970</v>
      </c>
      <c r="B122">
        <v>123.66278882118776</v>
      </c>
      <c r="C122" s="1">
        <v>34979.663402032689</v>
      </c>
      <c r="D122">
        <v>7926.0062234752068</v>
      </c>
      <c r="E122">
        <v>43402.23885338712</v>
      </c>
      <c r="F122" s="1">
        <f>SUM(C122:E122)</f>
        <v>86307.908478895013</v>
      </c>
      <c r="G122">
        <v>126544</v>
      </c>
    </row>
    <row r="123" spans="1:17" x14ac:dyDescent="0.2">
      <c r="A123">
        <v>1971</v>
      </c>
      <c r="B123">
        <v>141.27631352757771</v>
      </c>
      <c r="C123" s="1">
        <v>33422.684193892681</v>
      </c>
      <c r="D123">
        <v>8215.2139017973204</v>
      </c>
      <c r="E123">
        <v>43307.642532579266</v>
      </c>
      <c r="F123" s="1">
        <f>SUM(C123:E123)</f>
        <v>84945.540628269271</v>
      </c>
    </row>
    <row r="124" spans="1:17" x14ac:dyDescent="0.2">
      <c r="A124">
        <v>1972</v>
      </c>
      <c r="B124">
        <v>115.9167140777076</v>
      </c>
      <c r="C124" s="1">
        <v>34985.715557845142</v>
      </c>
      <c r="D124">
        <v>8540.5664074075303</v>
      </c>
      <c r="E124">
        <v>43668.694078963577</v>
      </c>
      <c r="F124" s="1">
        <f>SUM(C124:E124)</f>
        <v>87194.976044216251</v>
      </c>
      <c r="Q124">
        <f>SUM(Q121:Q123)</f>
        <v>0</v>
      </c>
    </row>
    <row r="125" spans="1:17" x14ac:dyDescent="0.2">
      <c r="A125">
        <v>1973</v>
      </c>
      <c r="B125">
        <v>108.98465487659081</v>
      </c>
      <c r="C125" s="1">
        <v>36109.743140407016</v>
      </c>
      <c r="D125">
        <v>8826.4634628430922</v>
      </c>
      <c r="E125">
        <v>45725.312006604232</v>
      </c>
      <c r="F125" s="1">
        <f>SUM(C125:E125)</f>
        <v>90661.518609854334</v>
      </c>
      <c r="L125" t="s">
        <v>11</v>
      </c>
      <c r="M125">
        <f>0.014+0.003+0.002</f>
        <v>1.9000000000000003E-2</v>
      </c>
      <c r="N125">
        <f>0.014+0.003+0.002</f>
        <v>1.9000000000000003E-2</v>
      </c>
      <c r="O125" t="e">
        <f>AVERAGE(D238:D248)/1000</f>
        <v>#DIV/0!</v>
      </c>
      <c r="Q125" t="e">
        <f>O125*AVERAGE(M125:N125)</f>
        <v>#DIV/0!</v>
      </c>
    </row>
    <row r="126" spans="1:17" x14ac:dyDescent="0.2">
      <c r="A126">
        <v>1974</v>
      </c>
      <c r="B126">
        <v>105.16800667147874</v>
      </c>
      <c r="C126" s="1">
        <v>34123.229460887575</v>
      </c>
      <c r="D126">
        <v>8892.1965443986355</v>
      </c>
      <c r="E126">
        <v>44949.445174856941</v>
      </c>
      <c r="F126" s="1">
        <f>SUM(C126:E126)</f>
        <v>87964.871180143149</v>
      </c>
      <c r="L126" t="s">
        <v>10</v>
      </c>
      <c r="M126">
        <f>0.272+0.007</f>
        <v>0.27900000000000003</v>
      </c>
      <c r="N126">
        <f>0.385+0.015</f>
        <v>0.4</v>
      </c>
      <c r="O126" t="e">
        <f>AVERAGE(E240:E250)/1000</f>
        <v>#DIV/0!</v>
      </c>
      <c r="Q126" t="e">
        <f>O126*AVERAGE(M126:N126)</f>
        <v>#DIV/0!</v>
      </c>
    </row>
    <row r="127" spans="1:17" x14ac:dyDescent="0.2">
      <c r="A127">
        <v>1975</v>
      </c>
      <c r="B127">
        <v>135.48249279240795</v>
      </c>
      <c r="C127" s="1">
        <v>31537.347702511324</v>
      </c>
      <c r="D127">
        <v>9007.1100185570576</v>
      </c>
      <c r="E127">
        <v>44267.060832476898</v>
      </c>
      <c r="F127" s="1">
        <f>SUM(C127:E127)</f>
        <v>84811.518553545277</v>
      </c>
      <c r="L127" t="s">
        <v>9</v>
      </c>
      <c r="M127">
        <v>8.2000000000000003E-2</v>
      </c>
      <c r="N127">
        <v>0.191</v>
      </c>
      <c r="O127" s="3" t="e">
        <f>AVERAGE(C242:C252)/1000</f>
        <v>#DIV/0!</v>
      </c>
      <c r="Q127" t="e">
        <f>O127*AVERAGE(M127:N127)</f>
        <v>#DIV/0!</v>
      </c>
    </row>
    <row r="128" spans="1:17" x14ac:dyDescent="0.2">
      <c r="A128">
        <v>1976</v>
      </c>
      <c r="B128">
        <v>99.45269027751651</v>
      </c>
      <c r="C128" s="1">
        <v>31827.4016435085</v>
      </c>
      <c r="D128">
        <v>8968.6518986860647</v>
      </c>
      <c r="E128">
        <v>45754.854247660202</v>
      </c>
      <c r="F128" s="1">
        <f>SUM(C128:E128)</f>
        <v>86550.907789854769</v>
      </c>
    </row>
    <row r="129" spans="1:12" x14ac:dyDescent="0.2">
      <c r="A129">
        <v>1977</v>
      </c>
      <c r="B129">
        <v>96.100067480618691</v>
      </c>
      <c r="C129" s="1">
        <v>32498.416995769403</v>
      </c>
      <c r="D129">
        <v>9216.4380384345695</v>
      </c>
      <c r="E129">
        <v>44608.173453615724</v>
      </c>
      <c r="F129" s="1">
        <f>SUM(C129:E129)</f>
        <v>86323.028487819698</v>
      </c>
    </row>
    <row r="130" spans="1:12" x14ac:dyDescent="0.2">
      <c r="A130">
        <v>1978</v>
      </c>
      <c r="B130">
        <v>70.826084992485534</v>
      </c>
      <c r="C130" s="1">
        <v>30319.022387108555</v>
      </c>
      <c r="D130">
        <v>9311.6144157742601</v>
      </c>
      <c r="E130">
        <v>44241.476387885887</v>
      </c>
      <c r="F130" s="1">
        <f>SUM(C130:E130)</f>
        <v>83872.113190768694</v>
      </c>
    </row>
    <row r="131" spans="1:12" x14ac:dyDescent="0.2">
      <c r="A131">
        <v>1979</v>
      </c>
      <c r="B131">
        <v>83.320070786336402</v>
      </c>
      <c r="C131" s="1">
        <v>29410.559441000976</v>
      </c>
      <c r="D131">
        <v>9626.0533086093219</v>
      </c>
      <c r="E131">
        <v>44970.906381769615</v>
      </c>
      <c r="F131" s="1">
        <f>SUM(C131:E131)</f>
        <v>84007.519131379915</v>
      </c>
    </row>
    <row r="132" spans="1:12" x14ac:dyDescent="0.2">
      <c r="A132">
        <v>1980</v>
      </c>
      <c r="B132">
        <v>138.92665403435834</v>
      </c>
      <c r="C132" s="1">
        <v>27808.62804615347</v>
      </c>
      <c r="D132">
        <v>10143.15753245248</v>
      </c>
      <c r="E132">
        <v>43747.258134180236</v>
      </c>
      <c r="F132" s="1">
        <f>SUM(C132:E132)</f>
        <v>81699.043712786195</v>
      </c>
      <c r="G132">
        <v>130788.00000000001</v>
      </c>
      <c r="H132">
        <f>2664/1000</f>
        <v>2.6640000000000001</v>
      </c>
      <c r="I132">
        <f>(2097+1600)/2000</f>
        <v>1.8485</v>
      </c>
      <c r="J132">
        <f>(1581+770+3367)/3000</f>
        <v>1.9059999999999999</v>
      </c>
      <c r="K132">
        <f>(H132*AVERAGE(C127:C137)/1000+I132*AVERAGE(D127:D137)/1000+J132*AVERAGE(E127:E137)/1000)</f>
        <v>173.2983789112788</v>
      </c>
    </row>
    <row r="133" spans="1:12" x14ac:dyDescent="0.2">
      <c r="A133">
        <v>1981</v>
      </c>
      <c r="B133">
        <v>99.860863786201449</v>
      </c>
      <c r="C133" s="1">
        <v>26567.529872383471</v>
      </c>
      <c r="D133">
        <v>10220.540953127012</v>
      </c>
      <c r="E133">
        <v>41308.872708800525</v>
      </c>
      <c r="F133" s="1">
        <f>SUM(C133:E133)</f>
        <v>78096.943534311009</v>
      </c>
    </row>
    <row r="134" spans="1:12" x14ac:dyDescent="0.2">
      <c r="A134">
        <v>1982</v>
      </c>
      <c r="B134">
        <v>126.47897998490281</v>
      </c>
      <c r="C134" s="1">
        <v>24744.484743563647</v>
      </c>
      <c r="D134">
        <v>9926.8697468690498</v>
      </c>
      <c r="E134">
        <v>40621.255015726209</v>
      </c>
      <c r="F134" s="1">
        <f>SUM(C134:E134)</f>
        <v>75292.609506158915</v>
      </c>
    </row>
    <row r="135" spans="1:12" x14ac:dyDescent="0.2">
      <c r="A135">
        <v>1983</v>
      </c>
      <c r="B135">
        <v>79.381637302285753</v>
      </c>
      <c r="C135" s="1">
        <v>24647.78551939303</v>
      </c>
      <c r="D135">
        <v>9744.6569665270381</v>
      </c>
      <c r="E135">
        <v>39278.157278104329</v>
      </c>
      <c r="F135" s="1">
        <f>SUM(C135:E135)</f>
        <v>73670.599764024402</v>
      </c>
    </row>
    <row r="136" spans="1:12" x14ac:dyDescent="0.2">
      <c r="A136">
        <v>1984</v>
      </c>
      <c r="B136">
        <v>81.470475953257022</v>
      </c>
      <c r="C136" s="1">
        <v>25178.712268815812</v>
      </c>
      <c r="D136">
        <v>9541.9560314996997</v>
      </c>
      <c r="E136">
        <v>37998.428712453562</v>
      </c>
      <c r="F136" s="1">
        <f>SUM(C136:E136)</f>
        <v>72719.097012769082</v>
      </c>
    </row>
    <row r="137" spans="1:12" x14ac:dyDescent="0.2">
      <c r="A137">
        <v>1985</v>
      </c>
      <c r="B137">
        <v>89.53348034678416</v>
      </c>
      <c r="C137" s="1">
        <v>25069.273762332545</v>
      </c>
      <c r="D137">
        <v>10166.928526831769</v>
      </c>
      <c r="E137">
        <v>37933.521246069271</v>
      </c>
      <c r="F137" s="1">
        <f>SUM(C137:E137)</f>
        <v>73169.723535233585</v>
      </c>
    </row>
    <row r="138" spans="1:12" x14ac:dyDescent="0.2">
      <c r="A138">
        <v>1986</v>
      </c>
      <c r="B138">
        <v>76.840984031096824</v>
      </c>
      <c r="C138" s="1">
        <v>24046.63978274793</v>
      </c>
      <c r="D138">
        <v>10496.811621758352</v>
      </c>
      <c r="E138">
        <v>37749.523470801978</v>
      </c>
      <c r="F138" s="1">
        <f>SUM(C138:E138)</f>
        <v>72292.974875308253</v>
      </c>
    </row>
    <row r="139" spans="1:12" x14ac:dyDescent="0.2">
      <c r="A139">
        <v>1987</v>
      </c>
      <c r="B139">
        <v>73.664293614045704</v>
      </c>
      <c r="C139" s="1">
        <v>24109.166614262242</v>
      </c>
      <c r="D139">
        <v>10543.550185426677</v>
      </c>
      <c r="E139">
        <v>37423.540847178134</v>
      </c>
      <c r="F139" s="1">
        <f>SUM(C139:E139)</f>
        <v>72076.257646867045</v>
      </c>
    </row>
    <row r="140" spans="1:12" x14ac:dyDescent="0.2">
      <c r="A140">
        <v>1988</v>
      </c>
      <c r="B140">
        <v>76.501034434435425</v>
      </c>
      <c r="C140" s="1">
        <v>24595.567570449133</v>
      </c>
      <c r="D140">
        <v>10639.289580597086</v>
      </c>
      <c r="E140">
        <v>35420.079196157712</v>
      </c>
      <c r="F140" s="1">
        <f>SUM(C140:E140)</f>
        <v>70654.93634720394</v>
      </c>
    </row>
    <row r="141" spans="1:12" x14ac:dyDescent="0.2">
      <c r="A141">
        <v>1989</v>
      </c>
      <c r="B141">
        <v>85.272213817684545</v>
      </c>
      <c r="C141" s="1">
        <v>24365.353294339846</v>
      </c>
      <c r="D141">
        <v>10567.887976676857</v>
      </c>
      <c r="E141">
        <v>34597.191137375448</v>
      </c>
      <c r="F141" s="1">
        <f>SUM(C141:E141)</f>
        <v>69530.432408392153</v>
      </c>
      <c r="K141">
        <v>1850</v>
      </c>
      <c r="L141">
        <v>2063</v>
      </c>
    </row>
    <row r="142" spans="1:12" x14ac:dyDescent="0.2">
      <c r="A142">
        <v>1990</v>
      </c>
      <c r="B142">
        <v>61.39474272824129</v>
      </c>
      <c r="C142" s="1">
        <v>24065.971202176836</v>
      </c>
      <c r="D142">
        <v>10631.924647160271</v>
      </c>
      <c r="E142">
        <v>31839.045492932699</v>
      </c>
      <c r="F142" s="1">
        <f>SUM(C142:E142)</f>
        <v>66536.941342269798</v>
      </c>
      <c r="G142">
        <v>127795</v>
      </c>
      <c r="K142">
        <v>1860</v>
      </c>
      <c r="L142">
        <v>3224</v>
      </c>
    </row>
    <row r="143" spans="1:12" x14ac:dyDescent="0.2">
      <c r="A143">
        <v>1991</v>
      </c>
      <c r="B143">
        <v>61.750707589320449</v>
      </c>
      <c r="C143" s="1">
        <v>23521.260999999995</v>
      </c>
      <c r="D143">
        <v>10248.557125233567</v>
      </c>
      <c r="E143">
        <v>28470.277237370494</v>
      </c>
      <c r="F143" s="1">
        <f>SUM(C143:E143)</f>
        <v>62240.095362604057</v>
      </c>
      <c r="K143">
        <v>1870</v>
      </c>
      <c r="L143">
        <v>4996</v>
      </c>
    </row>
    <row r="144" spans="1:12" x14ac:dyDescent="0.2">
      <c r="A144">
        <v>1992</v>
      </c>
      <c r="B144">
        <v>128.02108518345096</v>
      </c>
      <c r="C144" s="1">
        <v>23004.642999999993</v>
      </c>
      <c r="D144">
        <v>8896.8344571333073</v>
      </c>
      <c r="E144">
        <v>25182.499421334232</v>
      </c>
      <c r="F144" s="1">
        <f>SUM(C144:E144)</f>
        <v>57083.976878467533</v>
      </c>
      <c r="K144">
        <v>1880</v>
      </c>
      <c r="L144">
        <v>8119.9999999999991</v>
      </c>
    </row>
    <row r="145" spans="1:12" x14ac:dyDescent="0.2">
      <c r="A145">
        <v>1993</v>
      </c>
      <c r="B145">
        <v>66.95086579393039</v>
      </c>
      <c r="C145" s="1">
        <v>22061.229999999996</v>
      </c>
      <c r="D145">
        <v>8066.7377670752658</v>
      </c>
      <c r="E145">
        <v>23606.872358991604</v>
      </c>
      <c r="F145" s="1">
        <f>SUM(C145:E145)</f>
        <v>53734.840126066862</v>
      </c>
      <c r="K145">
        <v>1890</v>
      </c>
      <c r="L145">
        <v>12983</v>
      </c>
    </row>
    <row r="146" spans="1:12" x14ac:dyDescent="0.2">
      <c r="A146">
        <v>1994</v>
      </c>
      <c r="B146">
        <v>61.460466058250319</v>
      </c>
      <c r="C146" s="1">
        <v>21642.1</v>
      </c>
      <c r="D146">
        <v>6926.3896584003069</v>
      </c>
      <c r="E146">
        <v>21323.517536595547</v>
      </c>
      <c r="F146" s="1">
        <f>SUM(C146:E146)</f>
        <v>49892.007194995851</v>
      </c>
      <c r="K146">
        <v>1900</v>
      </c>
      <c r="L146">
        <v>20126</v>
      </c>
    </row>
    <row r="147" spans="1:12" x14ac:dyDescent="0.2">
      <c r="A147">
        <v>1995</v>
      </c>
      <c r="B147">
        <v>52.956139271978344</v>
      </c>
      <c r="C147" s="1">
        <v>19269.356</v>
      </c>
      <c r="D147">
        <v>6835.6525444879117</v>
      </c>
      <c r="E147">
        <v>19453.515560363991</v>
      </c>
      <c r="F147" s="1">
        <f>SUM(C147:E147)</f>
        <v>45558.524104851902</v>
      </c>
      <c r="K147">
        <v>1910</v>
      </c>
      <c r="L147">
        <v>31665</v>
      </c>
    </row>
    <row r="148" spans="1:12" x14ac:dyDescent="0.2">
      <c r="A148">
        <v>1996</v>
      </c>
      <c r="B148">
        <v>40.712416097185766</v>
      </c>
      <c r="C148" s="1">
        <v>18976.786</v>
      </c>
      <c r="D148">
        <v>6781.8184155010531</v>
      </c>
      <c r="E148">
        <v>17509.016592585649</v>
      </c>
      <c r="F148" s="1">
        <f>SUM(C148:E148)</f>
        <v>43267.621008086702</v>
      </c>
      <c r="K148">
        <v>1920</v>
      </c>
      <c r="L148">
        <v>36155</v>
      </c>
    </row>
    <row r="149" spans="1:12" x14ac:dyDescent="0.2">
      <c r="A149">
        <v>1997</v>
      </c>
      <c r="B149">
        <v>39.041748481065213</v>
      </c>
      <c r="C149" s="1">
        <v>19349.130999999998</v>
      </c>
      <c r="D149">
        <v>6538.4259495107462</v>
      </c>
      <c r="E149">
        <v>16093.720297064952</v>
      </c>
      <c r="F149" s="1">
        <f>SUM(C149:E149)</f>
        <v>41981.277246575701</v>
      </c>
      <c r="K149">
        <v>1930</v>
      </c>
      <c r="L149">
        <v>42756</v>
      </c>
    </row>
    <row r="150" spans="1:12" x14ac:dyDescent="0.2">
      <c r="A150">
        <v>1998</v>
      </c>
      <c r="B150">
        <v>44.282085717349922</v>
      </c>
      <c r="C150" s="1">
        <v>19410.87</v>
      </c>
      <c r="D150">
        <v>6332.4494754447987</v>
      </c>
      <c r="E150">
        <v>14750.289110464324</v>
      </c>
      <c r="F150" s="1">
        <f>SUM(C150:E150)</f>
        <v>40493.608585909125</v>
      </c>
      <c r="K150">
        <v>1940</v>
      </c>
      <c r="L150">
        <v>49694</v>
      </c>
    </row>
    <row r="151" spans="1:12" x14ac:dyDescent="0.2">
      <c r="A151">
        <v>1999</v>
      </c>
      <c r="B151">
        <v>24.166155678666765</v>
      </c>
      <c r="C151" s="1">
        <v>18119.692000000003</v>
      </c>
      <c r="D151">
        <v>6288.587718632416</v>
      </c>
      <c r="E151">
        <v>13112.178931612541</v>
      </c>
      <c r="F151" s="1">
        <f>SUM(C151:E151)</f>
        <v>37520.45865024496</v>
      </c>
      <c r="K151">
        <v>1950</v>
      </c>
      <c r="L151">
        <v>49694</v>
      </c>
    </row>
    <row r="152" spans="1:12" x14ac:dyDescent="0.2">
      <c r="A152">
        <v>2000</v>
      </c>
      <c r="B152">
        <v>42.506236915391739</v>
      </c>
      <c r="C152" s="1">
        <v>17054.053999999996</v>
      </c>
      <c r="D152">
        <v>6352.3424754472562</v>
      </c>
      <c r="E152">
        <v>11922.94511862786</v>
      </c>
      <c r="F152" s="1">
        <f>SUM(C152:E152)</f>
        <v>35329.341594075115</v>
      </c>
      <c r="G152">
        <v>106869</v>
      </c>
      <c r="K152">
        <v>1960</v>
      </c>
      <c r="L152">
        <v>90502</v>
      </c>
    </row>
    <row r="153" spans="1:12" x14ac:dyDescent="0.2">
      <c r="A153">
        <v>2001</v>
      </c>
      <c r="B153">
        <v>38.403047470906394</v>
      </c>
      <c r="C153" s="1">
        <v>16722.906999999996</v>
      </c>
      <c r="D153">
        <v>6394.4019589151931</v>
      </c>
      <c r="E153">
        <v>11581.418973208278</v>
      </c>
      <c r="F153" s="1">
        <f>SUM(C153:E153)</f>
        <v>34698.727932123467</v>
      </c>
      <c r="K153">
        <v>1970</v>
      </c>
      <c r="L153">
        <v>126544</v>
      </c>
    </row>
    <row r="154" spans="1:12" x14ac:dyDescent="0.2">
      <c r="A154">
        <v>2002</v>
      </c>
      <c r="B154">
        <v>29.007248631504883</v>
      </c>
      <c r="C154" s="1">
        <v>15621.081000000002</v>
      </c>
      <c r="D154">
        <v>6251.712521901316</v>
      </c>
      <c r="E154">
        <v>11053.215718211481</v>
      </c>
      <c r="F154" s="1">
        <f>SUM(C154:E154)</f>
        <v>32926.009240112799</v>
      </c>
      <c r="K154">
        <v>1980</v>
      </c>
      <c r="L154">
        <v>130788.00000000001</v>
      </c>
    </row>
    <row r="155" spans="1:12" x14ac:dyDescent="0.2">
      <c r="A155">
        <v>2003</v>
      </c>
      <c r="B155">
        <v>41.413456042151125</v>
      </c>
      <c r="C155" s="1">
        <v>15802.416999999998</v>
      </c>
      <c r="D155">
        <v>6273.5647535601738</v>
      </c>
      <c r="E155">
        <v>10759.753040393482</v>
      </c>
      <c r="F155" s="1">
        <f>SUM(C155:E155)</f>
        <v>32835.734793953656</v>
      </c>
      <c r="K155">
        <v>1990</v>
      </c>
      <c r="L155">
        <v>127795</v>
      </c>
    </row>
    <row r="156" spans="1:12" x14ac:dyDescent="0.2">
      <c r="A156">
        <v>2004</v>
      </c>
      <c r="B156">
        <v>46.519218367998256</v>
      </c>
      <c r="C156" s="1">
        <v>15356.504999999999</v>
      </c>
      <c r="D156">
        <v>6065.0489250684959</v>
      </c>
      <c r="E156">
        <v>10156.214530503668</v>
      </c>
      <c r="F156" s="1">
        <f>SUM(C156:E156)</f>
        <v>31577.768455572164</v>
      </c>
      <c r="K156">
        <v>2000</v>
      </c>
      <c r="L156">
        <v>106869</v>
      </c>
    </row>
    <row r="157" spans="1:12" x14ac:dyDescent="0.2">
      <c r="A157">
        <v>2005</v>
      </c>
      <c r="B157">
        <v>28.78403658506646</v>
      </c>
      <c r="C157" s="1">
        <v>15130.662999999999</v>
      </c>
      <c r="D157">
        <v>5974.7672507907573</v>
      </c>
      <c r="E157">
        <v>9591.7942440352872</v>
      </c>
      <c r="F157" s="1">
        <f>SUM(C157:E157)</f>
        <v>30697.224494826041</v>
      </c>
      <c r="G157">
        <v>115507</v>
      </c>
      <c r="K157">
        <v>2005</v>
      </c>
      <c r="L157">
        <v>115507</v>
      </c>
    </row>
    <row r="159" spans="1:12" x14ac:dyDescent="0.2">
      <c r="B159">
        <f>AVERAGE(B147:B157)</f>
        <v>38.890162659933168</v>
      </c>
      <c r="D159">
        <f>AVERAGE(B22:B32)/AVERAGE(B147:B157)</f>
        <v>0.88827807331937314</v>
      </c>
    </row>
  </sheetData>
  <autoFilter ref="A1:Q1" xr:uid="{51FD1174-8083-7945-B434-A861C6845721}">
    <sortState xmlns:xlrd2="http://schemas.microsoft.com/office/spreadsheetml/2017/richdata2" ref="A2:Q157">
      <sortCondition ref="A1:A157"/>
    </sortState>
  </autoFilter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ustcphoenix</dc:creator>
  <cp:lastModifiedBy>Microsoft Office User</cp:lastModifiedBy>
  <dcterms:created xsi:type="dcterms:W3CDTF">2015-07-13T17:58:05Z</dcterms:created>
  <dcterms:modified xsi:type="dcterms:W3CDTF">2020-11-11T18:07:47Z</dcterms:modified>
</cp:coreProperties>
</file>