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_2\Desktop\"/>
    </mc:Choice>
  </mc:AlternateContent>
  <xr:revisionPtr revIDLastSave="0" documentId="13_ncr:1_{8297074D-7DAC-4429-948C-F40C92996A55}" xr6:coauthVersionLast="47" xr6:coauthVersionMax="47" xr10:uidLastSave="{00000000-0000-0000-0000-000000000000}"/>
  <bookViews>
    <workbookView xWindow="-108" yWindow="-108" windowWidth="23256" windowHeight="12576" xr2:uid="{8EB5D7E2-100B-413B-A0E1-D1D381FB619A}"/>
  </bookViews>
  <sheets>
    <sheet name="Лист1" sheetId="1" r:id="rId1"/>
  </sheets>
  <definedNames>
    <definedName name="solver_adj" localSheetId="0" hidden="1">Лист1!$R$33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Лист1!$R$33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Лист1!$Q$32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 a="1"/>
  <c r="N21" i="1" s="1"/>
  <c r="X21" i="1" a="1"/>
  <c r="X21" i="1" s="1"/>
  <c r="N10" i="1"/>
  <c r="N13" i="1"/>
  <c r="Q10" i="1"/>
  <c r="Q9" i="1"/>
  <c r="N9" i="1"/>
  <c r="M73" i="1" a="1"/>
  <c r="M73" i="1" s="1"/>
  <c r="E66" i="1"/>
  <c r="D65" i="1"/>
  <c r="C64" i="1"/>
  <c r="C68" i="1" a="1"/>
  <c r="C68" i="1" s="1"/>
  <c r="P34" i="1"/>
  <c r="O33" i="1"/>
  <c r="N32" i="1"/>
  <c r="N22" i="1" l="1"/>
  <c r="M75" i="1"/>
  <c r="M74" i="1"/>
  <c r="E68" i="1"/>
  <c r="D70" i="1"/>
  <c r="C69" i="1"/>
  <c r="C70" i="1"/>
  <c r="E70" i="1"/>
  <c r="E69" i="1"/>
  <c r="D68" i="1"/>
  <c r="D69" i="1"/>
  <c r="H64" i="1" l="1" a="1"/>
  <c r="H64" i="1" s="1"/>
  <c r="H60" i="1" a="1"/>
  <c r="V71" i="1" a="1"/>
  <c r="W71" i="1" s="1"/>
  <c r="M47" i="1"/>
  <c r="G19" i="1"/>
  <c r="G18" i="1"/>
  <c r="I66" i="1" l="1"/>
  <c r="H65" i="1"/>
  <c r="H66" i="1"/>
  <c r="J64" i="1"/>
  <c r="J65" i="1"/>
  <c r="I64" i="1"/>
  <c r="J66" i="1"/>
  <c r="I65" i="1"/>
  <c r="H60" i="1"/>
  <c r="H61" i="1"/>
  <c r="J60" i="1"/>
  <c r="J61" i="1"/>
  <c r="I60" i="1"/>
  <c r="I62" i="1"/>
  <c r="H62" i="1"/>
  <c r="J62" i="1"/>
  <c r="I61" i="1"/>
  <c r="X73" i="1"/>
  <c r="W72" i="1"/>
  <c r="V71" i="1"/>
  <c r="W73" i="1"/>
  <c r="V72" i="1"/>
  <c r="V73" i="1"/>
  <c r="X71" i="1"/>
  <c r="X72" i="1"/>
  <c r="O13" i="1"/>
  <c r="T17" i="1" s="1"/>
  <c r="S17" i="1"/>
  <c r="N67" i="1" l="1" a="1"/>
  <c r="O14" i="1"/>
  <c r="T18" i="1" s="1"/>
  <c r="N14" i="1"/>
  <c r="N68" i="1" l="1"/>
  <c r="N69" i="1"/>
  <c r="O67" i="1"/>
  <c r="P69" i="1"/>
  <c r="P68" i="1"/>
  <c r="N67" i="1"/>
  <c r="P67" i="1"/>
  <c r="O69" i="1"/>
  <c r="O68" i="1"/>
  <c r="S18" i="1"/>
  <c r="U17" i="1" l="1"/>
  <c r="S20" i="1" a="1"/>
  <c r="S20" i="1" l="1"/>
  <c r="S21" i="1"/>
  <c r="T20" i="1"/>
  <c r="T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<sst xmlns="http://schemas.openxmlformats.org/spreadsheetml/2006/main" count="65" uniqueCount="61">
  <si>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x1 = x11 + x12 + y1</t>
  </si>
  <si>
    <t>x2 = x21 + x22 + y2</t>
  </si>
  <si>
    <t>a11=</t>
  </si>
  <si>
    <t>a21=</t>
  </si>
  <si>
    <t>a12=</t>
  </si>
  <si>
    <t>a22=</t>
  </si>
  <si>
    <t>A=</t>
  </si>
  <si>
    <t>Технологічна матриця</t>
  </si>
  <si>
    <t>det</t>
  </si>
  <si>
    <t xml:space="preserve">                       Випуск Витрати</t>
  </si>
  <si>
    <t>Розподіл і-ої галузі на
 потреби інших галузей</t>
  </si>
  <si>
    <t>Розподіл випуску між галузями</t>
  </si>
  <si>
    <t>Додана вартість</t>
  </si>
  <si>
    <t>Кінцева продукція
 споживання</t>
  </si>
  <si>
    <t>Валовий
 випуск</t>
  </si>
  <si>
    <t>Промислов.</t>
  </si>
  <si>
    <t>С/г</t>
  </si>
  <si>
    <t>1. Знайшли валовий випуск.</t>
  </si>
  <si>
    <t>2. Конфіцієнти матеріальних витрат xij=aij *xj</t>
  </si>
  <si>
    <t>S=</t>
  </si>
  <si>
    <t>E-A=</t>
  </si>
  <si>
    <t>!=0-обернена існує</t>
  </si>
  <si>
    <t>y=</t>
  </si>
  <si>
    <t>lambda1=</t>
  </si>
  <si>
    <t>lambda2=</t>
  </si>
  <si>
    <t>lambda3=</t>
  </si>
  <si>
    <t>Власні числа</t>
  </si>
  <si>
    <t>Коефіцієнти характеристичного поліному</t>
  </si>
  <si>
    <t>Число Фробеніуса є найбільшим дійсним додатним серед простих коренів характеристичного рівняння матриці А</t>
  </si>
  <si>
    <t>Правий вектор Фробеніуса</t>
  </si>
  <si>
    <t>Лівий вектор Фробеніуса</t>
  </si>
  <si>
    <t>&lt;1</t>
  </si>
  <si>
    <t>А продуктивна</t>
  </si>
  <si>
    <t>Для знаходження правого вектора Фробеніуса потрібно вибрати з матриці V власних векторів той вектор, що відповідає числу Фробеніуса у матриці E.</t>
  </si>
  <si>
    <t>Для знаходження лівого вектора Фробеніса потрібно повторити дії знаходження власних векторів
 та виведення вектора, відповідного числу Фробеніуса, але уже для транспонованої матриці до A.</t>
  </si>
  <si>
    <t>Матриця повних витрат В=(E-A)^-1</t>
  </si>
  <si>
    <t>В=</t>
  </si>
  <si>
    <t>Вектор кінцевого споживання продукції</t>
  </si>
  <si>
    <t>Вектор кінцевого випуску</t>
  </si>
  <si>
    <t>Дослідити на збіжність суму ряду</t>
  </si>
  <si>
    <t>Для того, щоб дослідити на збіжність суму ряду 𝐸+𝐴+𝐴2+...+𝐴𝑁</t>
  </si>
  <si>
    <t xml:space="preserve">до матриці повних витрат B, потрібно організувати цикл знаходження N, </t>
  </si>
  <si>
    <t>у якому поступово перевіряти, чи максимальний елемент матриць не менший 0.01.</t>
  </si>
  <si>
    <t>Р=</t>
  </si>
  <si>
    <t>Е-А=</t>
  </si>
  <si>
    <t>Е=</t>
  </si>
  <si>
    <t>A^2=</t>
  </si>
  <si>
    <t>A-E=</t>
  </si>
  <si>
    <t>A^2-A=</t>
  </si>
  <si>
    <t>−λ3+0,7⋅λ2−0,0275⋅λ+0,00025</t>
  </si>
  <si>
    <t>…..</t>
  </si>
  <si>
    <t>Converges!</t>
  </si>
  <si>
    <t>Матриця S невід'ємна</t>
  </si>
  <si>
    <t xml:space="preserve">3.Знайдемо матр. повних затрат S=(E-A)^-1 </t>
  </si>
  <si>
    <t xml:space="preserve">А - продуктивна, тому що: </t>
  </si>
  <si>
    <t xml:space="preserve">A is non-negative  </t>
  </si>
  <si>
    <t>Sum(Row_i) &lt; 1</t>
  </si>
  <si>
    <t xml:space="preserve">A is non-decomposable </t>
  </si>
  <si>
    <t xml:space="preserve"> x=В*у</t>
  </si>
  <si>
    <t>Вектор цін P=S*V</t>
  </si>
  <si>
    <t>S^T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</si>
</sst>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0" xfId="0" applyBorder="1" applyAlignment="1"/>
    <xf numFmtId="0" fontId="6" fillId="2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9" xfId="0" applyBorder="1"/>
    <xf numFmtId="0" fontId="7" fillId="0" borderId="0" xfId="0" applyFont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0" xfId="0" applyFont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Alignment="1"/>
    <xf numFmtId="0" fontId="3" fillId="0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/>
    </xf>
    <xf numFmtId="0" fontId="0" fillId="4" borderId="16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5" fillId="3" borderId="18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89916</xdr:rowOff>
    </xdr:from>
    <xdr:to>
      <xdr:col>10</xdr:col>
      <xdr:colOff>402836</xdr:colOff>
      <xdr:row>13</xdr:row>
      <xdr:rowOff>125437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6138306-C8A3-4FBB-B450-34CEC243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29056"/>
          <a:ext cx="6224516" cy="1780501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29</xdr:row>
      <xdr:rowOff>106681</xdr:rowOff>
    </xdr:from>
    <xdr:to>
      <xdr:col>10</xdr:col>
      <xdr:colOff>251458</xdr:colOff>
      <xdr:row>35</xdr:row>
      <xdr:rowOff>160021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53D8A8C-7929-42BA-936D-4D227CA05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" y="5806441"/>
          <a:ext cx="6393178" cy="1173480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37</xdr:row>
      <xdr:rowOff>45720</xdr:rowOff>
    </xdr:from>
    <xdr:to>
      <xdr:col>10</xdr:col>
      <xdr:colOff>404954</xdr:colOff>
      <xdr:row>43</xdr:row>
      <xdr:rowOff>154151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799C88D9-29B0-406C-B00A-16C694FF8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" y="7239000"/>
          <a:ext cx="6485714" cy="1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60961</xdr:colOff>
      <xdr:row>49</xdr:row>
      <xdr:rowOff>140279</xdr:rowOff>
    </xdr:from>
    <xdr:to>
      <xdr:col>15</xdr:col>
      <xdr:colOff>571501</xdr:colOff>
      <xdr:row>55</xdr:row>
      <xdr:rowOff>68581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46A267D2-A5EC-42C9-856B-216E257F9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2821" y="9581459"/>
          <a:ext cx="2506980" cy="1025582"/>
        </a:xfrm>
        <a:prstGeom prst="rect">
          <a:avLst/>
        </a:prstGeom>
      </xdr:spPr>
    </xdr:pic>
    <xdr:clientData/>
  </xdr:twoCellAnchor>
  <xdr:twoCellAnchor editAs="oneCell">
    <xdr:from>
      <xdr:col>12</xdr:col>
      <xdr:colOff>91440</xdr:colOff>
      <xdr:row>56</xdr:row>
      <xdr:rowOff>45720</xdr:rowOff>
    </xdr:from>
    <xdr:to>
      <xdr:col>15</xdr:col>
      <xdr:colOff>526204</xdr:colOff>
      <xdr:row>62</xdr:row>
      <xdr:rowOff>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B18E8257-81E0-401D-956C-4DB09A119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3300" y="10767060"/>
          <a:ext cx="2431204" cy="106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91440</xdr:colOff>
      <xdr:row>50</xdr:row>
      <xdr:rowOff>45721</xdr:rowOff>
    </xdr:from>
    <xdr:to>
      <xdr:col>19</xdr:col>
      <xdr:colOff>393999</xdr:colOff>
      <xdr:row>55</xdr:row>
      <xdr:rowOff>160021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15845E2-D01E-431A-AC10-10388633F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59340" y="9669781"/>
          <a:ext cx="2588559" cy="1028700"/>
        </a:xfrm>
        <a:prstGeom prst="rect">
          <a:avLst/>
        </a:prstGeom>
      </xdr:spPr>
    </xdr:pic>
    <xdr:clientData/>
  </xdr:twoCellAnchor>
  <xdr:twoCellAnchor editAs="oneCell">
    <xdr:from>
      <xdr:col>16</xdr:col>
      <xdr:colOff>92492</xdr:colOff>
      <xdr:row>55</xdr:row>
      <xdr:rowOff>144780</xdr:rowOff>
    </xdr:from>
    <xdr:to>
      <xdr:col>19</xdr:col>
      <xdr:colOff>435610</xdr:colOff>
      <xdr:row>62</xdr:row>
      <xdr:rowOff>28290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4A8A80B-B683-4A1C-ADE4-59A9024F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60392" y="10683240"/>
          <a:ext cx="2629118" cy="117891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80</xdr:row>
      <xdr:rowOff>53340</xdr:rowOff>
    </xdr:from>
    <xdr:to>
      <xdr:col>19</xdr:col>
      <xdr:colOff>571973</xdr:colOff>
      <xdr:row>88</xdr:row>
      <xdr:rowOff>144915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9320A9C-CE80-63BA-8190-17939EA9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0" y="15240000"/>
          <a:ext cx="5456393" cy="1554615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71</xdr:row>
      <xdr:rowOff>160020</xdr:rowOff>
    </xdr:from>
    <xdr:to>
      <xdr:col>5</xdr:col>
      <xdr:colOff>144998</xdr:colOff>
      <xdr:row>76</xdr:row>
      <xdr:rowOff>137239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5B9249F-51F9-BDCF-FD68-4ECE4D73F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3677900"/>
          <a:ext cx="2514818" cy="914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5</xdr:col>
      <xdr:colOff>434589</xdr:colOff>
      <xdr:row>83</xdr:row>
      <xdr:rowOff>79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C9DEA241-D5E3-C15C-81D3-0E947F0C5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820900"/>
          <a:ext cx="2872989" cy="914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8</xdr:col>
      <xdr:colOff>350936</xdr:colOff>
      <xdr:row>93</xdr:row>
      <xdr:rowOff>79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4664424-E0F5-4630-3A88-8406B943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649700"/>
          <a:ext cx="4801016" cy="914479"/>
        </a:xfrm>
        <a:prstGeom prst="rect">
          <a:avLst/>
        </a:prstGeom>
      </xdr:spPr>
    </xdr:pic>
    <xdr:clientData/>
  </xdr:twoCellAnchor>
  <xdr:twoCellAnchor editAs="oneCell">
    <xdr:from>
      <xdr:col>0</xdr:col>
      <xdr:colOff>510540</xdr:colOff>
      <xdr:row>94</xdr:row>
      <xdr:rowOff>114300</xdr:rowOff>
    </xdr:from>
    <xdr:to>
      <xdr:col>8</xdr:col>
      <xdr:colOff>587185</xdr:colOff>
      <xdr:row>100</xdr:row>
      <xdr:rowOff>30568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42E2D354-F8F8-AD04-7CD2-42D11B5CF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" y="17861280"/>
          <a:ext cx="5136325" cy="1013548"/>
        </a:xfrm>
        <a:prstGeom prst="rect">
          <a:avLst/>
        </a:prstGeom>
      </xdr:spPr>
    </xdr:pic>
    <xdr:clientData/>
  </xdr:twoCellAnchor>
  <xdr:twoCellAnchor editAs="oneCell">
    <xdr:from>
      <xdr:col>20</xdr:col>
      <xdr:colOff>579120</xdr:colOff>
      <xdr:row>50</xdr:row>
      <xdr:rowOff>99060</xdr:rowOff>
    </xdr:from>
    <xdr:to>
      <xdr:col>31</xdr:col>
      <xdr:colOff>175260</xdr:colOff>
      <xdr:row>59</xdr:row>
      <xdr:rowOff>160020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205C1136-A446-F66D-DD28-3C37C278A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2620" y="9723120"/>
          <a:ext cx="630174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C99F-F487-4F8A-BBD6-C3BAB1DD876F}">
  <dimension ref="A1:Y97"/>
  <sheetViews>
    <sheetView tabSelected="1" topLeftCell="A9" zoomScale="110" zoomScaleNormal="110" workbookViewId="0">
      <selection activeCell="N21" sqref="N21"/>
    </sheetView>
  </sheetViews>
  <sheetFormatPr defaultRowHeight="14.4" x14ac:dyDescent="0.3"/>
  <cols>
    <col min="6" max="6" width="11.5546875" customWidth="1"/>
    <col min="11" max="11" width="9.6640625" customWidth="1"/>
    <col min="12" max="12" width="4.6640625" style="28" customWidth="1"/>
    <col min="13" max="13" width="9.5546875" customWidth="1"/>
    <col min="14" max="14" width="10.6640625" customWidth="1"/>
    <col min="18" max="18" width="15.5546875" customWidth="1"/>
  </cols>
  <sheetData>
    <row r="1" spans="1:25" x14ac:dyDescent="0.3">
      <c r="A1" s="28"/>
      <c r="B1" s="28"/>
      <c r="C1" s="28"/>
      <c r="D1" s="28"/>
      <c r="E1" s="28"/>
      <c r="F1" s="28"/>
      <c r="G1" s="28"/>
      <c r="H1" s="28"/>
    </row>
    <row r="2" spans="1:25" x14ac:dyDescent="0.3">
      <c r="A2" s="28"/>
      <c r="B2" s="30"/>
      <c r="C2" s="30"/>
      <c r="D2" s="30"/>
      <c r="E2" s="30"/>
      <c r="F2" s="30"/>
      <c r="G2" s="30"/>
      <c r="H2" s="28"/>
    </row>
    <row r="3" spans="1:25" ht="15" thickBot="1" x14ac:dyDescent="0.35">
      <c r="A3" s="28"/>
      <c r="B3" s="28"/>
      <c r="C3" s="28"/>
      <c r="D3" s="28"/>
      <c r="E3" s="28"/>
      <c r="F3" s="28"/>
      <c r="G3" s="28"/>
      <c r="H3" s="28"/>
    </row>
    <row r="4" spans="1:25" x14ac:dyDescent="0.3">
      <c r="A4" s="31"/>
      <c r="B4" s="31"/>
      <c r="C4" s="28"/>
      <c r="D4" s="28"/>
      <c r="E4" s="28"/>
      <c r="F4" s="28"/>
      <c r="G4" s="28"/>
      <c r="H4" s="28"/>
      <c r="M4" t="s">
        <v>17</v>
      </c>
      <c r="Q4" s="1" t="s">
        <v>0</v>
      </c>
      <c r="R4" s="2"/>
    </row>
    <row r="5" spans="1:25" ht="18.600000000000001" customHeight="1" thickBot="1" x14ac:dyDescent="0.35">
      <c r="A5" s="28"/>
      <c r="B5" s="28"/>
      <c r="C5" s="28"/>
      <c r="D5" s="28"/>
      <c r="E5" s="28"/>
      <c r="F5" s="28"/>
      <c r="G5" s="28"/>
      <c r="H5" s="28"/>
      <c r="Q5" s="5" t="s">
        <v>1</v>
      </c>
      <c r="R5" s="6"/>
    </row>
    <row r="7" spans="1:25" ht="15" customHeight="1" x14ac:dyDescent="0.3">
      <c r="M7" s="15" t="s">
        <v>18</v>
      </c>
      <c r="O7" s="15"/>
      <c r="P7" s="15"/>
      <c r="Q7" s="15"/>
    </row>
    <row r="8" spans="1:25" ht="16.2" customHeight="1" thickBot="1" x14ac:dyDescent="0.35">
      <c r="M8" s="9"/>
    </row>
    <row r="9" spans="1:25" x14ac:dyDescent="0.3">
      <c r="M9" s="1" t="s">
        <v>2</v>
      </c>
      <c r="N9" s="7">
        <f>D18/G18</f>
        <v>0.36734693877551022</v>
      </c>
      <c r="O9" s="7"/>
      <c r="P9" s="7" t="s">
        <v>4</v>
      </c>
      <c r="Q9" s="2">
        <f>E18/G19</f>
        <v>0.26190476190476192</v>
      </c>
    </row>
    <row r="10" spans="1:25" ht="15" thickBot="1" x14ac:dyDescent="0.35">
      <c r="M10" s="5" t="s">
        <v>3</v>
      </c>
      <c r="N10" s="8">
        <f>D19/G18</f>
        <v>0.22448979591836735</v>
      </c>
      <c r="O10" s="8"/>
      <c r="P10" s="8" t="s">
        <v>5</v>
      </c>
      <c r="Q10" s="6">
        <f>E19/G19</f>
        <v>0.33333333333333331</v>
      </c>
    </row>
    <row r="11" spans="1:25" x14ac:dyDescent="0.3">
      <c r="M11" s="9"/>
      <c r="N11" s="9"/>
      <c r="O11" s="9"/>
    </row>
    <row r="12" spans="1:25" ht="15" thickBot="1" x14ac:dyDescent="0.35">
      <c r="M12" t="s">
        <v>7</v>
      </c>
    </row>
    <row r="13" spans="1:25" x14ac:dyDescent="0.3">
      <c r="M13" s="34" t="s">
        <v>6</v>
      </c>
      <c r="N13" s="7">
        <f>N9</f>
        <v>0.36734693877551022</v>
      </c>
      <c r="O13" s="2">
        <f>Q9</f>
        <v>0.26190476190476192</v>
      </c>
      <c r="Q13" t="s">
        <v>54</v>
      </c>
      <c r="T13" t="s">
        <v>55</v>
      </c>
      <c r="V13" t="s">
        <v>57</v>
      </c>
      <c r="Y13" t="s">
        <v>56</v>
      </c>
    </row>
    <row r="14" spans="1:25" ht="15" thickBot="1" x14ac:dyDescent="0.35">
      <c r="M14" s="35"/>
      <c r="N14" s="8">
        <f>N10</f>
        <v>0.22448979591836735</v>
      </c>
      <c r="O14" s="6">
        <f>Q10</f>
        <v>0.33333333333333331</v>
      </c>
    </row>
    <row r="15" spans="1:25" ht="21" customHeight="1" thickBot="1" x14ac:dyDescent="0.35">
      <c r="M15" s="9"/>
      <c r="N15" s="9"/>
      <c r="O15" s="9"/>
    </row>
    <row r="16" spans="1:25" ht="27" customHeight="1" thickBot="1" x14ac:dyDescent="0.35">
      <c r="B16" s="40" t="s">
        <v>9</v>
      </c>
      <c r="C16" s="41"/>
      <c r="D16" s="38" t="s">
        <v>11</v>
      </c>
      <c r="E16" s="39"/>
      <c r="F16" s="49" t="s">
        <v>13</v>
      </c>
      <c r="G16" s="36" t="s">
        <v>14</v>
      </c>
      <c r="M16" t="s">
        <v>53</v>
      </c>
      <c r="U16" s="10" t="s">
        <v>8</v>
      </c>
    </row>
    <row r="17" spans="1:25" x14ac:dyDescent="0.3">
      <c r="B17" s="42"/>
      <c r="C17" s="43"/>
      <c r="D17" s="16" t="s">
        <v>15</v>
      </c>
      <c r="E17" s="17" t="s">
        <v>16</v>
      </c>
      <c r="F17" s="50"/>
      <c r="G17" s="37"/>
      <c r="R17" s="34" t="s">
        <v>20</v>
      </c>
      <c r="S17" s="7">
        <f>1-N13</f>
        <v>0.63265306122448983</v>
      </c>
      <c r="T17" s="2">
        <f>0-O13</f>
        <v>-0.26190476190476192</v>
      </c>
      <c r="U17">
        <f>MDETERM(S17:T18)</f>
        <v>0.3629737609329447</v>
      </c>
      <c r="V17" t="s">
        <v>21</v>
      </c>
    </row>
    <row r="18" spans="1:25" ht="15" thickBot="1" x14ac:dyDescent="0.35">
      <c r="B18" s="44" t="s">
        <v>10</v>
      </c>
      <c r="C18" s="45"/>
      <c r="D18" s="11">
        <v>900</v>
      </c>
      <c r="E18" s="11">
        <v>550</v>
      </c>
      <c r="F18" s="11">
        <v>1000</v>
      </c>
      <c r="G18" s="12">
        <f>SUM(D18:F18)</f>
        <v>2450</v>
      </c>
      <c r="R18" s="35"/>
      <c r="S18" s="8">
        <f>0-N14</f>
        <v>-0.22448979591836735</v>
      </c>
      <c r="T18" s="6">
        <f>1-O14</f>
        <v>0.66666666666666674</v>
      </c>
    </row>
    <row r="19" spans="1:25" ht="15" thickBot="1" x14ac:dyDescent="0.35">
      <c r="B19" s="46"/>
      <c r="C19" s="45"/>
      <c r="D19" s="11">
        <v>550</v>
      </c>
      <c r="E19" s="11">
        <v>700</v>
      </c>
      <c r="F19" s="11">
        <v>850</v>
      </c>
      <c r="G19" s="12">
        <f>SUM(D19:F19)</f>
        <v>2100</v>
      </c>
      <c r="V19" s="9"/>
      <c r="W19" s="9"/>
      <c r="X19" s="9"/>
      <c r="Y19" s="9"/>
    </row>
    <row r="20" spans="1:25" ht="15" thickBot="1" x14ac:dyDescent="0.35">
      <c r="B20" s="47" t="s">
        <v>12</v>
      </c>
      <c r="C20" s="48"/>
      <c r="D20" s="13">
        <v>0.4</v>
      </c>
      <c r="E20" s="13">
        <v>0.5</v>
      </c>
      <c r="F20" s="13"/>
      <c r="G20" s="14"/>
      <c r="M20" s="9" t="s">
        <v>59</v>
      </c>
      <c r="R20" s="34" t="s">
        <v>19</v>
      </c>
      <c r="S20" s="7">
        <f t="array" ref="S20:T21">MINVERSE(S17:T18)</f>
        <v>1.8366800535475234</v>
      </c>
      <c r="T20" s="2">
        <v>0.72155287817938407</v>
      </c>
      <c r="V20" s="51"/>
      <c r="W20" s="9"/>
      <c r="X20" s="9"/>
      <c r="Y20" s="9"/>
    </row>
    <row r="21" spans="1:25" ht="15" thickBot="1" x14ac:dyDescent="0.35">
      <c r="D21" s="18">
        <v>0.5</v>
      </c>
      <c r="M21" s="34" t="s">
        <v>43</v>
      </c>
      <c r="N21" s="2">
        <f t="array" ref="N21:N22">MMULT(X21:Y22,D20:D21)</f>
        <v>1.043908969210174</v>
      </c>
      <c r="R21" s="35"/>
      <c r="S21" s="8">
        <v>0.61847389558232913</v>
      </c>
      <c r="T21" s="6">
        <v>1.7429718875502005</v>
      </c>
      <c r="V21" s="51"/>
      <c r="W21" s="9" t="s">
        <v>60</v>
      </c>
      <c r="X21" s="9" cm="1">
        <f t="array" ref="X21:Y22">TRANSPOSE(S20:T21)</f>
        <v>1.8366800535475234</v>
      </c>
      <c r="Y21" s="9">
        <v>0.61847389558232913</v>
      </c>
    </row>
    <row r="22" spans="1:25" ht="15" thickBot="1" x14ac:dyDescent="0.35">
      <c r="M22" s="35"/>
      <c r="N22" s="6">
        <v>1.1601070950468539</v>
      </c>
      <c r="X22">
        <v>0.72155287817938407</v>
      </c>
      <c r="Y22">
        <v>1.7429718875502005</v>
      </c>
    </row>
    <row r="23" spans="1:25" x14ac:dyDescent="0.3">
      <c r="R23" t="s">
        <v>52</v>
      </c>
    </row>
    <row r="24" spans="1:25" x14ac:dyDescent="0.3">
      <c r="M24" s="9"/>
      <c r="N24" s="9"/>
      <c r="O24" s="9"/>
      <c r="P24" s="9"/>
    </row>
    <row r="25" spans="1:25" x14ac:dyDescent="0.3">
      <c r="N25" s="9"/>
      <c r="O25" s="9"/>
      <c r="P25" s="9"/>
    </row>
    <row r="26" spans="1:25" x14ac:dyDescent="0.3">
      <c r="M26" s="9"/>
      <c r="N26" s="9"/>
      <c r="O26" s="9"/>
      <c r="P26" s="9"/>
    </row>
    <row r="27" spans="1:25" s="28" customFormat="1" x14ac:dyDescent="0.3">
      <c r="M27" s="29"/>
      <c r="N27" s="29"/>
      <c r="O27" s="29"/>
      <c r="P27" s="29"/>
    </row>
    <row r="28" spans="1:25" x14ac:dyDescent="0.3">
      <c r="M28" s="9"/>
      <c r="N28" s="9"/>
      <c r="O28" s="9"/>
      <c r="P28" s="9"/>
    </row>
    <row r="29" spans="1:25" x14ac:dyDescent="0.3">
      <c r="A29" s="31"/>
      <c r="B29" s="31"/>
      <c r="M29" s="9"/>
      <c r="N29" s="9"/>
      <c r="O29" s="9"/>
      <c r="P29" s="9"/>
    </row>
    <row r="31" spans="1:25" ht="15" thickBot="1" x14ac:dyDescent="0.35"/>
    <row r="32" spans="1:25" x14ac:dyDescent="0.3">
      <c r="M32" s="1"/>
      <c r="N32" s="7">
        <f>0.3</f>
        <v>0.3</v>
      </c>
      <c r="O32" s="7">
        <v>0.3</v>
      </c>
      <c r="P32" s="2">
        <v>0.2</v>
      </c>
    </row>
    <row r="33" spans="1:16" x14ac:dyDescent="0.3">
      <c r="M33" s="3" t="s">
        <v>6</v>
      </c>
      <c r="N33" s="9">
        <v>0.2</v>
      </c>
      <c r="O33" s="9">
        <f>0.15</f>
        <v>0.15</v>
      </c>
      <c r="P33" s="4">
        <v>0.1</v>
      </c>
    </row>
    <row r="34" spans="1:16" ht="15" thickBot="1" x14ac:dyDescent="0.35">
      <c r="M34" s="5"/>
      <c r="N34" s="8">
        <v>0.15</v>
      </c>
      <c r="O34" s="8">
        <v>0.4</v>
      </c>
      <c r="P34" s="6">
        <f>0.25</f>
        <v>0.25</v>
      </c>
    </row>
    <row r="35" spans="1:16" ht="15" thickBot="1" x14ac:dyDescent="0.35"/>
    <row r="36" spans="1:16" ht="15" thickBot="1" x14ac:dyDescent="0.35">
      <c r="M36" s="19" t="s">
        <v>22</v>
      </c>
      <c r="N36" s="20">
        <v>25</v>
      </c>
      <c r="O36" s="20">
        <v>45</v>
      </c>
      <c r="P36" s="21">
        <v>85</v>
      </c>
    </row>
    <row r="37" spans="1:16" x14ac:dyDescent="0.3">
      <c r="P37" s="27"/>
    </row>
    <row r="38" spans="1:16" ht="15" thickBot="1" x14ac:dyDescent="0.35">
      <c r="M38" t="s">
        <v>26</v>
      </c>
    </row>
    <row r="39" spans="1:16" x14ac:dyDescent="0.3">
      <c r="M39" s="1" t="s">
        <v>23</v>
      </c>
      <c r="N39">
        <v>1.3939999999999999E-2</v>
      </c>
    </row>
    <row r="40" spans="1:16" x14ac:dyDescent="0.3">
      <c r="M40" s="3" t="s">
        <v>24</v>
      </c>
      <c r="N40">
        <v>2.7230000000000001E-2</v>
      </c>
    </row>
    <row r="41" spans="1:16" ht="15" thickBot="1" x14ac:dyDescent="0.35">
      <c r="M41" s="5" t="s">
        <v>25</v>
      </c>
      <c r="N41">
        <v>0.65883999999999998</v>
      </c>
    </row>
    <row r="43" spans="1:16" ht="15" thickBot="1" x14ac:dyDescent="0.35">
      <c r="M43" t="s">
        <v>27</v>
      </c>
    </row>
    <row r="44" spans="1:16" ht="15" thickBot="1" x14ac:dyDescent="0.35">
      <c r="M44" s="19" t="s">
        <v>49</v>
      </c>
      <c r="N44" s="20"/>
      <c r="O44" s="20"/>
      <c r="P44" s="21"/>
    </row>
    <row r="46" spans="1:16" ht="15" thickBot="1" x14ac:dyDescent="0.35">
      <c r="M46" t="s">
        <v>28</v>
      </c>
    </row>
    <row r="47" spans="1:16" ht="15" thickBot="1" x14ac:dyDescent="0.35">
      <c r="M47" s="22">
        <f>MAX(N39:N41)</f>
        <v>0.65883999999999998</v>
      </c>
      <c r="N47" t="s">
        <v>31</v>
      </c>
      <c r="O47" t="s">
        <v>32</v>
      </c>
    </row>
    <row r="48" spans="1:16" x14ac:dyDescent="0.3">
      <c r="A48" s="23" t="s">
        <v>33</v>
      </c>
    </row>
    <row r="49" spans="1:20" ht="15" thickBot="1" x14ac:dyDescent="0.35">
      <c r="M49" t="s">
        <v>29</v>
      </c>
      <c r="Q49" t="s">
        <v>30</v>
      </c>
    </row>
    <row r="50" spans="1:20" x14ac:dyDescent="0.3">
      <c r="A50" s="32" t="s">
        <v>34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M50" s="1"/>
      <c r="N50" s="7"/>
      <c r="O50" s="7"/>
      <c r="P50" s="2"/>
      <c r="Q50" s="1"/>
      <c r="R50" s="7"/>
      <c r="S50" s="7"/>
      <c r="T50" s="2"/>
    </row>
    <row r="51" spans="1:20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M51" s="3"/>
      <c r="N51" s="9"/>
      <c r="O51" s="9"/>
      <c r="P51" s="4"/>
      <c r="Q51" s="3"/>
      <c r="R51" s="9"/>
      <c r="S51" s="9"/>
      <c r="T51" s="4"/>
    </row>
    <row r="52" spans="1:20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M52" s="3"/>
      <c r="N52" s="9"/>
      <c r="O52" s="9"/>
      <c r="P52" s="4"/>
      <c r="Q52" s="3"/>
      <c r="R52" s="9"/>
      <c r="S52" s="9"/>
      <c r="T52" s="4"/>
    </row>
    <row r="53" spans="1:20" x14ac:dyDescent="0.3">
      <c r="M53" s="3"/>
      <c r="N53" s="9"/>
      <c r="O53" s="9"/>
      <c r="P53" s="4"/>
      <c r="Q53" s="3"/>
      <c r="R53" s="9"/>
      <c r="S53" s="9"/>
      <c r="T53" s="4"/>
    </row>
    <row r="54" spans="1:20" x14ac:dyDescent="0.3">
      <c r="B54" t="s">
        <v>39</v>
      </c>
      <c r="M54" s="3"/>
      <c r="N54" s="9"/>
      <c r="O54" s="9"/>
      <c r="P54" s="4"/>
      <c r="Q54" s="3"/>
      <c r="R54" s="9"/>
      <c r="S54" s="9"/>
      <c r="T54" s="4"/>
    </row>
    <row r="55" spans="1:20" x14ac:dyDescent="0.3">
      <c r="M55" s="3"/>
      <c r="N55" s="9"/>
      <c r="O55" s="9"/>
      <c r="P55" s="4"/>
      <c r="Q55" s="3"/>
      <c r="R55" s="9"/>
      <c r="S55" s="9"/>
      <c r="T55" s="4"/>
    </row>
    <row r="56" spans="1:20" x14ac:dyDescent="0.3">
      <c r="B56" t="s">
        <v>40</v>
      </c>
      <c r="M56" s="3"/>
      <c r="N56" s="9"/>
      <c r="O56" s="9"/>
      <c r="P56" s="4"/>
      <c r="Q56" s="3"/>
      <c r="R56" s="9"/>
      <c r="S56" s="9"/>
      <c r="T56" s="4"/>
    </row>
    <row r="57" spans="1:20" x14ac:dyDescent="0.3">
      <c r="B57" t="s">
        <v>41</v>
      </c>
      <c r="M57" s="3"/>
      <c r="N57" s="9"/>
      <c r="O57" s="9"/>
      <c r="P57" s="4"/>
      <c r="Q57" s="3"/>
      <c r="R57" s="9"/>
      <c r="S57" s="9"/>
      <c r="T57" s="4"/>
    </row>
    <row r="58" spans="1:20" x14ac:dyDescent="0.3">
      <c r="B58" t="s">
        <v>42</v>
      </c>
      <c r="M58" s="3"/>
      <c r="N58" s="9"/>
      <c r="O58" s="9"/>
      <c r="P58" s="4"/>
      <c r="Q58" s="3"/>
      <c r="R58" s="9"/>
      <c r="S58" s="9"/>
      <c r="T58" s="4"/>
    </row>
    <row r="59" spans="1:20" ht="15" thickBot="1" x14ac:dyDescent="0.35">
      <c r="M59" s="3"/>
      <c r="N59" s="9"/>
      <c r="O59" s="9"/>
      <c r="P59" s="4"/>
      <c r="Q59" s="3"/>
      <c r="R59" s="9"/>
      <c r="S59" s="9"/>
      <c r="T59" s="4"/>
    </row>
    <row r="60" spans="1:20" x14ac:dyDescent="0.3">
      <c r="B60" s="1"/>
      <c r="C60" s="7">
        <v>1</v>
      </c>
      <c r="D60" s="7">
        <v>0</v>
      </c>
      <c r="E60" s="2">
        <v>0</v>
      </c>
      <c r="G60" s="1"/>
      <c r="H60" s="7">
        <f t="array" ref="H60:J62">C64:E66-C60:E62</f>
        <v>-0.7</v>
      </c>
      <c r="I60" s="7">
        <v>0.3</v>
      </c>
      <c r="J60" s="2">
        <v>0.2</v>
      </c>
      <c r="M60" s="3"/>
      <c r="N60" s="9"/>
      <c r="O60" s="9"/>
      <c r="P60" s="4"/>
      <c r="Q60" s="3"/>
      <c r="R60" s="9"/>
      <c r="S60" s="9"/>
      <c r="T60" s="4"/>
    </row>
    <row r="61" spans="1:20" x14ac:dyDescent="0.3">
      <c r="B61" s="3" t="s">
        <v>45</v>
      </c>
      <c r="C61" s="9">
        <v>0</v>
      </c>
      <c r="D61" s="9">
        <v>1</v>
      </c>
      <c r="E61" s="4">
        <v>0</v>
      </c>
      <c r="G61" s="3" t="s">
        <v>47</v>
      </c>
      <c r="H61" s="9">
        <v>0.2</v>
      </c>
      <c r="I61" s="9">
        <v>-0.85</v>
      </c>
      <c r="J61" s="4">
        <v>0.1</v>
      </c>
      <c r="M61" s="3"/>
      <c r="N61" s="9"/>
      <c r="O61" s="9"/>
      <c r="P61" s="4"/>
      <c r="Q61" s="3"/>
      <c r="R61" s="9"/>
      <c r="S61" s="9"/>
      <c r="T61" s="4"/>
    </row>
    <row r="62" spans="1:20" ht="15" thickBot="1" x14ac:dyDescent="0.35">
      <c r="B62" s="5"/>
      <c r="C62" s="8">
        <v>0</v>
      </c>
      <c r="D62" s="8">
        <v>0</v>
      </c>
      <c r="E62" s="6">
        <v>1</v>
      </c>
      <c r="G62" s="5"/>
      <c r="H62" s="8">
        <v>0.15</v>
      </c>
      <c r="I62" s="8">
        <v>0.4</v>
      </c>
      <c r="J62" s="6">
        <v>-0.75</v>
      </c>
      <c r="M62" s="3"/>
      <c r="N62" s="9"/>
      <c r="O62" s="9"/>
      <c r="P62" s="4"/>
      <c r="Q62" s="3"/>
      <c r="R62" s="9"/>
      <c r="S62" s="9"/>
      <c r="T62" s="4"/>
    </row>
    <row r="63" spans="1:20" ht="15" thickBot="1" x14ac:dyDescent="0.35">
      <c r="M63" s="5"/>
      <c r="N63" s="8"/>
      <c r="O63" s="8"/>
      <c r="P63" s="6"/>
      <c r="Q63" s="5"/>
      <c r="R63" s="8"/>
      <c r="S63" s="8"/>
      <c r="T63" s="6"/>
    </row>
    <row r="64" spans="1:20" x14ac:dyDescent="0.3">
      <c r="B64" s="1"/>
      <c r="C64" s="7">
        <f>0.3</f>
        <v>0.3</v>
      </c>
      <c r="D64" s="7">
        <v>0.3</v>
      </c>
      <c r="E64" s="2">
        <v>0.2</v>
      </c>
      <c r="G64" s="1"/>
      <c r="H64" s="7">
        <f t="array" ref="H64:J66">C68:E70-C64:E66</f>
        <v>-0.12</v>
      </c>
      <c r="I64" s="7">
        <v>-8.4999999999999964E-2</v>
      </c>
      <c r="J64" s="2">
        <v>-0.06</v>
      </c>
    </row>
    <row r="65" spans="2:24" x14ac:dyDescent="0.3">
      <c r="B65" s="3" t="s">
        <v>6</v>
      </c>
      <c r="C65" s="9">
        <v>0.2</v>
      </c>
      <c r="D65" s="9">
        <f>0.15</f>
        <v>0.15</v>
      </c>
      <c r="E65" s="4">
        <v>0.1</v>
      </c>
      <c r="G65" s="3" t="s">
        <v>48</v>
      </c>
      <c r="H65" s="9">
        <v>-9.5000000000000015E-2</v>
      </c>
      <c r="I65" s="9">
        <v>-2.7499999999999997E-2</v>
      </c>
      <c r="J65" s="4">
        <v>-1.999999999999999E-2</v>
      </c>
      <c r="M65" t="s">
        <v>35</v>
      </c>
      <c r="R65" t="s">
        <v>37</v>
      </c>
    </row>
    <row r="66" spans="2:24" ht="15" thickBot="1" x14ac:dyDescent="0.35">
      <c r="B66" s="5"/>
      <c r="C66" s="8">
        <v>0.15</v>
      </c>
      <c r="D66" s="8">
        <v>0.4</v>
      </c>
      <c r="E66" s="6">
        <f>0.25</f>
        <v>0.25</v>
      </c>
      <c r="G66" s="5"/>
      <c r="H66" s="8">
        <v>1.2500000000000011E-2</v>
      </c>
      <c r="I66" s="8">
        <v>-0.19500000000000001</v>
      </c>
      <c r="J66" s="6">
        <v>-0.11749999999999999</v>
      </c>
    </row>
    <row r="67" spans="2:24" ht="15" thickBot="1" x14ac:dyDescent="0.35">
      <c r="M67" s="1"/>
      <c r="N67" s="7">
        <f t="array" ref="N67:P69">MINVERSE(V71:X73)</f>
        <v>1.8258212375859435</v>
      </c>
      <c r="O67" s="7">
        <v>0.93200916730328509</v>
      </c>
      <c r="P67" s="2">
        <v>0.611153552330023</v>
      </c>
      <c r="R67" s="9"/>
      <c r="S67" s="26">
        <v>25</v>
      </c>
      <c r="T67" s="9"/>
      <c r="U67" s="1"/>
      <c r="V67" s="7">
        <v>1</v>
      </c>
      <c r="W67" s="7">
        <v>0</v>
      </c>
      <c r="X67" s="2">
        <v>0</v>
      </c>
    </row>
    <row r="68" spans="2:24" x14ac:dyDescent="0.3">
      <c r="B68" s="1"/>
      <c r="C68" s="7">
        <f t="array" ref="C68:E70">MMULT(C64:E66,C64:E66)</f>
        <v>0.18</v>
      </c>
      <c r="D68" s="7">
        <v>0.21500000000000002</v>
      </c>
      <c r="E68" s="7">
        <v>0.14000000000000001</v>
      </c>
      <c r="M68" s="3" t="s">
        <v>36</v>
      </c>
      <c r="N68" s="9">
        <v>0.504201680672269</v>
      </c>
      <c r="O68" s="9">
        <v>1.5126050420168069</v>
      </c>
      <c r="P68" s="4">
        <v>0.33613445378151269</v>
      </c>
      <c r="R68" t="s">
        <v>22</v>
      </c>
      <c r="S68" s="24">
        <v>45</v>
      </c>
      <c r="U68" s="3" t="s">
        <v>45</v>
      </c>
      <c r="V68" s="9">
        <v>0</v>
      </c>
      <c r="W68" s="9">
        <v>1</v>
      </c>
      <c r="X68" s="4">
        <v>0</v>
      </c>
    </row>
    <row r="69" spans="2:24" ht="15" thickBot="1" x14ac:dyDescent="0.35">
      <c r="B69" s="3" t="s">
        <v>46</v>
      </c>
      <c r="C69" s="9">
        <v>0.105</v>
      </c>
      <c r="D69" s="9">
        <v>0.1225</v>
      </c>
      <c r="E69" s="4">
        <v>8.0000000000000016E-2</v>
      </c>
      <c r="M69" s="5"/>
      <c r="N69" s="8">
        <v>0.63407181054239892</v>
      </c>
      <c r="O69" s="8">
        <v>0.99312452253628736</v>
      </c>
      <c r="P69" s="6">
        <v>1.6348357524828112</v>
      </c>
      <c r="S69" s="25">
        <v>85</v>
      </c>
      <c r="U69" s="5"/>
      <c r="V69" s="8">
        <v>0</v>
      </c>
      <c r="W69" s="8">
        <v>0</v>
      </c>
      <c r="X69" s="6">
        <v>1</v>
      </c>
    </row>
    <row r="70" spans="2:24" ht="15" thickBot="1" x14ac:dyDescent="0.35">
      <c r="B70" s="5"/>
      <c r="C70" s="8">
        <v>0.16250000000000001</v>
      </c>
      <c r="D70" s="8">
        <v>0.20500000000000002</v>
      </c>
      <c r="E70" s="6">
        <v>0.13250000000000001</v>
      </c>
    </row>
    <row r="71" spans="2:24" x14ac:dyDescent="0.3">
      <c r="M71" t="s">
        <v>38</v>
      </c>
      <c r="P71" s="9" t="s">
        <v>58</v>
      </c>
      <c r="U71" s="1"/>
      <c r="V71" s="7">
        <f t="array" ref="V71:X73">V67:X69-N32:P34</f>
        <v>0.7</v>
      </c>
      <c r="W71" s="7">
        <v>-0.3</v>
      </c>
      <c r="X71" s="2">
        <v>-0.2</v>
      </c>
    </row>
    <row r="72" spans="2:24" ht="15" thickBot="1" x14ac:dyDescent="0.35">
      <c r="U72" s="3" t="s">
        <v>44</v>
      </c>
      <c r="V72" s="9">
        <v>-0.2</v>
      </c>
      <c r="W72" s="9">
        <v>0.85</v>
      </c>
      <c r="X72" s="4">
        <v>-0.1</v>
      </c>
    </row>
    <row r="73" spans="2:24" ht="15" thickBot="1" x14ac:dyDescent="0.35">
      <c r="M73" s="26">
        <f t="array" ref="M73:M75">MMULT(N67:P69,S67:S69)</f>
        <v>139.53399541634838</v>
      </c>
      <c r="U73" s="5"/>
      <c r="V73" s="8">
        <v>-0.15</v>
      </c>
      <c r="W73" s="8">
        <v>-0.4</v>
      </c>
      <c r="X73" s="6">
        <v>0.75</v>
      </c>
    </row>
    <row r="74" spans="2:24" x14ac:dyDescent="0.3">
      <c r="M74" s="24">
        <v>109.24369747899162</v>
      </c>
    </row>
    <row r="75" spans="2:24" ht="15" thickBot="1" x14ac:dyDescent="0.35">
      <c r="M75" s="25">
        <v>199.50343773873186</v>
      </c>
    </row>
    <row r="86" spans="3:3" x14ac:dyDescent="0.3">
      <c r="C86" t="s">
        <v>50</v>
      </c>
    </row>
    <row r="97" spans="11:11" x14ac:dyDescent="0.3">
      <c r="K97" t="s">
        <v>51</v>
      </c>
    </row>
  </sheetData>
  <mergeCells count="12">
    <mergeCell ref="M13:M14"/>
    <mergeCell ref="R20:R21"/>
    <mergeCell ref="R17:R18"/>
    <mergeCell ref="B16:C17"/>
    <mergeCell ref="B18:C19"/>
    <mergeCell ref="B20:C20"/>
    <mergeCell ref="F16:F17"/>
    <mergeCell ref="A50:K51"/>
    <mergeCell ref="V20:V21"/>
    <mergeCell ref="M21:M22"/>
    <mergeCell ref="G16:G17"/>
    <mergeCell ref="D16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Agusha</dc:creator>
  <cp:lastModifiedBy>Vlad</cp:lastModifiedBy>
  <dcterms:created xsi:type="dcterms:W3CDTF">2021-10-25T08:09:13Z</dcterms:created>
  <dcterms:modified xsi:type="dcterms:W3CDTF">2022-11-02T19:20:40Z</dcterms:modified>
</cp:coreProperties>
</file>