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_2\Desktop\"/>
    </mc:Choice>
  </mc:AlternateContent>
  <xr:revisionPtr revIDLastSave="0" documentId="13_ncr:1_{B2BE3E62-7216-4903-BFB2-1201B529D9DE}" xr6:coauthVersionLast="47" xr6:coauthVersionMax="47" xr10:uidLastSave="{00000000-0000-0000-0000-000000000000}"/>
  <bookViews>
    <workbookView xWindow="-108" yWindow="-108" windowWidth="23256" windowHeight="12576" xr2:uid="{3421F999-CB6C-48E9-891E-19012C6FB957}"/>
  </bookViews>
  <sheets>
    <sheet name="Лист1" sheetId="1" r:id="rId1"/>
  </sheets>
  <definedNames>
    <definedName name="solver_adj" localSheetId="0" hidden="1">Лист1!$K$105:$L$105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Лист1!$K$77</definedName>
    <definedName name="solver_lhs2" localSheetId="0" hidden="1">Лист1!$K$77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Лист1!$M$103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1</definedName>
    <definedName name="solver_rhs1" localSheetId="0" hidden="1">17</definedName>
    <definedName name="solver_rhs2" localSheetId="0" hidden="1">17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3" i="1" l="1"/>
  <c r="J103" i="1"/>
  <c r="L103" i="1" l="1"/>
  <c r="G114" i="1"/>
  <c r="G111" i="1"/>
  <c r="G110" i="1"/>
  <c r="G108" i="1"/>
  <c r="G107" i="1"/>
  <c r="G113" i="1"/>
  <c r="H111" i="1"/>
  <c r="H110" i="1"/>
  <c r="H108" i="1"/>
  <c r="H107" i="1"/>
  <c r="I6" i="1" l="1"/>
  <c r="I7" i="1"/>
  <c r="I8" i="1"/>
  <c r="I9" i="1"/>
  <c r="I10" i="1"/>
  <c r="I11" i="1"/>
  <c r="I12" i="1"/>
  <c r="I13" i="1"/>
  <c r="I14" i="1"/>
  <c r="J6" i="1"/>
  <c r="J7" i="1"/>
  <c r="J8" i="1"/>
  <c r="J9" i="1"/>
  <c r="J10" i="1"/>
  <c r="J11" i="1"/>
  <c r="J12" i="1"/>
  <c r="J13" i="1"/>
  <c r="J14" i="1"/>
  <c r="J5" i="1"/>
  <c r="I5" i="1"/>
  <c r="H6" i="1"/>
  <c r="H7" i="1"/>
  <c r="H8" i="1"/>
  <c r="H9" i="1"/>
  <c r="H10" i="1"/>
  <c r="H11" i="1"/>
  <c r="H12" i="1"/>
  <c r="H13" i="1"/>
  <c r="H14" i="1"/>
  <c r="H5" i="1"/>
  <c r="B26" i="1" l="1" a="1"/>
  <c r="B26" i="1" s="1"/>
  <c r="C26" i="1" l="1"/>
  <c r="H51" i="1" s="1"/>
  <c r="D26" i="1"/>
  <c r="E26" i="1" l="1"/>
  <c r="B44" i="1" s="1"/>
  <c r="C44" i="1" s="1"/>
  <c r="B46" i="1"/>
  <c r="C46" i="1" s="1"/>
  <c r="D40" i="1"/>
  <c r="B49" i="1"/>
  <c r="C49" i="1" s="1"/>
  <c r="D46" i="1"/>
  <c r="B43" i="1"/>
  <c r="C43" i="1" s="1"/>
  <c r="D48" i="1"/>
  <c r="B40" i="1"/>
  <c r="C40" i="1" s="1"/>
  <c r="C77" i="1"/>
  <c r="F75" i="1" s="1"/>
  <c r="D49" i="1" l="1"/>
  <c r="B45" i="1"/>
  <c r="C45" i="1" s="1"/>
  <c r="D43" i="1"/>
  <c r="D45" i="1"/>
  <c r="B48" i="1"/>
  <c r="C48" i="1" s="1"/>
  <c r="D44" i="1"/>
  <c r="B47" i="1"/>
  <c r="C47" i="1" s="1"/>
  <c r="B41" i="1"/>
  <c r="C41" i="1" s="1"/>
  <c r="I77" i="1"/>
  <c r="L75" i="1" s="1"/>
  <c r="D42" i="1"/>
  <c r="D41" i="1"/>
  <c r="H103" i="1"/>
  <c r="I103" i="1" s="1"/>
  <c r="M103" i="1" s="1"/>
  <c r="D47" i="1"/>
  <c r="B42" i="1"/>
  <c r="C42" i="1" s="1"/>
  <c r="H114" i="1" l="1"/>
  <c r="H113" i="1" l="1"/>
</calcChain>
</file>

<file path=xl/sharedStrings.xml><?xml version="1.0" encoding="utf-8"?>
<sst xmlns="http://schemas.openxmlformats.org/spreadsheetml/2006/main" count="61" uniqueCount="46">
  <si>
    <t>#</t>
  </si>
  <si>
    <t>K</t>
  </si>
  <si>
    <t>L</t>
  </si>
  <si>
    <t>F</t>
  </si>
  <si>
    <t>ln(K)</t>
  </si>
  <si>
    <t>ln(L)</t>
  </si>
  <si>
    <t>ln(F)</t>
  </si>
  <si>
    <t>F=A*K^(alfa)*L^(beta)</t>
  </si>
  <si>
    <t>ln F =ln A + (alfa)*ln K+(beta)*ln L</t>
  </si>
  <si>
    <t>alfa</t>
  </si>
  <si>
    <t>beta</t>
  </si>
  <si>
    <t>ln(A)</t>
  </si>
  <si>
    <t>A</t>
  </si>
  <si>
    <t>k=</t>
  </si>
  <si>
    <t>F(K,L)</t>
  </si>
  <si>
    <t>F(k*(K,L))</t>
  </si>
  <si>
    <t>k*F(K,L)</t>
  </si>
  <si>
    <t>&gt;</t>
  </si>
  <si>
    <t>Дохід від розширення масштабу є спадним</t>
  </si>
  <si>
    <t>Довгостроковий період</t>
  </si>
  <si>
    <t>Короткостроковий період</t>
  </si>
  <si>
    <t>p</t>
  </si>
  <si>
    <t>wk</t>
  </si>
  <si>
    <t>wl</t>
  </si>
  <si>
    <t>Прибуток</t>
  </si>
  <si>
    <t>p(q)</t>
  </si>
  <si>
    <t>(w,x)</t>
  </si>
  <si>
    <t>Profit</t>
  </si>
  <si>
    <t>Ціни ресурсів:</t>
  </si>
  <si>
    <t>Ціна продукції:</t>
  </si>
  <si>
    <t>Обсяг продукції:</t>
  </si>
  <si>
    <t>wk(K)</t>
  </si>
  <si>
    <t>wl(L)</t>
  </si>
  <si>
    <t>F(K,L)=q</t>
  </si>
  <si>
    <t xml:space="preserve">Оптимальні витрати виробничих факторів: </t>
  </si>
  <si>
    <t>Функція пропозиції:wl(L)=2*L+2</t>
  </si>
  <si>
    <t>Капітал: wk(K)=3*K-1</t>
  </si>
  <si>
    <t>&lt;1</t>
  </si>
  <si>
    <t>e = alfa+beta =</t>
  </si>
  <si>
    <t>F=8,737389 * K^(0,321029) * L^(0,364484)</t>
  </si>
  <si>
    <t>K&lt;=15</t>
  </si>
  <si>
    <t>L&lt;=17</t>
  </si>
  <si>
    <t>x -&gt; log(x)</t>
  </si>
  <si>
    <t>(least squares)</t>
  </si>
  <si>
    <t>Еластичність заміщення для мультиплікативної ф-ції  рівна 1 (теорема!!)</t>
  </si>
  <si>
    <t>Функція ціни:p(q)=5 + 1/(q*6-3)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</si>
</sst>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0" xfId="0" applyFill="1" applyBorder="1"/>
    <xf numFmtId="0" fontId="0" fillId="0" borderId="0" xfId="0" applyFill="1"/>
    <xf numFmtId="0" fontId="5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/>
    <xf numFmtId="0" fontId="1" fillId="0" borderId="20" xfId="0" applyFont="1" applyFill="1" applyBorder="1"/>
    <xf numFmtId="0" fontId="1" fillId="0" borderId="21" xfId="0" applyFont="1" applyFill="1" applyBorder="1"/>
    <xf numFmtId="0" fontId="1" fillId="0" borderId="22" xfId="0" applyFont="1" applyFill="1" applyBorder="1"/>
    <xf numFmtId="0" fontId="0" fillId="0" borderId="23" xfId="0" applyFill="1" applyBorder="1"/>
    <xf numFmtId="0" fontId="1" fillId="0" borderId="24" xfId="0" applyFont="1" applyFill="1" applyBorder="1"/>
    <xf numFmtId="0" fontId="0" fillId="0" borderId="22" xfId="0" applyFill="1" applyBorder="1"/>
    <xf numFmtId="0" fontId="0" fillId="0" borderId="9" xfId="0" applyFill="1" applyBorder="1"/>
    <xf numFmtId="0" fontId="0" fillId="0" borderId="19" xfId="0" applyFill="1" applyBorder="1"/>
    <xf numFmtId="0" fontId="2" fillId="0" borderId="0" xfId="0" applyFont="1" applyFill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1" fillId="0" borderId="16" xfId="0" applyFont="1" applyFill="1" applyBorder="1"/>
    <xf numFmtId="0" fontId="1" fillId="0" borderId="17" xfId="0" applyFont="1" applyFill="1" applyBorder="1"/>
    <xf numFmtId="0" fontId="1" fillId="0" borderId="18" xfId="0" applyFont="1" applyFill="1" applyBorder="1"/>
    <xf numFmtId="0" fontId="5" fillId="0" borderId="16" xfId="0" applyFont="1" applyFill="1" applyBorder="1" applyAlignment="1">
      <alignment horizontal="right"/>
    </xf>
    <xf numFmtId="0" fontId="3" fillId="0" borderId="18" xfId="0" applyFont="1" applyFill="1" applyBorder="1" applyAlignment="1">
      <alignment horizontal="left"/>
    </xf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17" xfId="0" applyFill="1" applyBorder="1" applyAlignment="1">
      <alignment horizontal="center"/>
    </xf>
    <xf numFmtId="0" fontId="0" fillId="0" borderId="17" xfId="0" applyFill="1" applyBorder="1"/>
    <xf numFmtId="0" fontId="0" fillId="0" borderId="18" xfId="0" applyFill="1" applyBorder="1"/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25" xfId="0" applyFill="1" applyBorder="1"/>
    <xf numFmtId="0" fontId="0" fillId="0" borderId="26" xfId="0" applyFill="1" applyBorder="1"/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1" fillId="0" borderId="9" xfId="0" applyFont="1" applyFill="1" applyBorder="1"/>
    <xf numFmtId="0" fontId="0" fillId="0" borderId="2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7" xfId="0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9CCFF"/>
      <color rgb="FF9966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129540</xdr:colOff>
      <xdr:row>15</xdr:row>
      <xdr:rowOff>7620</xdr:rowOff>
    </xdr:from>
    <xdr:to>
      <xdr:col>9</xdr:col>
      <xdr:colOff>152399</xdr:colOff>
      <xdr:row>21</xdr:row>
      <xdr:rowOff>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F4BE1254-F512-4E5B-8FC2-DB82537EDA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540" y="2827020"/>
          <a:ext cx="5425439" cy="1089660"/>
        </a:xfrm>
        <a:prstGeom prst="rect">
          <a:avLst/>
        </a:prstGeom>
      </xdr:spPr>
    </xdr:pic>
    <xdr:clientData/>
  </xdr:twoCellAnchor>
  <xdr:twoCellAnchor editAs="oneCell">
    <xdr:from>
      <xdr:col>0</xdr:col>
      <xdr:colOff>60961</xdr:colOff>
      <xdr:row>31</xdr:row>
      <xdr:rowOff>38101</xdr:rowOff>
    </xdr:from>
    <xdr:to>
      <xdr:col>9</xdr:col>
      <xdr:colOff>91440</xdr:colOff>
      <xdr:row>33</xdr:row>
      <xdr:rowOff>175261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5838DDF1-85A6-40A5-A435-181017F31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1" y="5913121"/>
          <a:ext cx="5433059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22861</xdr:colOff>
      <xdr:row>58</xdr:row>
      <xdr:rowOff>22860</xdr:rowOff>
    </xdr:from>
    <xdr:to>
      <xdr:col>8</xdr:col>
      <xdr:colOff>312420</xdr:colOff>
      <xdr:row>60</xdr:row>
      <xdr:rowOff>175260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44390EED-6A7D-4D1A-B82D-38A66BF602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77941" y="579120"/>
          <a:ext cx="4739639" cy="518160"/>
        </a:xfrm>
        <a:prstGeom prst="rect">
          <a:avLst/>
        </a:prstGeom>
      </xdr:spPr>
    </xdr:pic>
    <xdr:clientData/>
  </xdr:twoCellAnchor>
  <xdr:twoCellAnchor editAs="oneCell">
    <xdr:from>
      <xdr:col>1</xdr:col>
      <xdr:colOff>83819</xdr:colOff>
      <xdr:row>61</xdr:row>
      <xdr:rowOff>152399</xdr:rowOff>
    </xdr:from>
    <xdr:to>
      <xdr:col>7</xdr:col>
      <xdr:colOff>364004</xdr:colOff>
      <xdr:row>66</xdr:row>
      <xdr:rowOff>99060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FFE13DBB-90F7-448A-9343-F5526C80C68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2847"/>
        <a:stretch/>
      </xdr:blipFill>
      <xdr:spPr>
        <a:xfrm>
          <a:off x="5958839" y="1264919"/>
          <a:ext cx="4120665" cy="861061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190501</xdr:colOff>
      <xdr:row>67</xdr:row>
      <xdr:rowOff>129541</xdr:rowOff>
    </xdr:from>
    <xdr:to>
      <xdr:col>5</xdr:col>
      <xdr:colOff>342900</xdr:colOff>
      <xdr:row>69</xdr:row>
      <xdr:rowOff>169743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3B5FEF25-ABC3-4463-81B0-644F1F960F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675121" y="2339341"/>
          <a:ext cx="2354579" cy="405962"/>
        </a:xfrm>
        <a:prstGeom prst="rect">
          <a:avLst/>
        </a:prstGeom>
      </xdr:spPr>
    </xdr:pic>
    <xdr:clientData/>
  </xdr:twoCellAnchor>
  <xdr:twoCellAnchor editAs="oneCell">
    <xdr:from>
      <xdr:col>7</xdr:col>
      <xdr:colOff>608976</xdr:colOff>
      <xdr:row>62</xdr:row>
      <xdr:rowOff>60960</xdr:rowOff>
    </xdr:from>
    <xdr:to>
      <xdr:col>11</xdr:col>
      <xdr:colOff>342900</xdr:colOff>
      <xdr:row>65</xdr:row>
      <xdr:rowOff>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B2028E30-D730-4BDD-A49B-80F4316DF3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792356" y="11551920"/>
          <a:ext cx="2880984" cy="487680"/>
        </a:xfrm>
        <a:prstGeom prst="rect">
          <a:avLst/>
        </a:prstGeom>
      </xdr:spPr>
    </xdr:pic>
    <xdr:clientData/>
  </xdr:twoCellAnchor>
  <xdr:twoCellAnchor editAs="oneCell">
    <xdr:from>
      <xdr:col>1</xdr:col>
      <xdr:colOff>99061</xdr:colOff>
      <xdr:row>86</xdr:row>
      <xdr:rowOff>68580</xdr:rowOff>
    </xdr:from>
    <xdr:to>
      <xdr:col>10</xdr:col>
      <xdr:colOff>800101</xdr:colOff>
      <xdr:row>90</xdr:row>
      <xdr:rowOff>35485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D1A5785E-9CFE-4102-B5CF-CC0DB674AF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974081" y="5890260"/>
          <a:ext cx="6370320" cy="728905"/>
        </a:xfrm>
        <a:prstGeom prst="rect">
          <a:avLst/>
        </a:prstGeom>
      </xdr:spPr>
    </xdr:pic>
    <xdr:clientData/>
  </xdr:twoCellAnchor>
  <xdr:twoCellAnchor editAs="oneCell">
    <xdr:from>
      <xdr:col>1</xdr:col>
      <xdr:colOff>205740</xdr:colOff>
      <xdr:row>91</xdr:row>
      <xdr:rowOff>7620</xdr:rowOff>
    </xdr:from>
    <xdr:to>
      <xdr:col>8</xdr:col>
      <xdr:colOff>447403</xdr:colOff>
      <xdr:row>94</xdr:row>
      <xdr:rowOff>68581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3F35469-958C-4088-BB4B-DF3D403A9F4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l="35361" t="42227" r="38981" b="51846"/>
        <a:stretch/>
      </xdr:blipFill>
      <xdr:spPr>
        <a:xfrm>
          <a:off x="6080760" y="6781800"/>
          <a:ext cx="4691743" cy="609601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190501</xdr:colOff>
      <xdr:row>95</xdr:row>
      <xdr:rowOff>92293</xdr:rowOff>
    </xdr:from>
    <xdr:to>
      <xdr:col>9</xdr:col>
      <xdr:colOff>335281</xdr:colOff>
      <xdr:row>100</xdr:row>
      <xdr:rowOff>5689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F3C853A5-A964-41FA-82C0-1B040F55C2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65521" y="7636093"/>
          <a:ext cx="5204460" cy="827796"/>
        </a:xfrm>
        <a:prstGeom prst="rect">
          <a:avLst/>
        </a:prstGeom>
      </xdr:spPr>
    </xdr:pic>
    <xdr:clientData/>
  </xdr:twoCellAnchor>
  <xdr:twoCellAnchor editAs="oneCell">
    <xdr:from>
      <xdr:col>11</xdr:col>
      <xdr:colOff>472440</xdr:colOff>
      <xdr:row>20</xdr:row>
      <xdr:rowOff>167640</xdr:rowOff>
    </xdr:from>
    <xdr:to>
      <xdr:col>15</xdr:col>
      <xdr:colOff>297180</xdr:colOff>
      <xdr:row>26</xdr:row>
      <xdr:rowOff>97645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B6EB8FDE-7C54-430B-80A8-EADE771B00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802880" y="3848100"/>
          <a:ext cx="3177540" cy="10577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D68F1-CB2E-4F85-9201-F13FEB9411FB}">
  <dimension ref="A1:N116"/>
  <sheetViews>
    <sheetView tabSelected="1" workbookViewId="0">
      <selection activeCell="M100" sqref="M100"/>
    </sheetView>
  </sheetViews>
  <sheetFormatPr defaultRowHeight="14.4" x14ac:dyDescent="0.3"/>
  <cols>
    <col min="1" max="1" width="5" customWidth="1"/>
    <col min="3" max="3" width="14.33203125" customWidth="1"/>
    <col min="5" max="5" width="8.88671875" customWidth="1"/>
    <col min="6" max="6" width="9.5546875" customWidth="1"/>
    <col min="7" max="7" width="5.44140625" customWidth="1"/>
    <col min="11" max="11" width="19.21875" style="11" customWidth="1"/>
    <col min="12" max="12" width="19.88671875" customWidth="1"/>
    <col min="13" max="13" width="11.21875" customWidth="1"/>
    <col min="16" max="16" width="10.88671875" customWidth="1"/>
    <col min="22" max="22" width="10.33203125" customWidth="1"/>
    <col min="23" max="23" width="8.88671875" customWidth="1"/>
  </cols>
  <sheetData>
    <row r="1" spans="1:10" x14ac:dyDescent="0.3">
      <c r="A1" s="11"/>
      <c r="B1" s="11"/>
      <c r="C1" s="11"/>
      <c r="D1" s="11"/>
      <c r="E1" s="11"/>
      <c r="F1" s="11"/>
      <c r="G1" s="11"/>
      <c r="H1" s="11"/>
    </row>
    <row r="2" spans="1:10" x14ac:dyDescent="0.3">
      <c r="A2" s="11"/>
      <c r="B2" s="23"/>
      <c r="C2" s="23"/>
      <c r="D2" s="23"/>
      <c r="E2" s="23"/>
      <c r="F2" s="23"/>
      <c r="G2" s="23"/>
      <c r="H2" s="11"/>
    </row>
    <row r="3" spans="1:10" ht="15" thickBot="1" x14ac:dyDescent="0.35">
      <c r="A3" s="11"/>
      <c r="B3" s="11"/>
      <c r="C3" s="11"/>
      <c r="D3" s="11"/>
      <c r="E3" s="11"/>
      <c r="F3" s="11"/>
      <c r="G3" s="11"/>
      <c r="H3" s="11"/>
    </row>
    <row r="4" spans="1:10" ht="15" thickBot="1" x14ac:dyDescent="0.35">
      <c r="B4" s="7" t="s">
        <v>0</v>
      </c>
      <c r="C4" s="8" t="s">
        <v>1</v>
      </c>
      <c r="D4" s="8" t="s">
        <v>2</v>
      </c>
      <c r="E4" s="9" t="s">
        <v>3</v>
      </c>
      <c r="G4" s="7" t="s">
        <v>0</v>
      </c>
      <c r="H4" s="8" t="s">
        <v>4</v>
      </c>
      <c r="I4" s="8" t="s">
        <v>5</v>
      </c>
      <c r="J4" s="9" t="s">
        <v>6</v>
      </c>
    </row>
    <row r="5" spans="1:10" x14ac:dyDescent="0.3">
      <c r="B5" s="1">
        <v>1</v>
      </c>
      <c r="C5" s="2">
        <v>625</v>
      </c>
      <c r="D5" s="2">
        <v>1360</v>
      </c>
      <c r="E5" s="3">
        <v>905</v>
      </c>
      <c r="G5" s="1">
        <v>1</v>
      </c>
      <c r="H5" s="2">
        <f t="shared" ref="H5:H14" si="0">LN(C5)</f>
        <v>6.4377516497364011</v>
      </c>
      <c r="I5" s="2">
        <f t="shared" ref="I5:I14" si="1">LN(D5)</f>
        <v>7.2152399787300974</v>
      </c>
      <c r="J5" s="3">
        <f t="shared" ref="J5:J14" si="2">LN(E5)</f>
        <v>6.8079349436999257</v>
      </c>
    </row>
    <row r="6" spans="1:10" x14ac:dyDescent="0.3">
      <c r="B6" s="1">
        <v>2</v>
      </c>
      <c r="C6" s="2">
        <v>720</v>
      </c>
      <c r="D6" s="2">
        <v>1395</v>
      </c>
      <c r="E6" s="3">
        <v>1060</v>
      </c>
      <c r="G6" s="1">
        <v>2</v>
      </c>
      <c r="H6" s="2">
        <f t="shared" si="0"/>
        <v>6.5792512120101012</v>
      </c>
      <c r="I6" s="2">
        <f t="shared" si="1"/>
        <v>7.2406496942554659</v>
      </c>
      <c r="J6" s="3">
        <f t="shared" si="2"/>
        <v>6.9660241871061128</v>
      </c>
    </row>
    <row r="7" spans="1:10" x14ac:dyDescent="0.3">
      <c r="B7" s="1">
        <v>3</v>
      </c>
      <c r="C7" s="2">
        <v>670</v>
      </c>
      <c r="D7" s="2">
        <v>1220</v>
      </c>
      <c r="E7" s="3">
        <v>918</v>
      </c>
      <c r="G7" s="1">
        <v>3</v>
      </c>
      <c r="H7" s="2">
        <f t="shared" si="0"/>
        <v>6.5072777123850116</v>
      </c>
      <c r="I7" s="2">
        <f t="shared" si="1"/>
        <v>7.1066061377273027</v>
      </c>
      <c r="J7" s="3">
        <f t="shared" si="2"/>
        <v>6.8221973906204907</v>
      </c>
    </row>
    <row r="8" spans="1:10" x14ac:dyDescent="0.3">
      <c r="B8" s="1">
        <v>4</v>
      </c>
      <c r="C8" s="2">
        <v>570</v>
      </c>
      <c r="D8" s="2">
        <v>1330</v>
      </c>
      <c r="E8" s="3">
        <v>908</v>
      </c>
      <c r="G8" s="1">
        <v>4</v>
      </c>
      <c r="H8" s="2">
        <f t="shared" si="0"/>
        <v>6.3456363608285962</v>
      </c>
      <c r="I8" s="2">
        <f t="shared" si="1"/>
        <v>7.1929342212157996</v>
      </c>
      <c r="J8" s="3">
        <f t="shared" si="2"/>
        <v>6.8112443786012937</v>
      </c>
    </row>
    <row r="9" spans="1:10" x14ac:dyDescent="0.3">
      <c r="B9" s="1">
        <v>5</v>
      </c>
      <c r="C9" s="2">
        <v>600</v>
      </c>
      <c r="D9" s="2">
        <v>1300</v>
      </c>
      <c r="E9" s="3">
        <v>1023</v>
      </c>
      <c r="G9" s="1">
        <v>5</v>
      </c>
      <c r="H9" s="2">
        <f t="shared" si="0"/>
        <v>6.3969296552161463</v>
      </c>
      <c r="I9" s="2">
        <f t="shared" si="1"/>
        <v>7.1701195434496281</v>
      </c>
      <c r="J9" s="3">
        <f t="shared" si="2"/>
        <v>6.9304947659516261</v>
      </c>
    </row>
    <row r="10" spans="1:10" x14ac:dyDescent="0.3">
      <c r="B10" s="1">
        <v>6</v>
      </c>
      <c r="C10" s="2">
        <v>635</v>
      </c>
      <c r="D10" s="2">
        <v>1430</v>
      </c>
      <c r="E10" s="3">
        <v>977</v>
      </c>
      <c r="G10" s="1">
        <v>6</v>
      </c>
      <c r="H10" s="2">
        <f t="shared" si="0"/>
        <v>6.4536249988926917</v>
      </c>
      <c r="I10" s="2">
        <f t="shared" si="1"/>
        <v>7.2654297232539529</v>
      </c>
      <c r="J10" s="3">
        <f t="shared" si="2"/>
        <v>6.8844866520427823</v>
      </c>
    </row>
    <row r="11" spans="1:10" x14ac:dyDescent="0.3">
      <c r="B11" s="1">
        <v>7</v>
      </c>
      <c r="C11" s="2">
        <v>650</v>
      </c>
      <c r="D11" s="2">
        <v>1350</v>
      </c>
      <c r="E11" s="3">
        <v>923</v>
      </c>
      <c r="G11" s="1">
        <v>7</v>
      </c>
      <c r="H11" s="2">
        <f t="shared" si="0"/>
        <v>6.4769723628896827</v>
      </c>
      <c r="I11" s="2">
        <f t="shared" si="1"/>
        <v>7.2078598714324755</v>
      </c>
      <c r="J11" s="3">
        <f t="shared" si="2"/>
        <v>6.8276292345028518</v>
      </c>
    </row>
    <row r="12" spans="1:10" x14ac:dyDescent="0.3">
      <c r="B12" s="1">
        <v>8</v>
      </c>
      <c r="C12" s="2">
        <v>535</v>
      </c>
      <c r="D12" s="2">
        <v>1390</v>
      </c>
      <c r="E12" s="3">
        <v>916</v>
      </c>
      <c r="G12" s="1">
        <v>8</v>
      </c>
      <c r="H12" s="2">
        <f t="shared" si="0"/>
        <v>6.2822667468960063</v>
      </c>
      <c r="I12" s="2">
        <f t="shared" si="1"/>
        <v>7.2370590261247374</v>
      </c>
      <c r="J12" s="3">
        <f t="shared" si="2"/>
        <v>6.8200163646741299</v>
      </c>
    </row>
    <row r="13" spans="1:10" x14ac:dyDescent="0.3">
      <c r="B13" s="1">
        <v>9</v>
      </c>
      <c r="C13" s="2">
        <v>650</v>
      </c>
      <c r="D13" s="2">
        <v>1435</v>
      </c>
      <c r="E13" s="3">
        <v>986</v>
      </c>
      <c r="G13" s="1">
        <v>9</v>
      </c>
      <c r="H13" s="2">
        <f t="shared" si="0"/>
        <v>6.4769723628896827</v>
      </c>
      <c r="I13" s="2">
        <f t="shared" si="1"/>
        <v>7.2689201281937219</v>
      </c>
      <c r="J13" s="3">
        <f t="shared" si="2"/>
        <v>6.8936563546026353</v>
      </c>
    </row>
    <row r="14" spans="1:10" ht="15" thickBot="1" x14ac:dyDescent="0.35">
      <c r="B14" s="4">
        <v>10</v>
      </c>
      <c r="C14" s="5">
        <v>560</v>
      </c>
      <c r="D14" s="5">
        <v>1380</v>
      </c>
      <c r="E14" s="6">
        <v>936</v>
      </c>
      <c r="G14" s="4">
        <v>10</v>
      </c>
      <c r="H14" s="5">
        <f t="shared" si="0"/>
        <v>6.3279367837291947</v>
      </c>
      <c r="I14" s="5">
        <f t="shared" si="1"/>
        <v>7.2298387781512501</v>
      </c>
      <c r="J14" s="6">
        <f t="shared" si="2"/>
        <v>6.8416154764775916</v>
      </c>
    </row>
    <row r="22" spans="2:10" ht="15" thickBot="1" x14ac:dyDescent="0.35"/>
    <row r="23" spans="2:10" ht="15" thickBot="1" x14ac:dyDescent="0.35">
      <c r="B23" s="24" t="s">
        <v>7</v>
      </c>
      <c r="C23" s="25"/>
      <c r="D23" s="25"/>
      <c r="E23" s="26" t="s">
        <v>42</v>
      </c>
      <c r="F23" s="26"/>
      <c r="G23" s="25" t="s">
        <v>8</v>
      </c>
      <c r="H23" s="25"/>
      <c r="I23" s="25"/>
      <c r="J23" s="27"/>
    </row>
    <row r="24" spans="2:10" ht="15" thickBot="1" x14ac:dyDescent="0.35">
      <c r="B24" s="11"/>
      <c r="C24" s="11"/>
      <c r="D24" s="11"/>
      <c r="E24" s="11"/>
      <c r="F24" s="11"/>
      <c r="G24" s="11"/>
      <c r="H24" s="11"/>
      <c r="I24" s="11"/>
      <c r="J24" s="11"/>
    </row>
    <row r="25" spans="2:10" x14ac:dyDescent="0.3">
      <c r="B25" s="28" t="s">
        <v>10</v>
      </c>
      <c r="C25" s="29" t="s">
        <v>9</v>
      </c>
      <c r="D25" s="29" t="s">
        <v>11</v>
      </c>
      <c r="E25" s="30" t="s">
        <v>12</v>
      </c>
      <c r="F25" s="11"/>
      <c r="G25" s="11"/>
      <c r="H25" s="11"/>
      <c r="I25" s="11"/>
      <c r="J25" s="11"/>
    </row>
    <row r="26" spans="2:10" ht="15" thickBot="1" x14ac:dyDescent="0.35">
      <c r="B26" s="31">
        <f t="array" ref="B26:D26">LINEST(J5:J14,H5:I14,1,1)</f>
        <v>0.36448415455277794</v>
      </c>
      <c r="C26" s="32">
        <v>0.32102929326681245</v>
      </c>
      <c r="D26" s="32">
        <v>2.1676114163389566</v>
      </c>
      <c r="E26" s="33">
        <f>EXP(D26)</f>
        <v>8.7373891111604163</v>
      </c>
      <c r="F26" s="11" t="s">
        <v>43</v>
      </c>
      <c r="G26" s="11"/>
      <c r="H26" s="11"/>
      <c r="I26" s="11"/>
      <c r="J26" s="11"/>
    </row>
    <row r="27" spans="2:10" ht="15" thickBot="1" x14ac:dyDescent="0.35">
      <c r="B27" s="11"/>
      <c r="C27" s="11"/>
      <c r="D27" s="11"/>
      <c r="E27" s="11"/>
      <c r="F27" s="11"/>
      <c r="G27" s="11"/>
      <c r="H27" s="11"/>
      <c r="I27" s="11"/>
      <c r="J27" s="11"/>
    </row>
    <row r="28" spans="2:10" x14ac:dyDescent="0.3">
      <c r="B28" s="34" t="s">
        <v>39</v>
      </c>
      <c r="C28" s="35"/>
      <c r="D28" s="35"/>
      <c r="E28" s="35"/>
      <c r="F28" s="36"/>
      <c r="G28" s="11"/>
      <c r="H28" s="11"/>
      <c r="I28" s="11"/>
      <c r="J28" s="11"/>
    </row>
    <row r="29" spans="2:10" ht="15" thickBot="1" x14ac:dyDescent="0.35">
      <c r="B29" s="37"/>
      <c r="C29" s="38"/>
      <c r="D29" s="38"/>
      <c r="E29" s="38"/>
      <c r="F29" s="39"/>
      <c r="G29" s="11"/>
      <c r="H29" s="11"/>
      <c r="I29" s="11"/>
      <c r="J29" s="11"/>
    </row>
    <row r="31" spans="2:10" s="11" customFormat="1" x14ac:dyDescent="0.3"/>
    <row r="35" spans="2:13" ht="15" thickBot="1" x14ac:dyDescent="0.35"/>
    <row r="36" spans="2:13" x14ac:dyDescent="0.3">
      <c r="B36" s="40" t="s">
        <v>44</v>
      </c>
      <c r="C36" s="41"/>
      <c r="D36" s="41"/>
      <c r="E36" s="41"/>
      <c r="F36" s="41"/>
      <c r="G36" s="41"/>
      <c r="H36" s="41"/>
      <c r="I36" s="41"/>
      <c r="J36" s="42"/>
      <c r="L36" s="11"/>
      <c r="M36" s="11"/>
    </row>
    <row r="37" spans="2:13" ht="15" thickBot="1" x14ac:dyDescent="0.35">
      <c r="B37" s="43"/>
      <c r="C37" s="44"/>
      <c r="D37" s="44"/>
      <c r="E37" s="44"/>
      <c r="F37" s="44"/>
      <c r="G37" s="44"/>
      <c r="H37" s="44"/>
      <c r="I37" s="44"/>
      <c r="J37" s="45"/>
      <c r="L37" s="11"/>
      <c r="M37" s="11"/>
    </row>
    <row r="38" spans="2:13" ht="15" thickBot="1" x14ac:dyDescent="0.35">
      <c r="B38" s="11"/>
      <c r="C38" s="11"/>
      <c r="D38" s="11"/>
      <c r="E38" s="11"/>
      <c r="F38" s="11"/>
      <c r="G38" s="11"/>
      <c r="H38" s="11"/>
      <c r="I38" s="11"/>
      <c r="J38" s="11"/>
      <c r="L38" s="11"/>
      <c r="M38" s="11"/>
    </row>
    <row r="39" spans="2:13" ht="16.2" thickBot="1" x14ac:dyDescent="0.35">
      <c r="B39" s="46" t="s">
        <v>14</v>
      </c>
      <c r="C39" s="47" t="s">
        <v>16</v>
      </c>
      <c r="D39" s="48" t="s">
        <v>15</v>
      </c>
      <c r="E39" s="11"/>
      <c r="F39" s="49" t="s">
        <v>13</v>
      </c>
      <c r="G39" s="50">
        <v>3</v>
      </c>
      <c r="H39" s="11"/>
      <c r="I39" s="11"/>
      <c r="J39" s="11"/>
      <c r="L39" s="11"/>
      <c r="M39" s="11"/>
    </row>
    <row r="40" spans="2:13" x14ac:dyDescent="0.3">
      <c r="B40" s="51">
        <f t="shared" ref="B40:B49" si="3">$E$26*C5^($C$26)*D5^($B$26)</f>
        <v>957.34030343841368</v>
      </c>
      <c r="C40" s="52">
        <f t="shared" ref="C40:C49" si="4">B40*$G$39</f>
        <v>2872.0209103152411</v>
      </c>
      <c r="D40" s="53">
        <f t="shared" ref="D40:D49" si="5">$E$26*(C5*$G$39)^($C$26)*(D5*$G$39)^($B$26)</f>
        <v>2033.0093648682109</v>
      </c>
      <c r="E40" s="11"/>
      <c r="F40" s="11"/>
      <c r="G40" s="11"/>
      <c r="H40" s="11"/>
      <c r="I40" s="11"/>
      <c r="J40" s="11"/>
      <c r="L40" s="11"/>
      <c r="M40" s="11"/>
    </row>
    <row r="41" spans="2:13" x14ac:dyDescent="0.3">
      <c r="B41" s="54">
        <f t="shared" si="3"/>
        <v>1011.1523149409413</v>
      </c>
      <c r="C41" s="10">
        <f t="shared" si="4"/>
        <v>3033.456944822824</v>
      </c>
      <c r="D41" s="55">
        <f t="shared" si="5"/>
        <v>2147.2846366123417</v>
      </c>
      <c r="E41" s="11"/>
      <c r="F41" s="11"/>
      <c r="G41" s="11"/>
      <c r="H41" s="11"/>
      <c r="I41" s="11"/>
      <c r="J41" s="11"/>
      <c r="L41" s="11"/>
      <c r="M41" s="11"/>
    </row>
    <row r="42" spans="2:13" x14ac:dyDescent="0.3">
      <c r="B42" s="54">
        <f t="shared" si="3"/>
        <v>940.94389144304967</v>
      </c>
      <c r="C42" s="10">
        <f t="shared" si="4"/>
        <v>2822.8316743291489</v>
      </c>
      <c r="D42" s="55">
        <f t="shared" si="5"/>
        <v>1998.1899187244635</v>
      </c>
      <c r="E42" s="11"/>
      <c r="F42" s="11"/>
      <c r="G42" s="11"/>
      <c r="H42" s="11"/>
      <c r="I42" s="11"/>
      <c r="J42" s="11"/>
      <c r="L42" s="11"/>
      <c r="M42" s="11"/>
    </row>
    <row r="43" spans="2:13" x14ac:dyDescent="0.3">
      <c r="B43" s="54">
        <f t="shared" si="3"/>
        <v>921.91877298187444</v>
      </c>
      <c r="C43" s="10">
        <f t="shared" si="4"/>
        <v>2765.7563189456232</v>
      </c>
      <c r="D43" s="55">
        <f t="shared" si="5"/>
        <v>1957.7881474208032</v>
      </c>
      <c r="E43" s="11"/>
      <c r="F43" s="11"/>
      <c r="G43" s="11"/>
      <c r="H43" s="11"/>
      <c r="I43" s="11"/>
      <c r="J43" s="11"/>
      <c r="L43" s="11"/>
      <c r="M43" s="11"/>
    </row>
    <row r="44" spans="2:13" x14ac:dyDescent="0.3">
      <c r="B44" s="54">
        <f t="shared" si="3"/>
        <v>929.46409903989093</v>
      </c>
      <c r="C44" s="10">
        <f t="shared" si="4"/>
        <v>2788.3922971196725</v>
      </c>
      <c r="D44" s="55">
        <f t="shared" si="5"/>
        <v>1973.8114136322392</v>
      </c>
      <c r="E44" s="11"/>
      <c r="F44" s="11"/>
      <c r="G44" s="11"/>
      <c r="H44" s="11"/>
      <c r="I44" s="11"/>
      <c r="J44" s="11"/>
      <c r="L44" s="11"/>
      <c r="M44" s="11"/>
    </row>
    <row r="45" spans="2:13" x14ac:dyDescent="0.3">
      <c r="B45" s="54">
        <f t="shared" si="3"/>
        <v>979.99561668612182</v>
      </c>
      <c r="C45" s="10">
        <f t="shared" si="4"/>
        <v>2939.9868500583652</v>
      </c>
      <c r="D45" s="55">
        <f t="shared" si="5"/>
        <v>2081.1202234951679</v>
      </c>
      <c r="E45" s="11"/>
      <c r="F45" s="11"/>
      <c r="G45" s="11"/>
      <c r="H45" s="11"/>
      <c r="I45" s="11"/>
      <c r="J45" s="11"/>
      <c r="L45" s="11"/>
      <c r="M45" s="11"/>
    </row>
    <row r="46" spans="2:13" x14ac:dyDescent="0.3">
      <c r="B46" s="54">
        <f t="shared" si="3"/>
        <v>966.86607245189464</v>
      </c>
      <c r="C46" s="10">
        <f t="shared" si="4"/>
        <v>2900.598217355684</v>
      </c>
      <c r="D46" s="55">
        <f t="shared" si="5"/>
        <v>2053.238302835643</v>
      </c>
      <c r="E46" s="11"/>
      <c r="F46" s="11"/>
      <c r="G46" s="11"/>
      <c r="H46" s="11"/>
      <c r="I46" s="11"/>
      <c r="J46" s="11"/>
      <c r="L46" s="11"/>
      <c r="M46" s="11"/>
    </row>
    <row r="47" spans="2:13" x14ac:dyDescent="0.3">
      <c r="B47" s="54">
        <f t="shared" si="3"/>
        <v>917.99910051990969</v>
      </c>
      <c r="C47" s="10">
        <f t="shared" si="4"/>
        <v>2753.9973015597288</v>
      </c>
      <c r="D47" s="55">
        <f t="shared" si="5"/>
        <v>1949.464324853456</v>
      </c>
      <c r="E47" s="11"/>
      <c r="F47" s="11"/>
      <c r="G47" s="11"/>
      <c r="H47" s="11"/>
      <c r="I47" s="11"/>
      <c r="J47" s="11"/>
      <c r="L47" s="11"/>
      <c r="M47" s="11"/>
    </row>
    <row r="48" spans="2:13" x14ac:dyDescent="0.3">
      <c r="B48" s="54">
        <f t="shared" si="3"/>
        <v>988.62539060866754</v>
      </c>
      <c r="C48" s="10">
        <f t="shared" si="4"/>
        <v>2965.8761718260025</v>
      </c>
      <c r="D48" s="55">
        <f t="shared" si="5"/>
        <v>2099.4464248868953</v>
      </c>
      <c r="E48" s="11"/>
      <c r="F48" s="11"/>
      <c r="G48" s="11"/>
      <c r="H48" s="11"/>
      <c r="I48" s="11"/>
      <c r="J48" s="11"/>
      <c r="L48" s="11"/>
      <c r="M48" s="11"/>
    </row>
    <row r="49" spans="2:13" ht="15" thickBot="1" x14ac:dyDescent="0.35">
      <c r="B49" s="56">
        <f t="shared" si="3"/>
        <v>929.10909483409762</v>
      </c>
      <c r="C49" s="57">
        <f t="shared" si="4"/>
        <v>2787.327284502293</v>
      </c>
      <c r="D49" s="58">
        <f t="shared" si="5"/>
        <v>1973.057526145885</v>
      </c>
      <c r="E49" s="11"/>
      <c r="F49" s="11"/>
      <c r="G49" s="11"/>
      <c r="H49" s="11"/>
      <c r="I49" s="11"/>
      <c r="J49" s="11"/>
      <c r="L49" s="11"/>
      <c r="M49" s="11"/>
    </row>
    <row r="50" spans="2:13" ht="15" thickBot="1" x14ac:dyDescent="0.35">
      <c r="B50" s="11"/>
      <c r="C50" s="11"/>
      <c r="D50" s="11"/>
      <c r="E50" s="11"/>
      <c r="F50" s="11"/>
      <c r="G50" s="11"/>
      <c r="H50" s="11"/>
      <c r="I50" s="11"/>
      <c r="J50" s="11"/>
      <c r="L50" s="11"/>
      <c r="M50" s="11"/>
    </row>
    <row r="51" spans="2:13" ht="15" thickBot="1" x14ac:dyDescent="0.35">
      <c r="B51" s="46" t="s">
        <v>16</v>
      </c>
      <c r="C51" s="59" t="s">
        <v>17</v>
      </c>
      <c r="D51" s="48" t="s">
        <v>15</v>
      </c>
      <c r="E51" s="11"/>
      <c r="F51" s="24" t="s">
        <v>38</v>
      </c>
      <c r="G51" s="25"/>
      <c r="H51" s="60">
        <f>B26+C26</f>
        <v>0.68551344781959034</v>
      </c>
      <c r="I51" s="61" t="s">
        <v>37</v>
      </c>
      <c r="J51" s="11"/>
      <c r="L51" s="11"/>
      <c r="M51" s="11"/>
    </row>
    <row r="52" spans="2:13" ht="15" thickBot="1" x14ac:dyDescent="0.35">
      <c r="B52" s="11"/>
      <c r="C52" s="11"/>
      <c r="D52" s="11"/>
      <c r="E52" s="11"/>
      <c r="F52" s="11"/>
      <c r="G52" s="11"/>
      <c r="H52" s="11"/>
      <c r="I52" s="11"/>
      <c r="J52" s="11"/>
      <c r="L52" s="11"/>
      <c r="M52" s="11"/>
    </row>
    <row r="53" spans="2:13" x14ac:dyDescent="0.3">
      <c r="B53" s="62" t="s">
        <v>18</v>
      </c>
      <c r="C53" s="63"/>
      <c r="D53" s="63"/>
      <c r="E53" s="63"/>
      <c r="F53" s="64"/>
      <c r="G53" s="11"/>
      <c r="H53" s="11"/>
      <c r="I53" s="11"/>
      <c r="J53" s="11"/>
      <c r="L53" s="11"/>
      <c r="M53" s="11"/>
    </row>
    <row r="54" spans="2:13" ht="15" thickBot="1" x14ac:dyDescent="0.35">
      <c r="B54" s="65"/>
      <c r="C54" s="66"/>
      <c r="D54" s="66"/>
      <c r="E54" s="66"/>
      <c r="F54" s="67"/>
      <c r="G54" s="11"/>
      <c r="H54" s="11"/>
      <c r="I54" s="11"/>
      <c r="J54" s="11"/>
      <c r="L54" s="11"/>
      <c r="M54" s="11"/>
    </row>
    <row r="55" spans="2:13" x14ac:dyDescent="0.3">
      <c r="B55" s="11"/>
      <c r="C55" s="11"/>
      <c r="D55" s="11"/>
      <c r="E55" s="11"/>
      <c r="F55" s="11"/>
      <c r="G55" s="11"/>
      <c r="H55" s="11"/>
      <c r="I55" s="11"/>
      <c r="J55" s="11"/>
      <c r="L55" s="11"/>
      <c r="M55" s="11"/>
    </row>
    <row r="56" spans="2:13" x14ac:dyDescent="0.3">
      <c r="B56" s="11"/>
      <c r="C56" s="11"/>
      <c r="D56" s="11"/>
      <c r="E56" s="11"/>
      <c r="F56" s="11"/>
      <c r="G56" s="11"/>
      <c r="H56" s="11"/>
      <c r="I56" s="11"/>
      <c r="J56" s="11"/>
      <c r="L56" s="11"/>
      <c r="M56" s="11"/>
    </row>
    <row r="57" spans="2:13" x14ac:dyDescent="0.3">
      <c r="B57" s="11"/>
      <c r="C57" s="11"/>
      <c r="D57" s="11"/>
      <c r="E57" s="11"/>
      <c r="F57" s="11"/>
      <c r="G57" s="11"/>
      <c r="H57" s="11"/>
      <c r="I57" s="11"/>
      <c r="J57" s="11"/>
      <c r="L57" s="11"/>
      <c r="M57" s="11"/>
    </row>
    <row r="58" spans="2:13" x14ac:dyDescent="0.3">
      <c r="B58" s="11"/>
      <c r="C58" s="11"/>
      <c r="D58" s="11"/>
      <c r="E58" s="11"/>
      <c r="F58" s="11"/>
      <c r="G58" s="11"/>
      <c r="H58" s="11"/>
      <c r="I58" s="11"/>
      <c r="J58" s="11"/>
      <c r="L58" s="11"/>
      <c r="M58" s="11"/>
    </row>
    <row r="59" spans="2:13" x14ac:dyDescent="0.3">
      <c r="B59" s="11"/>
      <c r="C59" s="11"/>
      <c r="D59" s="11"/>
      <c r="E59" s="11"/>
      <c r="F59" s="11"/>
      <c r="G59" s="11"/>
      <c r="H59" s="11"/>
      <c r="I59" s="11"/>
      <c r="J59" s="11"/>
      <c r="L59" s="11"/>
      <c r="M59" s="11"/>
    </row>
    <row r="60" spans="2:13" x14ac:dyDescent="0.3">
      <c r="B60" s="11"/>
      <c r="C60" s="11"/>
      <c r="D60" s="11"/>
      <c r="E60" s="11"/>
      <c r="F60" s="11"/>
      <c r="G60" s="11"/>
      <c r="H60" s="11"/>
      <c r="I60" s="11"/>
      <c r="J60" s="11"/>
      <c r="L60" s="11"/>
      <c r="M60" s="11"/>
    </row>
    <row r="61" spans="2:13" x14ac:dyDescent="0.3">
      <c r="B61" s="11"/>
      <c r="C61" s="11"/>
      <c r="D61" s="11"/>
      <c r="E61" s="11"/>
      <c r="F61" s="11"/>
      <c r="G61" s="11"/>
      <c r="H61" s="11"/>
      <c r="I61" s="11"/>
      <c r="J61" s="11"/>
      <c r="L61" s="11"/>
      <c r="M61" s="11"/>
    </row>
    <row r="62" spans="2:13" x14ac:dyDescent="0.3">
      <c r="B62" s="11"/>
      <c r="C62" s="11"/>
      <c r="D62" s="11"/>
      <c r="E62" s="11"/>
      <c r="F62" s="11"/>
      <c r="G62" s="11"/>
      <c r="H62" s="11"/>
      <c r="I62" s="11"/>
      <c r="J62" s="11"/>
      <c r="L62" s="11"/>
      <c r="M62" s="11"/>
    </row>
    <row r="63" spans="2:13" x14ac:dyDescent="0.3">
      <c r="B63" s="11"/>
      <c r="C63" s="11"/>
      <c r="D63" s="11"/>
      <c r="E63" s="11"/>
      <c r="F63" s="11"/>
      <c r="G63" s="11"/>
      <c r="H63" s="11"/>
      <c r="I63" s="11"/>
      <c r="J63" s="11"/>
      <c r="L63" s="11"/>
      <c r="M63" s="11"/>
    </row>
    <row r="64" spans="2:13" x14ac:dyDescent="0.3">
      <c r="B64" s="11"/>
      <c r="C64" s="11"/>
      <c r="D64" s="11"/>
      <c r="E64" s="11"/>
      <c r="F64" s="11"/>
      <c r="G64" s="11"/>
      <c r="H64" s="11"/>
      <c r="I64" s="11"/>
      <c r="J64" s="11"/>
      <c r="L64" s="11"/>
      <c r="M64" s="11"/>
    </row>
    <row r="65" spans="2:13" x14ac:dyDescent="0.3">
      <c r="B65" s="11"/>
      <c r="C65" s="11"/>
      <c r="D65" s="11"/>
      <c r="E65" s="11"/>
      <c r="F65" s="11"/>
      <c r="G65" s="11"/>
      <c r="H65" s="11"/>
      <c r="I65" s="11"/>
      <c r="J65" s="11"/>
      <c r="L65" s="11"/>
      <c r="M65" s="11"/>
    </row>
    <row r="66" spans="2:13" x14ac:dyDescent="0.3">
      <c r="B66" s="11"/>
      <c r="C66" s="11"/>
      <c r="D66" s="11"/>
      <c r="E66" s="11"/>
      <c r="F66" s="11"/>
      <c r="G66" s="11"/>
      <c r="H66" s="11"/>
      <c r="I66" s="11"/>
      <c r="J66" s="11"/>
      <c r="L66" s="11"/>
      <c r="M66" s="11"/>
    </row>
    <row r="67" spans="2:13" x14ac:dyDescent="0.3">
      <c r="B67" s="11"/>
      <c r="C67" s="11"/>
      <c r="D67" s="11"/>
      <c r="E67" s="11"/>
      <c r="F67" s="11"/>
      <c r="G67" s="11"/>
      <c r="H67" s="11"/>
      <c r="I67" s="11"/>
      <c r="J67" s="11"/>
      <c r="L67" s="11"/>
      <c r="M67" s="11"/>
    </row>
    <row r="68" spans="2:13" x14ac:dyDescent="0.3">
      <c r="B68" s="11"/>
      <c r="C68" s="11"/>
      <c r="D68" s="11"/>
      <c r="E68" s="11"/>
      <c r="F68" s="11"/>
      <c r="G68" s="11"/>
      <c r="H68" s="11"/>
      <c r="I68" s="11"/>
      <c r="J68" s="11"/>
      <c r="L68" s="11"/>
      <c r="M68" s="11"/>
    </row>
    <row r="69" spans="2:13" x14ac:dyDescent="0.3">
      <c r="B69" s="11"/>
      <c r="C69" s="11"/>
      <c r="D69" s="11"/>
      <c r="E69" s="11"/>
      <c r="F69" s="11"/>
      <c r="G69" s="11"/>
      <c r="H69" s="11"/>
      <c r="I69" s="11"/>
      <c r="J69" s="11"/>
      <c r="L69" s="11"/>
      <c r="M69" s="11"/>
    </row>
    <row r="70" spans="2:13" x14ac:dyDescent="0.3">
      <c r="B70" s="11"/>
      <c r="C70" s="11"/>
      <c r="D70" s="11"/>
      <c r="E70" s="11"/>
      <c r="F70" s="11"/>
      <c r="G70" s="11"/>
      <c r="H70" s="11"/>
      <c r="I70" s="11"/>
      <c r="J70" s="11"/>
      <c r="L70" s="11"/>
      <c r="M70" s="11"/>
    </row>
    <row r="71" spans="2:13" x14ac:dyDescent="0.3">
      <c r="B71" s="11"/>
      <c r="C71" s="11"/>
      <c r="D71" s="11"/>
      <c r="E71" s="11"/>
      <c r="F71" s="11"/>
      <c r="G71" s="11"/>
      <c r="H71" s="11"/>
      <c r="I71" s="11"/>
      <c r="J71" s="11"/>
      <c r="L71" s="11"/>
      <c r="M71" s="11"/>
    </row>
    <row r="72" spans="2:13" x14ac:dyDescent="0.3">
      <c r="B72" s="11"/>
      <c r="C72" s="68" t="s">
        <v>19</v>
      </c>
      <c r="D72" s="68"/>
      <c r="E72" s="68"/>
      <c r="F72" s="11"/>
      <c r="G72" s="11"/>
      <c r="H72" s="11"/>
      <c r="I72" s="68" t="s">
        <v>20</v>
      </c>
      <c r="J72" s="68"/>
      <c r="K72" s="68"/>
      <c r="L72" s="11"/>
      <c r="M72" s="11"/>
    </row>
    <row r="73" spans="2:13" ht="15" thickBot="1" x14ac:dyDescent="0.35">
      <c r="B73" s="11"/>
      <c r="C73" s="11"/>
      <c r="D73" s="11"/>
      <c r="E73" s="11"/>
      <c r="F73" s="11"/>
      <c r="G73" s="11"/>
      <c r="H73" s="11"/>
      <c r="I73" s="11"/>
      <c r="J73" s="11"/>
      <c r="L73" s="11"/>
      <c r="M73" s="11"/>
    </row>
    <row r="74" spans="2:13" ht="15" thickBot="1" x14ac:dyDescent="0.35">
      <c r="B74" s="11"/>
      <c r="C74" s="15" t="s">
        <v>21</v>
      </c>
      <c r="D74" s="16" t="s">
        <v>22</v>
      </c>
      <c r="E74" s="16" t="s">
        <v>23</v>
      </c>
      <c r="F74" s="17" t="s">
        <v>24</v>
      </c>
      <c r="G74" s="11"/>
      <c r="H74" s="11"/>
      <c r="I74" s="15" t="s">
        <v>21</v>
      </c>
      <c r="J74" s="16" t="s">
        <v>22</v>
      </c>
      <c r="K74" s="16" t="s">
        <v>23</v>
      </c>
      <c r="L74" s="17" t="s">
        <v>24</v>
      </c>
      <c r="M74" s="11"/>
    </row>
    <row r="75" spans="2:13" ht="15" thickBot="1" x14ac:dyDescent="0.35">
      <c r="B75" s="11"/>
      <c r="C75" s="18">
        <v>4</v>
      </c>
      <c r="D75" s="18">
        <v>5</v>
      </c>
      <c r="E75" s="18">
        <v>5</v>
      </c>
      <c r="F75" s="18">
        <f>C75*C77-D75*D77-E75*E77</f>
        <v>74.145291799180995</v>
      </c>
      <c r="G75" s="11"/>
      <c r="H75" s="11"/>
      <c r="I75" s="18">
        <v>40</v>
      </c>
      <c r="J75" s="18">
        <v>5</v>
      </c>
      <c r="K75" s="18">
        <v>5</v>
      </c>
      <c r="L75" s="18">
        <f>I75*I77-J75*J77-K75*K77</f>
        <v>2181.4266054189293</v>
      </c>
      <c r="M75" s="11"/>
    </row>
    <row r="76" spans="2:13" ht="15" thickBot="1" x14ac:dyDescent="0.35">
      <c r="B76" s="11"/>
      <c r="C76" s="19" t="s">
        <v>3</v>
      </c>
      <c r="D76" s="16" t="s">
        <v>1</v>
      </c>
      <c r="E76" s="16" t="s">
        <v>2</v>
      </c>
      <c r="F76" s="20"/>
      <c r="G76" s="11"/>
      <c r="H76" s="11"/>
      <c r="I76" s="19" t="s">
        <v>3</v>
      </c>
      <c r="J76" s="16" t="s">
        <v>1</v>
      </c>
      <c r="K76" s="16" t="s">
        <v>2</v>
      </c>
      <c r="L76" s="20"/>
      <c r="M76" s="11"/>
    </row>
    <row r="77" spans="2:13" x14ac:dyDescent="0.3">
      <c r="B77" s="11"/>
      <c r="C77" s="21">
        <f>$E$26*D77^($C$26)*E77^($B$26)</f>
        <v>58.941543990430077</v>
      </c>
      <c r="D77" s="22">
        <v>15.137569767123617</v>
      </c>
      <c r="E77" s="22">
        <v>17.186607065384248</v>
      </c>
      <c r="F77" s="22"/>
      <c r="G77" s="11"/>
      <c r="H77" s="11"/>
      <c r="I77" s="21">
        <f>$E$26*J77^($C$26)*K77^($B$26)</f>
        <v>58.535665135473238</v>
      </c>
      <c r="J77" s="22">
        <v>15</v>
      </c>
      <c r="K77" s="22">
        <v>17</v>
      </c>
      <c r="L77" s="22"/>
      <c r="M77" s="11"/>
    </row>
    <row r="78" spans="2:13" x14ac:dyDescent="0.3">
      <c r="B78" s="11"/>
      <c r="C78" s="11"/>
      <c r="D78" s="11"/>
      <c r="E78" s="11"/>
      <c r="F78" s="11"/>
      <c r="G78" s="11"/>
      <c r="H78" s="11"/>
      <c r="I78" s="11"/>
      <c r="J78" s="11" t="s">
        <v>40</v>
      </c>
      <c r="K78" s="11" t="s">
        <v>41</v>
      </c>
      <c r="L78" s="11"/>
      <c r="M78" s="11"/>
    </row>
    <row r="79" spans="2:13" x14ac:dyDescent="0.3">
      <c r="B79" s="11"/>
      <c r="C79" s="11"/>
      <c r="D79" s="11"/>
      <c r="E79" s="11"/>
      <c r="F79" s="11"/>
      <c r="G79" s="11"/>
      <c r="H79" s="11"/>
      <c r="I79" s="11"/>
      <c r="J79" s="11"/>
      <c r="L79" s="11"/>
      <c r="M79" s="11"/>
    </row>
    <row r="80" spans="2:13" x14ac:dyDescent="0.3">
      <c r="B80" s="11"/>
      <c r="C80" s="11"/>
      <c r="D80" s="11"/>
      <c r="E80" s="11"/>
      <c r="F80" s="11"/>
      <c r="G80" s="11"/>
      <c r="H80" s="11"/>
      <c r="I80" s="11"/>
      <c r="J80" s="11"/>
      <c r="L80" s="11"/>
      <c r="M80" s="11"/>
    </row>
    <row r="81" spans="2:14" x14ac:dyDescent="0.3">
      <c r="B81" s="11"/>
      <c r="C81" s="11"/>
      <c r="D81" s="11"/>
      <c r="E81" s="11"/>
      <c r="F81" s="11"/>
      <c r="G81" s="11"/>
      <c r="H81" s="11"/>
      <c r="I81" s="11"/>
      <c r="J81" s="11"/>
      <c r="L81" s="11"/>
      <c r="M81" s="11"/>
    </row>
    <row r="82" spans="2:14" x14ac:dyDescent="0.3">
      <c r="B82" s="11"/>
      <c r="C82" s="11"/>
      <c r="D82" s="11"/>
      <c r="E82" s="11"/>
      <c r="F82" s="11"/>
      <c r="G82" s="11"/>
      <c r="H82" s="11"/>
      <c r="I82" s="11"/>
      <c r="J82" s="11"/>
      <c r="L82" s="11"/>
      <c r="M82" s="11"/>
    </row>
    <row r="83" spans="2:14" x14ac:dyDescent="0.3">
      <c r="B83" s="11"/>
      <c r="C83" s="11"/>
      <c r="D83" s="11"/>
      <c r="E83" s="11"/>
      <c r="F83" s="11"/>
      <c r="G83" s="11"/>
      <c r="H83" s="11"/>
      <c r="I83" s="11"/>
      <c r="J83" s="11"/>
      <c r="L83" s="11"/>
      <c r="M83" s="11"/>
    </row>
    <row r="84" spans="2:14" ht="15.6" x14ac:dyDescent="0.3">
      <c r="B84" s="11"/>
      <c r="C84" s="11"/>
      <c r="D84" s="11"/>
      <c r="E84" s="11"/>
      <c r="F84" s="12"/>
      <c r="G84" s="13"/>
      <c r="H84" s="11"/>
      <c r="I84" s="11"/>
      <c r="J84" s="11"/>
      <c r="L84" s="11"/>
      <c r="M84" s="11"/>
    </row>
    <row r="85" spans="2:14" ht="15.6" x14ac:dyDescent="0.3">
      <c r="B85" s="11"/>
      <c r="C85" s="11"/>
      <c r="D85" s="11"/>
      <c r="E85" s="11"/>
      <c r="F85" s="12"/>
      <c r="G85" s="13"/>
      <c r="H85" s="11"/>
      <c r="I85" s="11"/>
      <c r="J85" s="11"/>
      <c r="K85" s="14"/>
      <c r="L85" s="11"/>
      <c r="M85" s="11"/>
    </row>
    <row r="86" spans="2:14" ht="15.6" x14ac:dyDescent="0.3">
      <c r="B86" s="11"/>
      <c r="C86" s="11"/>
      <c r="D86" s="11"/>
      <c r="E86" s="11"/>
      <c r="F86" s="12"/>
      <c r="G86" s="13"/>
      <c r="H86" s="11"/>
      <c r="I86" s="11"/>
      <c r="J86" s="11"/>
      <c r="K86" s="14"/>
      <c r="L86" s="11"/>
      <c r="M86" s="11"/>
      <c r="N86" s="11"/>
    </row>
    <row r="87" spans="2:14" ht="15.6" x14ac:dyDescent="0.3">
      <c r="B87" s="11"/>
      <c r="C87" s="11"/>
      <c r="D87" s="11"/>
      <c r="E87" s="11"/>
      <c r="F87" s="12"/>
      <c r="G87" s="13"/>
      <c r="H87" s="11"/>
      <c r="I87" s="11"/>
      <c r="J87" s="11"/>
      <c r="L87" s="11"/>
      <c r="M87" s="11"/>
    </row>
    <row r="88" spans="2:14" ht="15.6" x14ac:dyDescent="0.3">
      <c r="B88" s="11"/>
      <c r="C88" s="11"/>
      <c r="D88" s="11"/>
      <c r="E88" s="11"/>
      <c r="F88" s="12"/>
      <c r="G88" s="13"/>
      <c r="H88" s="11"/>
      <c r="I88" s="11"/>
      <c r="J88" s="11"/>
      <c r="L88" s="11"/>
      <c r="M88" s="11"/>
    </row>
    <row r="89" spans="2:14" x14ac:dyDescent="0.3">
      <c r="B89" s="11"/>
      <c r="C89" s="11"/>
      <c r="D89" s="11"/>
      <c r="E89" s="11"/>
      <c r="F89" s="11"/>
      <c r="G89" s="11"/>
      <c r="H89" s="11"/>
      <c r="I89" s="11"/>
      <c r="J89" s="11"/>
      <c r="L89" s="11"/>
      <c r="M89" s="11"/>
    </row>
    <row r="90" spans="2:14" x14ac:dyDescent="0.3">
      <c r="B90" s="11"/>
      <c r="C90" s="11"/>
      <c r="D90" s="11"/>
      <c r="E90" s="11"/>
      <c r="F90" s="11"/>
      <c r="G90" s="11"/>
      <c r="H90" s="11"/>
      <c r="I90" s="11"/>
      <c r="J90" s="11"/>
      <c r="L90" s="11"/>
      <c r="M90" s="11"/>
    </row>
    <row r="91" spans="2:14" x14ac:dyDescent="0.3">
      <c r="B91" s="11"/>
      <c r="C91" s="11"/>
      <c r="D91" s="11"/>
      <c r="E91" s="11"/>
      <c r="F91" s="11"/>
      <c r="G91" s="11"/>
      <c r="H91" s="11"/>
      <c r="I91" s="11"/>
      <c r="J91" s="11"/>
      <c r="L91" s="11"/>
      <c r="M91" s="11"/>
    </row>
    <row r="92" spans="2:14" x14ac:dyDescent="0.3">
      <c r="B92" s="11"/>
      <c r="C92" s="11"/>
      <c r="D92" s="11"/>
      <c r="E92" s="11"/>
      <c r="F92" s="11"/>
      <c r="G92" s="11"/>
      <c r="H92" s="11"/>
      <c r="I92" s="11"/>
      <c r="J92" s="11"/>
      <c r="L92" s="11"/>
      <c r="M92" s="11"/>
    </row>
    <row r="93" spans="2:14" x14ac:dyDescent="0.3">
      <c r="B93" s="11"/>
      <c r="C93" s="11"/>
      <c r="D93" s="11"/>
      <c r="E93" s="11"/>
      <c r="F93" s="11"/>
      <c r="G93" s="11"/>
      <c r="H93" s="11"/>
      <c r="I93" s="11"/>
      <c r="J93" s="11"/>
      <c r="L93" s="11"/>
      <c r="M93" s="11"/>
    </row>
    <row r="94" spans="2:14" x14ac:dyDescent="0.3">
      <c r="B94" s="11"/>
      <c r="C94" s="11"/>
      <c r="D94" s="11"/>
      <c r="E94" s="11"/>
      <c r="F94" s="11"/>
      <c r="G94" s="11"/>
      <c r="H94" s="11"/>
      <c r="I94" s="11"/>
      <c r="J94" s="11"/>
      <c r="L94" s="11"/>
      <c r="M94" s="11"/>
    </row>
    <row r="95" spans="2:14" x14ac:dyDescent="0.3">
      <c r="B95" s="11"/>
      <c r="C95" s="11"/>
      <c r="D95" s="11"/>
      <c r="E95" s="11"/>
      <c r="F95" s="11"/>
      <c r="G95" s="11"/>
      <c r="H95" s="11"/>
      <c r="I95" s="11"/>
      <c r="J95" s="11"/>
      <c r="L95" s="11"/>
      <c r="M95" s="11"/>
    </row>
    <row r="96" spans="2:14" x14ac:dyDescent="0.3">
      <c r="B96" s="11"/>
      <c r="C96" s="11"/>
      <c r="D96" s="11"/>
      <c r="E96" s="11"/>
      <c r="F96" s="11"/>
      <c r="G96" s="11"/>
      <c r="H96" s="11"/>
      <c r="I96" s="11"/>
      <c r="J96" s="11"/>
      <c r="L96" s="11"/>
      <c r="M96" s="11"/>
    </row>
    <row r="97" spans="2:13" x14ac:dyDescent="0.3">
      <c r="B97" s="11"/>
      <c r="C97" s="11"/>
      <c r="D97" s="11"/>
      <c r="E97" s="11"/>
      <c r="F97" s="11"/>
      <c r="G97" s="11"/>
      <c r="H97" s="11"/>
      <c r="I97" s="11"/>
      <c r="J97" s="11"/>
      <c r="L97" s="11"/>
      <c r="M97" s="11"/>
    </row>
    <row r="98" spans="2:13" x14ac:dyDescent="0.3">
      <c r="B98" s="11"/>
      <c r="C98" s="11"/>
      <c r="D98" s="11"/>
      <c r="E98" s="11"/>
      <c r="F98" s="11"/>
      <c r="G98" s="11"/>
      <c r="H98" s="11"/>
      <c r="I98" s="11"/>
      <c r="J98" s="11"/>
      <c r="L98" s="11"/>
      <c r="M98" s="11"/>
    </row>
    <row r="99" spans="2:13" x14ac:dyDescent="0.3">
      <c r="B99" s="11"/>
      <c r="C99" s="11"/>
      <c r="D99" s="11"/>
      <c r="E99" s="11"/>
      <c r="F99" s="11"/>
      <c r="G99" s="11"/>
      <c r="H99" s="11"/>
      <c r="I99" s="11"/>
      <c r="J99" s="11"/>
      <c r="L99" s="11"/>
      <c r="M99" s="11"/>
    </row>
    <row r="100" spans="2:13" x14ac:dyDescent="0.3">
      <c r="B100" s="11"/>
      <c r="C100" s="11"/>
      <c r="D100" s="11"/>
      <c r="E100" s="11"/>
      <c r="F100" s="11"/>
      <c r="G100" s="11"/>
      <c r="H100" s="11"/>
      <c r="I100" s="11"/>
      <c r="J100" s="11"/>
      <c r="L100" s="11"/>
      <c r="M100" s="11"/>
    </row>
    <row r="101" spans="2:13" ht="15" thickBot="1" x14ac:dyDescent="0.35">
      <c r="B101" s="11"/>
      <c r="C101" s="11"/>
      <c r="D101" s="11"/>
      <c r="E101" s="11"/>
      <c r="F101" s="11"/>
      <c r="G101" s="11"/>
      <c r="H101" s="11"/>
      <c r="I101" s="11"/>
      <c r="J101" s="11"/>
      <c r="L101" s="11"/>
      <c r="M101" s="11"/>
    </row>
    <row r="102" spans="2:13" x14ac:dyDescent="0.3">
      <c r="B102" s="11"/>
      <c r="C102" s="69" t="s">
        <v>45</v>
      </c>
      <c r="D102" s="70"/>
      <c r="E102" s="71"/>
      <c r="F102" s="11"/>
      <c r="G102" s="11"/>
      <c r="H102" s="28" t="s">
        <v>33</v>
      </c>
      <c r="I102" s="29" t="s">
        <v>25</v>
      </c>
      <c r="J102" s="29" t="s">
        <v>31</v>
      </c>
      <c r="K102" s="29" t="s">
        <v>32</v>
      </c>
      <c r="L102" s="29" t="s">
        <v>26</v>
      </c>
      <c r="M102" s="30" t="s">
        <v>27</v>
      </c>
    </row>
    <row r="103" spans="2:13" x14ac:dyDescent="0.3">
      <c r="B103" s="11"/>
      <c r="C103" s="72" t="s">
        <v>36</v>
      </c>
      <c r="D103" s="73"/>
      <c r="E103" s="74"/>
      <c r="F103" s="11"/>
      <c r="G103" s="11"/>
      <c r="H103" s="75">
        <f>$E$26*K105^($C$26)*L105^($B$26)</f>
        <v>15.266161222336546</v>
      </c>
      <c r="I103" s="21">
        <f xml:space="preserve"> 5 + 1 / ($H103 * 6 - 3)</f>
        <v>5.0112870680576451</v>
      </c>
      <c r="J103" s="21">
        <f xml:space="preserve"> 3 *K105 -1</f>
        <v>5.3176459577494359</v>
      </c>
      <c r="K103" s="21">
        <f xml:space="preserve"> 2 * $L105 + 2</f>
        <v>6.7980414034286234</v>
      </c>
      <c r="L103" s="21">
        <f xml:space="preserve"> J103 *K105 +K103*L105</f>
        <v>27.506976887842399</v>
      </c>
      <c r="M103" s="76">
        <f>I103*H103-L103</f>
        <v>48.996139424535826</v>
      </c>
    </row>
    <row r="104" spans="2:13" ht="15" thickBot="1" x14ac:dyDescent="0.35">
      <c r="B104" s="11"/>
      <c r="C104" s="77" t="s">
        <v>35</v>
      </c>
      <c r="D104" s="78"/>
      <c r="E104" s="79"/>
      <c r="F104" s="11"/>
      <c r="G104" s="11"/>
      <c r="H104" s="75"/>
      <c r="I104" s="21"/>
      <c r="J104" s="21"/>
      <c r="K104" s="80" t="s">
        <v>1</v>
      </c>
      <c r="L104" s="80" t="s">
        <v>2</v>
      </c>
      <c r="M104" s="76"/>
    </row>
    <row r="105" spans="2:13" ht="15" thickBot="1" x14ac:dyDescent="0.35">
      <c r="B105" s="11"/>
      <c r="C105" s="11"/>
      <c r="D105" s="11"/>
      <c r="E105" s="11"/>
      <c r="F105" s="11"/>
      <c r="G105" s="11"/>
      <c r="H105" s="31"/>
      <c r="I105" s="32"/>
      <c r="J105" s="32"/>
      <c r="K105" s="32">
        <v>2.1058819859164788</v>
      </c>
      <c r="L105" s="32">
        <v>2.3990207017143117</v>
      </c>
      <c r="M105" s="33"/>
    </row>
    <row r="106" spans="2:13" ht="15" thickBot="1" x14ac:dyDescent="0.35">
      <c r="B106" s="11"/>
      <c r="C106" s="11"/>
      <c r="D106" s="11"/>
      <c r="E106" s="11"/>
      <c r="F106" s="11"/>
      <c r="G106" s="11"/>
      <c r="H106" s="11"/>
      <c r="I106" s="11"/>
      <c r="J106" s="11"/>
      <c r="L106" s="11"/>
      <c r="M106" s="11"/>
    </row>
    <row r="107" spans="2:13" x14ac:dyDescent="0.3">
      <c r="B107" s="11"/>
      <c r="C107" s="69" t="s">
        <v>34</v>
      </c>
      <c r="D107" s="70"/>
      <c r="E107" s="70"/>
      <c r="F107" s="70"/>
      <c r="G107" s="81" t="str">
        <f>K104</f>
        <v>K</v>
      </c>
      <c r="H107" s="53">
        <f>K105</f>
        <v>2.1058819859164788</v>
      </c>
      <c r="I107" s="11"/>
      <c r="J107" s="11"/>
      <c r="L107" s="11"/>
      <c r="M107" s="11"/>
    </row>
    <row r="108" spans="2:13" x14ac:dyDescent="0.3">
      <c r="B108" s="11"/>
      <c r="C108" s="54"/>
      <c r="D108" s="10"/>
      <c r="E108" s="10"/>
      <c r="F108" s="10"/>
      <c r="G108" s="10" t="str">
        <f>L104</f>
        <v>L</v>
      </c>
      <c r="H108" s="55">
        <f>L105</f>
        <v>2.3990207017143117</v>
      </c>
      <c r="I108" s="11"/>
      <c r="J108" s="11"/>
      <c r="L108" s="11"/>
      <c r="M108" s="11"/>
    </row>
    <row r="109" spans="2:13" x14ac:dyDescent="0.3">
      <c r="B109" s="11"/>
      <c r="C109" s="54"/>
      <c r="D109" s="10"/>
      <c r="E109" s="10"/>
      <c r="F109" s="10"/>
      <c r="G109" s="10"/>
      <c r="H109" s="55"/>
      <c r="I109" s="11"/>
      <c r="J109" s="11"/>
      <c r="L109" s="11"/>
      <c r="M109" s="11"/>
    </row>
    <row r="110" spans="2:13" x14ac:dyDescent="0.3">
      <c r="B110" s="11"/>
      <c r="C110" s="72" t="s">
        <v>28</v>
      </c>
      <c r="D110" s="73"/>
      <c r="E110" s="82"/>
      <c r="F110" s="82"/>
      <c r="G110" s="82" t="str">
        <f>J102</f>
        <v>wk(K)</v>
      </c>
      <c r="H110" s="55">
        <f>J103</f>
        <v>5.3176459577494359</v>
      </c>
      <c r="I110" s="11"/>
      <c r="J110" s="11"/>
      <c r="L110" s="11"/>
      <c r="M110" s="11"/>
    </row>
    <row r="111" spans="2:13" x14ac:dyDescent="0.3">
      <c r="B111" s="11"/>
      <c r="C111" s="54"/>
      <c r="D111" s="10"/>
      <c r="E111" s="10"/>
      <c r="F111" s="10"/>
      <c r="G111" s="10" t="str">
        <f>K102</f>
        <v>wl(L)</v>
      </c>
      <c r="H111" s="55">
        <f>K103</f>
        <v>6.7980414034286234</v>
      </c>
      <c r="I111" s="11"/>
      <c r="J111" s="11"/>
      <c r="L111" s="11"/>
      <c r="M111" s="11"/>
    </row>
    <row r="112" spans="2:13" x14ac:dyDescent="0.3">
      <c r="B112" s="11"/>
      <c r="C112" s="54"/>
      <c r="D112" s="10"/>
      <c r="E112" s="10"/>
      <c r="F112" s="10"/>
      <c r="G112" s="10"/>
      <c r="H112" s="55"/>
      <c r="I112" s="11"/>
      <c r="J112" s="11"/>
      <c r="L112" s="11"/>
      <c r="M112" s="11"/>
    </row>
    <row r="113" spans="2:13" x14ac:dyDescent="0.3">
      <c r="B113" s="11"/>
      <c r="C113" s="83" t="s">
        <v>29</v>
      </c>
      <c r="D113" s="84"/>
      <c r="E113" s="82"/>
      <c r="F113" s="82"/>
      <c r="G113" s="82" t="str">
        <f>I102</f>
        <v>p(q)</v>
      </c>
      <c r="H113" s="55">
        <f>I103</f>
        <v>5.0112870680576451</v>
      </c>
      <c r="I113" s="11"/>
      <c r="J113" s="11"/>
      <c r="L113" s="11"/>
      <c r="M113" s="11"/>
    </row>
    <row r="114" spans="2:13" ht="15" thickBot="1" x14ac:dyDescent="0.35">
      <c r="B114" s="11"/>
      <c r="C114" s="85" t="s">
        <v>30</v>
      </c>
      <c r="D114" s="86"/>
      <c r="E114" s="87"/>
      <c r="F114" s="87"/>
      <c r="G114" s="87" t="str">
        <f>H102</f>
        <v>F(K,L)=q</v>
      </c>
      <c r="H114" s="58">
        <f>H103</f>
        <v>15.266161222336546</v>
      </c>
      <c r="I114" s="11"/>
      <c r="J114" s="11"/>
      <c r="L114" s="11"/>
      <c r="M114" s="11"/>
    </row>
    <row r="115" spans="2:13" x14ac:dyDescent="0.3">
      <c r="B115" s="11"/>
      <c r="C115" s="11"/>
      <c r="D115" s="11"/>
      <c r="E115" s="11"/>
      <c r="F115" s="11"/>
      <c r="G115" s="11"/>
      <c r="H115" s="11"/>
      <c r="I115" s="11"/>
      <c r="J115" s="11"/>
      <c r="L115" s="11"/>
      <c r="M115" s="11"/>
    </row>
    <row r="116" spans="2:13" x14ac:dyDescent="0.3">
      <c r="B116" s="11"/>
      <c r="C116" s="11"/>
      <c r="D116" s="11"/>
      <c r="E116" s="11"/>
      <c r="F116" s="11"/>
      <c r="G116" s="11"/>
      <c r="H116" s="11"/>
      <c r="I116" s="11"/>
      <c r="J116" s="11"/>
      <c r="L116" s="11"/>
      <c r="M116" s="11"/>
    </row>
  </sheetData>
  <mergeCells count="15">
    <mergeCell ref="B53:F54"/>
    <mergeCell ref="F51:G51"/>
    <mergeCell ref="B2:G2"/>
    <mergeCell ref="C72:E72"/>
    <mergeCell ref="I72:K72"/>
    <mergeCell ref="B28:F29"/>
    <mergeCell ref="B36:J37"/>
    <mergeCell ref="B23:D23"/>
    <mergeCell ref="G23:J23"/>
    <mergeCell ref="E23:F23"/>
    <mergeCell ref="C110:D110"/>
    <mergeCell ref="C107:F107"/>
    <mergeCell ref="C102:E102"/>
    <mergeCell ref="C103:E103"/>
    <mergeCell ref="C104:E10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Agusha</dc:creator>
  <cp:lastModifiedBy>Vlad</cp:lastModifiedBy>
  <dcterms:created xsi:type="dcterms:W3CDTF">2021-10-11T15:46:39Z</dcterms:created>
  <dcterms:modified xsi:type="dcterms:W3CDTF">2022-10-12T13:51:34Z</dcterms:modified>
</cp:coreProperties>
</file>