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_2\Desktop\"/>
    </mc:Choice>
  </mc:AlternateContent>
  <xr:revisionPtr revIDLastSave="0" documentId="13_ncr:1_{E69AC6F0-0570-4D5E-8CD4-623C16256622}" xr6:coauthVersionLast="47" xr6:coauthVersionMax="47" xr10:uidLastSave="{00000000-0000-0000-0000-000000000000}"/>
  <bookViews>
    <workbookView xWindow="-108" yWindow="-108" windowWidth="23256" windowHeight="12576" xr2:uid="{93E89D4F-82C4-48E9-9BF7-66164093543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A31" i="1"/>
  <c r="T3" i="1"/>
  <c r="T4" i="1"/>
  <c r="T5" i="1"/>
  <c r="T6" i="1"/>
  <c r="T7" i="1"/>
  <c r="T8" i="1"/>
  <c r="T9" i="1"/>
  <c r="T10" i="1"/>
  <c r="T11" i="1"/>
  <c r="T12" i="1"/>
  <c r="T13" i="1"/>
  <c r="T2" i="1"/>
  <c r="B25" i="1"/>
  <c r="B26" i="1"/>
  <c r="B22" i="1"/>
  <c r="B21" i="1"/>
  <c r="C18" i="1"/>
  <c r="A18" i="1"/>
  <c r="R2" i="1"/>
  <c r="S2" i="1"/>
  <c r="S3" i="1"/>
  <c r="S4" i="1"/>
  <c r="S5" i="1"/>
  <c r="S6" i="1"/>
  <c r="S7" i="1"/>
  <c r="S8" i="1"/>
  <c r="S9" i="1"/>
  <c r="S10" i="1"/>
  <c r="S11" i="1"/>
  <c r="S12" i="1"/>
  <c r="S13" i="1"/>
  <c r="R3" i="1"/>
  <c r="R4" i="1"/>
  <c r="R5" i="1"/>
  <c r="R6" i="1"/>
  <c r="R7" i="1"/>
  <c r="R8" i="1"/>
  <c r="R9" i="1"/>
  <c r="R10" i="1"/>
  <c r="R11" i="1"/>
  <c r="R12" i="1"/>
  <c r="R13" i="1"/>
</calcChain>
</file>

<file path=xl/sharedStrings.xml><?xml version="1.0" encoding="utf-8"?>
<sst xmlns="http://schemas.openxmlformats.org/spreadsheetml/2006/main" count="17" uniqueCount="13">
  <si>
    <t xml:space="preserve">Demand </t>
  </si>
  <si>
    <t>Supply</t>
  </si>
  <si>
    <t>Price</t>
  </si>
  <si>
    <t>Tax for Demand</t>
  </si>
  <si>
    <t>Хрест Маршала</t>
  </si>
  <si>
    <t>Optimal Price</t>
  </si>
  <si>
    <t>Optimal quantity</t>
  </si>
  <si>
    <t>Ed</t>
  </si>
  <si>
    <t>Es</t>
  </si>
  <si>
    <t>Рівновага нестабільна</t>
  </si>
  <si>
    <t>Ed(arc)</t>
  </si>
  <si>
    <t>Es(arc)</t>
  </si>
  <si>
    <t>Optimal price(taxed)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</si>
</sst>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9.1733158355205596E-2"/>
                  <c:y val="-0.128181321084864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Лист1!$A$2:$A$13</c:f>
              <c:numCache>
                <c:formatCode>0.00</c:formatCode>
                <c:ptCount val="12"/>
                <c:pt idx="0">
                  <c:v>1.02</c:v>
                </c:pt>
                <c:pt idx="1">
                  <c:v>1.23</c:v>
                </c:pt>
                <c:pt idx="2">
                  <c:v>2.0499999999999998</c:v>
                </c:pt>
                <c:pt idx="3">
                  <c:v>2.78</c:v>
                </c:pt>
                <c:pt idx="4">
                  <c:v>3.05</c:v>
                </c:pt>
                <c:pt idx="5">
                  <c:v>3.45</c:v>
                </c:pt>
                <c:pt idx="6">
                  <c:v>3.95</c:v>
                </c:pt>
                <c:pt idx="7">
                  <c:v>4.5</c:v>
                </c:pt>
                <c:pt idx="8">
                  <c:v>4.99</c:v>
                </c:pt>
                <c:pt idx="9">
                  <c:v>5.26</c:v>
                </c:pt>
                <c:pt idx="10">
                  <c:v>6.13</c:v>
                </c:pt>
                <c:pt idx="11">
                  <c:v>7.5</c:v>
                </c:pt>
              </c:numCache>
            </c:numRef>
          </c:xVal>
          <c:yVal>
            <c:numRef>
              <c:f>Лист1!$B$2:$B$13</c:f>
              <c:numCache>
                <c:formatCode>0.00</c:formatCode>
                <c:ptCount val="12"/>
                <c:pt idx="0">
                  <c:v>115</c:v>
                </c:pt>
                <c:pt idx="1">
                  <c:v>100</c:v>
                </c:pt>
                <c:pt idx="2">
                  <c:v>70</c:v>
                </c:pt>
                <c:pt idx="3">
                  <c:v>65</c:v>
                </c:pt>
                <c:pt idx="4">
                  <c:v>50</c:v>
                </c:pt>
                <c:pt idx="5">
                  <c:v>40</c:v>
                </c:pt>
                <c:pt idx="6">
                  <c:v>35</c:v>
                </c:pt>
                <c:pt idx="7">
                  <c:v>30</c:v>
                </c:pt>
                <c:pt idx="8">
                  <c:v>28</c:v>
                </c:pt>
                <c:pt idx="9">
                  <c:v>24</c:v>
                </c:pt>
                <c:pt idx="10">
                  <c:v>18</c:v>
                </c:pt>
                <c:pt idx="11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C-45C2-B3EE-87C64860E519}"/>
            </c:ext>
          </c:extLst>
        </c:ser>
        <c:ser>
          <c:idx val="1"/>
          <c:order val="1"/>
          <c:tx>
            <c:v>Supply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4663604549431323E-2"/>
                  <c:y val="-0.122420895304753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Лист1!$A$2:$A$13</c:f>
              <c:numCache>
                <c:formatCode>0.00</c:formatCode>
                <c:ptCount val="12"/>
                <c:pt idx="0">
                  <c:v>1.02</c:v>
                </c:pt>
                <c:pt idx="1">
                  <c:v>1.23</c:v>
                </c:pt>
                <c:pt idx="2">
                  <c:v>2.0499999999999998</c:v>
                </c:pt>
                <c:pt idx="3">
                  <c:v>2.78</c:v>
                </c:pt>
                <c:pt idx="4">
                  <c:v>3.05</c:v>
                </c:pt>
                <c:pt idx="5">
                  <c:v>3.45</c:v>
                </c:pt>
                <c:pt idx="6">
                  <c:v>3.95</c:v>
                </c:pt>
                <c:pt idx="7">
                  <c:v>4.5</c:v>
                </c:pt>
                <c:pt idx="8">
                  <c:v>4.99</c:v>
                </c:pt>
                <c:pt idx="9">
                  <c:v>5.26</c:v>
                </c:pt>
                <c:pt idx="10">
                  <c:v>6.13</c:v>
                </c:pt>
                <c:pt idx="11">
                  <c:v>7.5</c:v>
                </c:pt>
              </c:numCache>
            </c:numRef>
          </c:xVal>
          <c:yVal>
            <c:numRef>
              <c:f>Лист1!$C$2:$C$13</c:f>
              <c:numCache>
                <c:formatCode>0.00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26</c:v>
                </c:pt>
                <c:pt idx="3">
                  <c:v>33</c:v>
                </c:pt>
                <c:pt idx="4">
                  <c:v>40</c:v>
                </c:pt>
                <c:pt idx="5">
                  <c:v>50</c:v>
                </c:pt>
                <c:pt idx="6">
                  <c:v>62</c:v>
                </c:pt>
                <c:pt idx="7">
                  <c:v>72</c:v>
                </c:pt>
                <c:pt idx="8">
                  <c:v>78</c:v>
                </c:pt>
                <c:pt idx="9">
                  <c:v>88</c:v>
                </c:pt>
                <c:pt idx="10">
                  <c:v>94</c:v>
                </c:pt>
                <c:pt idx="11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1C-45C2-B3EE-87C64860E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982383"/>
        <c:axId val="917984463"/>
      </c:scatterChart>
      <c:valAx>
        <c:axId val="91798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7984463"/>
        <c:crosses val="autoZero"/>
        <c:crossBetween val="midCat"/>
      </c:valAx>
      <c:valAx>
        <c:axId val="91798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7982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649312278588149E-2"/>
          <c:y val="5.5555555555555552E-2"/>
          <c:w val="0.91189922980938853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Demand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Лист1!$R$2:$R$13</c:f>
              <c:numCache>
                <c:formatCode>0.00</c:formatCode>
                <c:ptCount val="12"/>
                <c:pt idx="0">
                  <c:v>99.461981623276202</c:v>
                </c:pt>
                <c:pt idx="1">
                  <c:v>93.075917458826211</c:v>
                </c:pt>
                <c:pt idx="2">
                  <c:v>71.829515926533091</c:v>
                </c:pt>
                <c:pt idx="3">
                  <c:v>57.032168991437992</c:v>
                </c:pt>
                <c:pt idx="4">
                  <c:v>52.367987387204792</c:v>
                </c:pt>
                <c:pt idx="5">
                  <c:v>46.149931511634925</c:v>
                </c:pt>
                <c:pt idx="6">
                  <c:v>39.40510895906985</c:v>
                </c:pt>
                <c:pt idx="7">
                  <c:v>33.118613870644865</c:v>
                </c:pt>
                <c:pt idx="8">
                  <c:v>28.367822064481143</c:v>
                </c:pt>
                <c:pt idx="9">
                  <c:v>26.047856400100095</c:v>
                </c:pt>
                <c:pt idx="10">
                  <c:v>19.786808472644829</c:v>
                </c:pt>
                <c:pt idx="11">
                  <c:v>12.833968910714646</c:v>
                </c:pt>
              </c:numCache>
            </c:numRef>
          </c:xVal>
          <c:yVal>
            <c:numRef>
              <c:f>Лист1!$Q$2:$Q$13</c:f>
              <c:numCache>
                <c:formatCode>0.00</c:formatCode>
                <c:ptCount val="12"/>
                <c:pt idx="0">
                  <c:v>1.02</c:v>
                </c:pt>
                <c:pt idx="1">
                  <c:v>1.23</c:v>
                </c:pt>
                <c:pt idx="2">
                  <c:v>2.0499999999999998</c:v>
                </c:pt>
                <c:pt idx="3">
                  <c:v>2.78</c:v>
                </c:pt>
                <c:pt idx="4">
                  <c:v>3.05</c:v>
                </c:pt>
                <c:pt idx="5">
                  <c:v>3.45</c:v>
                </c:pt>
                <c:pt idx="6">
                  <c:v>3.95</c:v>
                </c:pt>
                <c:pt idx="7">
                  <c:v>4.5</c:v>
                </c:pt>
                <c:pt idx="8">
                  <c:v>4.99</c:v>
                </c:pt>
                <c:pt idx="9">
                  <c:v>5.26</c:v>
                </c:pt>
                <c:pt idx="10">
                  <c:v>6.13</c:v>
                </c:pt>
                <c:pt idx="11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6-4331-B37B-046C921E144C}"/>
            </c:ext>
          </c:extLst>
        </c:ser>
        <c:ser>
          <c:idx val="1"/>
          <c:order val="1"/>
          <c:tx>
            <c:v>Supply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Лист1!$S$2:$S$13</c:f>
              <c:numCache>
                <c:formatCode>0.00</c:formatCode>
                <c:ptCount val="12"/>
                <c:pt idx="0">
                  <c:v>-5.1730450223332767</c:v>
                </c:pt>
                <c:pt idx="1">
                  <c:v>4.4307198752465453</c:v>
                </c:pt>
                <c:pt idx="2">
                  <c:v>30.635563548818102</c:v>
                </c:pt>
                <c:pt idx="3">
                  <c:v>46.261810140212887</c:v>
                </c:pt>
                <c:pt idx="4">
                  <c:v>51.016748457180512</c:v>
                </c:pt>
                <c:pt idx="5">
                  <c:v>57.338459678288629</c:v>
                </c:pt>
                <c:pt idx="6">
                  <c:v>64.281335482659557</c:v>
                </c:pt>
                <c:pt idx="7">
                  <c:v>70.968766377226089</c:v>
                </c:pt>
                <c:pt idx="8">
                  <c:v>76.27095473495406</c:v>
                </c:pt>
                <c:pt idx="9">
                  <c:v>78.974161541228682</c:v>
                </c:pt>
                <c:pt idx="10">
                  <c:v>86.826177477588601</c:v>
                </c:pt>
                <c:pt idx="11">
                  <c:v>97.173610050797635</c:v>
                </c:pt>
              </c:numCache>
            </c:numRef>
          </c:xVal>
          <c:yVal>
            <c:numRef>
              <c:f>Лист1!$Q$2:$Q$13</c:f>
              <c:numCache>
                <c:formatCode>0.00</c:formatCode>
                <c:ptCount val="12"/>
                <c:pt idx="0">
                  <c:v>1.02</c:v>
                </c:pt>
                <c:pt idx="1">
                  <c:v>1.23</c:v>
                </c:pt>
                <c:pt idx="2">
                  <c:v>2.0499999999999998</c:v>
                </c:pt>
                <c:pt idx="3">
                  <c:v>2.78</c:v>
                </c:pt>
                <c:pt idx="4">
                  <c:v>3.05</c:v>
                </c:pt>
                <c:pt idx="5">
                  <c:v>3.45</c:v>
                </c:pt>
                <c:pt idx="6">
                  <c:v>3.95</c:v>
                </c:pt>
                <c:pt idx="7">
                  <c:v>4.5</c:v>
                </c:pt>
                <c:pt idx="8">
                  <c:v>4.99</c:v>
                </c:pt>
                <c:pt idx="9">
                  <c:v>5.26</c:v>
                </c:pt>
                <c:pt idx="10">
                  <c:v>6.13</c:v>
                </c:pt>
                <c:pt idx="11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86-4331-B37B-046C921E144C}"/>
            </c:ext>
          </c:extLst>
        </c:ser>
        <c:ser>
          <c:idx val="2"/>
          <c:order val="2"/>
          <c:tx>
            <c:v>Optimal price 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Лист1!$C$18</c:f>
              <c:numCache>
                <c:formatCode>General</c:formatCode>
                <c:ptCount val="1"/>
                <c:pt idx="0">
                  <c:v>51.697792951669349</c:v>
                </c:pt>
              </c:numCache>
            </c:numRef>
          </c:xVal>
          <c:yVal>
            <c:numRef>
              <c:f>Лист1!$B$18</c:f>
              <c:numCache>
                <c:formatCode>General</c:formatCode>
                <c:ptCount val="1"/>
                <c:pt idx="0">
                  <c:v>3.0907607146493361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86-4331-B37B-046C921E144C}"/>
            </c:ext>
          </c:extLst>
        </c:ser>
        <c:ser>
          <c:idx val="3"/>
          <c:order val="3"/>
          <c:tx>
            <c:v>Taxed Demand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Лист1!$T$2:$T$13</c:f>
              <c:numCache>
                <c:formatCode>General</c:formatCode>
                <c:ptCount val="12"/>
                <c:pt idx="0">
                  <c:v>84.925591323187533</c:v>
                </c:pt>
                <c:pt idx="1">
                  <c:v>79.472851828735159</c:v>
                </c:pt>
                <c:pt idx="2">
                  <c:v>61.331616512771866</c:v>
                </c:pt>
                <c:pt idx="3">
                  <c:v>48.696905058528941</c:v>
                </c:pt>
                <c:pt idx="4">
                  <c:v>44.714394612693013</c:v>
                </c:pt>
                <c:pt idx="5">
                  <c:v>39.40510895906985</c:v>
                </c:pt>
                <c:pt idx="6">
                  <c:v>33.646043693146048</c:v>
                </c:pt>
                <c:pt idx="7">
                  <c:v>28.278321232548446</c:v>
                </c:pt>
                <c:pt idx="8">
                  <c:v>24.221858684677905</c:v>
                </c:pt>
                <c:pt idx="9">
                  <c:v>22.240956507971788</c:v>
                </c:pt>
                <c:pt idx="10">
                  <c:v>16.894962100219892</c:v>
                </c:pt>
                <c:pt idx="11">
                  <c:v>10.958281556203973</c:v>
                </c:pt>
              </c:numCache>
            </c:numRef>
          </c:xVal>
          <c:yVal>
            <c:numRef>
              <c:f>Лист1!$Q$2:$Q$13</c:f>
              <c:numCache>
                <c:formatCode>0.00</c:formatCode>
                <c:ptCount val="12"/>
                <c:pt idx="0">
                  <c:v>1.02</c:v>
                </c:pt>
                <c:pt idx="1">
                  <c:v>1.23</c:v>
                </c:pt>
                <c:pt idx="2">
                  <c:v>2.0499999999999998</c:v>
                </c:pt>
                <c:pt idx="3">
                  <c:v>2.78</c:v>
                </c:pt>
                <c:pt idx="4">
                  <c:v>3.05</c:v>
                </c:pt>
                <c:pt idx="5">
                  <c:v>3.45</c:v>
                </c:pt>
                <c:pt idx="6">
                  <c:v>3.95</c:v>
                </c:pt>
                <c:pt idx="7">
                  <c:v>4.5</c:v>
                </c:pt>
                <c:pt idx="8">
                  <c:v>4.99</c:v>
                </c:pt>
                <c:pt idx="9">
                  <c:v>5.26</c:v>
                </c:pt>
                <c:pt idx="10">
                  <c:v>6.13</c:v>
                </c:pt>
                <c:pt idx="11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86-4331-B37B-046C921E144C}"/>
            </c:ext>
          </c:extLst>
        </c:ser>
        <c:ser>
          <c:idx val="4"/>
          <c:order val="4"/>
          <c:tx>
            <c:v>Optimal price point (taxed)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Лист1!$C$31</c:f>
              <c:numCache>
                <c:formatCode>General</c:formatCode>
                <c:ptCount val="1"/>
                <c:pt idx="0">
                  <c:v>47.588728527419249</c:v>
                </c:pt>
              </c:numCache>
            </c:numRef>
          </c:xVal>
          <c:yVal>
            <c:numRef>
              <c:f>Лист1!$B$31</c:f>
              <c:numCache>
                <c:formatCode>General</c:formatCode>
                <c:ptCount val="1"/>
                <c:pt idx="0">
                  <c:v>2.8528465560630698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86-4331-B37B-046C921E1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993199"/>
        <c:axId val="917994031"/>
      </c:scatterChart>
      <c:valAx>
        <c:axId val="91799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7994031"/>
        <c:crosses val="autoZero"/>
        <c:crossBetween val="midCat"/>
      </c:valAx>
      <c:valAx>
        <c:axId val="91799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799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110490</xdr:rowOff>
    </xdr:from>
    <xdr:to>
      <xdr:col>14</xdr:col>
      <xdr:colOff>403412</xdr:colOff>
      <xdr:row>15</xdr:row>
      <xdr:rowOff>125506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659943F-6C4F-9A50-609F-80AEFCC2F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114299</xdr:colOff>
      <xdr:row>18</xdr:row>
      <xdr:rowOff>34290</xdr:rowOff>
    </xdr:from>
    <xdr:to>
      <xdr:col>14</xdr:col>
      <xdr:colOff>439270</xdr:colOff>
      <xdr:row>33</xdr:row>
      <xdr:rowOff>34290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25871D2-DCBF-0B60-1831-17AADBC12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B692-1B4F-4D30-93A5-07E10C037CA4}">
  <dimension ref="A1:V66"/>
  <sheetViews>
    <sheetView tabSelected="1" zoomScale="70" zoomScaleNormal="70" workbookViewId="0">
      <selection activeCell="C31" sqref="C31"/>
    </sheetView>
  </sheetViews>
  <sheetFormatPr defaultRowHeight="14.4" x14ac:dyDescent="0.3"/>
  <cols>
    <col min="1" max="1" width="30.109375" customWidth="1"/>
    <col min="2" max="2" width="32.5546875" customWidth="1"/>
    <col min="3" max="3" width="26.21875" customWidth="1"/>
    <col min="10" max="10" width="24.88671875" customWidth="1"/>
    <col min="20" max="20" width="15.88671875" customWidth="1"/>
    <col min="21" max="21" width="19.88671875" customWidth="1"/>
  </cols>
  <sheetData>
    <row r="1" spans="1:22" x14ac:dyDescent="0.3">
      <c r="A1" s="1" t="s">
        <v>2</v>
      </c>
      <c r="B1" s="2" t="s">
        <v>0</v>
      </c>
      <c r="C1" s="2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 t="s">
        <v>2</v>
      </c>
      <c r="R1" s="2" t="s">
        <v>0</v>
      </c>
      <c r="S1" s="2" t="s">
        <v>1</v>
      </c>
      <c r="T1" s="2">
        <v>0.5</v>
      </c>
      <c r="U1" s="2" t="s">
        <v>3</v>
      </c>
      <c r="V1" s="4"/>
    </row>
    <row r="2" spans="1:22" x14ac:dyDescent="0.3">
      <c r="A2" s="3">
        <v>1.02</v>
      </c>
      <c r="B2" s="3">
        <v>115</v>
      </c>
      <c r="C2" s="3">
        <v>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>
        <v>1.02</v>
      </c>
      <c r="R2" s="3">
        <f>137.29*EXP(-0.316 * $Q2)</f>
        <v>99.461981623276202</v>
      </c>
      <c r="S2" s="3">
        <f>51.299*LN($Q2) - 6.1889</f>
        <v>-5.1730450223332767</v>
      </c>
      <c r="T2" s="2">
        <f>137.29*EXP(-0.316 * ($Q2 + $T$1))</f>
        <v>84.925591323187533</v>
      </c>
      <c r="U2" s="2"/>
      <c r="V2" s="4"/>
    </row>
    <row r="3" spans="1:22" x14ac:dyDescent="0.3">
      <c r="A3" s="3">
        <v>1.23</v>
      </c>
      <c r="B3" s="3">
        <v>100</v>
      </c>
      <c r="C3" s="3">
        <v>10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>
        <v>1.23</v>
      </c>
      <c r="R3" s="3">
        <f t="shared" ref="R3:R13" si="0">137.29*EXP(-0.316 * $Q3)</f>
        <v>93.075917458826211</v>
      </c>
      <c r="S3" s="3">
        <f t="shared" ref="S3:S13" si="1">51.299*LN($Q3) - 6.1889</f>
        <v>4.4307198752465453</v>
      </c>
      <c r="T3" s="2">
        <f t="shared" ref="T3:T13" si="2">137.29*EXP(-0.316 * ($Q3 + $T$1))</f>
        <v>79.472851828735159</v>
      </c>
      <c r="U3" s="2"/>
      <c r="V3" s="4"/>
    </row>
    <row r="4" spans="1:22" x14ac:dyDescent="0.3">
      <c r="A4" s="3">
        <v>2.0499999999999998</v>
      </c>
      <c r="B4" s="3">
        <v>70</v>
      </c>
      <c r="C4" s="3">
        <v>26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>
        <v>2.0499999999999998</v>
      </c>
      <c r="R4" s="3">
        <f t="shared" si="0"/>
        <v>71.829515926533091</v>
      </c>
      <c r="S4" s="3">
        <f t="shared" si="1"/>
        <v>30.635563548818102</v>
      </c>
      <c r="T4" s="2">
        <f t="shared" si="2"/>
        <v>61.331616512771866</v>
      </c>
      <c r="U4" s="2"/>
      <c r="V4" s="4"/>
    </row>
    <row r="5" spans="1:22" x14ac:dyDescent="0.3">
      <c r="A5" s="3">
        <v>2.78</v>
      </c>
      <c r="B5" s="3">
        <v>65</v>
      </c>
      <c r="C5" s="3">
        <v>33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3">
        <v>2.78</v>
      </c>
      <c r="R5" s="3">
        <f t="shared" si="0"/>
        <v>57.032168991437992</v>
      </c>
      <c r="S5" s="3">
        <f t="shared" si="1"/>
        <v>46.261810140212887</v>
      </c>
      <c r="T5" s="2">
        <f t="shared" si="2"/>
        <v>48.696905058528941</v>
      </c>
      <c r="U5" s="2"/>
      <c r="V5" s="4"/>
    </row>
    <row r="6" spans="1:22" x14ac:dyDescent="0.3">
      <c r="A6" s="3">
        <v>3.05</v>
      </c>
      <c r="B6" s="3">
        <v>50</v>
      </c>
      <c r="C6" s="3">
        <v>40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3">
        <v>3.05</v>
      </c>
      <c r="R6" s="3">
        <f t="shared" si="0"/>
        <v>52.367987387204792</v>
      </c>
      <c r="S6" s="3">
        <f t="shared" si="1"/>
        <v>51.016748457180512</v>
      </c>
      <c r="T6" s="2">
        <f t="shared" si="2"/>
        <v>44.714394612693013</v>
      </c>
      <c r="U6" s="2"/>
      <c r="V6" s="4"/>
    </row>
    <row r="7" spans="1:22" x14ac:dyDescent="0.3">
      <c r="A7" s="3">
        <v>3.45</v>
      </c>
      <c r="B7" s="3">
        <v>40</v>
      </c>
      <c r="C7" s="3">
        <v>50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3">
        <v>3.45</v>
      </c>
      <c r="R7" s="3">
        <f t="shared" si="0"/>
        <v>46.149931511634925</v>
      </c>
      <c r="S7" s="3">
        <f t="shared" si="1"/>
        <v>57.338459678288629</v>
      </c>
      <c r="T7" s="2">
        <f t="shared" si="2"/>
        <v>39.40510895906985</v>
      </c>
      <c r="U7" s="2"/>
      <c r="V7" s="4"/>
    </row>
    <row r="8" spans="1:22" x14ac:dyDescent="0.3">
      <c r="A8" s="3">
        <v>3.95</v>
      </c>
      <c r="B8" s="3">
        <v>35</v>
      </c>
      <c r="C8" s="3">
        <v>62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">
        <v>3.95</v>
      </c>
      <c r="R8" s="3">
        <f t="shared" si="0"/>
        <v>39.40510895906985</v>
      </c>
      <c r="S8" s="3">
        <f t="shared" si="1"/>
        <v>64.281335482659557</v>
      </c>
      <c r="T8" s="2">
        <f t="shared" si="2"/>
        <v>33.646043693146048</v>
      </c>
      <c r="U8" s="2"/>
      <c r="V8" s="4"/>
    </row>
    <row r="9" spans="1:22" x14ac:dyDescent="0.3">
      <c r="A9" s="3">
        <v>4.5</v>
      </c>
      <c r="B9" s="3">
        <v>30</v>
      </c>
      <c r="C9" s="3">
        <v>72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3">
        <v>4.5</v>
      </c>
      <c r="R9" s="3">
        <f t="shared" si="0"/>
        <v>33.118613870644865</v>
      </c>
      <c r="S9" s="3">
        <f t="shared" si="1"/>
        <v>70.968766377226089</v>
      </c>
      <c r="T9" s="2">
        <f t="shared" si="2"/>
        <v>28.278321232548446</v>
      </c>
      <c r="U9" s="2"/>
      <c r="V9" s="4"/>
    </row>
    <row r="10" spans="1:22" x14ac:dyDescent="0.3">
      <c r="A10" s="3">
        <v>4.99</v>
      </c>
      <c r="B10" s="3">
        <v>28</v>
      </c>
      <c r="C10" s="3">
        <v>78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3">
        <v>4.99</v>
      </c>
      <c r="R10" s="3">
        <f t="shared" si="0"/>
        <v>28.367822064481143</v>
      </c>
      <c r="S10" s="3">
        <f t="shared" si="1"/>
        <v>76.27095473495406</v>
      </c>
      <c r="T10" s="2">
        <f t="shared" si="2"/>
        <v>24.221858684677905</v>
      </c>
      <c r="U10" s="2"/>
      <c r="V10" s="4"/>
    </row>
    <row r="11" spans="1:22" x14ac:dyDescent="0.3">
      <c r="A11" s="3">
        <v>5.26</v>
      </c>
      <c r="B11" s="3">
        <v>24</v>
      </c>
      <c r="C11" s="3">
        <v>88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3">
        <v>5.26</v>
      </c>
      <c r="R11" s="3">
        <f t="shared" si="0"/>
        <v>26.047856400100095</v>
      </c>
      <c r="S11" s="3">
        <f t="shared" si="1"/>
        <v>78.974161541228682</v>
      </c>
      <c r="T11" s="2">
        <f t="shared" si="2"/>
        <v>22.240956507971788</v>
      </c>
      <c r="U11" s="2"/>
      <c r="V11" s="4"/>
    </row>
    <row r="12" spans="1:22" x14ac:dyDescent="0.3">
      <c r="A12" s="3">
        <v>6.13</v>
      </c>
      <c r="B12" s="3">
        <v>18</v>
      </c>
      <c r="C12" s="3">
        <v>94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3">
        <v>6.13</v>
      </c>
      <c r="R12" s="3">
        <f t="shared" si="0"/>
        <v>19.786808472644829</v>
      </c>
      <c r="S12" s="3">
        <f t="shared" si="1"/>
        <v>86.826177477588601</v>
      </c>
      <c r="T12" s="2">
        <f t="shared" si="2"/>
        <v>16.894962100219892</v>
      </c>
      <c r="U12" s="2"/>
      <c r="V12" s="4"/>
    </row>
    <row r="13" spans="1:22" x14ac:dyDescent="0.3">
      <c r="A13" s="3">
        <v>7.5</v>
      </c>
      <c r="B13" s="3">
        <v>17</v>
      </c>
      <c r="C13" s="3">
        <v>101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3">
        <v>7.5</v>
      </c>
      <c r="R13" s="3">
        <f t="shared" si="0"/>
        <v>12.833968910714646</v>
      </c>
      <c r="S13" s="3">
        <f t="shared" si="1"/>
        <v>97.173610050797635</v>
      </c>
      <c r="T13" s="2">
        <f t="shared" si="2"/>
        <v>10.958281556203973</v>
      </c>
      <c r="U13" s="2"/>
      <c r="V13" s="4"/>
    </row>
    <row r="14" spans="1:22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4"/>
    </row>
    <row r="15" spans="1:22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4"/>
    </row>
    <row r="16" spans="1:22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4"/>
    </row>
    <row r="17" spans="1:22" x14ac:dyDescent="0.3">
      <c r="A17" s="2"/>
      <c r="B17" s="2" t="s">
        <v>5</v>
      </c>
      <c r="C17" s="2" t="s">
        <v>6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4"/>
    </row>
    <row r="18" spans="1:22" x14ac:dyDescent="0.3">
      <c r="A18" s="2">
        <f xml:space="preserve"> (137.29*EXP(-0.316 * $B18) ) - (51.299*LN($B18) - 6.1889)</f>
        <v>1.6619283975671806E-5</v>
      </c>
      <c r="B18" s="2">
        <v>3.0907607146493361</v>
      </c>
      <c r="C18" s="2">
        <f>137.29*EXP(-0.316 * $B18)</f>
        <v>51.697792951669349</v>
      </c>
      <c r="D18" s="2"/>
      <c r="E18" s="2"/>
      <c r="F18" s="2"/>
      <c r="G18" s="2"/>
      <c r="H18" s="2"/>
      <c r="J18" s="2" t="s">
        <v>4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4"/>
    </row>
    <row r="19" spans="1:22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4"/>
    </row>
    <row r="20" spans="1:22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4"/>
    </row>
    <row r="21" spans="1:22" x14ac:dyDescent="0.3">
      <c r="A21" s="2" t="s">
        <v>7</v>
      </c>
      <c r="B21" s="2">
        <f xml:space="preserve"> ABS(-0.316*137.29*EXP(-0.316*B18)*B18/C18)</f>
        <v>0.97668038582919015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4"/>
    </row>
    <row r="22" spans="1:22" x14ac:dyDescent="0.3">
      <c r="A22" s="2" t="s">
        <v>8</v>
      </c>
      <c r="B22" s="2">
        <f>ABS((51.299/B18) * (B18/C18))</f>
        <v>0.9922860739520899</v>
      </c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4"/>
    </row>
    <row r="23" spans="1:22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4"/>
    </row>
    <row r="24" spans="1:22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4"/>
    </row>
    <row r="25" spans="1:22" x14ac:dyDescent="0.3">
      <c r="A25" s="2" t="s">
        <v>10</v>
      </c>
      <c r="B25" s="2">
        <f>ABS((B13-B2)/(A13-A2)*AVERAGE(A2:A13)/AVERAGE(B2:B13))</f>
        <v>1.172834292625959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4"/>
    </row>
    <row r="26" spans="1:22" x14ac:dyDescent="0.3">
      <c r="A26" s="2" t="s">
        <v>11</v>
      </c>
      <c r="B26" s="2">
        <f>ABS((C13-C2)/(A13-A2)*AVERAGE(A2:A13)/AVERAGE(C2:C13))</f>
        <v>1.0320912718484796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4"/>
    </row>
    <row r="27" spans="1:22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4"/>
    </row>
    <row r="28" spans="1:22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4"/>
    </row>
    <row r="29" spans="1:22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4"/>
    </row>
    <row r="30" spans="1:22" x14ac:dyDescent="0.3">
      <c r="A30" s="2"/>
      <c r="B30" s="2" t="s">
        <v>12</v>
      </c>
      <c r="C30" s="2" t="s">
        <v>6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4"/>
    </row>
    <row r="31" spans="1:22" x14ac:dyDescent="0.3">
      <c r="A31" s="2">
        <f>137.29*EXP(-0.316 * ($B31 + $T$1)) - (51.299*LN($B31) - 6.1889)</f>
        <v>1.3153132911725152E-6</v>
      </c>
      <c r="B31" s="2">
        <v>2.8528465560630698</v>
      </c>
      <c r="C31" s="2">
        <f xml:space="preserve"> (51.299*LN($B31) - 6.1889)</f>
        <v>47.588728527419249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4"/>
    </row>
    <row r="32" spans="1:22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4"/>
    </row>
    <row r="33" spans="1:22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4"/>
    </row>
    <row r="34" spans="1:22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4"/>
    </row>
    <row r="35" spans="1:22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4"/>
    </row>
    <row r="36" spans="1:22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4"/>
    </row>
    <row r="37" spans="1:22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4"/>
    </row>
    <row r="38" spans="1:22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4"/>
    </row>
    <row r="39" spans="1:22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4"/>
    </row>
    <row r="40" spans="1:22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4"/>
    </row>
    <row r="41" spans="1:22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4"/>
    </row>
    <row r="42" spans="1:22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4"/>
    </row>
    <row r="43" spans="1:22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4"/>
    </row>
    <row r="44" spans="1:22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4"/>
    </row>
    <row r="45" spans="1:22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4"/>
    </row>
    <row r="46" spans="1:22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4"/>
    </row>
    <row r="47" spans="1:22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4"/>
    </row>
    <row r="48" spans="1:22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4"/>
    </row>
    <row r="49" spans="1:22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4"/>
    </row>
    <row r="50" spans="1:22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4"/>
    </row>
    <row r="51" spans="1:22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4"/>
    </row>
    <row r="52" spans="1:22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4"/>
    </row>
    <row r="53" spans="1:22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4"/>
    </row>
    <row r="54" spans="1:22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4"/>
    </row>
    <row r="55" spans="1:22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4"/>
    </row>
    <row r="56" spans="1:22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4"/>
    </row>
    <row r="57" spans="1:22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4"/>
    </row>
    <row r="58" spans="1:22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4"/>
    </row>
    <row r="59" spans="1:22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4"/>
    </row>
    <row r="60" spans="1:22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4"/>
    </row>
    <row r="61" spans="1:22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Vlad</cp:lastModifiedBy>
  <dcterms:created xsi:type="dcterms:W3CDTF">2022-09-20T21:37:36Z</dcterms:created>
  <dcterms:modified xsi:type="dcterms:W3CDTF">2022-09-21T21:14:40Z</dcterms:modified>
</cp:coreProperties>
</file>