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EPRO SANDRO\Documents\R\REPRO CAMPANHAS\2024\FEV\"/>
    </mc:Choice>
  </mc:AlternateContent>
  <xr:revisionPtr revIDLastSave="0" documentId="8_{3F440141-A02B-41B4-B7E2-113907C727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DIDOS" sheetId="1" r:id="rId1"/>
    <sheet name="AUXILIAR" sheetId="2" r:id="rId2"/>
    <sheet name="RESUMO" sheetId="3" r:id="rId3"/>
  </sheets>
  <definedNames>
    <definedName name="DadosExternos_1" localSheetId="0">PEDIDOS!$A$1:$C$173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q6CTFE4C3IM/blLilrA1dHUBklaFNLtYXsh+j64Rz4w="/>
    </ext>
  </extLst>
</workbook>
</file>

<file path=xl/calcChain.xml><?xml version="1.0" encoding="utf-8"?>
<calcChain xmlns="http://schemas.openxmlformats.org/spreadsheetml/2006/main">
  <c r="C7" i="3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C11" i="3"/>
  <c r="B11" i="3"/>
  <c r="B5" i="2"/>
  <c r="B4" i="2"/>
  <c r="B3" i="2"/>
  <c r="B2" i="2"/>
  <c r="C6" i="3" l="1"/>
  <c r="C5" i="3"/>
  <c r="C4" i="3"/>
  <c r="C3" i="3"/>
</calcChain>
</file>

<file path=xl/sharedStrings.xml><?xml version="1.0" encoding="utf-8"?>
<sst xmlns="http://schemas.openxmlformats.org/spreadsheetml/2006/main" count="202" uniqueCount="17">
  <si>
    <t>ID_PEDIDO</t>
  </si>
  <si>
    <t>DATA</t>
  </si>
  <si>
    <t>VALOR.VENDA</t>
  </si>
  <si>
    <t>NOME</t>
  </si>
  <si>
    <t>CPF</t>
  </si>
  <si>
    <t>ROSANA MARILU DA SILVEIRA</t>
  </si>
  <si>
    <t>HELOISA SOARES</t>
  </si>
  <si>
    <t>SANDRA FRUTUOSO</t>
  </si>
  <si>
    <t>101.966.379-02</t>
  </si>
  <si>
    <t>018.277.109-18</t>
  </si>
  <si>
    <t>DAIANE VANESSA P. GARCIA</t>
  </si>
  <si>
    <t>ANDYARA MULLER</t>
  </si>
  <si>
    <t>VALOR</t>
  </si>
  <si>
    <t>096.303.829-03</t>
  </si>
  <si>
    <t>027.034.879-40</t>
  </si>
  <si>
    <t>126.329.439-14</t>
  </si>
  <si>
    <t>ADRIANO CLEMER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</si>
</sst>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m/d/yyyy"/>
    <numFmt numFmtId="165" formatCode="#,##0.00&quot; &quot;;#,##0.00&quot; &quot;;&quot;-&quot;#&quot; &quot;;&quot; &quot;@"/>
  </numFmts>
  <fonts count="5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3" fillId="0" borderId="0" xfId="0" applyFont="1"/>
    <xf numFmtId="9" fontId="4" fillId="0" borderId="0" xfId="0" applyNumberFormat="1" applyFont="1"/>
  </cellXfs>
  <cellStyles count="1">
    <cellStyle name="Normal" xfId="0" builtinId="0"/>
  </cellStyles>
  <dxfs count="5">
    <dxf>
      <numFmt numFmtId="0" formatCode="General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Invisible" pivot="0" table="0" count="0" xr9:uid="{9A8820BC-30DE-4216-A6F1-E79B52AFDDC0}"/>
    <tableStyle name="PEDIDOS-style" pivot="0" count="4" xr9:uid="{00000000-0011-0000-FFFF-FFFF00000000}">
      <tableStyleElement type="headerRow" dxfId="4"/>
      <tableStyleElement type="total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73">
  <tableColumns count="5">
    <tableColumn id="1" xr3:uid="{00000000-0010-0000-0000-000001000000}" name="ID_PEDIDO"/>
    <tableColumn id="2" xr3:uid="{00000000-0010-0000-0000-000002000000}" name="DATA"/>
    <tableColumn id="3" xr3:uid="{00000000-0010-0000-0000-000003000000}" name="VALOR.VENDA"/>
    <tableColumn id="4" xr3:uid="{00000000-0010-0000-0000-000004000000}" name="NOME"/>
    <tableColumn id="5" xr3:uid="{00000000-0010-0000-0000-000005000000}" name="CPF" dataDxfId="0">
      <calculatedColumnFormula>IFERROR(INDEX(AUXILIAR!$B$2:$B$6,MATCH(PEDIDOS!$D2,AUXILIAR!$A$2:$A$6,0),1),"")</calculatedColumnFormula>
    </tableColumn>
  </tableColumns>
  <tableStyleInfo name="PEDID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" sqref="D1"/>
    </sheetView>
  </sheetViews>
  <sheetFormatPr defaultColWidth="14.453125" defaultRowHeight="15" customHeight="1" x14ac:dyDescent="0.35"/>
  <cols>
    <col min="1" max="1" width="12.54296875" customWidth="1"/>
    <col min="2" max="2" width="10.54296875" customWidth="1"/>
    <col min="3" max="3" width="15.453125" customWidth="1"/>
    <col min="4" max="4" width="26.08984375" customWidth="1"/>
    <col min="5" max="5" width="13.6328125" bestFit="1" customWidth="1"/>
    <col min="6" max="6" width="8.81640625" customWidth="1"/>
    <col min="7" max="26" width="8.726562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5">
      <c r="A2" s="2">
        <v>13865548</v>
      </c>
      <c r="B2" s="3">
        <v>45329</v>
      </c>
      <c r="C2" s="4">
        <v>250</v>
      </c>
      <c r="D2" s="2" t="s">
        <v>5</v>
      </c>
      <c r="E2" s="2" t="str">
        <f>IFERROR(INDEX(AUXILIAR!$B$2:$B$6,MATCH(PEDIDOS!$D2,AUXILIAR!$A$2:$A$6,0),1),"")</f>
        <v>018.277.109-18</v>
      </c>
    </row>
    <row r="3" spans="1:5" ht="14.25" customHeight="1" x14ac:dyDescent="0.35">
      <c r="A3" s="2">
        <v>13888138</v>
      </c>
      <c r="B3" s="3">
        <v>45324</v>
      </c>
      <c r="C3" s="4">
        <v>970.2</v>
      </c>
      <c r="D3" s="2" t="s">
        <v>6</v>
      </c>
      <c r="E3" s="2" t="str">
        <f>IFERROR(INDEX(AUXILIAR!$B$2:$B$6,MATCH(PEDIDOS!$D3,AUXILIAR!$A$2:$A$6,0),1),"")</f>
        <v>126.329.439-14</v>
      </c>
    </row>
    <row r="4" spans="1:5" ht="14.25" customHeight="1" x14ac:dyDescent="0.35">
      <c r="A4" s="2">
        <v>13893624</v>
      </c>
      <c r="B4" s="3">
        <v>45323</v>
      </c>
      <c r="C4" s="4">
        <v>268</v>
      </c>
      <c r="D4" s="2" t="s">
        <v>6</v>
      </c>
      <c r="E4" s="2" t="str">
        <f>IFERROR(INDEX(AUXILIAR!$B$2:$B$6,MATCH(PEDIDOS!$D4,AUXILIAR!$A$2:$A$6,0),1),"")</f>
        <v>126.329.439-14</v>
      </c>
    </row>
    <row r="5" spans="1:5" ht="14.25" customHeight="1" x14ac:dyDescent="0.35">
      <c r="A5" s="2">
        <v>13901910</v>
      </c>
      <c r="B5" s="3">
        <v>45325</v>
      </c>
      <c r="C5" s="4">
        <v>526.03</v>
      </c>
      <c r="D5" s="2" t="s">
        <v>6</v>
      </c>
      <c r="E5" s="2" t="str">
        <f>IFERROR(INDEX(AUXILIAR!$B$2:$B$6,MATCH(PEDIDOS!$D5,AUXILIAR!$A$2:$A$6,0),1),"")</f>
        <v>126.329.439-14</v>
      </c>
    </row>
    <row r="6" spans="1:5" ht="14.25" customHeight="1" x14ac:dyDescent="0.35">
      <c r="A6" s="2">
        <v>13902701</v>
      </c>
      <c r="B6" s="3">
        <v>45323</v>
      </c>
      <c r="C6" s="4">
        <v>929.06</v>
      </c>
      <c r="D6" s="2" t="s">
        <v>7</v>
      </c>
      <c r="E6" s="2" t="str">
        <f>IFERROR(INDEX(AUXILIAR!$B$2:$B$6,MATCH(PEDIDOS!$D6,AUXILIAR!$A$2:$A$6,0),1),"")</f>
        <v>027.034.879-40</v>
      </c>
    </row>
    <row r="7" spans="1:5" ht="14.25" customHeight="1" x14ac:dyDescent="0.35">
      <c r="A7" s="2">
        <v>13903320</v>
      </c>
      <c r="B7" s="3">
        <v>45323</v>
      </c>
      <c r="C7" s="4">
        <v>351.3</v>
      </c>
      <c r="D7" s="2" t="s">
        <v>6</v>
      </c>
      <c r="E7" s="2" t="str">
        <f>IFERROR(INDEX(AUXILIAR!$B$2:$B$6,MATCH(PEDIDOS!$D7,AUXILIAR!$A$2:$A$6,0),1),"")</f>
        <v>126.329.439-14</v>
      </c>
    </row>
    <row r="8" spans="1:5" ht="14.25" customHeight="1" x14ac:dyDescent="0.35">
      <c r="A8" s="2">
        <v>13903812</v>
      </c>
      <c r="B8" s="3">
        <v>45323</v>
      </c>
      <c r="C8" s="4">
        <v>350.1</v>
      </c>
      <c r="D8" s="2" t="s">
        <v>7</v>
      </c>
      <c r="E8" s="2" t="str">
        <f>IFERROR(INDEX(AUXILIAR!$B$2:$B$6,MATCH(PEDIDOS!$D8,AUXILIAR!$A$2:$A$6,0),1),"")</f>
        <v>027.034.879-40</v>
      </c>
    </row>
    <row r="9" spans="1:5" ht="14.25" customHeight="1" x14ac:dyDescent="0.35">
      <c r="A9" s="2">
        <v>13903867</v>
      </c>
      <c r="B9" s="3">
        <v>45323</v>
      </c>
      <c r="C9" s="4">
        <v>1159.9000000000001</v>
      </c>
      <c r="D9" s="2" t="s">
        <v>5</v>
      </c>
      <c r="E9" s="2" t="str">
        <f>IFERROR(INDEX(AUXILIAR!$B$2:$B$6,MATCH(PEDIDOS!$D9,AUXILIAR!$A$2:$A$6,0),1),"")</f>
        <v>018.277.109-18</v>
      </c>
    </row>
    <row r="10" spans="1:5" ht="14.25" customHeight="1" x14ac:dyDescent="0.35">
      <c r="A10" s="2">
        <v>13903957</v>
      </c>
      <c r="B10" s="3">
        <v>45324</v>
      </c>
      <c r="C10" s="4">
        <v>286.55</v>
      </c>
      <c r="D10" s="2" t="s">
        <v>7</v>
      </c>
      <c r="E10" s="2" t="str">
        <f>IFERROR(INDEX(AUXILIAR!$B$2:$B$6,MATCH(PEDIDOS!$D10,AUXILIAR!$A$2:$A$6,0),1),"")</f>
        <v>027.034.879-40</v>
      </c>
    </row>
    <row r="11" spans="1:5" ht="14.25" customHeight="1" x14ac:dyDescent="0.35">
      <c r="A11" s="2">
        <v>13903980</v>
      </c>
      <c r="B11" s="3">
        <v>45324</v>
      </c>
      <c r="C11" s="4">
        <v>421.37</v>
      </c>
      <c r="D11" s="2" t="s">
        <v>6</v>
      </c>
      <c r="E11" s="2" t="str">
        <f>IFERROR(INDEX(AUXILIAR!$B$2:$B$6,MATCH(PEDIDOS!$D11,AUXILIAR!$A$2:$A$6,0),1),"")</f>
        <v>126.329.439-14</v>
      </c>
    </row>
    <row r="12" spans="1:5" ht="14.25" customHeight="1" x14ac:dyDescent="0.35">
      <c r="A12" s="2">
        <v>13905925</v>
      </c>
      <c r="B12" s="3">
        <v>45328</v>
      </c>
      <c r="C12" s="4">
        <v>388.8</v>
      </c>
      <c r="D12" s="2" t="s">
        <v>7</v>
      </c>
      <c r="E12" s="2" t="str">
        <f>IFERROR(INDEX(AUXILIAR!$B$2:$B$6,MATCH(PEDIDOS!$D12,AUXILIAR!$A$2:$A$6,0),1),"")</f>
        <v>027.034.879-40</v>
      </c>
    </row>
    <row r="13" spans="1:5" ht="14.25" customHeight="1" x14ac:dyDescent="0.35">
      <c r="A13" s="2">
        <v>13906055</v>
      </c>
      <c r="B13" s="3">
        <v>45327</v>
      </c>
      <c r="C13" s="4">
        <v>269.11</v>
      </c>
      <c r="D13" s="2" t="s">
        <v>7</v>
      </c>
      <c r="E13" s="2" t="str">
        <f>IFERROR(INDEX(AUXILIAR!$B$2:$B$6,MATCH(PEDIDOS!$D13,AUXILIAR!$A$2:$A$6,0),1),"")</f>
        <v>027.034.879-40</v>
      </c>
    </row>
    <row r="14" spans="1:5" ht="14.25" customHeight="1" x14ac:dyDescent="0.35">
      <c r="A14" s="2">
        <v>13906202</v>
      </c>
      <c r="B14" s="3">
        <v>45324</v>
      </c>
      <c r="C14" s="4">
        <v>739.64</v>
      </c>
      <c r="D14" s="2" t="s">
        <v>5</v>
      </c>
      <c r="E14" s="2" t="str">
        <f>IFERROR(INDEX(AUXILIAR!$B$2:$B$6,MATCH(PEDIDOS!$D14,AUXILIAR!$A$2:$A$6,0),1),"")</f>
        <v>018.277.109-18</v>
      </c>
    </row>
    <row r="15" spans="1:5" ht="14.25" customHeight="1" x14ac:dyDescent="0.35">
      <c r="A15" s="2">
        <v>13906228</v>
      </c>
      <c r="B15" s="3">
        <v>45324</v>
      </c>
      <c r="C15" s="4">
        <v>268</v>
      </c>
      <c r="D15" s="2" t="s">
        <v>5</v>
      </c>
      <c r="E15" s="2" t="str">
        <f>IFERROR(INDEX(AUXILIAR!$B$2:$B$6,MATCH(PEDIDOS!$D15,AUXILIAR!$A$2:$A$6,0),1),"")</f>
        <v>018.277.109-18</v>
      </c>
    </row>
    <row r="16" spans="1:5" ht="14.25" customHeight="1" x14ac:dyDescent="0.35">
      <c r="A16" s="2">
        <v>13906536</v>
      </c>
      <c r="B16" s="3">
        <v>45323</v>
      </c>
      <c r="C16" s="4">
        <v>302.39999999999998</v>
      </c>
      <c r="D16" s="2" t="s">
        <v>5</v>
      </c>
      <c r="E16" s="2" t="str">
        <f>IFERROR(INDEX(AUXILIAR!$B$2:$B$6,MATCH(PEDIDOS!$D16,AUXILIAR!$A$2:$A$6,0),1),"")</f>
        <v>018.277.109-18</v>
      </c>
    </row>
    <row r="17" spans="1:5" ht="14.25" customHeight="1" x14ac:dyDescent="0.35">
      <c r="A17" s="2">
        <v>13906697</v>
      </c>
      <c r="B17" s="3">
        <v>45324</v>
      </c>
      <c r="C17" s="4">
        <v>897.08</v>
      </c>
      <c r="D17" s="2" t="s">
        <v>7</v>
      </c>
      <c r="E17" s="2" t="str">
        <f>IFERROR(INDEX(AUXILIAR!$B$2:$B$6,MATCH(PEDIDOS!$D17,AUXILIAR!$A$2:$A$6,0),1),"")</f>
        <v>027.034.879-40</v>
      </c>
    </row>
    <row r="18" spans="1:5" ht="14.25" customHeight="1" x14ac:dyDescent="0.35">
      <c r="A18" s="2">
        <v>13906970</v>
      </c>
      <c r="B18" s="3">
        <v>45324</v>
      </c>
      <c r="C18" s="4">
        <v>934.8</v>
      </c>
      <c r="D18" s="2" t="s">
        <v>5</v>
      </c>
      <c r="E18" s="2" t="str">
        <f>IFERROR(INDEX(AUXILIAR!$B$2:$B$6,MATCH(PEDIDOS!$D18,AUXILIAR!$A$2:$A$6,0),1),"")</f>
        <v>018.277.109-18</v>
      </c>
    </row>
    <row r="19" spans="1:5" ht="14.25" customHeight="1" x14ac:dyDescent="0.35">
      <c r="A19" s="2">
        <v>13908575</v>
      </c>
      <c r="B19" s="3">
        <v>45324</v>
      </c>
      <c r="C19" s="4">
        <v>158.41</v>
      </c>
      <c r="D19" s="2" t="s">
        <v>7</v>
      </c>
      <c r="E19" s="2" t="str">
        <f>IFERROR(INDEX(AUXILIAR!$B$2:$B$6,MATCH(PEDIDOS!$D19,AUXILIAR!$A$2:$A$6,0),1),"")</f>
        <v>027.034.879-40</v>
      </c>
    </row>
    <row r="20" spans="1:5" ht="14.25" customHeight="1" x14ac:dyDescent="0.35">
      <c r="A20" s="2">
        <v>13908679</v>
      </c>
      <c r="B20" s="3">
        <v>45328</v>
      </c>
      <c r="C20" s="4">
        <v>1703.14</v>
      </c>
      <c r="D20" s="2" t="s">
        <v>5</v>
      </c>
      <c r="E20" s="2" t="str">
        <f>IFERROR(INDEX(AUXILIAR!$B$2:$B$6,MATCH(PEDIDOS!$D20,AUXILIAR!$A$2:$A$6,0),1),"")</f>
        <v>018.277.109-18</v>
      </c>
    </row>
    <row r="21" spans="1:5" ht="14.25" customHeight="1" x14ac:dyDescent="0.35">
      <c r="A21" s="2">
        <v>13909176</v>
      </c>
      <c r="B21" s="3">
        <v>45324</v>
      </c>
      <c r="C21" s="4">
        <v>158.41</v>
      </c>
      <c r="D21" s="2" t="s">
        <v>7</v>
      </c>
      <c r="E21" s="2" t="str">
        <f>IFERROR(INDEX(AUXILIAR!$B$2:$B$6,MATCH(PEDIDOS!$D21,AUXILIAR!$A$2:$A$6,0),1),"")</f>
        <v>027.034.879-40</v>
      </c>
    </row>
    <row r="22" spans="1:5" ht="14.25" customHeight="1" x14ac:dyDescent="0.35">
      <c r="A22" s="2">
        <v>13912074</v>
      </c>
      <c r="B22" s="3">
        <v>45328</v>
      </c>
      <c r="C22" s="4">
        <v>1184.9000000000001</v>
      </c>
      <c r="D22" s="2" t="s">
        <v>7</v>
      </c>
      <c r="E22" s="2" t="str">
        <f>IFERROR(INDEX(AUXILIAR!$B$2:$B$6,MATCH(PEDIDOS!$D22,AUXILIAR!$A$2:$A$6,0),1),"")</f>
        <v>027.034.879-40</v>
      </c>
    </row>
    <row r="23" spans="1:5" ht="14.25" customHeight="1" x14ac:dyDescent="0.35">
      <c r="A23" s="2">
        <v>13912085</v>
      </c>
      <c r="B23" s="3">
        <v>45329</v>
      </c>
      <c r="C23" s="4">
        <v>268</v>
      </c>
      <c r="D23" s="2" t="s">
        <v>7</v>
      </c>
      <c r="E23" s="2" t="str">
        <f>IFERROR(INDEX(AUXILIAR!$B$2:$B$6,MATCH(PEDIDOS!$D23,AUXILIAR!$A$2:$A$6,0),1),"")</f>
        <v>027.034.879-40</v>
      </c>
    </row>
    <row r="24" spans="1:5" ht="14.25" customHeight="1" x14ac:dyDescent="0.35">
      <c r="A24" s="2">
        <v>13912138</v>
      </c>
      <c r="B24" s="3">
        <v>45324</v>
      </c>
      <c r="C24" s="4">
        <v>261</v>
      </c>
      <c r="D24" s="2" t="s">
        <v>6</v>
      </c>
      <c r="E24" s="2" t="str">
        <f>IFERROR(INDEX(AUXILIAR!$B$2:$B$6,MATCH(PEDIDOS!$D24,AUXILIAR!$A$2:$A$6,0),1),"")</f>
        <v>126.329.439-14</v>
      </c>
    </row>
    <row r="25" spans="1:5" ht="14.25" customHeight="1" x14ac:dyDescent="0.35">
      <c r="A25" s="2">
        <v>13912148</v>
      </c>
      <c r="B25" s="3">
        <v>45328</v>
      </c>
      <c r="C25" s="4">
        <v>138</v>
      </c>
      <c r="D25" s="2" t="s">
        <v>6</v>
      </c>
      <c r="E25" s="2" t="str">
        <f>IFERROR(INDEX(AUXILIAR!$B$2:$B$6,MATCH(PEDIDOS!$D25,AUXILIAR!$A$2:$A$6,0),1),"")</f>
        <v>126.329.439-14</v>
      </c>
    </row>
    <row r="26" spans="1:5" ht="14.25" customHeight="1" x14ac:dyDescent="0.35">
      <c r="A26" s="2">
        <v>13912159</v>
      </c>
      <c r="B26" s="3">
        <v>45328</v>
      </c>
      <c r="C26" s="4">
        <v>491.41</v>
      </c>
      <c r="D26" s="2" t="s">
        <v>11</v>
      </c>
      <c r="E26" s="2" t="str">
        <f>IFERROR(INDEX(AUXILIAR!$B$2:$B$6,MATCH(PEDIDOS!$D26,AUXILIAR!$A$2:$A$6,0),1),"")</f>
        <v>101.966.379-02</v>
      </c>
    </row>
    <row r="27" spans="1:5" ht="14.25" customHeight="1" x14ac:dyDescent="0.35">
      <c r="A27" s="2">
        <v>13912201</v>
      </c>
      <c r="B27" s="3">
        <v>45324</v>
      </c>
      <c r="C27" s="4">
        <v>11.5</v>
      </c>
      <c r="D27" s="2" t="s">
        <v>11</v>
      </c>
      <c r="E27" s="2" t="str">
        <f>IFERROR(INDEX(AUXILIAR!$B$2:$B$6,MATCH(PEDIDOS!$D27,AUXILIAR!$A$2:$A$6,0),1),"")</f>
        <v>101.966.379-02</v>
      </c>
    </row>
    <row r="28" spans="1:5" ht="14.25" customHeight="1" x14ac:dyDescent="0.35">
      <c r="A28" s="2">
        <v>13912223</v>
      </c>
      <c r="B28" s="3">
        <v>45324</v>
      </c>
      <c r="C28" s="4">
        <v>210.8</v>
      </c>
      <c r="D28" s="2" t="s">
        <v>5</v>
      </c>
      <c r="E28" s="2" t="str">
        <f>IFERROR(INDEX(AUXILIAR!$B$2:$B$6,MATCH(PEDIDOS!$D28,AUXILIAR!$A$2:$A$6,0),1),"")</f>
        <v>018.277.109-18</v>
      </c>
    </row>
    <row r="29" spans="1:5" ht="14.25" customHeight="1" x14ac:dyDescent="0.35">
      <c r="A29" s="2">
        <v>13912235</v>
      </c>
      <c r="B29" s="3">
        <v>45327</v>
      </c>
      <c r="C29" s="4">
        <v>210.61</v>
      </c>
      <c r="D29" s="2" t="s">
        <v>5</v>
      </c>
      <c r="E29" s="2" t="str">
        <f>IFERROR(INDEX(AUXILIAR!$B$2:$B$6,MATCH(PEDIDOS!$D29,AUXILIAR!$A$2:$A$6,0),1),"")</f>
        <v>018.277.109-18</v>
      </c>
    </row>
    <row r="30" spans="1:5" ht="14.25" customHeight="1" x14ac:dyDescent="0.35">
      <c r="A30" s="2">
        <v>13912298</v>
      </c>
      <c r="B30" s="3">
        <v>45328</v>
      </c>
      <c r="C30" s="4">
        <v>670.76</v>
      </c>
      <c r="D30" s="2" t="s">
        <v>5</v>
      </c>
      <c r="E30" s="2" t="str">
        <f>IFERROR(INDEX(AUXILIAR!$B$2:$B$6,MATCH(PEDIDOS!$D30,AUXILIAR!$A$2:$A$6,0),1),"")</f>
        <v>018.277.109-18</v>
      </c>
    </row>
    <row r="31" spans="1:5" ht="14.25" customHeight="1" x14ac:dyDescent="0.35">
      <c r="A31" s="2">
        <v>13912404</v>
      </c>
      <c r="B31" s="3">
        <v>45328</v>
      </c>
      <c r="C31" s="4">
        <v>731.35</v>
      </c>
      <c r="D31" s="2" t="s">
        <v>7</v>
      </c>
      <c r="E31" s="2" t="str">
        <f>IFERROR(INDEX(AUXILIAR!$B$2:$B$6,MATCH(PEDIDOS!$D31,AUXILIAR!$A$2:$A$6,0),1),"")</f>
        <v>027.034.879-40</v>
      </c>
    </row>
    <row r="32" spans="1:5" ht="14.25" customHeight="1" x14ac:dyDescent="0.35">
      <c r="A32" s="2">
        <v>13913723</v>
      </c>
      <c r="B32" s="3">
        <v>45329</v>
      </c>
      <c r="C32" s="4">
        <v>1084.8599999999999</v>
      </c>
      <c r="D32" s="2" t="s">
        <v>11</v>
      </c>
      <c r="E32" s="2" t="str">
        <f>IFERROR(INDEX(AUXILIAR!$B$2:$B$6,MATCH(PEDIDOS!$D32,AUXILIAR!$A$2:$A$6,0),1),"")</f>
        <v>101.966.379-02</v>
      </c>
    </row>
    <row r="33" spans="1:5" ht="14.25" customHeight="1" x14ac:dyDescent="0.35">
      <c r="A33" s="2">
        <v>13913726</v>
      </c>
      <c r="B33" s="3">
        <v>45328</v>
      </c>
      <c r="C33" s="4">
        <v>268</v>
      </c>
      <c r="D33" s="2" t="s">
        <v>11</v>
      </c>
      <c r="E33" s="2" t="str">
        <f>IFERROR(INDEX(AUXILIAR!$B$2:$B$6,MATCH(PEDIDOS!$D33,AUXILIAR!$A$2:$A$6,0),1),"")</f>
        <v>101.966.379-02</v>
      </c>
    </row>
    <row r="34" spans="1:5" ht="14.25" customHeight="1" x14ac:dyDescent="0.35">
      <c r="A34" s="2">
        <v>13914377</v>
      </c>
      <c r="B34" s="3">
        <v>45327</v>
      </c>
      <c r="C34" s="4">
        <v>15.9</v>
      </c>
      <c r="D34" s="2" t="s">
        <v>7</v>
      </c>
      <c r="E34" s="2" t="str">
        <f>IFERROR(INDEX(AUXILIAR!$B$2:$B$6,MATCH(PEDIDOS!$D34,AUXILIAR!$A$2:$A$6,0),1),"")</f>
        <v>027.034.879-40</v>
      </c>
    </row>
    <row r="35" spans="1:5" ht="14.25" customHeight="1" x14ac:dyDescent="0.35">
      <c r="A35" s="2">
        <v>13914401</v>
      </c>
      <c r="B35" s="3">
        <v>45327</v>
      </c>
      <c r="C35" s="4">
        <v>277.20999999999998</v>
      </c>
      <c r="D35" s="2" t="s">
        <v>5</v>
      </c>
      <c r="E35" s="2" t="str">
        <f>IFERROR(INDEX(AUXILIAR!$B$2:$B$6,MATCH(PEDIDOS!$D35,AUXILIAR!$A$2:$A$6,0),1),"")</f>
        <v>018.277.109-18</v>
      </c>
    </row>
    <row r="36" spans="1:5" ht="14.25" customHeight="1" x14ac:dyDescent="0.35">
      <c r="A36" s="2">
        <v>13914428</v>
      </c>
      <c r="B36" s="3">
        <v>45329</v>
      </c>
      <c r="C36" s="4">
        <v>430.82</v>
      </c>
      <c r="D36" s="2" t="s">
        <v>7</v>
      </c>
      <c r="E36" s="2" t="str">
        <f>IFERROR(INDEX(AUXILIAR!$B$2:$B$6,MATCH(PEDIDOS!$D36,AUXILIAR!$A$2:$A$6,0),1),"")</f>
        <v>027.034.879-40</v>
      </c>
    </row>
    <row r="37" spans="1:5" ht="14.25" customHeight="1" x14ac:dyDescent="0.35">
      <c r="A37" s="2">
        <v>13915391</v>
      </c>
      <c r="B37" s="3">
        <v>45327</v>
      </c>
      <c r="C37" s="4">
        <v>261</v>
      </c>
      <c r="D37" s="2" t="s">
        <v>7</v>
      </c>
      <c r="E37" s="2" t="str">
        <f>IFERROR(INDEX(AUXILIAR!$B$2:$B$6,MATCH(PEDIDOS!$D37,AUXILIAR!$A$2:$A$6,0),1),"")</f>
        <v>027.034.879-40</v>
      </c>
    </row>
    <row r="38" spans="1:5" ht="14.25" customHeight="1" x14ac:dyDescent="0.35">
      <c r="A38" s="2">
        <v>13915426</v>
      </c>
      <c r="B38" s="3">
        <v>45327</v>
      </c>
      <c r="C38" s="4">
        <v>210.8</v>
      </c>
      <c r="D38" s="2" t="s">
        <v>7</v>
      </c>
      <c r="E38" s="2" t="str">
        <f>IFERROR(INDEX(AUXILIAR!$B$2:$B$6,MATCH(PEDIDOS!$D38,AUXILIAR!$A$2:$A$6,0),1),"")</f>
        <v>027.034.879-40</v>
      </c>
    </row>
    <row r="39" spans="1:5" ht="14.25" customHeight="1" x14ac:dyDescent="0.35">
      <c r="A39" s="2">
        <v>13915453</v>
      </c>
      <c r="B39" s="3">
        <v>45329</v>
      </c>
      <c r="C39" s="4">
        <v>867.56</v>
      </c>
      <c r="D39" s="2" t="s">
        <v>5</v>
      </c>
      <c r="E39" s="2" t="str">
        <f>IFERROR(INDEX(AUXILIAR!$B$2:$B$6,MATCH(PEDIDOS!$D39,AUXILIAR!$A$2:$A$6,0),1),"")</f>
        <v>018.277.109-18</v>
      </c>
    </row>
    <row r="40" spans="1:5" ht="14.25" customHeight="1" x14ac:dyDescent="0.35">
      <c r="A40" s="2">
        <v>13916076</v>
      </c>
      <c r="B40" s="3">
        <v>45327</v>
      </c>
      <c r="C40" s="4">
        <v>92.45</v>
      </c>
      <c r="D40" s="2" t="s">
        <v>11</v>
      </c>
      <c r="E40" s="2" t="str">
        <f>IFERROR(INDEX(AUXILIAR!$B$2:$B$6,MATCH(PEDIDOS!$D40,AUXILIAR!$A$2:$A$6,0),1),"")</f>
        <v>101.966.379-02</v>
      </c>
    </row>
    <row r="41" spans="1:5" ht="14.25" customHeight="1" x14ac:dyDescent="0.35">
      <c r="A41" s="2">
        <v>13916158</v>
      </c>
      <c r="B41" s="3">
        <v>45328</v>
      </c>
      <c r="C41" s="4">
        <v>174.6</v>
      </c>
      <c r="D41" s="2" t="s">
        <v>11</v>
      </c>
      <c r="E41" s="2" t="str">
        <f>IFERROR(INDEX(AUXILIAR!$B$2:$B$6,MATCH(PEDIDOS!$D41,AUXILIAR!$A$2:$A$6,0),1),"")</f>
        <v>101.966.379-02</v>
      </c>
    </row>
    <row r="42" spans="1:5" ht="14.25" customHeight="1" x14ac:dyDescent="0.35">
      <c r="A42" s="2">
        <v>13916179</v>
      </c>
      <c r="B42" s="3">
        <v>45327</v>
      </c>
      <c r="C42" s="4">
        <v>261</v>
      </c>
      <c r="D42" s="2" t="s">
        <v>11</v>
      </c>
      <c r="E42" s="2" t="str">
        <f>IFERROR(INDEX(AUXILIAR!$B$2:$B$6,MATCH(PEDIDOS!$D42,AUXILIAR!$A$2:$A$6,0),1),"")</f>
        <v>101.966.379-02</v>
      </c>
    </row>
    <row r="43" spans="1:5" ht="14.25" customHeight="1" x14ac:dyDescent="0.35">
      <c r="A43" s="2">
        <v>13916691</v>
      </c>
      <c r="B43" s="3">
        <v>45329</v>
      </c>
      <c r="C43" s="4">
        <v>445.5</v>
      </c>
      <c r="D43" s="2" t="s">
        <v>7</v>
      </c>
      <c r="E43" s="2" t="str">
        <f>IFERROR(INDEX(AUXILIAR!$B$2:$B$6,MATCH(PEDIDOS!$D43,AUXILIAR!$A$2:$A$6,0),1),"")</f>
        <v>027.034.879-40</v>
      </c>
    </row>
    <row r="44" spans="1:5" ht="14.25" customHeight="1" x14ac:dyDescent="0.35">
      <c r="A44" s="2">
        <v>13916742</v>
      </c>
      <c r="B44" s="3">
        <v>45330</v>
      </c>
      <c r="C44" s="4">
        <v>138</v>
      </c>
      <c r="D44" s="2" t="s">
        <v>7</v>
      </c>
      <c r="E44" s="2" t="str">
        <f>IFERROR(INDEX(AUXILIAR!$B$2:$B$6,MATCH(PEDIDOS!$D44,AUXILIAR!$A$2:$A$6,0),1),"")</f>
        <v>027.034.879-40</v>
      </c>
    </row>
    <row r="45" spans="1:5" ht="14.25" customHeight="1" x14ac:dyDescent="0.35">
      <c r="A45" s="2">
        <v>13916807</v>
      </c>
      <c r="B45" s="3">
        <v>45328</v>
      </c>
      <c r="C45" s="4">
        <v>179.87</v>
      </c>
      <c r="D45" s="2" t="s">
        <v>7</v>
      </c>
      <c r="E45" s="2" t="str">
        <f>IFERROR(INDEX(AUXILIAR!$B$2:$B$6,MATCH(PEDIDOS!$D45,AUXILIAR!$A$2:$A$6,0),1),"")</f>
        <v>027.034.879-40</v>
      </c>
    </row>
    <row r="46" spans="1:5" ht="14.25" customHeight="1" x14ac:dyDescent="0.35">
      <c r="A46" s="2">
        <v>13916841</v>
      </c>
      <c r="B46" s="3">
        <v>45327</v>
      </c>
      <c r="C46" s="4">
        <v>150</v>
      </c>
      <c r="D46" s="2" t="s">
        <v>5</v>
      </c>
      <c r="E46" s="2" t="str">
        <f>IFERROR(INDEX(AUXILIAR!$B$2:$B$6,MATCH(PEDIDOS!$D46,AUXILIAR!$A$2:$A$6,0),1),"")</f>
        <v>018.277.109-18</v>
      </c>
    </row>
    <row r="47" spans="1:5" ht="14.25" customHeight="1" x14ac:dyDescent="0.35">
      <c r="A47" s="2">
        <v>13916957</v>
      </c>
      <c r="B47" s="3">
        <v>45329</v>
      </c>
      <c r="C47" s="4">
        <v>1193.92</v>
      </c>
      <c r="D47" s="2" t="s">
        <v>11</v>
      </c>
      <c r="E47" s="2" t="str">
        <f>IFERROR(INDEX(AUXILIAR!$B$2:$B$6,MATCH(PEDIDOS!$D47,AUXILIAR!$A$2:$A$6,0),1),"")</f>
        <v>101.966.379-02</v>
      </c>
    </row>
    <row r="48" spans="1:5" ht="14.25" customHeight="1" x14ac:dyDescent="0.35">
      <c r="A48" s="2">
        <v>13916971</v>
      </c>
      <c r="B48" s="3">
        <v>45329</v>
      </c>
      <c r="C48" s="4">
        <v>268</v>
      </c>
      <c r="D48" s="2" t="s">
        <v>11</v>
      </c>
      <c r="E48" s="2" t="str">
        <f>IFERROR(INDEX(AUXILIAR!$B$2:$B$6,MATCH(PEDIDOS!$D48,AUXILIAR!$A$2:$A$6,0),1),"")</f>
        <v>101.966.379-02</v>
      </c>
    </row>
    <row r="49" spans="1:5" ht="14.25" customHeight="1" x14ac:dyDescent="0.35">
      <c r="A49" s="2">
        <v>13916998</v>
      </c>
      <c r="B49" s="3">
        <v>45327</v>
      </c>
      <c r="C49" s="4">
        <v>109</v>
      </c>
      <c r="D49" s="2" t="s">
        <v>6</v>
      </c>
      <c r="E49" s="2" t="str">
        <f>IFERROR(INDEX(AUXILIAR!$B$2:$B$6,MATCH(PEDIDOS!$D49,AUXILIAR!$A$2:$A$6,0),1),"")</f>
        <v>126.329.439-14</v>
      </c>
    </row>
    <row r="50" spans="1:5" ht="14.25" customHeight="1" x14ac:dyDescent="0.35">
      <c r="A50" s="2">
        <v>13917430</v>
      </c>
      <c r="B50" s="3">
        <v>45329</v>
      </c>
      <c r="C50" s="4">
        <v>1057</v>
      </c>
      <c r="D50" s="2" t="s">
        <v>7</v>
      </c>
      <c r="E50" s="2" t="str">
        <f>IFERROR(INDEX(AUXILIAR!$B$2:$B$6,MATCH(PEDIDOS!$D50,AUXILIAR!$A$2:$A$6,0),1),"")</f>
        <v>027.034.879-40</v>
      </c>
    </row>
    <row r="51" spans="1:5" ht="14.25" customHeight="1" x14ac:dyDescent="0.35">
      <c r="A51" s="2">
        <v>13918258</v>
      </c>
      <c r="B51" s="3">
        <v>45329</v>
      </c>
      <c r="C51" s="4">
        <v>105.31</v>
      </c>
      <c r="D51" s="2" t="s">
        <v>5</v>
      </c>
      <c r="E51" s="2" t="str">
        <f>IFERROR(INDEX(AUXILIAR!$B$2:$B$6,MATCH(PEDIDOS!$D51,AUXILIAR!$A$2:$A$6,0),1),"")</f>
        <v>018.277.109-18</v>
      </c>
    </row>
    <row r="52" spans="1:5" ht="14.25" customHeight="1" x14ac:dyDescent="0.35">
      <c r="A52" s="2">
        <v>13918779</v>
      </c>
      <c r="B52" s="3">
        <v>45329</v>
      </c>
      <c r="C52" s="4">
        <v>302.39999999999998</v>
      </c>
      <c r="D52" s="2" t="s">
        <v>7</v>
      </c>
      <c r="E52" s="2" t="str">
        <f>IFERROR(INDEX(AUXILIAR!$B$2:$B$6,MATCH(PEDIDOS!$D52,AUXILIAR!$A$2:$A$6,0),1),"")</f>
        <v>027.034.879-40</v>
      </c>
    </row>
    <row r="53" spans="1:5" ht="14.25" customHeight="1" x14ac:dyDescent="0.35">
      <c r="A53" s="2">
        <v>13918835</v>
      </c>
      <c r="B53" s="3">
        <v>45328</v>
      </c>
      <c r="C53" s="4">
        <v>15.9</v>
      </c>
      <c r="D53" s="2" t="s">
        <v>7</v>
      </c>
      <c r="E53" s="2" t="str">
        <f>IFERROR(INDEX(AUXILIAR!$B$2:$B$6,MATCH(PEDIDOS!$D53,AUXILIAR!$A$2:$A$6,0),1),"")</f>
        <v>027.034.879-40</v>
      </c>
    </row>
    <row r="54" spans="1:5" ht="14.25" customHeight="1" x14ac:dyDescent="0.35">
      <c r="A54" s="2">
        <v>13920396</v>
      </c>
      <c r="B54" s="3">
        <v>45330</v>
      </c>
      <c r="C54" s="4">
        <v>622.70000000000005</v>
      </c>
      <c r="D54" s="2" t="s">
        <v>5</v>
      </c>
      <c r="E54" s="2" t="str">
        <f>IFERROR(INDEX(AUXILIAR!$B$2:$B$6,MATCH(PEDIDOS!$D54,AUXILIAR!$A$2:$A$6,0),1),"")</f>
        <v>018.277.109-18</v>
      </c>
    </row>
    <row r="55" spans="1:5" ht="14.25" customHeight="1" x14ac:dyDescent="0.35">
      <c r="A55" s="2">
        <v>13922516</v>
      </c>
      <c r="B55" s="3">
        <v>45331</v>
      </c>
      <c r="C55" s="4">
        <v>929.06</v>
      </c>
      <c r="D55" s="2" t="s">
        <v>11</v>
      </c>
      <c r="E55" s="2" t="str">
        <f>IFERROR(INDEX(AUXILIAR!$B$2:$B$6,MATCH(PEDIDOS!$D55,AUXILIAR!$A$2:$A$6,0),1),"")</f>
        <v>101.966.379-02</v>
      </c>
    </row>
    <row r="56" spans="1:5" ht="14.25" customHeight="1" x14ac:dyDescent="0.35">
      <c r="A56" s="2">
        <v>13922527</v>
      </c>
      <c r="B56" s="3">
        <v>45331</v>
      </c>
      <c r="C56" s="4">
        <v>268</v>
      </c>
      <c r="D56" s="2" t="s">
        <v>11</v>
      </c>
      <c r="E56" s="2" t="str">
        <f>IFERROR(INDEX(AUXILIAR!$B$2:$B$6,MATCH(PEDIDOS!$D56,AUXILIAR!$A$2:$A$6,0),1),"")</f>
        <v>101.966.379-02</v>
      </c>
    </row>
    <row r="57" spans="1:5" ht="14.25" customHeight="1" x14ac:dyDescent="0.35">
      <c r="A57" s="2">
        <v>13922557</v>
      </c>
      <c r="B57" s="3">
        <v>45331</v>
      </c>
      <c r="C57" s="4">
        <v>1084.8599999999999</v>
      </c>
      <c r="D57" s="2" t="s">
        <v>5</v>
      </c>
      <c r="E57" s="2" t="str">
        <f>IFERROR(INDEX(AUXILIAR!$B$2:$B$6,MATCH(PEDIDOS!$D57,AUXILIAR!$A$2:$A$6,0),1),"")</f>
        <v>018.277.109-18</v>
      </c>
    </row>
    <row r="58" spans="1:5" ht="14.25" customHeight="1" x14ac:dyDescent="0.35">
      <c r="A58" s="2">
        <v>13922579</v>
      </c>
      <c r="B58" s="3">
        <v>45336</v>
      </c>
      <c r="C58" s="4">
        <v>897.08</v>
      </c>
      <c r="D58" s="2" t="s">
        <v>7</v>
      </c>
      <c r="E58" s="2" t="str">
        <f>IFERROR(INDEX(AUXILIAR!$B$2:$B$6,MATCH(PEDIDOS!$D58,AUXILIAR!$A$2:$A$6,0),1),"")</f>
        <v>027.034.879-40</v>
      </c>
    </row>
    <row r="59" spans="1:5" ht="14.25" customHeight="1" x14ac:dyDescent="0.35">
      <c r="A59" s="2">
        <v>13922600</v>
      </c>
      <c r="B59" s="3">
        <v>45329</v>
      </c>
      <c r="C59" s="4">
        <v>15.9</v>
      </c>
      <c r="D59" s="2" t="s">
        <v>5</v>
      </c>
      <c r="E59" s="2" t="str">
        <f>IFERROR(INDEX(AUXILIAR!$B$2:$B$6,MATCH(PEDIDOS!$D59,AUXILIAR!$A$2:$A$6,0),1),"")</f>
        <v>018.277.109-18</v>
      </c>
    </row>
    <row r="60" spans="1:5" ht="14.25" customHeight="1" x14ac:dyDescent="0.35">
      <c r="A60" s="2">
        <v>13923211</v>
      </c>
      <c r="B60" s="3">
        <v>45336</v>
      </c>
      <c r="C60" s="4">
        <v>678.96</v>
      </c>
      <c r="D60" s="2" t="s">
        <v>5</v>
      </c>
      <c r="E60" s="2" t="str">
        <f>IFERROR(INDEX(AUXILIAR!$B$2:$B$6,MATCH(PEDIDOS!$D60,AUXILIAR!$A$2:$A$6,0),1),"")</f>
        <v>018.277.109-18</v>
      </c>
    </row>
    <row r="61" spans="1:5" ht="14.25" customHeight="1" x14ac:dyDescent="0.35">
      <c r="A61" s="2">
        <v>13923232</v>
      </c>
      <c r="B61" s="3">
        <v>45331</v>
      </c>
      <c r="C61" s="4">
        <v>268</v>
      </c>
      <c r="D61" s="2" t="s">
        <v>5</v>
      </c>
      <c r="E61" s="2" t="str">
        <f>IFERROR(INDEX(AUXILIAR!$B$2:$B$6,MATCH(PEDIDOS!$D61,AUXILIAR!$A$2:$A$6,0),1),"")</f>
        <v>018.277.109-18</v>
      </c>
    </row>
    <row r="62" spans="1:5" ht="14.25" customHeight="1" x14ac:dyDescent="0.35">
      <c r="A62" s="2">
        <v>13923261</v>
      </c>
      <c r="B62" s="3">
        <v>45330</v>
      </c>
      <c r="C62" s="4">
        <v>136.80000000000001</v>
      </c>
      <c r="D62" s="2" t="s">
        <v>7</v>
      </c>
      <c r="E62" s="2" t="str">
        <f>IFERROR(INDEX(AUXILIAR!$B$2:$B$6,MATCH(PEDIDOS!$D62,AUXILIAR!$A$2:$A$6,0),1),"")</f>
        <v>027.034.879-40</v>
      </c>
    </row>
    <row r="63" spans="1:5" ht="14.25" customHeight="1" x14ac:dyDescent="0.35">
      <c r="A63" s="2">
        <v>13923285</v>
      </c>
      <c r="B63" s="3">
        <v>45329</v>
      </c>
      <c r="C63" s="4">
        <v>15.9</v>
      </c>
      <c r="D63" s="2" t="s">
        <v>7</v>
      </c>
      <c r="E63" s="2" t="str">
        <f>IFERROR(INDEX(AUXILIAR!$B$2:$B$6,MATCH(PEDIDOS!$D63,AUXILIAR!$A$2:$A$6,0),1),"")</f>
        <v>027.034.879-40</v>
      </c>
    </row>
    <row r="64" spans="1:5" ht="14.25" customHeight="1" x14ac:dyDescent="0.35">
      <c r="A64" s="2">
        <v>13923314</v>
      </c>
      <c r="B64" s="3">
        <v>45329</v>
      </c>
      <c r="C64" s="4">
        <v>15.9</v>
      </c>
      <c r="D64" s="2" t="s">
        <v>7</v>
      </c>
      <c r="E64" s="2" t="str">
        <f>IFERROR(INDEX(AUXILIAR!$B$2:$B$6,MATCH(PEDIDOS!$D64,AUXILIAR!$A$2:$A$6,0),1),"")</f>
        <v>027.034.879-40</v>
      </c>
    </row>
    <row r="65" spans="1:5" ht="14.25" customHeight="1" x14ac:dyDescent="0.35">
      <c r="A65" s="2">
        <v>13923325</v>
      </c>
      <c r="B65" s="3">
        <v>45329</v>
      </c>
      <c r="C65" s="4">
        <v>73.8</v>
      </c>
      <c r="D65" s="2" t="s">
        <v>7</v>
      </c>
      <c r="E65" s="2" t="str">
        <f>IFERROR(INDEX(AUXILIAR!$B$2:$B$6,MATCH(PEDIDOS!$D65,AUXILIAR!$A$2:$A$6,0),1),"")</f>
        <v>027.034.879-40</v>
      </c>
    </row>
    <row r="66" spans="1:5" ht="14.25" customHeight="1" x14ac:dyDescent="0.35">
      <c r="A66" s="2">
        <v>13923341</v>
      </c>
      <c r="B66" s="3">
        <v>45331</v>
      </c>
      <c r="C66" s="4">
        <v>995.48</v>
      </c>
      <c r="D66" s="2" t="s">
        <v>5</v>
      </c>
      <c r="E66" s="2" t="str">
        <f>IFERROR(INDEX(AUXILIAR!$B$2:$B$6,MATCH(PEDIDOS!$D66,AUXILIAR!$A$2:$A$6,0),1),"")</f>
        <v>018.277.109-18</v>
      </c>
    </row>
    <row r="67" spans="1:5" ht="14.25" customHeight="1" x14ac:dyDescent="0.35">
      <c r="A67" s="2">
        <v>13924972</v>
      </c>
      <c r="B67" s="3">
        <v>45336</v>
      </c>
      <c r="C67" s="4">
        <v>1713.8</v>
      </c>
      <c r="D67" s="2" t="s">
        <v>7</v>
      </c>
      <c r="E67" s="2" t="str">
        <f>IFERROR(INDEX(AUXILIAR!$B$2:$B$6,MATCH(PEDIDOS!$D67,AUXILIAR!$A$2:$A$6,0),1),"")</f>
        <v>027.034.879-40</v>
      </c>
    </row>
    <row r="68" spans="1:5" ht="14.25" customHeight="1" x14ac:dyDescent="0.35">
      <c r="A68" s="2">
        <v>13925005</v>
      </c>
      <c r="B68" s="3">
        <v>45336</v>
      </c>
      <c r="C68" s="4">
        <v>929.06</v>
      </c>
      <c r="D68" s="2" t="s">
        <v>7</v>
      </c>
      <c r="E68" s="2" t="str">
        <f>IFERROR(INDEX(AUXILIAR!$B$2:$B$6,MATCH(PEDIDOS!$D68,AUXILIAR!$A$2:$A$6,0),1),"")</f>
        <v>027.034.879-40</v>
      </c>
    </row>
    <row r="69" spans="1:5" ht="14.25" customHeight="1" x14ac:dyDescent="0.35">
      <c r="A69" s="2">
        <v>13925040</v>
      </c>
      <c r="B69" s="3">
        <v>45336</v>
      </c>
      <c r="C69" s="4">
        <v>867.56</v>
      </c>
      <c r="D69" s="2" t="s">
        <v>5</v>
      </c>
      <c r="E69" s="2" t="str">
        <f>IFERROR(INDEX(AUXILIAR!$B$2:$B$6,MATCH(PEDIDOS!$D69,AUXILIAR!$A$2:$A$6,0),1),"")</f>
        <v>018.277.109-18</v>
      </c>
    </row>
    <row r="70" spans="1:5" ht="14.25" customHeight="1" x14ac:dyDescent="0.35">
      <c r="A70" s="2">
        <v>13925417</v>
      </c>
      <c r="B70" s="3">
        <v>45330</v>
      </c>
      <c r="C70" s="4">
        <v>129.6</v>
      </c>
      <c r="D70" s="2" t="s">
        <v>5</v>
      </c>
      <c r="E70" s="2" t="str">
        <f>IFERROR(INDEX(AUXILIAR!$B$2:$B$6,MATCH(PEDIDOS!$D70,AUXILIAR!$A$2:$A$6,0),1),"")</f>
        <v>018.277.109-18</v>
      </c>
    </row>
    <row r="71" spans="1:5" ht="14.25" customHeight="1" x14ac:dyDescent="0.35">
      <c r="A71" s="2">
        <v>13925554</v>
      </c>
      <c r="B71" s="3">
        <v>45330</v>
      </c>
      <c r="C71" s="4">
        <v>15.9</v>
      </c>
      <c r="D71" s="2" t="s">
        <v>6</v>
      </c>
      <c r="E71" s="2" t="str">
        <f>IFERROR(INDEX(AUXILIAR!$B$2:$B$6,MATCH(PEDIDOS!$D71,AUXILIAR!$A$2:$A$6,0),1),"")</f>
        <v>126.329.439-14</v>
      </c>
    </row>
    <row r="72" spans="1:5" ht="14.25" customHeight="1" x14ac:dyDescent="0.35">
      <c r="A72" s="2">
        <v>13925622</v>
      </c>
      <c r="B72" s="3">
        <v>45330</v>
      </c>
      <c r="C72" s="4">
        <v>75.900000000000006</v>
      </c>
      <c r="D72" s="2" t="s">
        <v>6</v>
      </c>
      <c r="E72" s="2" t="str">
        <f>IFERROR(INDEX(AUXILIAR!$B$2:$B$6,MATCH(PEDIDOS!$D72,AUXILIAR!$A$2:$A$6,0),1),"")</f>
        <v>126.329.439-14</v>
      </c>
    </row>
    <row r="73" spans="1:5" ht="14.25" customHeight="1" x14ac:dyDescent="0.35">
      <c r="A73" s="2">
        <v>13925818</v>
      </c>
      <c r="B73" s="3">
        <v>45330</v>
      </c>
      <c r="C73" s="4">
        <v>261</v>
      </c>
      <c r="D73" s="2" t="s">
        <v>11</v>
      </c>
      <c r="E73" s="2" t="str">
        <f>IFERROR(INDEX(AUXILIAR!$B$2:$B$6,MATCH(PEDIDOS!$D73,AUXILIAR!$A$2:$A$6,0),1),"")</f>
        <v>101.966.379-02</v>
      </c>
    </row>
    <row r="74" spans="1:5" ht="14.25" customHeight="1" x14ac:dyDescent="0.35">
      <c r="A74" s="2">
        <v>13926378</v>
      </c>
      <c r="B74" s="3">
        <v>45330</v>
      </c>
      <c r="C74" s="4">
        <v>15.9</v>
      </c>
      <c r="D74" s="2" t="s">
        <v>7</v>
      </c>
      <c r="E74" s="2" t="str">
        <f>IFERROR(INDEX(AUXILIAR!$B$2:$B$6,MATCH(PEDIDOS!$D74,AUXILIAR!$A$2:$A$6,0),1),"")</f>
        <v>027.034.879-40</v>
      </c>
    </row>
    <row r="75" spans="1:5" ht="14.25" customHeight="1" x14ac:dyDescent="0.35">
      <c r="A75" s="2">
        <v>13927658</v>
      </c>
      <c r="B75" s="3">
        <v>45336</v>
      </c>
      <c r="C75" s="4">
        <v>277.20999999999998</v>
      </c>
      <c r="D75" s="2" t="s">
        <v>5</v>
      </c>
      <c r="E75" s="2" t="str">
        <f>IFERROR(INDEX(AUXILIAR!$B$2:$B$6,MATCH(PEDIDOS!$D75,AUXILIAR!$A$2:$A$6,0),1),"")</f>
        <v>018.277.109-18</v>
      </c>
    </row>
    <row r="76" spans="1:5" ht="14.25" customHeight="1" x14ac:dyDescent="0.35">
      <c r="A76" s="2">
        <v>13927709</v>
      </c>
      <c r="B76" s="3">
        <v>45331</v>
      </c>
      <c r="C76" s="4">
        <v>88.2</v>
      </c>
      <c r="D76" s="2" t="s">
        <v>6</v>
      </c>
      <c r="E76" s="2" t="str">
        <f>IFERROR(INDEX(AUXILIAR!$B$2:$B$6,MATCH(PEDIDOS!$D76,AUXILIAR!$A$2:$A$6,0),1),"")</f>
        <v>126.329.439-14</v>
      </c>
    </row>
    <row r="77" spans="1:5" ht="14.25" customHeight="1" x14ac:dyDescent="0.35">
      <c r="A77" s="2">
        <v>13928775</v>
      </c>
      <c r="B77" s="3">
        <v>45337</v>
      </c>
      <c r="C77" s="4">
        <v>934.8</v>
      </c>
      <c r="D77" s="2" t="s">
        <v>5</v>
      </c>
      <c r="E77" s="2" t="str">
        <f>IFERROR(INDEX(AUXILIAR!$B$2:$B$6,MATCH(PEDIDOS!$D77,AUXILIAR!$A$2:$A$6,0),1),"")</f>
        <v>018.277.109-18</v>
      </c>
    </row>
    <row r="78" spans="1:5" ht="14.25" customHeight="1" x14ac:dyDescent="0.35">
      <c r="A78" s="2">
        <v>13928785</v>
      </c>
      <c r="B78" s="3">
        <v>45336</v>
      </c>
      <c r="C78" s="4">
        <v>268</v>
      </c>
      <c r="D78" s="2" t="s">
        <v>5</v>
      </c>
      <c r="E78" s="2" t="str">
        <f>IFERROR(INDEX(AUXILIAR!$B$2:$B$6,MATCH(PEDIDOS!$D78,AUXILIAR!$A$2:$A$6,0),1),"")</f>
        <v>018.277.109-18</v>
      </c>
    </row>
    <row r="79" spans="1:5" ht="14.25" customHeight="1" x14ac:dyDescent="0.35">
      <c r="A79" s="2">
        <v>13928977</v>
      </c>
      <c r="B79" s="3">
        <v>45336</v>
      </c>
      <c r="C79" s="4">
        <v>210.61</v>
      </c>
      <c r="D79" s="2" t="s">
        <v>5</v>
      </c>
      <c r="E79" s="2" t="str">
        <f>IFERROR(INDEX(AUXILIAR!$B$2:$B$6,MATCH(PEDIDOS!$D79,AUXILIAR!$A$2:$A$6,0),1),"")</f>
        <v>018.277.109-18</v>
      </c>
    </row>
    <row r="80" spans="1:5" ht="14.25" customHeight="1" x14ac:dyDescent="0.35">
      <c r="A80" s="2">
        <v>13929893</v>
      </c>
      <c r="B80" s="3">
        <v>45338</v>
      </c>
      <c r="C80" s="4">
        <v>1184.9000000000001</v>
      </c>
      <c r="D80" s="2" t="s">
        <v>5</v>
      </c>
      <c r="E80" s="2" t="str">
        <f>IFERROR(INDEX(AUXILIAR!$B$2:$B$6,MATCH(PEDIDOS!$D80,AUXILIAR!$A$2:$A$6,0),1),"")</f>
        <v>018.277.109-18</v>
      </c>
    </row>
    <row r="81" spans="1:5" ht="14.25" customHeight="1" x14ac:dyDescent="0.35">
      <c r="A81" s="2">
        <v>13929900</v>
      </c>
      <c r="B81" s="3">
        <v>45338</v>
      </c>
      <c r="C81" s="4">
        <v>268</v>
      </c>
      <c r="D81" s="2" t="s">
        <v>5</v>
      </c>
      <c r="E81" s="2" t="str">
        <f>IFERROR(INDEX(AUXILIAR!$B$2:$B$6,MATCH(PEDIDOS!$D81,AUXILIAR!$A$2:$A$6,0),1),"")</f>
        <v>018.277.109-18</v>
      </c>
    </row>
    <row r="82" spans="1:5" ht="14.25" customHeight="1" x14ac:dyDescent="0.35">
      <c r="A82" s="2">
        <v>13929986</v>
      </c>
      <c r="B82" s="3">
        <v>45338</v>
      </c>
      <c r="C82" s="4">
        <v>622.70000000000005</v>
      </c>
      <c r="D82" s="2" t="s">
        <v>5</v>
      </c>
      <c r="E82" s="2" t="str">
        <f>IFERROR(INDEX(AUXILIAR!$B$2:$B$6,MATCH(PEDIDOS!$D82,AUXILIAR!$A$2:$A$6,0),1),"")</f>
        <v>018.277.109-18</v>
      </c>
    </row>
    <row r="83" spans="1:5" ht="14.25" customHeight="1" x14ac:dyDescent="0.35">
      <c r="A83" s="2">
        <v>13931575</v>
      </c>
      <c r="B83" s="3">
        <v>45339</v>
      </c>
      <c r="C83" s="4">
        <v>1340.7</v>
      </c>
      <c r="D83" s="2" t="s">
        <v>5</v>
      </c>
      <c r="E83" s="2" t="str">
        <f>IFERROR(INDEX(AUXILIAR!$B$2:$B$6,MATCH(PEDIDOS!$D83,AUXILIAR!$A$2:$A$6,0),1),"")</f>
        <v>018.277.109-18</v>
      </c>
    </row>
    <row r="84" spans="1:5" ht="14.25" customHeight="1" x14ac:dyDescent="0.35">
      <c r="A84" s="2">
        <v>13931578</v>
      </c>
      <c r="B84" s="3">
        <v>45339</v>
      </c>
      <c r="C84" s="4">
        <v>268</v>
      </c>
      <c r="D84" s="2" t="s">
        <v>5</v>
      </c>
      <c r="E84" s="2" t="str">
        <f>IFERROR(INDEX(AUXILIAR!$B$2:$B$6,MATCH(PEDIDOS!$D84,AUXILIAR!$A$2:$A$6,0),1),"")</f>
        <v>018.277.109-18</v>
      </c>
    </row>
    <row r="85" spans="1:5" ht="14.25" customHeight="1" x14ac:dyDescent="0.35">
      <c r="A85" s="2">
        <v>13931610</v>
      </c>
      <c r="B85" s="3">
        <v>45341</v>
      </c>
      <c r="C85" s="4">
        <v>739.64</v>
      </c>
      <c r="D85" s="2" t="s">
        <v>5</v>
      </c>
      <c r="E85" s="2" t="str">
        <f>IFERROR(INDEX(AUXILIAR!$B$2:$B$6,MATCH(PEDIDOS!$D85,AUXILIAR!$A$2:$A$6,0),1),"")</f>
        <v>018.277.109-18</v>
      </c>
    </row>
    <row r="86" spans="1:5" ht="14.25" customHeight="1" x14ac:dyDescent="0.35">
      <c r="A86" s="2">
        <v>13931616</v>
      </c>
      <c r="B86" s="3">
        <v>45341</v>
      </c>
      <c r="C86" s="4">
        <v>268</v>
      </c>
      <c r="D86" s="2" t="s">
        <v>5</v>
      </c>
      <c r="E86" s="2" t="str">
        <f>IFERROR(INDEX(AUXILIAR!$B$2:$B$6,MATCH(PEDIDOS!$D86,AUXILIAR!$A$2:$A$6,0),1),"")</f>
        <v>018.277.109-18</v>
      </c>
    </row>
    <row r="87" spans="1:5" ht="14.25" customHeight="1" x14ac:dyDescent="0.35">
      <c r="A87" s="2">
        <v>13931678</v>
      </c>
      <c r="B87" s="3">
        <v>45336</v>
      </c>
      <c r="C87" s="4">
        <v>89.04</v>
      </c>
      <c r="D87" s="2" t="s">
        <v>11</v>
      </c>
      <c r="E87" s="2" t="str">
        <f>IFERROR(INDEX(AUXILIAR!$B$2:$B$6,MATCH(PEDIDOS!$D87,AUXILIAR!$A$2:$A$6,0),1),"")</f>
        <v>101.966.379-02</v>
      </c>
    </row>
    <row r="88" spans="1:5" ht="14.25" customHeight="1" x14ac:dyDescent="0.35">
      <c r="A88" s="2">
        <v>13931682</v>
      </c>
      <c r="B88" s="3">
        <v>45336</v>
      </c>
      <c r="C88" s="4">
        <v>131.1</v>
      </c>
      <c r="D88" s="2" t="s">
        <v>6</v>
      </c>
      <c r="E88" s="2" t="str">
        <f>IFERROR(INDEX(AUXILIAR!$B$2:$B$6,MATCH(PEDIDOS!$D88,AUXILIAR!$A$2:$A$6,0),1),"")</f>
        <v>126.329.439-14</v>
      </c>
    </row>
    <row r="89" spans="1:5" ht="14.25" customHeight="1" x14ac:dyDescent="0.35">
      <c r="A89" s="2">
        <v>13931689</v>
      </c>
      <c r="B89" s="3">
        <v>45336</v>
      </c>
      <c r="C89" s="4">
        <v>89.04</v>
      </c>
      <c r="D89" s="2" t="s">
        <v>6</v>
      </c>
      <c r="E89" s="2" t="str">
        <f>IFERROR(INDEX(AUXILIAR!$B$2:$B$6,MATCH(PEDIDOS!$D89,AUXILIAR!$A$2:$A$6,0),1),"")</f>
        <v>126.329.439-14</v>
      </c>
    </row>
    <row r="90" spans="1:5" ht="14.25" customHeight="1" x14ac:dyDescent="0.35">
      <c r="A90" s="2">
        <v>13931693</v>
      </c>
      <c r="B90" s="3">
        <v>45336</v>
      </c>
      <c r="C90" s="4">
        <v>261</v>
      </c>
      <c r="D90" s="2" t="s">
        <v>6</v>
      </c>
      <c r="E90" s="2" t="str">
        <f>IFERROR(INDEX(AUXILIAR!$B$2:$B$6,MATCH(PEDIDOS!$D90,AUXILIAR!$A$2:$A$6,0),1),"")</f>
        <v>126.329.439-14</v>
      </c>
    </row>
    <row r="91" spans="1:5" ht="14.25" customHeight="1" x14ac:dyDescent="0.35">
      <c r="A91" s="2">
        <v>13931698</v>
      </c>
      <c r="B91" s="3">
        <v>45341</v>
      </c>
      <c r="C91" s="4">
        <v>657.96</v>
      </c>
      <c r="D91" s="2" t="s">
        <v>6</v>
      </c>
      <c r="E91" s="2" t="str">
        <f>IFERROR(INDEX(AUXILIAR!$B$2:$B$6,MATCH(PEDIDOS!$D91,AUXILIAR!$A$2:$A$6,0),1),"")</f>
        <v>126.329.439-14</v>
      </c>
    </row>
    <row r="92" spans="1:5" ht="14.25" customHeight="1" x14ac:dyDescent="0.35">
      <c r="A92" s="2">
        <v>13931714</v>
      </c>
      <c r="B92" s="3">
        <v>45338</v>
      </c>
      <c r="C92" s="4">
        <v>1233</v>
      </c>
      <c r="D92" s="2" t="s">
        <v>11</v>
      </c>
      <c r="E92" s="2" t="str">
        <f>IFERROR(INDEX(AUXILIAR!$B$2:$B$6,MATCH(PEDIDOS!$D92,AUXILIAR!$A$2:$A$6,0),1),"")</f>
        <v>101.966.379-02</v>
      </c>
    </row>
    <row r="93" spans="1:5" ht="14.25" customHeight="1" x14ac:dyDescent="0.35">
      <c r="A93" s="2">
        <v>13931721</v>
      </c>
      <c r="B93" s="3">
        <v>45337</v>
      </c>
      <c r="C93" s="4">
        <v>268</v>
      </c>
      <c r="D93" s="2" t="s">
        <v>11</v>
      </c>
      <c r="E93" s="2" t="str">
        <f>IFERROR(INDEX(AUXILIAR!$B$2:$B$6,MATCH(PEDIDOS!$D93,AUXILIAR!$A$2:$A$6,0),1),"")</f>
        <v>101.966.379-02</v>
      </c>
    </row>
    <row r="94" spans="1:5" ht="14.25" customHeight="1" x14ac:dyDescent="0.35">
      <c r="A94" s="2">
        <v>13933353</v>
      </c>
      <c r="B94" s="3">
        <v>45338</v>
      </c>
      <c r="C94" s="4">
        <v>1025</v>
      </c>
      <c r="D94" s="2" t="s">
        <v>11</v>
      </c>
      <c r="E94" s="2" t="str">
        <f>IFERROR(INDEX(AUXILIAR!$B$2:$B$6,MATCH(PEDIDOS!$D94,AUXILIAR!$A$2:$A$6,0),1),"")</f>
        <v>101.966.379-02</v>
      </c>
    </row>
    <row r="95" spans="1:5" ht="14.25" customHeight="1" x14ac:dyDescent="0.35">
      <c r="A95" s="2">
        <v>13933425</v>
      </c>
      <c r="B95" s="3">
        <v>45342</v>
      </c>
      <c r="C95" s="4">
        <v>739.64</v>
      </c>
      <c r="D95" s="2" t="s">
        <v>7</v>
      </c>
      <c r="E95" s="2" t="str">
        <f>IFERROR(INDEX(AUXILIAR!$B$2:$B$6,MATCH(PEDIDOS!$D95,AUXILIAR!$A$2:$A$6,0),1),"")</f>
        <v>027.034.879-40</v>
      </c>
    </row>
    <row r="96" spans="1:5" ht="14.25" customHeight="1" x14ac:dyDescent="0.35">
      <c r="A96" s="2">
        <v>13933439</v>
      </c>
      <c r="B96" s="3">
        <v>45341</v>
      </c>
      <c r="C96" s="4">
        <v>268</v>
      </c>
      <c r="D96" s="2" t="s">
        <v>7</v>
      </c>
      <c r="E96" s="2" t="str">
        <f>IFERROR(INDEX(AUXILIAR!$B$2:$B$6,MATCH(PEDIDOS!$D96,AUXILIAR!$A$2:$A$6,0),1),"")</f>
        <v>027.034.879-40</v>
      </c>
    </row>
    <row r="97" spans="1:5" ht="14.25" customHeight="1" x14ac:dyDescent="0.35">
      <c r="A97" s="2">
        <v>13933478</v>
      </c>
      <c r="B97" s="3">
        <v>45338</v>
      </c>
      <c r="C97" s="4">
        <v>780.3</v>
      </c>
      <c r="D97" s="2" t="s">
        <v>7</v>
      </c>
      <c r="E97" s="2" t="str">
        <f>IFERROR(INDEX(AUXILIAR!$B$2:$B$6,MATCH(PEDIDOS!$D97,AUXILIAR!$A$2:$A$6,0),1),"")</f>
        <v>027.034.879-40</v>
      </c>
    </row>
    <row r="98" spans="1:5" ht="14.25" customHeight="1" x14ac:dyDescent="0.35">
      <c r="A98" s="2">
        <v>13933902</v>
      </c>
      <c r="B98" s="3">
        <v>45341</v>
      </c>
      <c r="C98" s="4">
        <v>610.08000000000004</v>
      </c>
      <c r="D98" s="2" t="s">
        <v>5</v>
      </c>
      <c r="E98" s="2" t="str">
        <f>IFERROR(INDEX(AUXILIAR!$B$2:$B$6,MATCH(PEDIDOS!$D98,AUXILIAR!$A$2:$A$6,0),1),"")</f>
        <v>018.277.109-18</v>
      </c>
    </row>
    <row r="99" spans="1:5" ht="14.25" customHeight="1" x14ac:dyDescent="0.35">
      <c r="A99" s="2">
        <v>13934390</v>
      </c>
      <c r="B99" s="3">
        <v>45336</v>
      </c>
      <c r="C99" s="4">
        <v>15.9</v>
      </c>
      <c r="D99" s="2" t="s">
        <v>7</v>
      </c>
      <c r="E99" s="2" t="str">
        <f>IFERROR(INDEX(AUXILIAR!$B$2:$B$6,MATCH(PEDIDOS!$D99,AUXILIAR!$A$2:$A$6,0),1),"")</f>
        <v>027.034.879-40</v>
      </c>
    </row>
    <row r="100" spans="1:5" ht="14.25" customHeight="1" x14ac:dyDescent="0.35">
      <c r="A100" s="2">
        <v>13936583</v>
      </c>
      <c r="B100" s="3">
        <v>45342</v>
      </c>
      <c r="C100" s="4">
        <v>622.70000000000005</v>
      </c>
      <c r="D100" s="2" t="s">
        <v>5</v>
      </c>
      <c r="E100" s="2" t="str">
        <f>IFERROR(INDEX(AUXILIAR!$B$2:$B$6,MATCH(PEDIDOS!$D100,AUXILIAR!$A$2:$A$6,0),1),"")</f>
        <v>018.277.109-18</v>
      </c>
    </row>
    <row r="101" spans="1:5" ht="14.25" customHeight="1" x14ac:dyDescent="0.35">
      <c r="A101" s="2">
        <v>13936598</v>
      </c>
      <c r="B101" s="3">
        <v>45342</v>
      </c>
      <c r="C101" s="4">
        <v>268</v>
      </c>
      <c r="D101" s="2" t="s">
        <v>5</v>
      </c>
      <c r="E101" s="2" t="str">
        <f>IFERROR(INDEX(AUXILIAR!$B$2:$B$6,MATCH(PEDIDOS!$D101,AUXILIAR!$A$2:$A$6,0),1),"")</f>
        <v>018.277.109-18</v>
      </c>
    </row>
    <row r="102" spans="1:5" ht="14.25" customHeight="1" x14ac:dyDescent="0.35">
      <c r="A102" s="2">
        <v>13936661</v>
      </c>
      <c r="B102" s="3">
        <v>45338</v>
      </c>
      <c r="C102" s="4">
        <v>179.87</v>
      </c>
      <c r="D102" s="2" t="s">
        <v>7</v>
      </c>
      <c r="E102" s="2" t="str">
        <f>IFERROR(INDEX(AUXILIAR!$B$2:$B$6,MATCH(PEDIDOS!$D102,AUXILIAR!$A$2:$A$6,0),1),"")</f>
        <v>027.034.879-40</v>
      </c>
    </row>
    <row r="103" spans="1:5" ht="14.25" customHeight="1" x14ac:dyDescent="0.35">
      <c r="A103" s="2">
        <v>13936672</v>
      </c>
      <c r="B103" s="3">
        <v>45342</v>
      </c>
      <c r="C103" s="4">
        <v>422.1</v>
      </c>
      <c r="D103" s="2" t="s">
        <v>7</v>
      </c>
      <c r="E103" s="2" t="str">
        <f>IFERROR(INDEX(AUXILIAR!$B$2:$B$6,MATCH(PEDIDOS!$D103,AUXILIAR!$A$2:$A$6,0),1),"")</f>
        <v>027.034.879-40</v>
      </c>
    </row>
    <row r="104" spans="1:5" ht="14.25" customHeight="1" x14ac:dyDescent="0.35">
      <c r="A104" s="2">
        <v>13936691</v>
      </c>
      <c r="B104" s="3">
        <v>45338</v>
      </c>
      <c r="C104" s="4">
        <v>1151</v>
      </c>
      <c r="D104" s="2" t="s">
        <v>11</v>
      </c>
      <c r="E104" s="2" t="str">
        <f>IFERROR(INDEX(AUXILIAR!$B$2:$B$6,MATCH(PEDIDOS!$D104,AUXILIAR!$A$2:$A$6,0),1),"")</f>
        <v>101.966.379-02</v>
      </c>
    </row>
    <row r="105" spans="1:5" ht="14.25" customHeight="1" x14ac:dyDescent="0.35">
      <c r="A105" s="2">
        <v>13936733</v>
      </c>
      <c r="B105" s="3">
        <v>45337</v>
      </c>
      <c r="C105" s="4">
        <v>92.45</v>
      </c>
      <c r="D105" s="2" t="s">
        <v>11</v>
      </c>
      <c r="E105" s="2" t="str">
        <f>IFERROR(INDEX(AUXILIAR!$B$2:$B$6,MATCH(PEDIDOS!$D105,AUXILIAR!$A$2:$A$6,0),1),"")</f>
        <v>101.966.379-02</v>
      </c>
    </row>
    <row r="106" spans="1:5" ht="14.25" customHeight="1" x14ac:dyDescent="0.35">
      <c r="A106" s="2">
        <v>13936785</v>
      </c>
      <c r="B106" s="3">
        <v>45337</v>
      </c>
      <c r="C106" s="4">
        <v>468</v>
      </c>
      <c r="D106" s="2" t="s">
        <v>7</v>
      </c>
      <c r="E106" s="2" t="str">
        <f>IFERROR(INDEX(AUXILIAR!$B$2:$B$6,MATCH(PEDIDOS!$D106,AUXILIAR!$A$2:$A$6,0),1),"")</f>
        <v>027.034.879-40</v>
      </c>
    </row>
    <row r="107" spans="1:5" ht="14.25" customHeight="1" x14ac:dyDescent="0.35">
      <c r="A107" s="2">
        <v>13936807</v>
      </c>
      <c r="B107" s="3">
        <v>45337</v>
      </c>
      <c r="C107" s="4">
        <v>91</v>
      </c>
      <c r="D107" s="2" t="s">
        <v>5</v>
      </c>
      <c r="E107" s="2" t="str">
        <f>IFERROR(INDEX(AUXILIAR!$B$2:$B$6,MATCH(PEDIDOS!$D107,AUXILIAR!$A$2:$A$6,0),1),"")</f>
        <v>018.277.109-18</v>
      </c>
    </row>
    <row r="108" spans="1:5" ht="14.25" customHeight="1" x14ac:dyDescent="0.35">
      <c r="A108" s="2">
        <v>13936835</v>
      </c>
      <c r="B108" s="3">
        <v>45337</v>
      </c>
      <c r="C108" s="4">
        <v>261</v>
      </c>
      <c r="D108" s="2" t="s">
        <v>11</v>
      </c>
      <c r="E108" s="2" t="str">
        <f>IFERROR(INDEX(AUXILIAR!$B$2:$B$6,MATCH(PEDIDOS!$D108,AUXILIAR!$A$2:$A$6,0),1),"")</f>
        <v>101.966.379-02</v>
      </c>
    </row>
    <row r="109" spans="1:5" ht="14.25" customHeight="1" x14ac:dyDescent="0.35">
      <c r="A109" s="2">
        <v>13937236</v>
      </c>
      <c r="B109" s="3">
        <v>45341</v>
      </c>
      <c r="C109" s="4">
        <v>36.9</v>
      </c>
      <c r="D109" s="2" t="s">
        <v>11</v>
      </c>
      <c r="E109" s="2" t="str">
        <f>IFERROR(INDEX(AUXILIAR!$B$2:$B$6,MATCH(PEDIDOS!$D109,AUXILIAR!$A$2:$A$6,0),1),"")</f>
        <v>101.966.379-02</v>
      </c>
    </row>
    <row r="110" spans="1:5" ht="14.25" customHeight="1" x14ac:dyDescent="0.35">
      <c r="A110" s="2">
        <v>13938188</v>
      </c>
      <c r="B110" s="3">
        <v>45338</v>
      </c>
      <c r="C110" s="4">
        <v>131.1</v>
      </c>
      <c r="D110" s="2" t="s">
        <v>11</v>
      </c>
      <c r="E110" s="2" t="str">
        <f>IFERROR(INDEX(AUXILIAR!$B$2:$B$6,MATCH(PEDIDOS!$D110,AUXILIAR!$A$2:$A$6,0),1),"")</f>
        <v>101.966.379-02</v>
      </c>
    </row>
    <row r="111" spans="1:5" ht="14.25" customHeight="1" x14ac:dyDescent="0.35">
      <c r="A111" s="2">
        <v>13938663</v>
      </c>
      <c r="B111" s="3">
        <v>45338</v>
      </c>
      <c r="C111" s="4">
        <v>328.5</v>
      </c>
      <c r="D111" s="2" t="s">
        <v>7</v>
      </c>
      <c r="E111" s="2" t="str">
        <f>IFERROR(INDEX(AUXILIAR!$B$2:$B$6,MATCH(PEDIDOS!$D111,AUXILIAR!$A$2:$A$6,0),1),"")</f>
        <v>027.034.879-40</v>
      </c>
    </row>
    <row r="112" spans="1:5" ht="14.25" customHeight="1" x14ac:dyDescent="0.35">
      <c r="A112" s="2">
        <v>13939824</v>
      </c>
      <c r="B112" s="3">
        <v>45338</v>
      </c>
      <c r="C112" s="4">
        <v>131.1</v>
      </c>
      <c r="D112" s="2" t="s">
        <v>6</v>
      </c>
      <c r="E112" s="2" t="str">
        <f>IFERROR(INDEX(AUXILIAR!$B$2:$B$6,MATCH(PEDIDOS!$D112,AUXILIAR!$A$2:$A$6,0),1),"")</f>
        <v>126.329.439-14</v>
      </c>
    </row>
    <row r="113" spans="1:5" ht="14.25" customHeight="1" x14ac:dyDescent="0.35">
      <c r="A113" s="2">
        <v>13940053</v>
      </c>
      <c r="B113" s="3">
        <v>45338</v>
      </c>
      <c r="C113" s="4">
        <v>89.04</v>
      </c>
      <c r="D113" s="2" t="s">
        <v>7</v>
      </c>
      <c r="E113" s="2" t="str">
        <f>IFERROR(INDEX(AUXILIAR!$B$2:$B$6,MATCH(PEDIDOS!$D113,AUXILIAR!$A$2:$A$6,0),1),"")</f>
        <v>027.034.879-40</v>
      </c>
    </row>
    <row r="114" spans="1:5" ht="14.25" customHeight="1" x14ac:dyDescent="0.35">
      <c r="A114" s="2">
        <v>13940062</v>
      </c>
      <c r="B114" s="3">
        <v>45338</v>
      </c>
      <c r="C114" s="4">
        <v>89.04</v>
      </c>
      <c r="D114" s="2" t="s">
        <v>7</v>
      </c>
      <c r="E114" s="2" t="str">
        <f>IFERROR(INDEX(AUXILIAR!$B$2:$B$6,MATCH(PEDIDOS!$D114,AUXILIAR!$A$2:$A$6,0),1),"")</f>
        <v>027.034.879-40</v>
      </c>
    </row>
    <row r="115" spans="1:5" ht="14.25" customHeight="1" x14ac:dyDescent="0.35">
      <c r="A115" s="2">
        <v>13940811</v>
      </c>
      <c r="B115" s="3">
        <v>45343</v>
      </c>
      <c r="C115" s="4">
        <v>432.98</v>
      </c>
      <c r="D115" s="2" t="s">
        <v>7</v>
      </c>
      <c r="E115" s="2" t="str">
        <f>IFERROR(INDEX(AUXILIAR!$B$2:$B$6,MATCH(PEDIDOS!$D115,AUXILIAR!$A$2:$A$6,0),1),"")</f>
        <v>027.034.879-40</v>
      </c>
    </row>
    <row r="116" spans="1:5" ht="14.25" customHeight="1" x14ac:dyDescent="0.35">
      <c r="A116" s="2">
        <v>13940815</v>
      </c>
      <c r="B116" s="3">
        <v>45341</v>
      </c>
      <c r="C116" s="4">
        <v>15.9</v>
      </c>
      <c r="D116" s="2" t="s">
        <v>7</v>
      </c>
      <c r="E116" s="2" t="str">
        <f>IFERROR(INDEX(AUXILIAR!$B$2:$B$6,MATCH(PEDIDOS!$D116,AUXILIAR!$A$2:$A$6,0),1),"")</f>
        <v>027.034.879-40</v>
      </c>
    </row>
    <row r="117" spans="1:5" ht="14.25" customHeight="1" x14ac:dyDescent="0.35">
      <c r="A117" s="2">
        <v>13940951</v>
      </c>
      <c r="B117" s="3">
        <v>45341</v>
      </c>
      <c r="C117" s="4">
        <v>19</v>
      </c>
      <c r="D117" s="2" t="s">
        <v>11</v>
      </c>
      <c r="E117" s="2" t="str">
        <f>IFERROR(INDEX(AUXILIAR!$B$2:$B$6,MATCH(PEDIDOS!$D117,AUXILIAR!$A$2:$A$6,0),1),"")</f>
        <v>101.966.379-02</v>
      </c>
    </row>
    <row r="118" spans="1:5" ht="14.25" customHeight="1" x14ac:dyDescent="0.35">
      <c r="A118" s="2">
        <v>13940957</v>
      </c>
      <c r="B118" s="3">
        <v>45341</v>
      </c>
      <c r="C118" s="4">
        <v>126</v>
      </c>
      <c r="D118" s="2" t="s">
        <v>6</v>
      </c>
      <c r="E118" s="2" t="str">
        <f>IFERROR(INDEX(AUXILIAR!$B$2:$B$6,MATCH(PEDIDOS!$D118,AUXILIAR!$A$2:$A$6,0),1),"")</f>
        <v>126.329.439-14</v>
      </c>
    </row>
    <row r="119" spans="1:5" ht="14.25" customHeight="1" x14ac:dyDescent="0.35">
      <c r="A119" s="2">
        <v>13940991</v>
      </c>
      <c r="B119" s="3">
        <v>45343</v>
      </c>
      <c r="C119" s="4">
        <v>653.45000000000005</v>
      </c>
      <c r="D119" s="2" t="s">
        <v>7</v>
      </c>
      <c r="E119" s="2" t="str">
        <f>IFERROR(INDEX(AUXILIAR!$B$2:$B$6,MATCH(PEDIDOS!$D119,AUXILIAR!$A$2:$A$6,0),1),"")</f>
        <v>027.034.879-40</v>
      </c>
    </row>
    <row r="120" spans="1:5" ht="14.25" customHeight="1" x14ac:dyDescent="0.35">
      <c r="A120" s="2">
        <v>13941110</v>
      </c>
      <c r="B120" s="3">
        <v>45342</v>
      </c>
      <c r="C120" s="4">
        <v>840.5</v>
      </c>
      <c r="D120" s="2" t="s">
        <v>7</v>
      </c>
      <c r="E120" s="2" t="str">
        <f>IFERROR(INDEX(AUXILIAR!$B$2:$B$6,MATCH(PEDIDOS!$D120,AUXILIAR!$A$2:$A$6,0),1),"")</f>
        <v>027.034.879-40</v>
      </c>
    </row>
    <row r="121" spans="1:5" ht="14.25" customHeight="1" x14ac:dyDescent="0.35">
      <c r="A121" s="2">
        <v>13942549</v>
      </c>
      <c r="B121" s="3">
        <v>45343</v>
      </c>
      <c r="C121" s="4">
        <v>1233</v>
      </c>
      <c r="D121" s="2" t="s">
        <v>5</v>
      </c>
      <c r="E121" s="2" t="str">
        <f>IFERROR(INDEX(AUXILIAR!$B$2:$B$6,MATCH(PEDIDOS!$D121,AUXILIAR!$A$2:$A$6,0),1),"")</f>
        <v>018.277.109-18</v>
      </c>
    </row>
    <row r="122" spans="1:5" ht="14.25" customHeight="1" x14ac:dyDescent="0.35">
      <c r="A122" s="2">
        <v>13942557</v>
      </c>
      <c r="B122" s="3">
        <v>45343</v>
      </c>
      <c r="C122" s="4">
        <v>268</v>
      </c>
      <c r="D122" s="2" t="s">
        <v>5</v>
      </c>
      <c r="E122" s="2" t="str">
        <f>IFERROR(INDEX(AUXILIAR!$B$2:$B$6,MATCH(PEDIDOS!$D122,AUXILIAR!$A$2:$A$6,0),1),"")</f>
        <v>018.277.109-18</v>
      </c>
    </row>
    <row r="123" spans="1:5" ht="14.25" customHeight="1" x14ac:dyDescent="0.35">
      <c r="A123" s="2">
        <v>13942577</v>
      </c>
      <c r="B123" s="3">
        <v>45341</v>
      </c>
      <c r="C123" s="4">
        <v>210.8</v>
      </c>
      <c r="D123" s="2" t="s">
        <v>5</v>
      </c>
      <c r="E123" s="2" t="str">
        <f>IFERROR(INDEX(AUXILIAR!$B$2:$B$6,MATCH(PEDIDOS!$D123,AUXILIAR!$A$2:$A$6,0),1),"")</f>
        <v>018.277.109-18</v>
      </c>
    </row>
    <row r="124" spans="1:5" ht="14.25" customHeight="1" x14ac:dyDescent="0.35">
      <c r="A124" s="2">
        <v>13943982</v>
      </c>
      <c r="B124" s="3">
        <v>45343</v>
      </c>
      <c r="C124" s="4">
        <v>432.98</v>
      </c>
      <c r="D124" s="2" t="s">
        <v>5</v>
      </c>
      <c r="E124" s="2" t="str">
        <f>IFERROR(INDEX(AUXILIAR!$B$2:$B$6,MATCH(PEDIDOS!$D124,AUXILIAR!$A$2:$A$6,0),1),"")</f>
        <v>018.277.109-18</v>
      </c>
    </row>
    <row r="125" spans="1:5" ht="14.25" customHeight="1" x14ac:dyDescent="0.35">
      <c r="A125" s="2">
        <v>13944119</v>
      </c>
      <c r="B125" s="3">
        <v>45341</v>
      </c>
      <c r="C125" s="4">
        <v>73.8</v>
      </c>
      <c r="D125" s="2" t="s">
        <v>11</v>
      </c>
      <c r="E125" s="2" t="str">
        <f>IFERROR(INDEX(AUXILIAR!$B$2:$B$6,MATCH(PEDIDOS!$D125,AUXILIAR!$A$2:$A$6,0),1),"")</f>
        <v>101.966.379-02</v>
      </c>
    </row>
    <row r="126" spans="1:5" ht="14.25" customHeight="1" x14ac:dyDescent="0.35">
      <c r="A126" s="2">
        <v>13944282</v>
      </c>
      <c r="B126" s="3">
        <v>45344</v>
      </c>
      <c r="C126" s="4">
        <v>1601.46</v>
      </c>
      <c r="D126" s="2" t="s">
        <v>7</v>
      </c>
      <c r="E126" s="2" t="str">
        <f>IFERROR(INDEX(AUXILIAR!$B$2:$B$6,MATCH(PEDIDOS!$D126,AUXILIAR!$A$2:$A$6,0),1),"")</f>
        <v>027.034.879-40</v>
      </c>
    </row>
    <row r="127" spans="1:5" ht="14.25" customHeight="1" x14ac:dyDescent="0.35">
      <c r="A127" s="2">
        <v>13944635</v>
      </c>
      <c r="B127" s="3">
        <v>45344</v>
      </c>
      <c r="C127" s="4">
        <v>622.70000000000005</v>
      </c>
      <c r="D127" s="2" t="s">
        <v>7</v>
      </c>
      <c r="E127" s="2" t="str">
        <f>IFERROR(INDEX(AUXILIAR!$B$2:$B$6,MATCH(PEDIDOS!$D127,AUXILIAR!$A$2:$A$6,0),1),"")</f>
        <v>027.034.879-40</v>
      </c>
    </row>
    <row r="128" spans="1:5" ht="14.25" customHeight="1" x14ac:dyDescent="0.35">
      <c r="A128" s="2">
        <v>13944763</v>
      </c>
      <c r="B128" s="3">
        <v>45341</v>
      </c>
      <c r="C128" s="4">
        <v>15.9</v>
      </c>
      <c r="D128" s="2" t="s">
        <v>5</v>
      </c>
      <c r="E128" s="2" t="str">
        <f>IFERROR(INDEX(AUXILIAR!$B$2:$B$6,MATCH(PEDIDOS!$D128,AUXILIAR!$A$2:$A$6,0),1),"")</f>
        <v>018.277.109-18</v>
      </c>
    </row>
    <row r="129" spans="1:5" ht="14.25" customHeight="1" x14ac:dyDescent="0.35">
      <c r="A129" s="2">
        <v>13946004</v>
      </c>
      <c r="B129" s="3">
        <v>45342</v>
      </c>
      <c r="C129" s="4">
        <v>89.04</v>
      </c>
      <c r="D129" s="2" t="s">
        <v>7</v>
      </c>
      <c r="E129" s="2" t="str">
        <f>IFERROR(INDEX(AUXILIAR!$B$2:$B$6,MATCH(PEDIDOS!$D129,AUXILIAR!$A$2:$A$6,0),1),"")</f>
        <v>027.034.879-40</v>
      </c>
    </row>
    <row r="130" spans="1:5" ht="14.25" customHeight="1" x14ac:dyDescent="0.35">
      <c r="A130" s="2">
        <v>13946628</v>
      </c>
      <c r="B130" s="3">
        <v>45344</v>
      </c>
      <c r="C130" s="4">
        <v>228.6</v>
      </c>
      <c r="D130" s="2" t="s">
        <v>7</v>
      </c>
      <c r="E130" s="2" t="str">
        <f>IFERROR(INDEX(AUXILIAR!$B$2:$B$6,MATCH(PEDIDOS!$D130,AUXILIAR!$A$2:$A$6,0),1),"")</f>
        <v>027.034.879-40</v>
      </c>
    </row>
    <row r="131" spans="1:5" ht="14.25" customHeight="1" x14ac:dyDescent="0.35">
      <c r="A131" s="2">
        <v>13946673</v>
      </c>
      <c r="B131" s="3">
        <v>45343</v>
      </c>
      <c r="C131" s="4">
        <v>277.20999999999998</v>
      </c>
      <c r="D131" s="2" t="s">
        <v>7</v>
      </c>
      <c r="E131" s="2" t="str">
        <f>IFERROR(INDEX(AUXILIAR!$B$2:$B$6,MATCH(PEDIDOS!$D131,AUXILIAR!$A$2:$A$6,0),1),"")</f>
        <v>027.034.879-40</v>
      </c>
    </row>
    <row r="132" spans="1:5" ht="14.25" customHeight="1" x14ac:dyDescent="0.35">
      <c r="A132" s="2">
        <v>13947115</v>
      </c>
      <c r="B132" s="3">
        <v>45344</v>
      </c>
      <c r="C132" s="4">
        <v>201.6</v>
      </c>
      <c r="D132" s="2" t="s">
        <v>6</v>
      </c>
      <c r="E132" s="2" t="str">
        <f>IFERROR(INDEX(AUXILIAR!$B$2:$B$6,MATCH(PEDIDOS!$D132,AUXILIAR!$A$2:$A$6,0),1),"")</f>
        <v>126.329.439-14</v>
      </c>
    </row>
    <row r="133" spans="1:5" ht="14.25" customHeight="1" x14ac:dyDescent="0.35">
      <c r="A133" s="2">
        <v>13947333</v>
      </c>
      <c r="B133" s="3">
        <v>45343</v>
      </c>
      <c r="C133" s="4">
        <v>136.80000000000001</v>
      </c>
      <c r="D133" s="2" t="s">
        <v>7</v>
      </c>
      <c r="E133" s="2" t="str">
        <f>IFERROR(INDEX(AUXILIAR!$B$2:$B$6,MATCH(PEDIDOS!$D133,AUXILIAR!$A$2:$A$6,0),1),"")</f>
        <v>027.034.879-40</v>
      </c>
    </row>
    <row r="134" spans="1:5" ht="14.25" customHeight="1" x14ac:dyDescent="0.35">
      <c r="A134" s="2">
        <v>13949145</v>
      </c>
      <c r="B134" s="3">
        <v>45343</v>
      </c>
      <c r="C134" s="4">
        <v>13.9</v>
      </c>
      <c r="D134" s="2" t="s">
        <v>7</v>
      </c>
      <c r="E134" s="2" t="str">
        <f>IFERROR(INDEX(AUXILIAR!$B$2:$B$6,MATCH(PEDIDOS!$D134,AUXILIAR!$A$2:$A$6,0),1),"")</f>
        <v>027.034.879-40</v>
      </c>
    </row>
    <row r="135" spans="1:5" ht="14.25" customHeight="1" x14ac:dyDescent="0.35">
      <c r="A135" s="2">
        <v>13949165</v>
      </c>
      <c r="B135" s="3">
        <v>45343</v>
      </c>
      <c r="C135" s="4">
        <v>210.8</v>
      </c>
      <c r="D135" s="2" t="s">
        <v>7</v>
      </c>
      <c r="E135" s="2" t="str">
        <f>IFERROR(INDEX(AUXILIAR!$B$2:$B$6,MATCH(PEDIDOS!$D135,AUXILIAR!$A$2:$A$6,0),1),"")</f>
        <v>027.034.879-40</v>
      </c>
    </row>
    <row r="136" spans="1:5" ht="14.25" customHeight="1" x14ac:dyDescent="0.35">
      <c r="A136" s="2">
        <v>13950114</v>
      </c>
      <c r="B136" s="3">
        <v>45344</v>
      </c>
      <c r="C136" s="4">
        <v>341.41</v>
      </c>
      <c r="D136" s="2" t="s">
        <v>6</v>
      </c>
      <c r="E136" s="2" t="str">
        <f>IFERROR(INDEX(AUXILIAR!$B$2:$B$6,MATCH(PEDIDOS!$D136,AUXILIAR!$A$2:$A$6,0),1),"")</f>
        <v>126.329.439-14</v>
      </c>
    </row>
    <row r="137" spans="1:5" ht="14.25" customHeight="1" x14ac:dyDescent="0.35">
      <c r="A137" s="2">
        <v>13950138</v>
      </c>
      <c r="B137" s="3">
        <v>45344</v>
      </c>
      <c r="C137" s="4">
        <v>341.41</v>
      </c>
      <c r="D137" s="2" t="s">
        <v>6</v>
      </c>
      <c r="E137" s="2" t="str">
        <f>IFERROR(INDEX(AUXILIAR!$B$2:$B$6,MATCH(PEDIDOS!$D137,AUXILIAR!$A$2:$A$6,0),1),"")</f>
        <v>126.329.439-14</v>
      </c>
    </row>
    <row r="138" spans="1:5" ht="14.25" customHeight="1" x14ac:dyDescent="0.35">
      <c r="A138" s="2">
        <v>13950416</v>
      </c>
      <c r="B138" s="3">
        <v>45345</v>
      </c>
      <c r="C138" s="4">
        <v>399.6</v>
      </c>
      <c r="D138" s="2" t="s">
        <v>7</v>
      </c>
      <c r="E138" s="2" t="str">
        <f>IFERROR(INDEX(AUXILIAR!$B$2:$B$6,MATCH(PEDIDOS!$D138,AUXILIAR!$A$2:$A$6,0),1),"")</f>
        <v>027.034.879-40</v>
      </c>
    </row>
    <row r="139" spans="1:5" ht="14.25" customHeight="1" x14ac:dyDescent="0.35">
      <c r="A139" s="2">
        <v>13950929</v>
      </c>
      <c r="B139" s="3">
        <v>45344</v>
      </c>
      <c r="C139" s="4">
        <v>139.1</v>
      </c>
      <c r="D139" s="2" t="s">
        <v>6</v>
      </c>
      <c r="E139" s="2" t="str">
        <f>IFERROR(INDEX(AUXILIAR!$B$2:$B$6,MATCH(PEDIDOS!$D139,AUXILIAR!$A$2:$A$6,0),1),"")</f>
        <v>126.329.439-14</v>
      </c>
    </row>
    <row r="140" spans="1:5" ht="14.25" customHeight="1" x14ac:dyDescent="0.35">
      <c r="A140" s="2">
        <v>13951488</v>
      </c>
      <c r="B140" s="3">
        <v>45344</v>
      </c>
      <c r="C140" s="4">
        <v>210.8</v>
      </c>
      <c r="D140" s="2" t="s">
        <v>5</v>
      </c>
      <c r="E140" s="2" t="str">
        <f>IFERROR(INDEX(AUXILIAR!$B$2:$B$6,MATCH(PEDIDOS!$D140,AUXILIAR!$A$2:$A$6,0),1),"")</f>
        <v>018.277.109-18</v>
      </c>
    </row>
    <row r="141" spans="1:5" ht="14.25" customHeight="1" x14ac:dyDescent="0.35">
      <c r="A141" s="2">
        <v>13952154</v>
      </c>
      <c r="B141" s="3">
        <v>45348</v>
      </c>
      <c r="C141" s="4">
        <v>622.70000000000005</v>
      </c>
      <c r="D141" s="2" t="s">
        <v>5</v>
      </c>
      <c r="E141" s="2" t="str">
        <f>IFERROR(INDEX(AUXILIAR!$B$2:$B$6,MATCH(PEDIDOS!$D141,AUXILIAR!$A$2:$A$6,0),1),"")</f>
        <v>018.277.109-18</v>
      </c>
    </row>
    <row r="142" spans="1:5" ht="14.25" customHeight="1" x14ac:dyDescent="0.35">
      <c r="A142" s="2">
        <v>13952248</v>
      </c>
      <c r="B142" s="3">
        <v>45345</v>
      </c>
      <c r="C142" s="4">
        <v>583.03</v>
      </c>
      <c r="D142" s="2" t="s">
        <v>5</v>
      </c>
      <c r="E142" s="2" t="str">
        <f>IFERROR(INDEX(AUXILIAR!$B$2:$B$6,MATCH(PEDIDOS!$D142,AUXILIAR!$A$2:$A$6,0),1),"")</f>
        <v>018.277.109-18</v>
      </c>
    </row>
    <row r="143" spans="1:5" ht="14.25" customHeight="1" x14ac:dyDescent="0.35">
      <c r="A143" s="2">
        <v>13952694</v>
      </c>
      <c r="B143" s="3">
        <v>45344</v>
      </c>
      <c r="C143" s="4">
        <v>23</v>
      </c>
      <c r="D143" s="2" t="s">
        <v>5</v>
      </c>
      <c r="E143" s="2" t="str">
        <f>IFERROR(INDEX(AUXILIAR!$B$2:$B$6,MATCH(PEDIDOS!$D143,AUXILIAR!$A$2:$A$6,0),1),"")</f>
        <v>018.277.109-18</v>
      </c>
    </row>
    <row r="144" spans="1:5" ht="14.25" customHeight="1" x14ac:dyDescent="0.35">
      <c r="A144" s="2">
        <v>13955519</v>
      </c>
      <c r="B144" s="3">
        <v>45348</v>
      </c>
      <c r="C144" s="4">
        <v>277.20999999999998</v>
      </c>
      <c r="D144" s="2" t="s">
        <v>7</v>
      </c>
      <c r="E144" s="2" t="str">
        <f>IFERROR(INDEX(AUXILIAR!$B$2:$B$6,MATCH(PEDIDOS!$D144,AUXILIAR!$A$2:$A$6,0),1),"")</f>
        <v>027.034.879-40</v>
      </c>
    </row>
    <row r="145" spans="1:5" ht="14.25" customHeight="1" x14ac:dyDescent="0.35">
      <c r="A145" s="2">
        <v>13955553</v>
      </c>
      <c r="B145" s="3">
        <v>45345</v>
      </c>
      <c r="C145" s="4">
        <v>210.8</v>
      </c>
      <c r="D145" s="2" t="s">
        <v>5</v>
      </c>
      <c r="E145" s="2" t="str">
        <f>IFERROR(INDEX(AUXILIAR!$B$2:$B$6,MATCH(PEDIDOS!$D145,AUXILIAR!$A$2:$A$6,0),1),"")</f>
        <v>018.277.109-18</v>
      </c>
    </row>
    <row r="146" spans="1:5" ht="14.25" customHeight="1" x14ac:dyDescent="0.35">
      <c r="A146" s="2">
        <v>13956508</v>
      </c>
      <c r="B146" s="3">
        <v>45345</v>
      </c>
      <c r="C146" s="4">
        <v>210.8</v>
      </c>
      <c r="D146" s="2" t="s">
        <v>7</v>
      </c>
      <c r="E146" s="2" t="str">
        <f>IFERROR(INDEX(AUXILIAR!$B$2:$B$6,MATCH(PEDIDOS!$D146,AUXILIAR!$A$2:$A$6,0),1),"")</f>
        <v>027.034.879-40</v>
      </c>
    </row>
    <row r="147" spans="1:5" ht="14.25" customHeight="1" x14ac:dyDescent="0.35">
      <c r="A147" s="2">
        <v>13957062</v>
      </c>
      <c r="B147" s="3">
        <v>45350</v>
      </c>
      <c r="C147" s="4">
        <v>258.8</v>
      </c>
      <c r="D147" s="2" t="s">
        <v>5</v>
      </c>
      <c r="E147" s="2" t="str">
        <f>IFERROR(INDEX(AUXILIAR!$B$2:$B$6,MATCH(PEDIDOS!$D147,AUXILIAR!$A$2:$A$6,0),1),"")</f>
        <v>018.277.109-18</v>
      </c>
    </row>
    <row r="148" spans="1:5" ht="14.25" customHeight="1" x14ac:dyDescent="0.35">
      <c r="A148" s="2">
        <v>13958230</v>
      </c>
      <c r="B148" s="3">
        <v>45349</v>
      </c>
      <c r="C148" s="4">
        <v>345.4</v>
      </c>
      <c r="D148" s="2" t="s">
        <v>7</v>
      </c>
      <c r="E148" s="2" t="str">
        <f>IFERROR(INDEX(AUXILIAR!$B$2:$B$6,MATCH(PEDIDOS!$D148,AUXILIAR!$A$2:$A$6,0),1),"")</f>
        <v>027.034.879-40</v>
      </c>
    </row>
    <row r="149" spans="1:5" ht="14.25" customHeight="1" x14ac:dyDescent="0.35">
      <c r="A149" s="2">
        <v>13958758</v>
      </c>
      <c r="B149" s="3">
        <v>45348</v>
      </c>
      <c r="C149" s="4">
        <v>15.9</v>
      </c>
      <c r="D149" s="2" t="s">
        <v>7</v>
      </c>
      <c r="E149" s="2" t="str">
        <f>IFERROR(INDEX(AUXILIAR!$B$2:$B$6,MATCH(PEDIDOS!$D149,AUXILIAR!$A$2:$A$6,0),1),"")</f>
        <v>027.034.879-40</v>
      </c>
    </row>
    <row r="150" spans="1:5" ht="14.25" customHeight="1" x14ac:dyDescent="0.35">
      <c r="A150" s="2">
        <v>13959298</v>
      </c>
      <c r="B150" s="3">
        <v>45348</v>
      </c>
      <c r="C150" s="4">
        <v>154.49</v>
      </c>
      <c r="D150" s="2" t="s">
        <v>7</v>
      </c>
      <c r="E150" s="2" t="str">
        <f>IFERROR(INDEX(AUXILIAR!$B$2:$B$6,MATCH(PEDIDOS!$D150,AUXILIAR!$A$2:$A$6,0),1),"")</f>
        <v>027.034.879-40</v>
      </c>
    </row>
    <row r="151" spans="1:5" ht="14.25" customHeight="1" x14ac:dyDescent="0.35">
      <c r="A151" s="2">
        <v>13959325</v>
      </c>
      <c r="B151" s="3">
        <v>45348</v>
      </c>
      <c r="C151" s="4">
        <v>502.2</v>
      </c>
      <c r="D151" s="2" t="s">
        <v>6</v>
      </c>
      <c r="E151" s="2" t="str">
        <f>IFERROR(INDEX(AUXILIAR!$B$2:$B$6,MATCH(PEDIDOS!$D151,AUXILIAR!$A$2:$A$6,0),1),"")</f>
        <v>126.329.439-14</v>
      </c>
    </row>
    <row r="152" spans="1:5" ht="14.25" customHeight="1" x14ac:dyDescent="0.35">
      <c r="A152" s="2">
        <v>13959345</v>
      </c>
      <c r="B152" s="3">
        <v>45350</v>
      </c>
      <c r="C152" s="4">
        <v>138</v>
      </c>
      <c r="D152" s="2" t="s">
        <v>6</v>
      </c>
      <c r="E152" s="2" t="str">
        <f>IFERROR(INDEX(AUXILIAR!$B$2:$B$6,MATCH(PEDIDOS!$D152,AUXILIAR!$A$2:$A$6,0),1),"")</f>
        <v>126.329.439-14</v>
      </c>
    </row>
    <row r="153" spans="1:5" ht="14.25" customHeight="1" x14ac:dyDescent="0.35">
      <c r="A153" s="2">
        <v>13959405</v>
      </c>
      <c r="B153" s="3">
        <v>45350</v>
      </c>
      <c r="C153" s="4">
        <v>565.20000000000005</v>
      </c>
      <c r="D153" s="2" t="s">
        <v>6</v>
      </c>
      <c r="E153" s="2" t="str">
        <f>IFERROR(INDEX(AUXILIAR!$B$2:$B$6,MATCH(PEDIDOS!$D153,AUXILIAR!$A$2:$A$6,0),1),"")</f>
        <v>126.329.439-14</v>
      </c>
    </row>
    <row r="154" spans="1:5" ht="14.25" customHeight="1" x14ac:dyDescent="0.35">
      <c r="A154" s="2">
        <v>13959826</v>
      </c>
      <c r="B154" s="3">
        <v>45348</v>
      </c>
      <c r="C154" s="4">
        <v>64.8</v>
      </c>
      <c r="D154" s="2" t="s">
        <v>6</v>
      </c>
      <c r="E154" s="2" t="str">
        <f>IFERROR(INDEX(AUXILIAR!$B$2:$B$6,MATCH(PEDIDOS!$D154,AUXILIAR!$A$2:$A$6,0),1),"")</f>
        <v>126.329.439-14</v>
      </c>
    </row>
    <row r="155" spans="1:5" ht="14.25" customHeight="1" x14ac:dyDescent="0.35">
      <c r="A155" s="2">
        <v>13959873</v>
      </c>
      <c r="B155" s="3">
        <v>45351</v>
      </c>
      <c r="C155" s="4">
        <v>286.55</v>
      </c>
      <c r="D155" s="2" t="s">
        <v>7</v>
      </c>
      <c r="E155" s="2" t="str">
        <f>IFERROR(INDEX(AUXILIAR!$B$2:$B$6,MATCH(PEDIDOS!$D155,AUXILIAR!$A$2:$A$6,0),1),"")</f>
        <v>027.034.879-40</v>
      </c>
    </row>
    <row r="156" spans="1:5" ht="14.25" customHeight="1" x14ac:dyDescent="0.35">
      <c r="A156" s="2">
        <v>13960718</v>
      </c>
      <c r="B156" s="3">
        <v>45348</v>
      </c>
      <c r="C156" s="4">
        <v>210.8</v>
      </c>
      <c r="D156" s="2" t="s">
        <v>5</v>
      </c>
      <c r="E156" s="2" t="str">
        <f>IFERROR(INDEX(AUXILIAR!$B$2:$B$6,MATCH(PEDIDOS!$D156,AUXILIAR!$A$2:$A$6,0),1),"")</f>
        <v>018.277.109-18</v>
      </c>
    </row>
    <row r="157" spans="1:5" ht="14.25" customHeight="1" x14ac:dyDescent="0.35">
      <c r="A157" s="2">
        <v>13961352</v>
      </c>
      <c r="B157" s="3">
        <v>45351</v>
      </c>
      <c r="C157" s="4">
        <v>422.1</v>
      </c>
      <c r="D157" s="2" t="s">
        <v>7</v>
      </c>
      <c r="E157" s="2" t="str">
        <f>IFERROR(INDEX(AUXILIAR!$B$2:$B$6,MATCH(PEDIDOS!$D157,AUXILIAR!$A$2:$A$6,0),1),"")</f>
        <v>027.034.879-40</v>
      </c>
    </row>
    <row r="158" spans="1:5" ht="14.25" customHeight="1" x14ac:dyDescent="0.35">
      <c r="A158" s="2">
        <v>13961722</v>
      </c>
      <c r="B158" s="3">
        <v>45349</v>
      </c>
      <c r="C158" s="4">
        <v>19</v>
      </c>
      <c r="D158" s="2" t="s">
        <v>5</v>
      </c>
      <c r="E158" s="2" t="str">
        <f>IFERROR(INDEX(AUXILIAR!$B$2:$B$6,MATCH(PEDIDOS!$D158,AUXILIAR!$A$2:$A$6,0),1),"")</f>
        <v>018.277.109-18</v>
      </c>
    </row>
    <row r="159" spans="1:5" ht="14.25" customHeight="1" x14ac:dyDescent="0.35">
      <c r="A159" s="2">
        <v>13961766</v>
      </c>
      <c r="B159" s="3">
        <v>45350</v>
      </c>
      <c r="C159" s="2">
        <v>151.19999999999999</v>
      </c>
      <c r="D159" s="5" t="s">
        <v>7</v>
      </c>
      <c r="E159" s="2" t="str">
        <f>IFERROR(INDEX(AUXILIAR!$B$2:$B$6,MATCH(PEDIDOS!$D159,AUXILIAR!$A$2:$A$6,0),1),"")</f>
        <v>027.034.879-40</v>
      </c>
    </row>
    <row r="160" spans="1:5" ht="14.25" customHeight="1" x14ac:dyDescent="0.35">
      <c r="A160" s="2">
        <v>13961884</v>
      </c>
      <c r="B160" s="3">
        <v>45351</v>
      </c>
      <c r="C160" s="2">
        <v>430.23</v>
      </c>
      <c r="D160" s="2" t="s">
        <v>6</v>
      </c>
      <c r="E160" s="2" t="str">
        <f>IFERROR(INDEX(AUXILIAR!$B$2:$B$6,MATCH(PEDIDOS!$D160,AUXILIAR!$A$2:$A$6,0),1),"")</f>
        <v>126.329.439-14</v>
      </c>
    </row>
    <row r="161" spans="1:5" ht="14.25" customHeight="1" x14ac:dyDescent="0.35">
      <c r="A161" s="5">
        <v>13961943</v>
      </c>
      <c r="B161" s="3">
        <v>45351</v>
      </c>
      <c r="C161" s="5">
        <v>677.5</v>
      </c>
      <c r="D161" s="5" t="s">
        <v>6</v>
      </c>
      <c r="E161" s="2" t="str">
        <f>IFERROR(INDEX(AUXILIAR!$B$2:$B$6,MATCH(PEDIDOS!$D161,AUXILIAR!$A$2:$A$6,0),1),"")</f>
        <v>126.329.439-14</v>
      </c>
    </row>
    <row r="162" spans="1:5" ht="14.25" customHeight="1" x14ac:dyDescent="0.35">
      <c r="A162" s="5">
        <v>13962512</v>
      </c>
      <c r="B162" s="3">
        <v>45351</v>
      </c>
      <c r="C162" s="5">
        <v>261</v>
      </c>
      <c r="D162" s="5" t="s">
        <v>7</v>
      </c>
      <c r="E162" s="2" t="str">
        <f>IFERROR(INDEX(AUXILIAR!$B$2:$B$6,MATCH(PEDIDOS!$D162,AUXILIAR!$A$2:$A$6,0),1),"")</f>
        <v>027.034.879-40</v>
      </c>
    </row>
    <row r="163" spans="1:5" ht="14.25" customHeight="1" x14ac:dyDescent="0.35">
      <c r="A163" s="5">
        <v>13963256</v>
      </c>
      <c r="B163" s="3">
        <v>45349</v>
      </c>
      <c r="C163" s="5">
        <v>92.45</v>
      </c>
      <c r="D163" s="5" t="s">
        <v>5</v>
      </c>
      <c r="E163" s="2" t="str">
        <f>IFERROR(INDEX(AUXILIAR!$B$2:$B$6,MATCH(PEDIDOS!$D163,AUXILIAR!$A$2:$A$6,0),1),"")</f>
        <v>018.277.109-18</v>
      </c>
    </row>
    <row r="164" spans="1:5" ht="14.25" customHeight="1" x14ac:dyDescent="0.35">
      <c r="A164" s="5">
        <v>13964580</v>
      </c>
      <c r="B164" s="3">
        <v>45350</v>
      </c>
      <c r="C164" s="5">
        <v>11.5</v>
      </c>
      <c r="D164" s="5" t="s">
        <v>5</v>
      </c>
      <c r="E164" s="2" t="str">
        <f>IFERROR(INDEX(AUXILIAR!$B$2:$B$6,MATCH(PEDIDOS!$D164,AUXILIAR!$A$2:$A$6,0),1),"")</f>
        <v>018.277.109-18</v>
      </c>
    </row>
    <row r="165" spans="1:5" ht="14.25" customHeight="1" x14ac:dyDescent="0.35">
      <c r="A165" s="5">
        <v>13964890</v>
      </c>
      <c r="B165" s="3">
        <v>45351</v>
      </c>
      <c r="C165" s="5">
        <v>151.19999999999999</v>
      </c>
      <c r="D165" s="5" t="s">
        <v>5</v>
      </c>
      <c r="E165" s="2" t="str">
        <f>IFERROR(INDEX(AUXILIAR!$B$2:$B$6,MATCH(PEDIDOS!$D165,AUXILIAR!$A$2:$A$6,0),1),"")</f>
        <v>018.277.109-18</v>
      </c>
    </row>
    <row r="166" spans="1:5" ht="14.25" customHeight="1" x14ac:dyDescent="0.35">
      <c r="A166" s="5">
        <v>13966050</v>
      </c>
      <c r="B166" s="3">
        <v>45351</v>
      </c>
      <c r="C166" s="5">
        <v>156.6</v>
      </c>
      <c r="D166" s="5" t="s">
        <v>7</v>
      </c>
      <c r="E166" s="2" t="str">
        <f>IFERROR(INDEX(AUXILIAR!$B$2:$B$6,MATCH(PEDIDOS!$D166,AUXILIAR!$A$2:$A$6,0),1),"")</f>
        <v>027.034.879-40</v>
      </c>
    </row>
    <row r="167" spans="1:5" ht="14.25" customHeight="1" x14ac:dyDescent="0.35">
      <c r="A167" s="5">
        <v>13967478</v>
      </c>
      <c r="B167" s="3">
        <v>45351</v>
      </c>
      <c r="C167" s="5">
        <v>20</v>
      </c>
      <c r="D167" s="5" t="s">
        <v>5</v>
      </c>
      <c r="E167" s="2" t="str">
        <f>IFERROR(INDEX(AUXILIAR!$B$2:$B$6,MATCH(PEDIDOS!$D167,AUXILIAR!$A$2:$A$6,0),1),"")</f>
        <v>018.277.109-18</v>
      </c>
    </row>
    <row r="168" spans="1:5" ht="14.25" customHeight="1" x14ac:dyDescent="0.35">
      <c r="A168" s="5">
        <v>13967488</v>
      </c>
      <c r="B168" s="3">
        <v>45351</v>
      </c>
      <c r="C168" s="5">
        <v>11.5</v>
      </c>
      <c r="D168" s="5" t="s">
        <v>5</v>
      </c>
      <c r="E168" s="2" t="str">
        <f>IFERROR(INDEX(AUXILIAR!$B$2:$B$6,MATCH(PEDIDOS!$D168,AUXILIAR!$A$2:$A$6,0),1),"")</f>
        <v>018.277.109-18</v>
      </c>
    </row>
    <row r="169" spans="1:5" ht="14.25" customHeight="1" x14ac:dyDescent="0.35">
      <c r="A169" s="5">
        <v>13967494</v>
      </c>
      <c r="B169" s="3">
        <v>45351</v>
      </c>
      <c r="C169" s="5">
        <v>11.5</v>
      </c>
      <c r="D169" s="5" t="s">
        <v>5</v>
      </c>
      <c r="E169" s="2" t="str">
        <f>IFERROR(INDEX(AUXILIAR!$B$2:$B$6,MATCH(PEDIDOS!$D169,AUXILIAR!$A$2:$A$6,0),1),"")</f>
        <v>018.277.109-18</v>
      </c>
    </row>
    <row r="170" spans="1:5" ht="14.25" customHeight="1" x14ac:dyDescent="0.35">
      <c r="A170" s="5">
        <v>13967509</v>
      </c>
      <c r="B170" s="3">
        <v>45351</v>
      </c>
      <c r="C170" s="5">
        <v>130.5</v>
      </c>
      <c r="D170" s="5" t="s">
        <v>7</v>
      </c>
      <c r="E170" s="2" t="str">
        <f>IFERROR(INDEX(AUXILIAR!$B$2:$B$6,MATCH(PEDIDOS!$D170,AUXILIAR!$A$2:$A$6,0),1),"")</f>
        <v>027.034.879-40</v>
      </c>
    </row>
    <row r="171" spans="1:5" ht="14.25" customHeight="1" x14ac:dyDescent="0.35">
      <c r="A171" s="5">
        <v>13967519</v>
      </c>
      <c r="B171" s="3">
        <v>45351</v>
      </c>
      <c r="C171" s="5">
        <v>73.8</v>
      </c>
      <c r="D171" s="5" t="s">
        <v>6</v>
      </c>
      <c r="E171" s="2" t="str">
        <f>IFERROR(INDEX(AUXILIAR!$B$2:$B$6,MATCH(PEDIDOS!$D171,AUXILIAR!$A$2:$A$6,0),1),"")</f>
        <v>126.329.439-14</v>
      </c>
    </row>
    <row r="172" spans="1:5" ht="14.25" customHeight="1" x14ac:dyDescent="0.35">
      <c r="A172" s="5">
        <v>13969112</v>
      </c>
      <c r="B172" s="3">
        <v>45351</v>
      </c>
      <c r="C172" s="5">
        <v>15.9</v>
      </c>
      <c r="D172" s="5" t="s">
        <v>7</v>
      </c>
      <c r="E172" s="2" t="str">
        <f>IFERROR(INDEX(AUXILIAR!$B$2:$B$6,MATCH(PEDIDOS!$D172,AUXILIAR!$A$2:$A$6,0),1),"")</f>
        <v>027.034.879-40</v>
      </c>
    </row>
    <row r="173" spans="1:5" ht="14.25" customHeight="1" x14ac:dyDescent="0.35">
      <c r="A173" s="5">
        <v>13969218</v>
      </c>
      <c r="B173" s="3">
        <v>45351</v>
      </c>
      <c r="C173" s="5">
        <v>210.8</v>
      </c>
      <c r="D173" s="5" t="s">
        <v>5</v>
      </c>
      <c r="E173" s="2" t="str">
        <f>IFERROR(INDEX(AUXILIAR!$B$2:$B$6,MATCH(PEDIDOS!$D173,AUXILIAR!$A$2:$A$6,0),1),"")</f>
        <v>018.277.109-18</v>
      </c>
    </row>
    <row r="174" spans="1:5" ht="14.25" customHeight="1" x14ac:dyDescent="0.35"/>
    <row r="175" spans="1:5" ht="14.25" customHeight="1" x14ac:dyDescent="0.35"/>
    <row r="176" spans="1:5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51180555555555551" right="0.51180555555555551" top="1.181111111111111" bottom="1.181111111111111" header="0" footer="0"/>
  <pageSetup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5247E09F-C123-4B47-B76A-492EF3112453}">
          <x14:formula1>
            <xm:f>AUXILIAR!$A$2:$A$6</xm:f>
          </x14:formula1>
          <xm:sqref>D2:D173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6" sqref="B6"/>
    </sheetView>
  </sheetViews>
  <sheetFormatPr defaultColWidth="14.453125" defaultRowHeight="15" customHeight="1" x14ac:dyDescent="0.35"/>
  <cols>
    <col min="1" max="1" width="26.08984375" customWidth="1"/>
    <col min="2" max="2" width="13.7265625" customWidth="1"/>
    <col min="3" max="6" width="8.81640625" customWidth="1"/>
    <col min="7" max="26" width="8.7265625" customWidth="1"/>
  </cols>
  <sheetData>
    <row r="1" spans="1:2" ht="14.25" customHeight="1" x14ac:dyDescent="0.35">
      <c r="A1" s="2" t="s">
        <v>3</v>
      </c>
      <c r="B1" s="2" t="s">
        <v>4</v>
      </c>
    </row>
    <row r="2" spans="1:2" ht="14.25" customHeight="1" x14ac:dyDescent="0.35">
      <c r="A2" s="2" t="s">
        <v>10</v>
      </c>
      <c r="B2" s="2" t="str">
        <f>"096.303.829-03"</f>
        <v>096.303.829-03</v>
      </c>
    </row>
    <row r="3" spans="1:2" ht="14.25" customHeight="1" x14ac:dyDescent="0.35">
      <c r="A3" s="2" t="s">
        <v>7</v>
      </c>
      <c r="B3" s="2" t="str">
        <f>"027.034.879-40"</f>
        <v>027.034.879-40</v>
      </c>
    </row>
    <row r="4" spans="1:2" ht="14.25" customHeight="1" x14ac:dyDescent="0.35">
      <c r="A4" s="2" t="s">
        <v>5</v>
      </c>
      <c r="B4" s="2" t="str">
        <f>"018.277.109-18"</f>
        <v>018.277.109-18</v>
      </c>
    </row>
    <row r="5" spans="1:2" ht="14.25" customHeight="1" x14ac:dyDescent="0.35">
      <c r="A5" s="2" t="s">
        <v>6</v>
      </c>
      <c r="B5" s="2" t="str">
        <f>"126.329.439-14"</f>
        <v>126.329.439-14</v>
      </c>
    </row>
    <row r="6" spans="1:2" ht="14.25" customHeight="1" x14ac:dyDescent="0.35">
      <c r="A6" s="5" t="s">
        <v>11</v>
      </c>
      <c r="B6" s="5" t="s">
        <v>8</v>
      </c>
    </row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51180555555555551" right="0.51180555555555551" top="1.181111111111111" bottom="1.18111111111111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1"/>
  <sheetViews>
    <sheetView workbookViewId="0">
      <selection activeCell="C15" sqref="C15"/>
    </sheetView>
  </sheetViews>
  <sheetFormatPr defaultColWidth="14.453125" defaultRowHeight="15" customHeight="1" x14ac:dyDescent="0.35"/>
  <cols>
    <col min="1" max="1" width="26.08984375" customWidth="1"/>
    <col min="2" max="6" width="18.26953125" customWidth="1"/>
    <col min="7" max="26" width="8.7265625" customWidth="1"/>
  </cols>
  <sheetData>
    <row r="1" spans="1:3" ht="14.25" customHeight="1" x14ac:dyDescent="0.35">
      <c r="A1" s="6">
        <v>7.0000000000000007E-2</v>
      </c>
    </row>
    <row r="2" spans="1:3" ht="14.25" customHeight="1" x14ac:dyDescent="0.35">
      <c r="A2" s="2" t="s">
        <v>3</v>
      </c>
      <c r="B2" s="2" t="s">
        <v>4</v>
      </c>
      <c r="C2" s="2" t="s">
        <v>12</v>
      </c>
    </row>
    <row r="3" spans="1:3" ht="14.25" customHeight="1" x14ac:dyDescent="0.35">
      <c r="A3" s="2" t="s">
        <v>10</v>
      </c>
      <c r="B3" s="2" t="s">
        <v>13</v>
      </c>
      <c r="C3" s="4">
        <f>SUMIF(PEDIDOS!$E$2:$E$173,B3,PEDIDOS!$C$2:$C$173)*0.07</f>
        <v>0</v>
      </c>
    </row>
    <row r="4" spans="1:3" ht="14.25" customHeight="1" x14ac:dyDescent="0.35">
      <c r="A4" s="2" t="s">
        <v>7</v>
      </c>
      <c r="B4" s="2" t="s">
        <v>14</v>
      </c>
      <c r="C4" s="4">
        <f>SUMIF(PEDIDOS!$E$2:$E$173,B4,PEDIDOS!$C$2:$C$173)*0.07</f>
        <v>1666.5725999999997</v>
      </c>
    </row>
    <row r="5" spans="1:3" ht="14.25" customHeight="1" x14ac:dyDescent="0.35">
      <c r="A5" s="2" t="s">
        <v>5</v>
      </c>
      <c r="B5" s="2" t="s">
        <v>9</v>
      </c>
      <c r="C5" s="4">
        <f>SUMIF(PEDIDOS!$E$2:$E$173,B5,PEDIDOS!$C$2:$C$173)*0.07</f>
        <v>1770.7263</v>
      </c>
    </row>
    <row r="6" spans="1:3" ht="14.25" customHeight="1" x14ac:dyDescent="0.35">
      <c r="A6" s="2" t="s">
        <v>6</v>
      </c>
      <c r="B6" s="2" t="s">
        <v>15</v>
      </c>
      <c r="C6" s="4">
        <f>SUMIF(PEDIDOS!$E$2:$E$173,B6,PEDIDOS!$C$2:$C$173)*0.07</f>
        <v>566.74450000000013</v>
      </c>
    </row>
    <row r="7" spans="1:3" ht="14.25" customHeight="1" x14ac:dyDescent="0.35">
      <c r="A7" s="2" t="s">
        <v>11</v>
      </c>
      <c r="B7" s="2" t="s">
        <v>8</v>
      </c>
      <c r="C7" s="4">
        <f>SUMIF(PEDIDOS!$E$2:$E$173,B7,PEDIDOS!$C$2:$C$173)*0.07</f>
        <v>677.88630000000012</v>
      </c>
    </row>
    <row r="8" spans="1:3" ht="14.25" customHeight="1" x14ac:dyDescent="0.35">
      <c r="C8" s="4"/>
    </row>
    <row r="9" spans="1:3" ht="14.25" customHeight="1" x14ac:dyDescent="0.35">
      <c r="A9" s="6">
        <v>0.03</v>
      </c>
      <c r="C9" s="4"/>
    </row>
    <row r="10" spans="1:3" ht="14.25" customHeight="1" x14ac:dyDescent="0.35">
      <c r="A10" s="2" t="s">
        <v>3</v>
      </c>
      <c r="B10" s="2" t="s">
        <v>4</v>
      </c>
      <c r="C10" s="2" t="s">
        <v>12</v>
      </c>
    </row>
    <row r="11" spans="1:3" ht="14.25" customHeight="1" x14ac:dyDescent="0.35">
      <c r="A11" s="2" t="s">
        <v>16</v>
      </c>
      <c r="B11" s="2" t="str">
        <f>"887.170.209-30"</f>
        <v>887.170.209-30</v>
      </c>
      <c r="C11" s="4">
        <f>SUM(PEDIDOS!$C$2:$C$173)*0.03</f>
        <v>2006.5413000000005</v>
      </c>
    </row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51180555555555551" right="0.51180555555555551" top="1.181111111111111" bottom="1.18111111111111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PEDIDOS</vt:lpstr>
      <vt:lpstr>AUXILIAR</vt:lpstr>
      <vt:lpstr>RESUMO</vt:lpstr>
      <vt:lpstr>PEDIDOS!DadosExternos_1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REPRO SANDRO</dc:creator>
  <cp:lastModifiedBy>Inamine Jakoska Sandro</cp:lastModifiedBy>
  <dcterms:created xsi:type="dcterms:W3CDTF">2024-01-05T18:05:37Z</dcterms:created>
  <dcterms:modified xsi:type="dcterms:W3CDTF">2024-03-01T20:37:19Z</dcterms:modified>
</cp:coreProperties>
</file>