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G:\Můj disk\DP\DA1\14_12_2022\"/>
    </mc:Choice>
  </mc:AlternateContent>
  <xr:revisionPtr revIDLastSave="0" documentId="13_ncr:1_{E5CC40BE-593F-43A1-8BB7-F8F25A54F3AE}" xr6:coauthVersionLast="47" xr6:coauthVersionMax="47" xr10:uidLastSave="{00000000-0000-0000-0000-000000000000}"/>
  <bookViews>
    <workbookView xWindow="-108" yWindow="-108" windowWidth="23256" windowHeight="12576" activeTab="3" xr2:uid="{00000000-000D-0000-FFFF-FFFF00000000}"/>
  </bookViews>
  <sheets>
    <sheet name="ex_0" sheetId="6" r:id="rId1"/>
    <sheet name="ex_1" sheetId="1" r:id="rId2"/>
    <sheet name="ex_2" sheetId="2" r:id="rId3"/>
    <sheet name="ex_3" sheetId="5" r:id="rId4"/>
    <sheet name="Graph_ex_3" sheetId="7" r:id="rId5"/>
  </sheets>
  <definedNames>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#REF!</definedName>
    <definedName name="_xlnm.Print_Titles">#N/A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6" l="1"/>
  <c r="E15" i="6"/>
  <c r="C13" i="6"/>
  <c r="C12" i="6"/>
  <c r="X38" i="5"/>
  <c r="Q16" i="5"/>
  <c r="R16" i="5"/>
  <c r="S16" i="5"/>
  <c r="T16" i="5"/>
  <c r="U16" i="5"/>
  <c r="V16" i="5"/>
  <c r="W16" i="5"/>
  <c r="X16" i="5"/>
  <c r="Y16" i="5"/>
  <c r="Q17" i="5"/>
  <c r="R17" i="5"/>
  <c r="S17" i="5"/>
  <c r="T17" i="5"/>
  <c r="U17" i="5"/>
  <c r="V17" i="5"/>
  <c r="W17" i="5"/>
  <c r="X17" i="5"/>
  <c r="Y17" i="5"/>
  <c r="Q18" i="5"/>
  <c r="R18" i="5"/>
  <c r="S18" i="5"/>
  <c r="T18" i="5"/>
  <c r="U18" i="5"/>
  <c r="V18" i="5"/>
  <c r="W18" i="5"/>
  <c r="X18" i="5"/>
  <c r="Y18" i="5"/>
  <c r="Q19" i="5"/>
  <c r="R19" i="5"/>
  <c r="S19" i="5"/>
  <c r="T19" i="5"/>
  <c r="U19" i="5"/>
  <c r="V19" i="5"/>
  <c r="W19" i="5"/>
  <c r="X19" i="5"/>
  <c r="Y19" i="5"/>
  <c r="Q20" i="5"/>
  <c r="R20" i="5"/>
  <c r="S20" i="5"/>
  <c r="T20" i="5"/>
  <c r="U20" i="5"/>
  <c r="V20" i="5"/>
  <c r="W20" i="5"/>
  <c r="X20" i="5"/>
  <c r="Y20" i="5"/>
  <c r="Q21" i="5"/>
  <c r="R21" i="5"/>
  <c r="S21" i="5"/>
  <c r="T21" i="5"/>
  <c r="U21" i="5"/>
  <c r="V21" i="5"/>
  <c r="W21" i="5"/>
  <c r="X21" i="5"/>
  <c r="Y21" i="5"/>
  <c r="Q22" i="5"/>
  <c r="R22" i="5"/>
  <c r="S22" i="5"/>
  <c r="T22" i="5"/>
  <c r="U22" i="5"/>
  <c r="V22" i="5"/>
  <c r="W22" i="5"/>
  <c r="X22" i="5"/>
  <c r="Y22" i="5"/>
  <c r="Q23" i="5"/>
  <c r="R23" i="5"/>
  <c r="S23" i="5"/>
  <c r="T23" i="5"/>
  <c r="U23" i="5"/>
  <c r="V23" i="5"/>
  <c r="W23" i="5"/>
  <c r="X23" i="5"/>
  <c r="Y23" i="5"/>
  <c r="Q24" i="5"/>
  <c r="R24" i="5"/>
  <c r="S24" i="5"/>
  <c r="T24" i="5"/>
  <c r="U24" i="5"/>
  <c r="V24" i="5"/>
  <c r="W24" i="5"/>
  <c r="X24" i="5"/>
  <c r="Y24" i="5"/>
  <c r="Q25" i="5"/>
  <c r="R25" i="5"/>
  <c r="S25" i="5"/>
  <c r="T25" i="5"/>
  <c r="U25" i="5"/>
  <c r="V25" i="5"/>
  <c r="W25" i="5"/>
  <c r="X25" i="5"/>
  <c r="Y25" i="5"/>
  <c r="Q26" i="5"/>
  <c r="R26" i="5"/>
  <c r="S26" i="5"/>
  <c r="T26" i="5"/>
  <c r="U26" i="5"/>
  <c r="V26" i="5"/>
  <c r="W26" i="5"/>
  <c r="X26" i="5"/>
  <c r="Y26" i="5"/>
  <c r="Q27" i="5"/>
  <c r="R27" i="5"/>
  <c r="S27" i="5"/>
  <c r="T27" i="5"/>
  <c r="U27" i="5"/>
  <c r="V27" i="5"/>
  <c r="W27" i="5"/>
  <c r="X27" i="5"/>
  <c r="Y27" i="5"/>
  <c r="Q28" i="5"/>
  <c r="R28" i="5"/>
  <c r="S28" i="5"/>
  <c r="T28" i="5"/>
  <c r="U28" i="5"/>
  <c r="V28" i="5"/>
  <c r="W28" i="5"/>
  <c r="X28" i="5"/>
  <c r="Y28" i="5"/>
  <c r="Q29" i="5"/>
  <c r="R29" i="5"/>
  <c r="S29" i="5"/>
  <c r="T29" i="5"/>
  <c r="U29" i="5"/>
  <c r="V29" i="5"/>
  <c r="W29" i="5"/>
  <c r="X29" i="5"/>
  <c r="Y29" i="5"/>
  <c r="Q30" i="5"/>
  <c r="R30" i="5"/>
  <c r="S30" i="5"/>
  <c r="T30" i="5"/>
  <c r="U30" i="5"/>
  <c r="V30" i="5"/>
  <c r="W30" i="5"/>
  <c r="X30" i="5"/>
  <c r="Y30" i="5"/>
  <c r="Q31" i="5"/>
  <c r="R31" i="5"/>
  <c r="S31" i="5"/>
  <c r="T31" i="5"/>
  <c r="U31" i="5"/>
  <c r="V31" i="5"/>
  <c r="W31" i="5"/>
  <c r="X31" i="5"/>
  <c r="Y31" i="5"/>
  <c r="Q32" i="5"/>
  <c r="R32" i="5"/>
  <c r="S32" i="5"/>
  <c r="T32" i="5"/>
  <c r="U32" i="5"/>
  <c r="V32" i="5"/>
  <c r="W32" i="5"/>
  <c r="X32" i="5"/>
  <c r="Y32" i="5"/>
  <c r="Q33" i="5"/>
  <c r="R33" i="5"/>
  <c r="S33" i="5"/>
  <c r="T33" i="5"/>
  <c r="U33" i="5"/>
  <c r="V33" i="5"/>
  <c r="W33" i="5"/>
  <c r="X33" i="5"/>
  <c r="Y33" i="5"/>
  <c r="Q34" i="5"/>
  <c r="R34" i="5"/>
  <c r="S34" i="5"/>
  <c r="T34" i="5"/>
  <c r="U34" i="5"/>
  <c r="V34" i="5"/>
  <c r="W34" i="5"/>
  <c r="X34" i="5"/>
  <c r="Y34" i="5"/>
  <c r="Q35" i="5"/>
  <c r="R35" i="5"/>
  <c r="S35" i="5"/>
  <c r="T35" i="5"/>
  <c r="U35" i="5"/>
  <c r="V35" i="5"/>
  <c r="W35" i="5"/>
  <c r="X35" i="5"/>
  <c r="Y35" i="5"/>
  <c r="Q36" i="5"/>
  <c r="R36" i="5"/>
  <c r="S36" i="5"/>
  <c r="T36" i="5"/>
  <c r="U36" i="5"/>
  <c r="V36" i="5"/>
  <c r="W36" i="5"/>
  <c r="X36" i="5"/>
  <c r="Y36" i="5"/>
  <c r="Q37" i="5"/>
  <c r="R37" i="5"/>
  <c r="S37" i="5"/>
  <c r="T37" i="5"/>
  <c r="U37" i="5"/>
  <c r="V37" i="5"/>
  <c r="W37" i="5"/>
  <c r="X37" i="5"/>
  <c r="Y37" i="5"/>
  <c r="Q38" i="5"/>
  <c r="R38" i="5"/>
  <c r="S38" i="5"/>
  <c r="T38" i="5"/>
  <c r="U38" i="5"/>
  <c r="V38" i="5"/>
  <c r="W38" i="5"/>
  <c r="Y38" i="5"/>
  <c r="Q39" i="5"/>
  <c r="R39" i="5"/>
  <c r="S39" i="5"/>
  <c r="T39" i="5"/>
  <c r="U39" i="5"/>
  <c r="V39" i="5"/>
  <c r="W39" i="5"/>
  <c r="X39" i="5"/>
  <c r="Y39" i="5"/>
  <c r="Q40" i="5"/>
  <c r="R40" i="5"/>
  <c r="S40" i="5"/>
  <c r="T40" i="5"/>
  <c r="U40" i="5"/>
  <c r="V40" i="5"/>
  <c r="W40" i="5"/>
  <c r="X40" i="5"/>
  <c r="Y40" i="5"/>
  <c r="Q41" i="5"/>
  <c r="R41" i="5"/>
  <c r="S41" i="5"/>
  <c r="T41" i="5"/>
  <c r="U41" i="5"/>
  <c r="V41" i="5"/>
  <c r="W41" i="5"/>
  <c r="X41" i="5"/>
  <c r="Y41" i="5"/>
  <c r="Q42" i="5"/>
  <c r="R42" i="5"/>
  <c r="S42" i="5"/>
  <c r="T42" i="5"/>
  <c r="U42" i="5"/>
  <c r="V42" i="5"/>
  <c r="W42" i="5"/>
  <c r="X42" i="5"/>
  <c r="Y42" i="5"/>
  <c r="Q43" i="5"/>
  <c r="R43" i="5"/>
  <c r="S43" i="5"/>
  <c r="T43" i="5"/>
  <c r="U43" i="5"/>
  <c r="V43" i="5"/>
  <c r="W43" i="5"/>
  <c r="X43" i="5"/>
  <c r="Y43" i="5"/>
  <c r="Q44" i="5"/>
  <c r="R44" i="5"/>
  <c r="S44" i="5"/>
  <c r="T44" i="5"/>
  <c r="U44" i="5"/>
  <c r="V44" i="5"/>
  <c r="W44" i="5"/>
  <c r="X44" i="5"/>
  <c r="Y44" i="5"/>
  <c r="Q45" i="5"/>
  <c r="R45" i="5"/>
  <c r="S45" i="5"/>
  <c r="T45" i="5"/>
  <c r="U45" i="5"/>
  <c r="V45" i="5"/>
  <c r="W45" i="5"/>
  <c r="X45" i="5"/>
  <c r="Y45" i="5"/>
  <c r="Q46" i="5"/>
  <c r="R46" i="5"/>
  <c r="S46" i="5"/>
  <c r="T46" i="5"/>
  <c r="U46" i="5"/>
  <c r="V46" i="5"/>
  <c r="W46" i="5"/>
  <c r="X46" i="5"/>
  <c r="Y46" i="5"/>
  <c r="Q47" i="5"/>
  <c r="R47" i="5"/>
  <c r="S47" i="5"/>
  <c r="T47" i="5"/>
  <c r="U47" i="5"/>
  <c r="V47" i="5"/>
  <c r="W47" i="5"/>
  <c r="X47" i="5"/>
  <c r="Y47" i="5"/>
  <c r="Q48" i="5"/>
  <c r="R48" i="5"/>
  <c r="S48" i="5"/>
  <c r="T48" i="5"/>
  <c r="U48" i="5"/>
  <c r="V48" i="5"/>
  <c r="W48" i="5"/>
  <c r="X48" i="5"/>
  <c r="Y48" i="5"/>
  <c r="Q49" i="5"/>
  <c r="R49" i="5"/>
  <c r="S49" i="5"/>
  <c r="T49" i="5"/>
  <c r="U49" i="5"/>
  <c r="V49" i="5"/>
  <c r="W49" i="5"/>
  <c r="X49" i="5"/>
  <c r="Y49" i="5"/>
  <c r="Q50" i="5"/>
  <c r="R50" i="5"/>
  <c r="S50" i="5"/>
  <c r="T50" i="5"/>
  <c r="U50" i="5"/>
  <c r="V50" i="5"/>
  <c r="W50" i="5"/>
  <c r="X50" i="5"/>
  <c r="Y50" i="5"/>
  <c r="Q51" i="5"/>
  <c r="R51" i="5"/>
  <c r="S51" i="5"/>
  <c r="T51" i="5"/>
  <c r="U51" i="5"/>
  <c r="V51" i="5"/>
  <c r="W51" i="5"/>
  <c r="X51" i="5"/>
  <c r="Y51" i="5"/>
  <c r="Q52" i="5"/>
  <c r="R52" i="5"/>
  <c r="S52" i="5"/>
  <c r="T52" i="5"/>
  <c r="U52" i="5"/>
  <c r="V52" i="5"/>
  <c r="W52" i="5"/>
  <c r="X52" i="5"/>
  <c r="Y52" i="5"/>
  <c r="Q53" i="5"/>
  <c r="R53" i="5"/>
  <c r="S53" i="5"/>
  <c r="T53" i="5"/>
  <c r="U53" i="5"/>
  <c r="V53" i="5"/>
  <c r="W53" i="5"/>
  <c r="X53" i="5"/>
  <c r="Y53" i="5"/>
  <c r="Q54" i="5"/>
  <c r="R54" i="5"/>
  <c r="S54" i="5"/>
  <c r="T54" i="5"/>
  <c r="U54" i="5"/>
  <c r="V54" i="5"/>
  <c r="W54" i="5"/>
  <c r="X54" i="5"/>
  <c r="Y54" i="5"/>
  <c r="Q55" i="5"/>
  <c r="R55" i="5"/>
  <c r="S55" i="5"/>
  <c r="T55" i="5"/>
  <c r="U55" i="5"/>
  <c r="V55" i="5"/>
  <c r="W55" i="5"/>
  <c r="X55" i="5"/>
  <c r="Y55" i="5"/>
  <c r="Y15" i="5"/>
  <c r="X15" i="5"/>
  <c r="W15" i="5"/>
  <c r="V15" i="5"/>
  <c r="U15" i="5"/>
  <c r="T15" i="5"/>
  <c r="S15" i="5"/>
  <c r="R15" i="5"/>
  <c r="Q15" i="5"/>
  <c r="W34" i="2"/>
  <c r="W33" i="2"/>
  <c r="V33" i="2"/>
  <c r="W32" i="2"/>
  <c r="W31" i="2"/>
  <c r="I11" i="1"/>
  <c r="I15" i="1"/>
  <c r="I14" i="1"/>
  <c r="H13" i="1"/>
  <c r="I12" i="1"/>
  <c r="H11" i="1"/>
  <c r="I10" i="1"/>
  <c r="H10" i="1"/>
  <c r="H16" i="6"/>
</calcChain>
</file>

<file path=xl/sharedStrings.xml><?xml version="1.0" encoding="utf-8"?>
<sst xmlns="http://schemas.openxmlformats.org/spreadsheetml/2006/main" count="145" uniqueCount="75">
  <si>
    <t>z</t>
  </si>
  <si>
    <t>t</t>
  </si>
  <si>
    <r>
      <t>D</t>
    </r>
    <r>
      <rPr>
        <vertAlign val="subscript"/>
        <sz val="9"/>
        <color theme="1"/>
        <rFont val="Calibri"/>
        <family val="2"/>
        <charset val="238"/>
        <scheme val="minor"/>
      </rPr>
      <t>0</t>
    </r>
  </si>
  <si>
    <r>
      <rPr>
        <vertAlign val="subscript"/>
        <sz val="9"/>
        <color theme="1"/>
        <rFont val="Calibri"/>
        <family val="2"/>
        <charset val="238"/>
        <scheme val="minor"/>
      </rPr>
      <t>1.1.</t>
    </r>
    <r>
      <rPr>
        <sz val="9"/>
        <color theme="1"/>
        <rFont val="Calibri"/>
        <family val="2"/>
        <charset val="238"/>
        <scheme val="minor"/>
      </rPr>
      <t>P</t>
    </r>
    <r>
      <rPr>
        <vertAlign val="subscript"/>
        <sz val="9"/>
        <color theme="1"/>
        <rFont val="Calibri"/>
        <family val="2"/>
        <charset val="238"/>
        <scheme val="minor"/>
      </rPr>
      <t>0</t>
    </r>
  </si>
  <si>
    <t>Compute infant mortality rates based on data given in the table below. Apply as many methods, as possible.</t>
  </si>
  <si>
    <t>Cohort</t>
  </si>
  <si>
    <t>Year</t>
  </si>
  <si>
    <t>Deaths</t>
  </si>
  <si>
    <t>Live birth</t>
  </si>
  <si>
    <r>
      <t>B</t>
    </r>
    <r>
      <rPr>
        <vertAlign val="superscript"/>
        <sz val="9"/>
        <color theme="1"/>
        <rFont val="Calibri"/>
        <family val="2"/>
        <charset val="238"/>
        <scheme val="minor"/>
      </rPr>
      <t>v</t>
    </r>
  </si>
  <si>
    <t>Population at age 0, at 1.1.</t>
  </si>
  <si>
    <t>(a)</t>
  </si>
  <si>
    <t>Represent the data on a Lexis diagram.</t>
  </si>
  <si>
    <t>Live births</t>
  </si>
  <si>
    <t>Stillbirths</t>
  </si>
  <si>
    <t>Early neonatal Under 7 days</t>
  </si>
  <si>
    <t>Early neonatal Under 1 day</t>
  </si>
  <si>
    <t>Early neonatal 1 day and under 1 week</t>
  </si>
  <si>
    <t>Late neonatal 1 week and under 4 weeks</t>
  </si>
  <si>
    <t>Neonatal under 28 days</t>
  </si>
  <si>
    <t>Postneonatal 28 days or over</t>
  </si>
  <si>
    <t>Postneonatal 4 weeks and under 3 months</t>
  </si>
  <si>
    <t>Postneonatal 3 months and under 6 months</t>
  </si>
  <si>
    <t>Postneonatal 6 months and under 1 year</t>
  </si>
  <si>
    <t>Infant under 1 year</t>
  </si>
  <si>
    <t xml:space="preserve">Perinatal deaths (stillbirth and early neonatal deaths - under 7 days)  </t>
  </si>
  <si>
    <t>Stillbirth and neonatal deaths - under 28 days</t>
  </si>
  <si>
    <t>Stillbirth and infant deaths - under 1 year</t>
  </si>
  <si>
    <t>a.</t>
  </si>
  <si>
    <t>Infant mortality rate</t>
  </si>
  <si>
    <t>b.</t>
  </si>
  <si>
    <t>neonatal mortality rate</t>
  </si>
  <si>
    <t>c.</t>
  </si>
  <si>
    <t>Earl neonatal mortality rate</t>
  </si>
  <si>
    <t>d.</t>
  </si>
  <si>
    <t>Late neonatal mortality rate</t>
  </si>
  <si>
    <t>e.</t>
  </si>
  <si>
    <t>Postneonatal mortality rate</t>
  </si>
  <si>
    <t>f.</t>
  </si>
  <si>
    <t>Probability of late neonatal mortality</t>
  </si>
  <si>
    <t>g.</t>
  </si>
  <si>
    <t>Probability of postneonatal mortality</t>
  </si>
  <si>
    <t>h.</t>
  </si>
  <si>
    <t>Perinatal mortality rate</t>
  </si>
  <si>
    <t>i.</t>
  </si>
  <si>
    <t>Stillbirth rate</t>
  </si>
  <si>
    <t>j.</t>
  </si>
  <si>
    <t>Child mortality</t>
  </si>
  <si>
    <t>Compute following indicators for England and Wales 1980–2020. Write a short comment to your results and support your comments with graphs.</t>
  </si>
  <si>
    <t>England and Wales, 1980–2020</t>
  </si>
  <si>
    <t>Estimate infant mortality in 2007 with three different methods given you have following data:</t>
  </si>
  <si>
    <t>alpha</t>
  </si>
  <si>
    <t>Method:</t>
  </si>
  <si>
    <r>
      <t>B</t>
    </r>
    <r>
      <rPr>
        <vertAlign val="superscript"/>
        <sz val="12"/>
        <color theme="1"/>
        <rFont val="Calibri"/>
        <family val="2"/>
        <charset val="238"/>
        <scheme val="minor"/>
      </rPr>
      <t>v</t>
    </r>
  </si>
  <si>
    <t>‰</t>
  </si>
  <si>
    <t>With given data only for 2006!</t>
  </si>
  <si>
    <t>Standard computation from elementary sets of events:</t>
  </si>
  <si>
    <t>Standard computation:</t>
  </si>
  <si>
    <t>q“ equals to death in upper elementary set of events in 2007 devided to number of children born in 2006 who survived until the end of 2006</t>
  </si>
  <si>
    <t>q’ equals to death in lower elementary set of events in 2007 devided by live births in 2007</t>
  </si>
  <si>
    <t>Standard approach (for life tables)</t>
  </si>
  <si>
    <t>According to the standard definition of "rate" in demography</t>
  </si>
  <si>
    <t>Standard approach based on elementary sets of events in the third primary set of events</t>
  </si>
  <si>
    <t>More accurate approaches:</t>
  </si>
  <si>
    <t>Quotient of infant mortality based on first primary sets of events</t>
  </si>
  <si>
    <t>Quotient of infant mortality based on elementary sets of events in the third primary set of events</t>
  </si>
  <si>
    <t xml:space="preserve">Raht’s correction </t>
  </si>
  <si>
    <t>alpha=0,9</t>
  </si>
  <si>
    <t>–</t>
  </si>
  <si>
    <t>(Raths correction)</t>
  </si>
  <si>
    <t>(1st primary sets of events, or other methods applied in previous exercise)</t>
  </si>
  <si>
    <t>no data</t>
  </si>
  <si>
    <t>What happend in the 1990s?</t>
  </si>
  <si>
    <t>"To bring the definition of stillbirth into alignment with concurrent improved gestational age of neonatal survival, the 1992 Stillbirth (Definition) Act was passed, reducing the gestational age threshold of stillbirth from 28 to 24 weeks’ gestation. This change to a more inclusive definition of stillbirth resulted in a statistical increase in stillbirth rate from 1990 to 1999."</t>
  </si>
  <si>
    <t>so there were more fetuses recognized as stillbirth instead of abortion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</si>
</sst>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9" formatCode="0.000"/>
  </numFmts>
  <fonts count="22" x14ac:knownFonts="1">
    <font>
      <sz val="11"/>
      <color theme="1"/>
      <name val="Calibri"/>
      <family val="2"/>
      <charset val="238"/>
      <scheme val="minor"/>
    </font>
    <font>
      <sz val="9"/>
      <color theme="1"/>
      <name val="Calibri"/>
      <family val="2"/>
      <charset val="238"/>
      <scheme val="minor"/>
    </font>
    <font>
      <vertAlign val="subscript"/>
      <sz val="9"/>
      <color theme="1"/>
      <name val="Calibri"/>
      <family val="2"/>
      <charset val="238"/>
      <scheme val="minor"/>
    </font>
    <font>
      <vertAlign val="superscript"/>
      <sz val="9"/>
      <color theme="1"/>
      <name val="Calibri"/>
      <family val="2"/>
      <charset val="238"/>
      <scheme val="minor"/>
    </font>
    <font>
      <sz val="8"/>
      <color theme="1"/>
      <name val="Calibri"/>
      <family val="2"/>
      <charset val="238"/>
      <scheme val="minor"/>
    </font>
    <font>
      <b/>
      <sz val="11"/>
      <color theme="1"/>
      <name val="Calibri"/>
      <family val="2"/>
      <charset val="238"/>
      <scheme val="minor"/>
    </font>
    <font>
      <b/>
      <sz val="11"/>
      <color rgb="FFFF0000"/>
      <name val="Calibri"/>
      <family val="2"/>
      <charset val="238"/>
      <scheme val="minor"/>
    </font>
    <font>
      <sz val="28"/>
      <color theme="1"/>
      <name val="Calibri"/>
      <family val="2"/>
      <charset val="238"/>
      <scheme val="minor"/>
    </font>
    <font>
      <b/>
      <sz val="15"/>
      <color theme="3"/>
      <name val="Calibri"/>
      <family val="2"/>
      <scheme val="minor"/>
    </font>
    <font>
      <sz val="11"/>
      <color theme="1"/>
      <name val="Calibri"/>
      <family val="2"/>
      <scheme val="minor"/>
    </font>
    <font>
      <sz val="10"/>
      <name val="Arial"/>
      <family val="2"/>
    </font>
    <font>
      <b/>
      <sz val="12"/>
      <color rgb="FFFF0000"/>
      <name val="Calibri"/>
      <family val="2"/>
      <charset val="238"/>
      <scheme val="minor"/>
    </font>
    <font>
      <b/>
      <i/>
      <sz val="14"/>
      <color theme="1"/>
      <name val="Calibri"/>
      <family val="2"/>
      <charset val="238"/>
      <scheme val="minor"/>
    </font>
    <font>
      <sz val="18"/>
      <color rgb="FF000000"/>
      <name val="Calibri"/>
      <family val="2"/>
      <charset val="238"/>
      <scheme val="minor"/>
    </font>
    <font>
      <sz val="12"/>
      <color theme="1"/>
      <name val="Calibri"/>
      <family val="2"/>
      <charset val="238"/>
      <scheme val="minor"/>
    </font>
    <font>
      <vertAlign val="superscript"/>
      <sz val="12"/>
      <color theme="1"/>
      <name val="Calibri"/>
      <family val="2"/>
      <charset val="238"/>
      <scheme val="minor"/>
    </font>
    <font>
      <sz val="12"/>
      <color rgb="FFFF0000"/>
      <name val="Calibri"/>
      <family val="2"/>
      <charset val="238"/>
      <scheme val="minor"/>
    </font>
    <font>
      <b/>
      <sz val="9"/>
      <color theme="1"/>
      <name val="Calibri"/>
      <family val="2"/>
      <charset val="238"/>
      <scheme val="minor"/>
    </font>
    <font>
      <i/>
      <sz val="11"/>
      <color theme="1"/>
      <name val="Calibri"/>
      <family val="2"/>
      <charset val="238"/>
      <scheme val="minor"/>
    </font>
    <font>
      <sz val="14"/>
      <color theme="1"/>
      <name val="Calibri"/>
      <family val="2"/>
      <charset val="238"/>
      <scheme val="minor"/>
    </font>
    <font>
      <i/>
      <sz val="14"/>
      <color theme="1"/>
      <name val="Calibri"/>
      <family val="2"/>
      <charset val="238"/>
      <scheme val="minor"/>
    </font>
    <font>
      <sz val="12"/>
      <color rgb="FF212121"/>
      <name val="Cambria"/>
      <family val="1"/>
      <charset val="238"/>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D9F5FF"/>
        <bgColor indexed="64"/>
      </patternFill>
    </fill>
    <fill>
      <patternFill patternType="solid">
        <fgColor theme="9" tint="0.59999389629810485"/>
        <bgColor indexed="64"/>
      </patternFill>
    </fill>
  </fills>
  <borders count="27">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thick">
        <color theme="4"/>
      </bottom>
      <diagonal/>
    </border>
    <border>
      <left/>
      <right/>
      <top/>
      <bottom style="thin">
        <color rgb="FF0070C0"/>
      </bottom>
      <diagonal/>
    </border>
    <border>
      <left/>
      <right/>
      <top/>
      <bottom style="thick">
        <color rgb="FF0070C0"/>
      </bottom>
      <diagonal/>
    </border>
    <border>
      <left/>
      <right style="thin">
        <color rgb="FF0070C0"/>
      </right>
      <top style="thick">
        <color rgb="FF0070C0"/>
      </top>
      <bottom style="thick">
        <color rgb="FF0070C0"/>
      </bottom>
      <diagonal/>
    </border>
    <border>
      <left/>
      <right style="thin">
        <color rgb="FF0070C0"/>
      </right>
      <top/>
      <bottom/>
      <diagonal/>
    </border>
    <border>
      <left style="thin">
        <color rgb="FF0070C0"/>
      </left>
      <right style="thin">
        <color rgb="FF0070C0"/>
      </right>
      <top style="thick">
        <color rgb="FF0070C0"/>
      </top>
      <bottom style="thick">
        <color rgb="FF0070C0"/>
      </bottom>
      <diagonal/>
    </border>
    <border>
      <left style="thin">
        <color rgb="FF0070C0"/>
      </left>
      <right style="thin">
        <color rgb="FF0070C0"/>
      </right>
      <top/>
      <bottom/>
      <diagonal/>
    </border>
    <border>
      <left/>
      <right style="thin">
        <color rgb="FF0070C0"/>
      </right>
      <top/>
      <bottom style="medium">
        <color rgb="FF0070C0"/>
      </bottom>
      <diagonal/>
    </border>
    <border>
      <left style="thin">
        <color rgb="FF0070C0"/>
      </left>
      <right style="thin">
        <color rgb="FF0070C0"/>
      </right>
      <top/>
      <bottom style="medium">
        <color rgb="FF0070C0"/>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thin">
        <color auto="1"/>
      </bottom>
      <diagonal/>
    </border>
    <border>
      <left/>
      <right style="thin">
        <color auto="1"/>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5">
    <xf numFmtId="0" fontId="0" fillId="0" borderId="0"/>
    <xf numFmtId="0" fontId="8" fillId="0" borderId="3" applyNumberFormat="0" applyFill="0" applyAlignment="0" applyProtection="0"/>
    <xf numFmtId="0" fontId="9" fillId="0" borderId="0"/>
    <xf numFmtId="0" fontId="10" fillId="0" borderId="0"/>
    <xf numFmtId="43" fontId="9" fillId="0" borderId="0" applyFont="0" applyFill="0" applyBorder="0" applyAlignment="0" applyProtection="0"/>
  </cellStyleXfs>
  <cellXfs count="61">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6" fillId="3" borderId="2" xfId="0" applyFont="1" applyFill="1" applyBorder="1" applyAlignment="1">
      <alignment vertical="center"/>
    </xf>
    <xf numFmtId="0" fontId="0" fillId="3" borderId="2" xfId="0" applyFill="1" applyBorder="1" applyAlignment="1">
      <alignment vertical="center"/>
    </xf>
    <xf numFmtId="0" fontId="7" fillId="0" borderId="0" xfId="0" applyFont="1"/>
    <xf numFmtId="0" fontId="0" fillId="0" borderId="0" xfId="0" applyAlignment="1">
      <alignment vertical="center" wrapText="1"/>
    </xf>
    <xf numFmtId="0" fontId="0" fillId="0" borderId="0" xfId="0" applyAlignment="1">
      <alignment vertical="center"/>
    </xf>
    <xf numFmtId="0" fontId="11" fillId="3" borderId="2" xfId="0" applyFont="1" applyFill="1" applyBorder="1" applyAlignment="1">
      <alignment vertical="center"/>
    </xf>
    <xf numFmtId="0" fontId="11" fillId="3" borderId="2" xfId="0" applyFont="1" applyFill="1" applyBorder="1" applyAlignment="1">
      <alignment vertical="center" wrapText="1"/>
    </xf>
    <xf numFmtId="0" fontId="11" fillId="3" borderId="2" xfId="0" applyFont="1" applyFill="1" applyBorder="1"/>
    <xf numFmtId="0" fontId="5" fillId="0" borderId="0" xfId="0" applyFont="1"/>
    <xf numFmtId="0" fontId="5" fillId="4" borderId="6" xfId="0" applyFont="1" applyFill="1" applyBorder="1" applyAlignment="1">
      <alignment horizontal="center" vertical="center" wrapText="1"/>
    </xf>
    <xf numFmtId="0" fontId="0" fillId="0" borderId="7" xfId="0" applyBorder="1" applyAlignment="1">
      <alignment vertical="center" wrapText="1"/>
    </xf>
    <xf numFmtId="0" fontId="5" fillId="4" borderId="8" xfId="0" applyFont="1" applyFill="1" applyBorder="1" applyAlignment="1">
      <alignment horizontal="center"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wrapText="1"/>
    </xf>
    <xf numFmtId="0" fontId="12" fillId="0" borderId="0" xfId="0" applyFont="1"/>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3" fillId="0" borderId="0" xfId="0" applyFont="1" applyAlignment="1">
      <alignment horizontal="left" vertical="center" readingOrder="1"/>
    </xf>
    <xf numFmtId="0" fontId="14" fillId="0" borderId="0" xfId="0" applyFont="1"/>
    <xf numFmtId="169" fontId="14" fillId="0" borderId="0" xfId="0" applyNumberFormat="1" applyFont="1"/>
    <xf numFmtId="0" fontId="16" fillId="0" borderId="0" xfId="0" applyFont="1"/>
    <xf numFmtId="0" fontId="11" fillId="0" borderId="0" xfId="0" applyFont="1"/>
    <xf numFmtId="169" fontId="16" fillId="0" borderId="0" xfId="0" applyNumberFormat="1" applyFont="1"/>
    <xf numFmtId="169" fontId="0" fillId="0" borderId="0" xfId="0" applyNumberFormat="1"/>
    <xf numFmtId="0" fontId="1" fillId="0" borderId="0" xfId="0" applyFont="1" applyAlignment="1">
      <alignment horizontal="left" vertical="center" wrapText="1"/>
    </xf>
    <xf numFmtId="0" fontId="1" fillId="5" borderId="13" xfId="0" applyFont="1" applyFill="1" applyBorder="1" applyAlignment="1">
      <alignment horizontal="left" vertical="center"/>
    </xf>
    <xf numFmtId="0" fontId="1" fillId="5" borderId="14" xfId="0" applyFont="1" applyFill="1" applyBorder="1" applyAlignment="1">
      <alignment horizontal="left" vertical="center"/>
    </xf>
    <xf numFmtId="0" fontId="1" fillId="5" borderId="16" xfId="0" applyFont="1" applyFill="1" applyBorder="1" applyAlignment="1">
      <alignment horizontal="left" vertical="center"/>
    </xf>
    <xf numFmtId="0" fontId="1" fillId="5" borderId="17" xfId="0" applyFont="1" applyFill="1" applyBorder="1" applyAlignment="1">
      <alignment horizontal="left" vertical="center"/>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21" xfId="0" applyFont="1" applyFill="1" applyBorder="1" applyAlignment="1">
      <alignment horizontal="left" vertical="center"/>
    </xf>
    <xf numFmtId="0" fontId="1" fillId="5" borderId="15" xfId="0" applyFont="1" applyFill="1" applyBorder="1" applyAlignment="1">
      <alignment horizontal="left" vertical="center"/>
    </xf>
    <xf numFmtId="0" fontId="1" fillId="5" borderId="18" xfId="0" applyFont="1" applyFill="1" applyBorder="1" applyAlignment="1">
      <alignment horizontal="left" vertical="center"/>
    </xf>
    <xf numFmtId="0" fontId="1" fillId="5" borderId="22" xfId="0" applyFont="1" applyFill="1" applyBorder="1" applyAlignment="1">
      <alignment horizontal="left" vertical="center"/>
    </xf>
    <xf numFmtId="0" fontId="17" fillId="0" borderId="26" xfId="0" applyFont="1" applyBorder="1" applyAlignment="1">
      <alignment horizontal="center" vertical="center"/>
    </xf>
    <xf numFmtId="0" fontId="17" fillId="0" borderId="12" xfId="0" applyFont="1" applyBorder="1" applyAlignment="1">
      <alignment horizontal="center" vertical="center"/>
    </xf>
    <xf numFmtId="169" fontId="1" fillId="0" borderId="23" xfId="0" applyNumberFormat="1" applyFont="1" applyBorder="1" applyAlignment="1">
      <alignment horizontal="center" vertical="center"/>
    </xf>
    <xf numFmtId="169" fontId="1" fillId="0" borderId="15" xfId="0" applyNumberFormat="1" applyFont="1" applyBorder="1" applyAlignment="1">
      <alignment horizontal="center" vertical="center"/>
    </xf>
    <xf numFmtId="169" fontId="1" fillId="0" borderId="24" xfId="0" applyNumberFormat="1" applyFont="1" applyBorder="1" applyAlignment="1">
      <alignment horizontal="center" vertical="center"/>
    </xf>
    <xf numFmtId="169" fontId="1" fillId="0" borderId="18" xfId="0" applyNumberFormat="1" applyFont="1" applyBorder="1" applyAlignment="1">
      <alignment horizontal="center" vertical="center"/>
    </xf>
    <xf numFmtId="169" fontId="1" fillId="0" borderId="25" xfId="0" applyNumberFormat="1" applyFont="1" applyBorder="1" applyAlignment="1">
      <alignment horizontal="center" vertical="center"/>
    </xf>
    <xf numFmtId="169" fontId="1" fillId="0" borderId="22" xfId="0" applyNumberFormat="1" applyFont="1" applyBorder="1" applyAlignment="1">
      <alignment horizontal="center" vertical="center"/>
    </xf>
    <xf numFmtId="2" fontId="0" fillId="0" borderId="0" xfId="0" applyNumberFormat="1"/>
    <xf numFmtId="0" fontId="19" fillId="0" borderId="0" xfId="0" applyFont="1"/>
    <xf numFmtId="2" fontId="19" fillId="0" borderId="0" xfId="0" applyNumberFormat="1" applyFont="1"/>
    <xf numFmtId="0" fontId="20" fillId="0" borderId="0" xfId="0" applyFont="1"/>
    <xf numFmtId="0" fontId="0" fillId="0" borderId="0" xfId="0" applyAlignment="1">
      <alignment horizontal="center" vertical="center" wrapText="1"/>
    </xf>
    <xf numFmtId="0" fontId="5" fillId="0" borderId="0" xfId="0" applyFont="1" applyAlignment="1">
      <alignment vertical="center"/>
    </xf>
    <xf numFmtId="0" fontId="21" fillId="0" borderId="0" xfId="0" applyFont="1" applyAlignment="1">
      <alignment horizontal="left" wrapText="1"/>
    </xf>
    <xf numFmtId="0" fontId="18" fillId="0" borderId="0" xfId="0" applyFont="1" applyAlignment="1">
      <alignment vertical="center"/>
    </xf>
  </cellXfs>
  <cellStyles count="5">
    <cellStyle name="Comma 2" xfId="4" xr:uid="{15A0F225-0A93-4D11-857A-B8FA9B9C6E95}"/>
    <cellStyle name="Heading 1 2" xfId="1" xr:uid="{EEECA836-25DA-4BE4-BB05-DECD8C68797A}"/>
    <cellStyle name="Normal" xfId="0" builtinId="0"/>
    <cellStyle name="Normal 2" xfId="2" xr:uid="{E62C7132-5DA1-4A47-9B14-53BF5AD0CA43}"/>
    <cellStyle name="Normal 2 2" xfId="3" xr:uid="{A1DC6C29-4FB8-41C2-B02B-73EEC228CB51}"/>
  </cellStyles>
  <dxfs count="1">
    <dxf>
      <font>
        <strike val="0"/>
      </font>
      <border diagonalUp="0" diagonalDown="0">
        <left/>
        <right/>
        <top/>
        <bottom/>
        <vertical/>
        <horizontal/>
      </border>
    </dxf>
  </dxfs>
  <tableStyles count="1" defaultTableStyle="TableStyleMedium2" defaultPivotStyle="PivotStyleLight16">
    <tableStyle name="Table Style 1" pivot="0" count="1" xr9:uid="{160945E6-0B1D-4420-9914-3E7EE99E42D8}">
      <tableStyleElement type="wholeTable" dxfId="0"/>
    </tableStyle>
  </tableStyles>
  <colors>
    <mruColors>
      <color rgb="FFD9F5FF"/>
      <color rgb="FFA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r>
              <a:rPr lang="en-US" b="1"/>
              <a:t>Infant mortality indicators</a:t>
            </a:r>
          </a:p>
        </c:rich>
      </c:tx>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583517515230378"/>
          <c:y val="9.0163714091635233E-2"/>
          <c:w val="0.87177260272852453"/>
          <c:h val="0.793447610352777"/>
        </c:manualLayout>
      </c:layout>
      <c:lineChart>
        <c:grouping val="standard"/>
        <c:varyColors val="0"/>
        <c:ser>
          <c:idx val="0"/>
          <c:order val="0"/>
          <c:tx>
            <c:strRef>
              <c:f>ex_3!$Q$14</c:f>
              <c:strCache>
                <c:ptCount val="1"/>
                <c:pt idx="0">
                  <c:v>Infant mortality rate</c:v>
                </c:pt>
              </c:strCache>
            </c:strRef>
          </c:tx>
          <c:spPr>
            <a:ln w="28575" cap="rnd">
              <a:solidFill>
                <a:schemeClr val="accent1"/>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ex_3!$Q$15:$Q$55</c:f>
              <c:numCache>
                <c:formatCode>0.00</c:formatCode>
                <c:ptCount val="41"/>
                <c:pt idx="0">
                  <c:v>3.6257850981209767</c:v>
                </c:pt>
                <c:pt idx="1">
                  <c:v>3.7322173118665773</c:v>
                </c:pt>
                <c:pt idx="2">
                  <c:v>3.7864721889096544</c:v>
                </c:pt>
                <c:pt idx="3">
                  <c:v>3.8815737160325483</c:v>
                </c:pt>
                <c:pt idx="4">
                  <c:v>3.8074255570029485</c:v>
                </c:pt>
                <c:pt idx="5">
                  <c:v>3.6941930380653778</c:v>
                </c:pt>
                <c:pt idx="6">
                  <c:v>3.6203689985947158</c:v>
                </c:pt>
                <c:pt idx="7">
                  <c:v>3.8453169022149942</c:v>
                </c:pt>
                <c:pt idx="8">
                  <c:v>3.990823299171959</c:v>
                </c:pt>
                <c:pt idx="9">
                  <c:v>4.1786789296503857</c:v>
                </c:pt>
                <c:pt idx="10">
                  <c:v>4.2549072480001104</c:v>
                </c:pt>
                <c:pt idx="11">
                  <c:v>4.5182428835196706</c:v>
                </c:pt>
                <c:pt idx="12">
                  <c:v>4.633764679820124</c:v>
                </c:pt>
                <c:pt idx="13">
                  <c:v>4.7303456601542297</c:v>
                </c:pt>
                <c:pt idx="14">
                  <c:v>4.9596700124402444</c:v>
                </c:pt>
                <c:pt idx="15">
                  <c:v>5.0461805259857391</c:v>
                </c:pt>
                <c:pt idx="16">
                  <c:v>5.0303179042113673</c:v>
                </c:pt>
                <c:pt idx="17">
                  <c:v>5.3196539167681731</c:v>
                </c:pt>
                <c:pt idx="18">
                  <c:v>5.2455705375745234</c:v>
                </c:pt>
                <c:pt idx="19">
                  <c:v>5.4487298069064334</c:v>
                </c:pt>
                <c:pt idx="20">
                  <c:v>5.5869803669837088</c:v>
                </c:pt>
                <c:pt idx="21">
                  <c:v>5.8227416574471915</c:v>
                </c:pt>
                <c:pt idx="22">
                  <c:v>5.7005728879180877</c:v>
                </c:pt>
                <c:pt idx="23">
                  <c:v>5.9073698287189291</c:v>
                </c:pt>
                <c:pt idx="24">
                  <c:v>6.0955612797137446</c:v>
                </c:pt>
                <c:pt idx="25">
                  <c:v>6.1437533364808115</c:v>
                </c:pt>
                <c:pt idx="26">
                  <c:v>6.1980425017225143</c:v>
                </c:pt>
                <c:pt idx="27">
                  <c:v>6.2987496046576892</c:v>
                </c:pt>
                <c:pt idx="28">
                  <c:v>6.5815421021494771</c:v>
                </c:pt>
                <c:pt idx="29">
                  <c:v>7.376822931936724</c:v>
                </c:pt>
                <c:pt idx="30">
                  <c:v>7.8794573314073695</c:v>
                </c:pt>
                <c:pt idx="31">
                  <c:v>8.4452361045476039</c:v>
                </c:pt>
                <c:pt idx="32">
                  <c:v>9.0400921599187978</c:v>
                </c:pt>
                <c:pt idx="33">
                  <c:v>9.2030796274748319</c:v>
                </c:pt>
                <c:pt idx="34">
                  <c:v>9.5504207147157878</c:v>
                </c:pt>
                <c:pt idx="35">
                  <c:v>9.355333576065215</c:v>
                </c:pt>
                <c:pt idx="36">
                  <c:v>9.4799456045526362</c:v>
                </c:pt>
                <c:pt idx="37">
                  <c:v>10.142513359634037</c:v>
                </c:pt>
                <c:pt idx="38">
                  <c:v>10.823876753188451</c:v>
                </c:pt>
                <c:pt idx="39">
                  <c:v>11.065545349665561</c:v>
                </c:pt>
                <c:pt idx="40">
                  <c:v>12.036864898801342</c:v>
                </c:pt>
              </c:numCache>
            </c:numRef>
          </c:val>
          <c:smooth val="0"/>
          <c:extLst>
            <c:ext xmlns:c16="http://schemas.microsoft.com/office/drawing/2014/chart" uri="{C3380CC4-5D6E-409C-BE32-E72D297353CC}">
              <c16:uniqueId val="{00000000-0E15-45CF-8DA9-87D7414FB1BC}"/>
            </c:ext>
          </c:extLst>
        </c:ser>
        <c:ser>
          <c:idx val="1"/>
          <c:order val="1"/>
          <c:tx>
            <c:strRef>
              <c:f>ex_3!$R$14</c:f>
              <c:strCache>
                <c:ptCount val="1"/>
                <c:pt idx="0">
                  <c:v>neonatal mortality rate</c:v>
                </c:pt>
              </c:strCache>
            </c:strRef>
          </c:tx>
          <c:spPr>
            <a:ln w="28575" cap="rnd">
              <a:solidFill>
                <a:schemeClr val="accent2"/>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ex_3!$R$15:$R$55</c:f>
              <c:numCache>
                <c:formatCode>0.00</c:formatCode>
                <c:ptCount val="41"/>
                <c:pt idx="0">
                  <c:v>2.6892053894868519</c:v>
                </c:pt>
                <c:pt idx="1">
                  <c:v>2.7687118384683855</c:v>
                </c:pt>
                <c:pt idx="2">
                  <c:v>2.7820221709513056</c:v>
                </c:pt>
                <c:pt idx="3">
                  <c:v>2.802213498334575</c:v>
                </c:pt>
                <c:pt idx="4">
                  <c:v>2.7360036537497612</c:v>
                </c:pt>
                <c:pt idx="5">
                  <c:v>2.6337962777207777</c:v>
                </c:pt>
                <c:pt idx="6">
                  <c:v>2.5344021356868849</c:v>
                </c:pt>
                <c:pt idx="7">
                  <c:v>2.6785509769338249</c:v>
                </c:pt>
                <c:pt idx="8">
                  <c:v>2.7985100195429742</c:v>
                </c:pt>
                <c:pt idx="9">
                  <c:v>2.9492494263813471</c:v>
                </c:pt>
                <c:pt idx="10">
                  <c:v>2.9357062357829817</c:v>
                </c:pt>
                <c:pt idx="11">
                  <c:v>3.1221327352431443</c:v>
                </c:pt>
                <c:pt idx="12">
                  <c:v>3.1902990076349877</c:v>
                </c:pt>
                <c:pt idx="13">
                  <c:v>3.2579096335866136</c:v>
                </c:pt>
                <c:pt idx="14">
                  <c:v>3.4722170367129079</c:v>
                </c:pt>
                <c:pt idx="15">
                  <c:v>3.4482491658086043</c:v>
                </c:pt>
                <c:pt idx="16">
                  <c:v>3.4530678217535455</c:v>
                </c:pt>
                <c:pt idx="17">
                  <c:v>3.6429813876476538</c:v>
                </c:pt>
                <c:pt idx="18">
                  <c:v>3.5663840623228134</c:v>
                </c:pt>
                <c:pt idx="19">
                  <c:v>3.5938072831355088</c:v>
                </c:pt>
                <c:pt idx="20">
                  <c:v>3.8630734844261063</c:v>
                </c:pt>
                <c:pt idx="21">
                  <c:v>3.9155967787583297</c:v>
                </c:pt>
                <c:pt idx="22">
                  <c:v>3.8024786877202583</c:v>
                </c:pt>
                <c:pt idx="23">
                  <c:v>3.9138851958108827</c:v>
                </c:pt>
                <c:pt idx="24">
                  <c:v>4.0724323275682881</c:v>
                </c:pt>
                <c:pt idx="25">
                  <c:v>4.1626937473192438</c:v>
                </c:pt>
                <c:pt idx="26">
                  <c:v>4.1355385527269881</c:v>
                </c:pt>
                <c:pt idx="27">
                  <c:v>4.1516510831265672</c:v>
                </c:pt>
                <c:pt idx="28">
                  <c:v>4.28474485830617</c:v>
                </c:pt>
                <c:pt idx="29">
                  <c:v>4.36488243277838</c:v>
                </c:pt>
                <c:pt idx="30">
                  <c:v>4.5614184156116346</c:v>
                </c:pt>
                <c:pt idx="31">
                  <c:v>4.757715656694173</c:v>
                </c:pt>
                <c:pt idx="32">
                  <c:v>4.9324011609381513</c:v>
                </c:pt>
                <c:pt idx="33">
                  <c:v>5.0593460707163942</c:v>
                </c:pt>
                <c:pt idx="34">
                  <c:v>5.2782223782105779</c:v>
                </c:pt>
                <c:pt idx="35">
                  <c:v>5.3792025495988067</c:v>
                </c:pt>
                <c:pt idx="36">
                  <c:v>5.565169326243919</c:v>
                </c:pt>
                <c:pt idx="37">
                  <c:v>5.8524892948084188</c:v>
                </c:pt>
                <c:pt idx="38">
                  <c:v>6.2706592260169254</c:v>
                </c:pt>
                <c:pt idx="39">
                  <c:v>6.6604464674101482</c:v>
                </c:pt>
                <c:pt idx="40">
                  <c:v>7.6542818567766986</c:v>
                </c:pt>
              </c:numCache>
            </c:numRef>
          </c:val>
          <c:smooth val="0"/>
          <c:extLst>
            <c:ext xmlns:c16="http://schemas.microsoft.com/office/drawing/2014/chart" uri="{C3380CC4-5D6E-409C-BE32-E72D297353CC}">
              <c16:uniqueId val="{00000001-0E15-45CF-8DA9-87D7414FB1BC}"/>
            </c:ext>
          </c:extLst>
        </c:ser>
        <c:ser>
          <c:idx val="2"/>
          <c:order val="2"/>
          <c:tx>
            <c:strRef>
              <c:f>ex_3!$S$14</c:f>
              <c:strCache>
                <c:ptCount val="1"/>
                <c:pt idx="0">
                  <c:v>Earl neonatal mortality rate</c:v>
                </c:pt>
              </c:strCache>
            </c:strRef>
          </c:tx>
          <c:spPr>
            <a:ln w="28575" cap="rnd">
              <a:solidFill>
                <a:schemeClr val="accent3"/>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ex_3!$S$15:$S$55</c:f>
              <c:numCache>
                <c:formatCode>0.00</c:formatCode>
                <c:ptCount val="41"/>
                <c:pt idx="0">
                  <c:v>2.1109692215475229</c:v>
                </c:pt>
                <c:pt idx="1">
                  <c:v>2.1846744850633226</c:v>
                </c:pt>
                <c:pt idx="2">
                  <c:v>2.2280527671076098</c:v>
                </c:pt>
                <c:pt idx="3">
                  <c:v>2.1734456771107897</c:v>
                </c:pt>
                <c:pt idx="4">
                  <c:v>2.1758769214860303</c:v>
                </c:pt>
                <c:pt idx="5">
                  <c:v>2.0577429025065488</c:v>
                </c:pt>
                <c:pt idx="6">
                  <c:v>1.9791925872333447</c:v>
                </c:pt>
                <c:pt idx="7">
                  <c:v>2.0371876216872438</c:v>
                </c:pt>
                <c:pt idx="8">
                  <c:v>2.1502753284343421</c:v>
                </c:pt>
                <c:pt idx="9">
                  <c:v>2.2640842200651186</c:v>
                </c:pt>
                <c:pt idx="10">
                  <c:v>2.291316642813189</c:v>
                </c:pt>
                <c:pt idx="11">
                  <c:v>2.3858474643468019</c:v>
                </c:pt>
                <c:pt idx="12">
                  <c:v>2.4466954795396152</c:v>
                </c:pt>
                <c:pt idx="13">
                  <c:v>2.5289378605910322</c:v>
                </c:pt>
                <c:pt idx="14">
                  <c:v>2.6149901209824953</c:v>
                </c:pt>
                <c:pt idx="15">
                  <c:v>2.6276061223067813</c:v>
                </c:pt>
                <c:pt idx="16">
                  <c:v>2.6558452825528631</c:v>
                </c:pt>
                <c:pt idx="17">
                  <c:v>2.8142996674009484</c:v>
                </c:pt>
                <c:pt idx="18">
                  <c:v>2.7175645253823881</c:v>
                </c:pt>
                <c:pt idx="19">
                  <c:v>2.68736735538163</c:v>
                </c:pt>
                <c:pt idx="20">
                  <c:v>2.9002003504064087</c:v>
                </c:pt>
                <c:pt idx="21">
                  <c:v>2.9475519077880978</c:v>
                </c:pt>
                <c:pt idx="22">
                  <c:v>2.8998224566402633</c:v>
                </c:pt>
                <c:pt idx="23">
                  <c:v>3.0182165931938516</c:v>
                </c:pt>
                <c:pt idx="24">
                  <c:v>3.1809622641799935</c:v>
                </c:pt>
                <c:pt idx="25">
                  <c:v>3.2462222551370234</c:v>
                </c:pt>
                <c:pt idx="26">
                  <c:v>3.2223803491965111</c:v>
                </c:pt>
                <c:pt idx="27">
                  <c:v>3.2340114660406525</c:v>
                </c:pt>
                <c:pt idx="28">
                  <c:v>3.3262960084447899</c:v>
                </c:pt>
                <c:pt idx="29">
                  <c:v>3.4266901405429215</c:v>
                </c:pt>
                <c:pt idx="30">
                  <c:v>3.5375421304557166</c:v>
                </c:pt>
                <c:pt idx="31">
                  <c:v>3.6569849867316151</c:v>
                </c:pt>
                <c:pt idx="32">
                  <c:v>3.8943044535790547</c:v>
                </c:pt>
                <c:pt idx="33">
                  <c:v>3.9383076722165891</c:v>
                </c:pt>
                <c:pt idx="34">
                  <c:v>4.2706855183973813</c:v>
                </c:pt>
                <c:pt idx="35">
                  <c:v>4.3463225358270732</c:v>
                </c:pt>
                <c:pt idx="36">
                  <c:v>4.4298370963132321</c:v>
                </c:pt>
                <c:pt idx="37">
                  <c:v>4.6905746629493876</c:v>
                </c:pt>
                <c:pt idx="38">
                  <c:v>5.0293083422933202</c:v>
                </c:pt>
                <c:pt idx="39">
                  <c:v>5.2892707867081068</c:v>
                </c:pt>
                <c:pt idx="40">
                  <c:v>6.1593882669901285</c:v>
                </c:pt>
              </c:numCache>
            </c:numRef>
          </c:val>
          <c:smooth val="0"/>
          <c:extLst>
            <c:ext xmlns:c16="http://schemas.microsoft.com/office/drawing/2014/chart" uri="{C3380CC4-5D6E-409C-BE32-E72D297353CC}">
              <c16:uniqueId val="{00000002-0E15-45CF-8DA9-87D7414FB1BC}"/>
            </c:ext>
          </c:extLst>
        </c:ser>
        <c:ser>
          <c:idx val="3"/>
          <c:order val="3"/>
          <c:tx>
            <c:strRef>
              <c:f>ex_3!$T$14</c:f>
              <c:strCache>
                <c:ptCount val="1"/>
                <c:pt idx="0">
                  <c:v>Late neonatal mortality rate</c:v>
                </c:pt>
              </c:strCache>
            </c:strRef>
          </c:tx>
          <c:spPr>
            <a:ln w="28575" cap="rnd">
              <a:solidFill>
                <a:schemeClr val="accent4"/>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ex_3!$T$15:$T$55</c:f>
              <c:numCache>
                <c:formatCode>0.00</c:formatCode>
                <c:ptCount val="41"/>
                <c:pt idx="0">
                  <c:v>0.58800917359464178</c:v>
                </c:pt>
                <c:pt idx="1">
                  <c:v>0.59809172821962298</c:v>
                </c:pt>
                <c:pt idx="2">
                  <c:v>0.5904948590421808</c:v>
                </c:pt>
                <c:pt idx="3">
                  <c:v>0.57575695105035152</c:v>
                </c:pt>
                <c:pt idx="4">
                  <c:v>0.57879762333918838</c:v>
                </c:pt>
                <c:pt idx="5">
                  <c:v>0.6018468099253137</c:v>
                </c:pt>
                <c:pt idx="6">
                  <c:v>0.6487033843330221</c:v>
                </c:pt>
                <c:pt idx="7">
                  <c:v>0.63706851134984077</c:v>
                </c:pt>
                <c:pt idx="8">
                  <c:v>0.64960516614268837</c:v>
                </c:pt>
                <c:pt idx="9">
                  <c:v>0.72108112438925676</c:v>
                </c:pt>
                <c:pt idx="10">
                  <c:v>0.77160813922133953</c:v>
                </c:pt>
                <c:pt idx="11">
                  <c:v>0.86513519330320232</c:v>
                </c:pt>
                <c:pt idx="12">
                  <c:v>0.82685325894476025</c:v>
                </c:pt>
                <c:pt idx="13">
                  <c:v>0.92606950883534078</c:v>
                </c:pt>
                <c:pt idx="14">
                  <c:v>0.91248370298132775</c:v>
                </c:pt>
                <c:pt idx="15">
                  <c:v>0.9166427957605271</c:v>
                </c:pt>
                <c:pt idx="16">
                  <c:v>0.9566670470408194</c:v>
                </c:pt>
                <c:pt idx="17">
                  <c:v>1.0378635137070393</c:v>
                </c:pt>
                <c:pt idx="18">
                  <c:v>1.0081828887375401</c:v>
                </c:pt>
                <c:pt idx="19">
                  <c:v>0.98379843735810601</c:v>
                </c:pt>
                <c:pt idx="20">
                  <c:v>1.1614036771165424</c:v>
                </c:pt>
                <c:pt idx="21">
                  <c:v>1.2076440167751563</c:v>
                </c:pt>
                <c:pt idx="22">
                  <c:v>1.1904368761804116</c:v>
                </c:pt>
                <c:pt idx="23">
                  <c:v>1.236209269237049</c:v>
                </c:pt>
                <c:pt idx="24">
                  <c:v>1.3179591956137826</c:v>
                </c:pt>
                <c:pt idx="25">
                  <c:v>1.4780802853713253</c:v>
                </c:pt>
                <c:pt idx="26">
                  <c:v>1.3659763571757384</c:v>
                </c:pt>
                <c:pt idx="27">
                  <c:v>1.3185501294050042</c:v>
                </c:pt>
                <c:pt idx="28">
                  <c:v>1.3586483696219565</c:v>
                </c:pt>
                <c:pt idx="29">
                  <c:v>1.4387522042513268</c:v>
                </c:pt>
                <c:pt idx="30">
                  <c:v>1.5039510578638795</c:v>
                </c:pt>
                <c:pt idx="31">
                  <c:v>1.6009306045294267</c:v>
                </c:pt>
                <c:pt idx="32">
                  <c:v>1.7157431691073954</c:v>
                </c:pt>
                <c:pt idx="33">
                  <c:v>1.6434070763347912</c:v>
                </c:pt>
                <c:pt idx="34">
                  <c:v>1.8320227285792521</c:v>
                </c:pt>
                <c:pt idx="35">
                  <c:v>1.857051234200211</c:v>
                </c:pt>
                <c:pt idx="36">
                  <c:v>1.8718063873822661</c:v>
                </c:pt>
                <c:pt idx="37">
                  <c:v>2.0901747481458641</c:v>
                </c:pt>
                <c:pt idx="38">
                  <c:v>2.2047158552620019</c:v>
                </c:pt>
                <c:pt idx="39">
                  <c:v>2.3404550411983132</c:v>
                </c:pt>
                <c:pt idx="40">
                  <c:v>2.7840678782263644</c:v>
                </c:pt>
              </c:numCache>
            </c:numRef>
          </c:val>
          <c:smooth val="0"/>
          <c:extLst>
            <c:ext xmlns:c16="http://schemas.microsoft.com/office/drawing/2014/chart" uri="{C3380CC4-5D6E-409C-BE32-E72D297353CC}">
              <c16:uniqueId val="{00000003-0E15-45CF-8DA9-87D7414FB1BC}"/>
            </c:ext>
          </c:extLst>
        </c:ser>
        <c:ser>
          <c:idx val="4"/>
          <c:order val="4"/>
          <c:tx>
            <c:strRef>
              <c:f>ex_3!$U$14</c:f>
              <c:strCache>
                <c:ptCount val="1"/>
                <c:pt idx="0">
                  <c:v>Postneonatal mortality rate</c:v>
                </c:pt>
              </c:strCache>
            </c:strRef>
          </c:tx>
          <c:spPr>
            <a:ln w="28575" cap="rnd">
              <a:solidFill>
                <a:schemeClr val="accent5"/>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ex_3!$U$15:$U$55</c:f>
              <c:numCache>
                <c:formatCode>0.00</c:formatCode>
                <c:ptCount val="41"/>
                <c:pt idx="0">
                  <c:v>0.93657970863412465</c:v>
                </c:pt>
                <c:pt idx="1">
                  <c:v>0.9635054733981917</c:v>
                </c:pt>
                <c:pt idx="2">
                  <c:v>1.0044500179583489</c:v>
                </c:pt>
                <c:pt idx="3">
                  <c:v>1.0793602176979735</c:v>
                </c:pt>
                <c:pt idx="4">
                  <c:v>1.0714219032531875</c:v>
                </c:pt>
                <c:pt idx="5">
                  <c:v>1.0603967603446003</c:v>
                </c:pt>
                <c:pt idx="6">
                  <c:v>1.085966862907831</c:v>
                </c:pt>
                <c:pt idx="7">
                  <c:v>1.1667659252811691</c:v>
                </c:pt>
                <c:pt idx="8">
                  <c:v>1.192313279628985</c:v>
                </c:pt>
                <c:pt idx="9">
                  <c:v>1.2294295032690392</c:v>
                </c:pt>
                <c:pt idx="10">
                  <c:v>1.3192010122171289</c:v>
                </c:pt>
                <c:pt idx="11">
                  <c:v>1.3961101482765261</c:v>
                </c:pt>
                <c:pt idx="12">
                  <c:v>1.443465672185136</c:v>
                </c:pt>
                <c:pt idx="13">
                  <c:v>1.4724360265676155</c:v>
                </c:pt>
                <c:pt idx="14">
                  <c:v>1.4874529757273363</c:v>
                </c:pt>
                <c:pt idx="15">
                  <c:v>1.597931360177135</c:v>
                </c:pt>
                <c:pt idx="16">
                  <c:v>1.5772500824578215</c:v>
                </c:pt>
                <c:pt idx="17">
                  <c:v>1.6766725291205193</c:v>
                </c:pt>
                <c:pt idx="18">
                  <c:v>1.6791864752517103</c:v>
                </c:pt>
                <c:pt idx="19">
                  <c:v>1.8549225237709246</c:v>
                </c:pt>
                <c:pt idx="20">
                  <c:v>1.7239068825576029</c:v>
                </c:pt>
                <c:pt idx="21">
                  <c:v>1.9071448786888621</c:v>
                </c:pt>
                <c:pt idx="22">
                  <c:v>1.8980942001978296</c:v>
                </c:pt>
                <c:pt idx="23">
                  <c:v>1.993484632908046</c:v>
                </c:pt>
                <c:pt idx="24">
                  <c:v>2.0231289521454556</c:v>
                </c:pt>
                <c:pt idx="25">
                  <c:v>1.9810595891615674</c:v>
                </c:pt>
                <c:pt idx="26">
                  <c:v>2.0625039489955261</c:v>
                </c:pt>
                <c:pt idx="27">
                  <c:v>2.1470985215311216</c:v>
                </c:pt>
                <c:pt idx="28">
                  <c:v>2.2967972438433071</c:v>
                </c:pt>
                <c:pt idx="29">
                  <c:v>3.0119404991583441</c:v>
                </c:pt>
                <c:pt idx="30">
                  <c:v>3.3180389157957344</c:v>
                </c:pt>
                <c:pt idx="31">
                  <c:v>3.68752044785343</c:v>
                </c:pt>
                <c:pt idx="32">
                  <c:v>4.1076909989806474</c:v>
                </c:pt>
                <c:pt idx="33">
                  <c:v>4.1437335567584377</c:v>
                </c:pt>
                <c:pt idx="34">
                  <c:v>4.272198336505209</c:v>
                </c:pt>
                <c:pt idx="35">
                  <c:v>3.9761310264664078</c:v>
                </c:pt>
                <c:pt idx="36">
                  <c:v>3.9147762783087163</c:v>
                </c:pt>
                <c:pt idx="37">
                  <c:v>4.2900240648256167</c:v>
                </c:pt>
                <c:pt idx="38">
                  <c:v>4.5532175271715252</c:v>
                </c:pt>
                <c:pt idx="39">
                  <c:v>4.4050988822554107</c:v>
                </c:pt>
                <c:pt idx="40">
                  <c:v>4.3825830420246437</c:v>
                </c:pt>
              </c:numCache>
            </c:numRef>
          </c:val>
          <c:smooth val="0"/>
          <c:extLst>
            <c:ext xmlns:c16="http://schemas.microsoft.com/office/drawing/2014/chart" uri="{C3380CC4-5D6E-409C-BE32-E72D297353CC}">
              <c16:uniqueId val="{00000004-0E15-45CF-8DA9-87D7414FB1BC}"/>
            </c:ext>
          </c:extLst>
        </c:ser>
        <c:ser>
          <c:idx val="5"/>
          <c:order val="5"/>
          <c:tx>
            <c:strRef>
              <c:f>ex_3!$V$14</c:f>
              <c:strCache>
                <c:ptCount val="1"/>
                <c:pt idx="0">
                  <c:v>Probability of late neonatal mortality</c:v>
                </c:pt>
              </c:strCache>
            </c:strRef>
          </c:tx>
          <c:spPr>
            <a:ln w="28575" cap="rnd">
              <a:solidFill>
                <a:schemeClr val="accent6"/>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ex_3!$V$15:$V$55</c:f>
              <c:numCache>
                <c:formatCode>0.00</c:formatCode>
                <c:ptCount val="41"/>
                <c:pt idx="0">
                  <c:v>0.57945938887437964</c:v>
                </c:pt>
                <c:pt idx="1">
                  <c:v>0.58531607850747525</c:v>
                </c:pt>
                <c:pt idx="2">
                  <c:v>0.55520643307322015</c:v>
                </c:pt>
                <c:pt idx="3">
                  <c:v>0.63013739061139562</c:v>
                </c:pt>
                <c:pt idx="4">
                  <c:v>0.56134815676294991</c:v>
                </c:pt>
                <c:pt idx="5">
                  <c:v>0.57724118917428657</c:v>
                </c:pt>
                <c:pt idx="6">
                  <c:v>0.55631059425789464</c:v>
                </c:pt>
                <c:pt idx="7">
                  <c:v>0.6426725999119195</c:v>
                </c:pt>
                <c:pt idx="8">
                  <c:v>0.6496315778630829</c:v>
                </c:pt>
                <c:pt idx="9">
                  <c:v>0.68671999822781937</c:v>
                </c:pt>
                <c:pt idx="10">
                  <c:v>0.64586948446864068</c:v>
                </c:pt>
                <c:pt idx="11">
                  <c:v>0.73804613639944183</c:v>
                </c:pt>
                <c:pt idx="12">
                  <c:v>0.74542736185194147</c:v>
                </c:pt>
                <c:pt idx="13">
                  <c:v>0.73081997129025322</c:v>
                </c:pt>
                <c:pt idx="14">
                  <c:v>0.85947443288163505</c:v>
                </c:pt>
                <c:pt idx="15">
                  <c:v>0.82280505109153634</c:v>
                </c:pt>
                <c:pt idx="16">
                  <c:v>0.7993454771152092</c:v>
                </c:pt>
                <c:pt idx="17">
                  <c:v>0.83102046085328862</c:v>
                </c:pt>
                <c:pt idx="18">
                  <c:v>0.85113254454989218</c:v>
                </c:pt>
                <c:pt idx="19">
                  <c:v>0.90888242872270819</c:v>
                </c:pt>
                <c:pt idx="20">
                  <c:v>0.96567378145906335</c:v>
                </c:pt>
                <c:pt idx="21">
                  <c:v>0.97090666877406095</c:v>
                </c:pt>
                <c:pt idx="22">
                  <c:v>0.90528138637378031</c:v>
                </c:pt>
                <c:pt idx="23">
                  <c:v>0.89838010836710058</c:v>
                </c:pt>
                <c:pt idx="24">
                  <c:v>0.89431484516305415</c:v>
                </c:pt>
                <c:pt idx="25">
                  <c:v>0.91945625152855737</c:v>
                </c:pt>
                <c:pt idx="26">
                  <c:v>0.91611025922750933</c:v>
                </c:pt>
                <c:pt idx="27">
                  <c:v>0.92061690270509422</c:v>
                </c:pt>
                <c:pt idx="28">
                  <c:v>0.96164757434946935</c:v>
                </c:pt>
                <c:pt idx="29">
                  <c:v>0.94141824083946957</c:v>
                </c:pt>
                <c:pt idx="30">
                  <c:v>1.0275111491354978</c:v>
                </c:pt>
                <c:pt idx="31">
                  <c:v>1.1047708001926417</c:v>
                </c:pt>
                <c:pt idx="32">
                  <c:v>1.0421551769058413</c:v>
                </c:pt>
                <c:pt idx="33">
                  <c:v>1.1254708489791951</c:v>
                </c:pt>
                <c:pt idx="34">
                  <c:v>1.0118581879230319</c:v>
                </c:pt>
                <c:pt idx="35">
                  <c:v>1.0373888402665998</c:v>
                </c:pt>
                <c:pt idx="36">
                  <c:v>1.1403839450344402</c:v>
                </c:pt>
                <c:pt idx="37">
                  <c:v>1.1673903635199296</c:v>
                </c:pt>
                <c:pt idx="38">
                  <c:v>1.2476255774483247</c:v>
                </c:pt>
                <c:pt idx="39">
                  <c:v>1.3784667646909698</c:v>
                </c:pt>
                <c:pt idx="40">
                  <c:v>1.5041582846769048</c:v>
                </c:pt>
              </c:numCache>
            </c:numRef>
          </c:val>
          <c:smooth val="0"/>
          <c:extLst>
            <c:ext xmlns:c16="http://schemas.microsoft.com/office/drawing/2014/chart" uri="{C3380CC4-5D6E-409C-BE32-E72D297353CC}">
              <c16:uniqueId val="{00000005-0E15-45CF-8DA9-87D7414FB1BC}"/>
            </c:ext>
          </c:extLst>
        </c:ser>
        <c:ser>
          <c:idx val="6"/>
          <c:order val="6"/>
          <c:tx>
            <c:strRef>
              <c:f>ex_3!$W$14</c:f>
              <c:strCache>
                <c:ptCount val="1"/>
                <c:pt idx="0">
                  <c:v>Probability of postneonatal mortality</c:v>
                </c:pt>
              </c:strCache>
            </c:strRef>
          </c:tx>
          <c:spPr>
            <a:ln w="28575" cap="rnd">
              <a:solidFill>
                <a:srgbClr val="92D050"/>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ex_3!$W$15:$W$55</c:f>
              <c:numCache>
                <c:formatCode>0.00</c:formatCode>
                <c:ptCount val="41"/>
                <c:pt idx="0">
                  <c:v>0.93910515527899596</c:v>
                </c:pt>
                <c:pt idx="1">
                  <c:v>0.96618054892209015</c:v>
                </c:pt>
                <c:pt idx="2">
                  <c:v>1.0072522159548749</c:v>
                </c:pt>
                <c:pt idx="3">
                  <c:v>1.0823933148553684</c:v>
                </c:pt>
                <c:pt idx="4">
                  <c:v>1.0743613598592097</c:v>
                </c:pt>
                <c:pt idx="5">
                  <c:v>1.0631970046579522</c:v>
                </c:pt>
                <c:pt idx="6">
                  <c:v>1.0887261327438349</c:v>
                </c:pt>
                <c:pt idx="7">
                  <c:v>1.1698995608929132</c:v>
                </c:pt>
                <c:pt idx="8">
                  <c:v>1.1956593442839238</c:v>
                </c:pt>
                <c:pt idx="9">
                  <c:v>1.2330661228244697</c:v>
                </c:pt>
                <c:pt idx="10">
                  <c:v>1.3230852016942147</c:v>
                </c:pt>
                <c:pt idx="11">
                  <c:v>1.4004826409750541</c:v>
                </c:pt>
                <c:pt idx="12">
                  <c:v>1.4480854979120956</c:v>
                </c:pt>
                <c:pt idx="13">
                  <c:v>1.4772487695651857</c:v>
                </c:pt>
                <c:pt idx="14">
                  <c:v>1.4926357309419191</c:v>
                </c:pt>
                <c:pt idx="15">
                  <c:v>1.6034604914792856</c:v>
                </c:pt>
                <c:pt idx="16">
                  <c:v>1.5827153057511076</c:v>
                </c:pt>
                <c:pt idx="17">
                  <c:v>1.6828029489425957</c:v>
                </c:pt>
                <c:pt idx="18">
                  <c:v>1.6851965333099885</c:v>
                </c:pt>
                <c:pt idx="19">
                  <c:v>1.8616128014150282</c:v>
                </c:pt>
                <c:pt idx="20">
                  <c:v>1.7305922877367108</c:v>
                </c:pt>
                <c:pt idx="21">
                  <c:v>1.9146418441261985</c:v>
                </c:pt>
                <c:pt idx="22">
                  <c:v>1.9053392119441248</c:v>
                </c:pt>
                <c:pt idx="23">
                  <c:v>2.001317560078554</c:v>
                </c:pt>
                <c:pt idx="24">
                  <c:v>2.031401698091039</c:v>
                </c:pt>
                <c:pt idx="25">
                  <c:v>1.989340604858701</c:v>
                </c:pt>
                <c:pt idx="26">
                  <c:v>2.0710689344191717</c:v>
                </c:pt>
                <c:pt idx="27">
                  <c:v>2.1560496875517208</c:v>
                </c:pt>
                <c:pt idx="28">
                  <c:v>2.3066807824657314</c:v>
                </c:pt>
                <c:pt idx="29">
                  <c:v>3.0251449009932991</c:v>
                </c:pt>
                <c:pt idx="30">
                  <c:v>3.3332432328618231</c:v>
                </c:pt>
                <c:pt idx="31">
                  <c:v>3.7051484908386696</c:v>
                </c:pt>
                <c:pt idx="32">
                  <c:v>4.1280522084861975</c:v>
                </c:pt>
                <c:pt idx="33">
                  <c:v>4.1648047452817814</c:v>
                </c:pt>
                <c:pt idx="34">
                  <c:v>4.2948676027977477</c:v>
                </c:pt>
                <c:pt idx="35">
                  <c:v>3.9976351154719203</c:v>
                </c:pt>
                <c:pt idx="36">
                  <c:v>3.9366845946620264</c:v>
                </c:pt>
                <c:pt idx="37">
                  <c:v>4.3152791900897274</c:v>
                </c:pt>
                <c:pt idx="38">
                  <c:v>4.5819493702633096</c:v>
                </c:pt>
                <c:pt idx="39">
                  <c:v>4.434635534837672</c:v>
                </c:pt>
                <c:pt idx="40">
                  <c:v>4.4163873153248332</c:v>
                </c:pt>
              </c:numCache>
            </c:numRef>
          </c:val>
          <c:smooth val="0"/>
          <c:extLst>
            <c:ext xmlns:c16="http://schemas.microsoft.com/office/drawing/2014/chart" uri="{C3380CC4-5D6E-409C-BE32-E72D297353CC}">
              <c16:uniqueId val="{00000006-0E15-45CF-8DA9-87D7414FB1BC}"/>
            </c:ext>
          </c:extLst>
        </c:ser>
        <c:ser>
          <c:idx val="7"/>
          <c:order val="7"/>
          <c:tx>
            <c:strRef>
              <c:f>ex_3!$X$14</c:f>
              <c:strCache>
                <c:ptCount val="1"/>
                <c:pt idx="0">
                  <c:v>Perinatal mortality rate</c:v>
                </c:pt>
              </c:strCache>
            </c:strRef>
          </c:tx>
          <c:spPr>
            <a:ln w="28575" cap="rnd">
              <a:solidFill>
                <a:schemeClr val="accent2">
                  <a:lumMod val="60000"/>
                </a:schemeClr>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ex_3!$X$15:$X$55</c:f>
              <c:numCache>
                <c:formatCode>0.00</c:formatCode>
                <c:ptCount val="41"/>
                <c:pt idx="0">
                  <c:v>5.9499567585635083</c:v>
                </c:pt>
                <c:pt idx="1">
                  <c:v>6.099002631857295</c:v>
                </c:pt>
                <c:pt idx="2">
                  <c:v>6.2946655248459678</c:v>
                </c:pt>
                <c:pt idx="3">
                  <c:v>6.3770292047115822</c:v>
                </c:pt>
                <c:pt idx="4">
                  <c:v>6.6158313828045578</c:v>
                </c:pt>
                <c:pt idx="5">
                  <c:v>6.5378124647824034</c:v>
                </c:pt>
                <c:pt idx="6">
                  <c:v>6.6286129877864584</c:v>
                </c:pt>
                <c:pt idx="7">
                  <c:v>6.7070772703178703</c:v>
                </c:pt>
                <c:pt idx="8">
                  <c:v>6.9923298492155279</c:v>
                </c:pt>
                <c:pt idx="9">
                  <c:v>7.4891030115813138</c:v>
                </c:pt>
                <c:pt idx="10">
                  <c:v>7.3891252877026297</c:v>
                </c:pt>
                <c:pt idx="11">
                  <c:v>7.5682878456649618</c:v>
                </c:pt>
                <c:pt idx="12">
                  <c:v>7.5119888590649246</c:v>
                </c:pt>
                <c:pt idx="13">
                  <c:v>7.7031650305430563</c:v>
                </c:pt>
                <c:pt idx="14">
                  <c:v>7.9515391345552526</c:v>
                </c:pt>
                <c:pt idx="15">
                  <c:v>7.9776011137840008</c:v>
                </c:pt>
                <c:pt idx="16">
                  <c:v>8.3695079475355421</c:v>
                </c:pt>
                <c:pt idx="17">
                  <c:v>8.5764884870920728</c:v>
                </c:pt>
                <c:pt idx="18">
                  <c:v>8.3270224556042258</c:v>
                </c:pt>
                <c:pt idx="19">
                  <c:v>7.9576040535770751</c:v>
                </c:pt>
                <c:pt idx="20">
                  <c:v>8.1560913956198036</c:v>
                </c:pt>
                <c:pt idx="21">
                  <c:v>8.2184725285799072</c:v>
                </c:pt>
                <c:pt idx="22">
                  <c:v>8.2290816150960868</c:v>
                </c:pt>
                <c:pt idx="23">
                  <c:v>8.3212947810942648</c:v>
                </c:pt>
                <c:pt idx="24">
                  <c:v>8.5830929148520436</c:v>
                </c:pt>
                <c:pt idx="25">
                  <c:v>8.7519831588767278</c:v>
                </c:pt>
                <c:pt idx="26">
                  <c:v>8.907483333059103</c:v>
                </c:pt>
                <c:pt idx="27">
                  <c:v>8.9071372257212964</c:v>
                </c:pt>
                <c:pt idx="28">
                  <c:v>7.5628068149003758</c:v>
                </c:pt>
                <c:pt idx="29">
                  <c:v>8.0430366520468457</c:v>
                </c:pt>
                <c:pt idx="30">
                  <c:v>8.1111255208656381</c:v>
                </c:pt>
                <c:pt idx="31">
                  <c:v>8.3231904550329183</c:v>
                </c:pt>
                <c:pt idx="32">
                  <c:v>8.7279165632411662</c:v>
                </c:pt>
                <c:pt idx="33">
                  <c:v>8.9161875450773369</c:v>
                </c:pt>
                <c:pt idx="34">
                  <c:v>9.5881980296945226</c:v>
                </c:pt>
                <c:pt idx="35">
                  <c:v>9.8445297562956213</c:v>
                </c:pt>
                <c:pt idx="36">
                  <c:v>10.092730080363987</c:v>
                </c:pt>
                <c:pt idx="37">
                  <c:v>10.401965974729956</c:v>
                </c:pt>
                <c:pt idx="38">
                  <c:v>11.251528093098576</c:v>
                </c:pt>
                <c:pt idx="39">
                  <c:v>11.841258558413275</c:v>
                </c:pt>
                <c:pt idx="40">
                  <c:v>13.335713540098668</c:v>
                </c:pt>
              </c:numCache>
            </c:numRef>
          </c:val>
          <c:smooth val="0"/>
          <c:extLst>
            <c:ext xmlns:c16="http://schemas.microsoft.com/office/drawing/2014/chart" uri="{C3380CC4-5D6E-409C-BE32-E72D297353CC}">
              <c16:uniqueId val="{00000007-0E15-45CF-8DA9-87D7414FB1BC}"/>
            </c:ext>
          </c:extLst>
        </c:ser>
        <c:ser>
          <c:idx val="8"/>
          <c:order val="8"/>
          <c:tx>
            <c:strRef>
              <c:f>ex_3!$Y$14</c:f>
              <c:strCache>
                <c:ptCount val="1"/>
                <c:pt idx="0">
                  <c:v>Stillbirth rate</c:v>
                </c:pt>
              </c:strCache>
            </c:strRef>
          </c:tx>
          <c:spPr>
            <a:ln w="28575" cap="rnd">
              <a:solidFill>
                <a:schemeClr val="accent3">
                  <a:lumMod val="60000"/>
                </a:schemeClr>
              </a:solidFill>
              <a:round/>
            </a:ln>
            <a:effectLst/>
          </c:spPr>
          <c:marker>
            <c:symbol val="none"/>
          </c:marker>
          <c:cat>
            <c:numRef>
              <c:f>ex_3!$A$15:$A$55</c:f>
              <c:numCache>
                <c:formatCode>General</c:formatCode>
                <c:ptCount val="41"/>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pt idx="16">
                  <c:v>2004</c:v>
                </c:pt>
                <c:pt idx="17">
                  <c:v>2003</c:v>
                </c:pt>
                <c:pt idx="18">
                  <c:v>2002</c:v>
                </c:pt>
                <c:pt idx="19">
                  <c:v>2001</c:v>
                </c:pt>
                <c:pt idx="20">
                  <c:v>2000</c:v>
                </c:pt>
                <c:pt idx="21">
                  <c:v>1999</c:v>
                </c:pt>
                <c:pt idx="22">
                  <c:v>1998</c:v>
                </c:pt>
                <c:pt idx="23">
                  <c:v>1997</c:v>
                </c:pt>
                <c:pt idx="24">
                  <c:v>1996</c:v>
                </c:pt>
                <c:pt idx="25">
                  <c:v>1995</c:v>
                </c:pt>
                <c:pt idx="26">
                  <c:v>1994</c:v>
                </c:pt>
                <c:pt idx="27">
                  <c:v>1993</c:v>
                </c:pt>
                <c:pt idx="28">
                  <c:v>1992</c:v>
                </c:pt>
                <c:pt idx="29">
                  <c:v>1991</c:v>
                </c:pt>
                <c:pt idx="30">
                  <c:v>1990</c:v>
                </c:pt>
                <c:pt idx="31">
                  <c:v>1989</c:v>
                </c:pt>
                <c:pt idx="32">
                  <c:v>1988</c:v>
                </c:pt>
                <c:pt idx="33">
                  <c:v>1987</c:v>
                </c:pt>
                <c:pt idx="34">
                  <c:v>1986</c:v>
                </c:pt>
                <c:pt idx="35">
                  <c:v>1985</c:v>
                </c:pt>
                <c:pt idx="36">
                  <c:v>1984</c:v>
                </c:pt>
                <c:pt idx="37">
                  <c:v>1983</c:v>
                </c:pt>
                <c:pt idx="38">
                  <c:v>1982</c:v>
                </c:pt>
                <c:pt idx="39">
                  <c:v>1981</c:v>
                </c:pt>
                <c:pt idx="40">
                  <c:v>1980</c:v>
                </c:pt>
              </c:numCache>
            </c:numRef>
          </c:cat>
          <c:val>
            <c:numRef>
              <c:f>ex_3!$Y$15:$Y$55</c:f>
              <c:numCache>
                <c:formatCode>0.00</c:formatCode>
                <c:ptCount val="41"/>
                <c:pt idx="0">
                  <c:v>3.8471086649997486</c:v>
                </c:pt>
                <c:pt idx="1">
                  <c:v>3.9228984028421574</c:v>
                </c:pt>
                <c:pt idx="2">
                  <c:v>4.075693618182231</c:v>
                </c:pt>
                <c:pt idx="3">
                  <c:v>4.2127396884654811</c:v>
                </c:pt>
                <c:pt idx="4">
                  <c:v>4.4496363223012283</c:v>
                </c:pt>
                <c:pt idx="5">
                  <c:v>4.4893074027209741</c:v>
                </c:pt>
                <c:pt idx="6">
                  <c:v>4.6586407477877181</c:v>
                </c:pt>
                <c:pt idx="7">
                  <c:v>4.6794225102451419</c:v>
                </c:pt>
                <c:pt idx="8">
                  <c:v>4.8524887075304957</c:v>
                </c:pt>
                <c:pt idx="9">
                  <c:v>5.2368755187406215</c:v>
                </c:pt>
                <c:pt idx="10">
                  <c:v>5.1095161643134546</c:v>
                </c:pt>
                <c:pt idx="11">
                  <c:v>5.1948344639516799</c:v>
                </c:pt>
                <c:pt idx="12">
                  <c:v>5.0777170067721604</c:v>
                </c:pt>
                <c:pt idx="13">
                  <c:v>5.1873456447490023</c:v>
                </c:pt>
                <c:pt idx="14">
                  <c:v>5.3505406244476035</c:v>
                </c:pt>
                <c:pt idx="15">
                  <c:v>5.3640897064304394</c:v>
                </c:pt>
                <c:pt idx="16">
                  <c:v>5.7288776777374197</c:v>
                </c:pt>
                <c:pt idx="17">
                  <c:v>5.77845111273579</c:v>
                </c:pt>
                <c:pt idx="18">
                  <c:v>5.6247435337134313</c:v>
                </c:pt>
                <c:pt idx="19">
                  <c:v>5.2844379241643846</c:v>
                </c:pt>
                <c:pt idx="20">
                  <c:v>5.271178519001257</c:v>
                </c:pt>
                <c:pt idx="21">
                  <c:v>5.2865028623893711</c:v>
                </c:pt>
                <c:pt idx="22">
                  <c:v>5.3447580077520103</c:v>
                </c:pt>
                <c:pt idx="23">
                  <c:v>5.3191324818184347</c:v>
                </c:pt>
                <c:pt idx="24">
                  <c:v>5.419369460421299</c:v>
                </c:pt>
                <c:pt idx="25">
                  <c:v>5.5236920357566994</c:v>
                </c:pt>
                <c:pt idx="26">
                  <c:v>5.7034817714448973</c:v>
                </c:pt>
                <c:pt idx="27">
                  <c:v>5.6915322402048067</c:v>
                </c:pt>
                <c:pt idx="28">
                  <c:v>4.2506497256713827</c:v>
                </c:pt>
                <c:pt idx="29">
                  <c:v>4.6322196930549451</c:v>
                </c:pt>
                <c:pt idx="30">
                  <c:v>4.5898200722868472</c:v>
                </c:pt>
                <c:pt idx="31">
                  <c:v>4.6833323443725483</c:v>
                </c:pt>
                <c:pt idx="32">
                  <c:v>4.8525092580768741</c:v>
                </c:pt>
                <c:pt idx="33">
                  <c:v>4.997561808875016</c:v>
                </c:pt>
                <c:pt idx="34">
                  <c:v>5.3403193357479379</c:v>
                </c:pt>
                <c:pt idx="35">
                  <c:v>5.5222085198057158</c:v>
                </c:pt>
                <c:pt idx="36">
                  <c:v>5.6880902974576122</c:v>
                </c:pt>
                <c:pt idx="37">
                  <c:v>5.7383072704716609</c:v>
                </c:pt>
                <c:pt idx="38">
                  <c:v>6.2536713925095651</c:v>
                </c:pt>
                <c:pt idx="39">
                  <c:v>6.5868272848399645</c:v>
                </c:pt>
                <c:pt idx="40">
                  <c:v>7.2208009900046441</c:v>
                </c:pt>
              </c:numCache>
            </c:numRef>
          </c:val>
          <c:smooth val="0"/>
          <c:extLst>
            <c:ext xmlns:c16="http://schemas.microsoft.com/office/drawing/2014/chart" uri="{C3380CC4-5D6E-409C-BE32-E72D297353CC}">
              <c16:uniqueId val="{00000008-0E15-45CF-8DA9-87D7414FB1BC}"/>
            </c:ext>
          </c:extLst>
        </c:ser>
        <c:dLbls>
          <c:showLegendKey val="0"/>
          <c:showVal val="0"/>
          <c:showCatName val="0"/>
          <c:showSerName val="0"/>
          <c:showPercent val="0"/>
          <c:showBubbleSize val="0"/>
        </c:dLbls>
        <c:smooth val="0"/>
        <c:axId val="666125711"/>
        <c:axId val="666132367"/>
      </c:lineChart>
      <c:catAx>
        <c:axId val="66612571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666132367"/>
        <c:crosses val="autoZero"/>
        <c:auto val="1"/>
        <c:lblAlgn val="ctr"/>
        <c:lblOffset val="100"/>
        <c:noMultiLvlLbl val="0"/>
      </c:catAx>
      <c:valAx>
        <c:axId val="666132367"/>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cs-CZ" b="1"/>
                  <a:t>Indicators</a:t>
                </a:r>
                <a:r>
                  <a:rPr lang="cs-CZ" b="1" baseline="0"/>
                  <a:t> (in ‰)</a:t>
                </a:r>
              </a:p>
            </c:rich>
          </c:tx>
          <c:layout>
            <c:manualLayout>
              <c:xMode val="edge"/>
              <c:yMode val="edge"/>
              <c:x val="1.6043353237387304E-2"/>
              <c:y val="0.3546683492191286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high"/>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666125711"/>
        <c:crosses val="autoZero"/>
        <c:crossBetween val="between"/>
      </c:valAx>
      <c:spPr>
        <a:noFill/>
        <a:ln>
          <a:noFill/>
        </a:ln>
        <a:effectLst/>
      </c:spPr>
    </c:plotArea>
    <c:legend>
      <c:legendPos val="b"/>
      <c:layout>
        <c:manualLayout>
          <c:xMode val="edge"/>
          <c:yMode val="edge"/>
          <c:x val="0.67994440435994108"/>
          <c:y val="0.10758891738402451"/>
          <c:w val="0.28506881778785043"/>
          <c:h val="0.3918506257541677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440596A-0340-4C21-829C-F31978CC1487}">
  <sheetPr/>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22860</xdr:colOff>
      <xdr:row>2</xdr:row>
      <xdr:rowOff>22860</xdr:rowOff>
    </xdr:from>
    <xdr:to>
      <xdr:col>13</xdr:col>
      <xdr:colOff>29274</xdr:colOff>
      <xdr:row>14</xdr:row>
      <xdr:rowOff>52065</xdr:rowOff>
    </xdr:to>
    <xdr:pic>
      <xdr:nvPicPr>
        <xdr:cNvPr id="2" name="Picture 1">
          <a:extLst>
            <a:ext uri="{FF2B5EF4-FFF2-40B4-BE49-F238E27FC236}">
              <a16:creationId xmlns:a16="http://schemas.microsoft.com/office/drawing/2014/main" id="{6CB4E517-994B-D4D8-6A23-7737857C88AB}"/>
            </a:ext>
          </a:extLst>
        </xdr:cNvPr>
        <xdr:cNvPicPr>
          <a:picLocks noChangeAspect="1"/>
        </xdr:cNvPicPr>
      </xdr:nvPicPr>
      <xdr:blipFill>
        <a:blip xmlns:r="http://schemas.openxmlformats.org/officeDocument/2006/relationships" r:embed="rId1"/>
        <a:stretch>
          <a:fillRect/>
        </a:stretch>
      </xdr:blipFill>
      <xdr:spPr>
        <a:xfrm>
          <a:off x="4320540" y="502920"/>
          <a:ext cx="3664014" cy="2871465"/>
        </a:xfrm>
        <a:prstGeom prst="rect">
          <a:avLst/>
        </a:prstGeom>
      </xdr:spPr>
    </xdr:pic>
    <xdr:clientData/>
  </xdr:twoCellAnchor>
  <xdr:twoCellAnchor>
    <xdr:from>
      <xdr:col>0</xdr:col>
      <xdr:colOff>449580</xdr:colOff>
      <xdr:row>2</xdr:row>
      <xdr:rowOff>22860</xdr:rowOff>
    </xdr:from>
    <xdr:to>
      <xdr:col>3</xdr:col>
      <xdr:colOff>126449</xdr:colOff>
      <xdr:row>3</xdr:row>
      <xdr:rowOff>103129</xdr:rowOff>
    </xdr:to>
    <mc:AlternateContent xmlns:mc="http://schemas.openxmlformats.org/markup-compatibility/2006">
      <mc:Choice xmlns:a14="http://schemas.microsoft.com/office/drawing/2010/main" Requires="a14">
        <xdr:sp macro="" textlink="">
          <xdr:nvSpPr>
            <xdr:cNvPr id="3" name="TextBox 10">
              <a:extLst>
                <a:ext uri="{FF2B5EF4-FFF2-40B4-BE49-F238E27FC236}">
                  <a16:creationId xmlns:a16="http://schemas.microsoft.com/office/drawing/2014/main" id="{FF500C33-1771-46B8-A27B-BA3CBD456D7B}"/>
                </a:ext>
              </a:extLst>
            </xdr:cNvPr>
            <xdr:cNvSpPr txBox="1"/>
          </xdr:nvSpPr>
          <xdr:spPr>
            <a:xfrm>
              <a:off x="449580" y="502920"/>
              <a:ext cx="1505669" cy="39268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Pre>
                      <m:sPrePr>
                        <m:ctrlPr>
                          <a:rPr lang="en-US" sz="1600" i="1">
                            <a:latin typeface="Cambria Math" panose="02040503050406030204" pitchFamily="18" charset="0"/>
                          </a:rPr>
                        </m:ctrlPr>
                      </m:sPrePr>
                      <m:sub>
                        <m:r>
                          <a:rPr lang="en-GB" sz="1600" b="0" i="1">
                            <a:latin typeface="Cambria Math" panose="02040503050406030204" pitchFamily="18" charset="0"/>
                          </a:rPr>
                          <m:t>2006</m:t>
                        </m:r>
                      </m:sub>
                      <m:sup>
                        <m:r>
                          <a:rPr lang="en-GB" sz="1600" b="0" i="1">
                            <a:latin typeface="Cambria Math" panose="02040503050406030204" pitchFamily="18" charset="0"/>
                          </a:rPr>
                          <m:t>2005</m:t>
                        </m:r>
                      </m:sup>
                      <m:e>
                        <m:sSub>
                          <m:sSubPr>
                            <m:ctrlPr>
                              <a:rPr lang="en-US" sz="1600" i="1">
                                <a:latin typeface="Cambria Math" panose="02040503050406030204" pitchFamily="18" charset="0"/>
                              </a:rPr>
                            </m:ctrlPr>
                          </m:sSubPr>
                          <m:e>
                            <m:r>
                              <a:rPr lang="en-US" sz="1600" b="0" i="1">
                                <a:latin typeface="Cambria Math" panose="02040503050406030204" pitchFamily="18" charset="0"/>
                              </a:rPr>
                              <m:t>𝐷</m:t>
                            </m:r>
                          </m:e>
                          <m:sub>
                            <m:r>
                              <a:rPr lang="en-US" sz="1600" b="0" i="1">
                                <a:latin typeface="Cambria Math" panose="02040503050406030204" pitchFamily="18" charset="0"/>
                              </a:rPr>
                              <m:t>0</m:t>
                            </m:r>
                          </m:sub>
                        </m:sSub>
                        <m:r>
                          <a:rPr lang="en-US" sz="1600" b="0" i="1">
                            <a:latin typeface="Cambria Math" panose="02040503050406030204" pitchFamily="18" charset="0"/>
                          </a:rPr>
                          <m:t>=</m:t>
                        </m:r>
                        <m:r>
                          <a:rPr lang="en-GB" sz="1600" b="0" i="1">
                            <a:latin typeface="Cambria Math" panose="02040503050406030204" pitchFamily="18" charset="0"/>
                          </a:rPr>
                          <m:t>49</m:t>
                        </m:r>
                      </m:e>
                    </m:sPre>
                  </m:oMath>
                </m:oMathPara>
              </a14:m>
              <a:endParaRPr lang="en-US" sz="1600"/>
            </a:p>
          </xdr:txBody>
        </xdr:sp>
      </mc:Choice>
      <mc:Fallback>
        <xdr:sp macro="" textlink="">
          <xdr:nvSpPr>
            <xdr:cNvPr id="3" name="TextBox 10">
              <a:extLst>
                <a:ext uri="{FF2B5EF4-FFF2-40B4-BE49-F238E27FC236}">
                  <a16:creationId xmlns:a16="http://schemas.microsoft.com/office/drawing/2014/main" id="{FF500C33-1771-46B8-A27B-BA3CBD456D7B}"/>
                </a:ext>
              </a:extLst>
            </xdr:cNvPr>
            <xdr:cNvSpPr txBox="1"/>
          </xdr:nvSpPr>
          <xdr:spPr>
            <a:xfrm>
              <a:off x="449580" y="502920"/>
              <a:ext cx="1505669" cy="39268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n-US" sz="1600" i="0">
                  <a:latin typeface="Cambria Math" panose="02040503050406030204" pitchFamily="18" charset="0"/>
                </a:rPr>
                <a:t>(</a:t>
              </a:r>
              <a:r>
                <a:rPr lang="en-US" sz="1600" b="0" i="0">
                  <a:latin typeface="Cambria Math" panose="02040503050406030204" pitchFamily="18" charset="0"/>
                </a:rPr>
                <a:t>_</a:t>
              </a:r>
              <a:r>
                <a:rPr lang="en-GB" sz="1600" b="0" i="0">
                  <a:latin typeface="Cambria Math" panose="02040503050406030204" pitchFamily="18" charset="0"/>
                </a:rPr>
                <a:t>2006</a:t>
              </a:r>
              <a:r>
                <a:rPr lang="en-US" sz="1600" b="0" i="0">
                  <a:latin typeface="Cambria Math" panose="02040503050406030204" pitchFamily="18" charset="0"/>
                </a:rPr>
                <a:t>^</a:t>
              </a:r>
              <a:r>
                <a:rPr lang="en-GB" sz="1600" b="0" i="0">
                  <a:latin typeface="Cambria Math" panose="02040503050406030204" pitchFamily="18" charset="0"/>
                </a:rPr>
                <a:t>2005</a:t>
              </a:r>
              <a:r>
                <a:rPr lang="en-US" sz="1600" b="0" i="0">
                  <a:latin typeface="Cambria Math" panose="02040503050406030204" pitchFamily="18" charset="0"/>
                </a:rPr>
                <a:t>)𝐷_0=</a:t>
              </a:r>
              <a:r>
                <a:rPr lang="en-GB" sz="1600" b="0" i="0">
                  <a:latin typeface="Cambria Math" panose="02040503050406030204" pitchFamily="18" charset="0"/>
                </a:rPr>
                <a:t>49</a:t>
              </a:r>
              <a:endParaRPr lang="en-US" sz="1600"/>
            </a:p>
          </xdr:txBody>
        </xdr:sp>
      </mc:Fallback>
    </mc:AlternateContent>
    <xdr:clientData/>
  </xdr:twoCellAnchor>
  <xdr:twoCellAnchor>
    <xdr:from>
      <xdr:col>0</xdr:col>
      <xdr:colOff>502920</xdr:colOff>
      <xdr:row>3</xdr:row>
      <xdr:rowOff>30480</xdr:rowOff>
    </xdr:from>
    <xdr:to>
      <xdr:col>3</xdr:col>
      <xdr:colOff>179789</xdr:colOff>
      <xdr:row>4</xdr:row>
      <xdr:rowOff>240289</xdr:rowOff>
    </xdr:to>
    <mc:AlternateContent xmlns:mc="http://schemas.openxmlformats.org/markup-compatibility/2006">
      <mc:Choice xmlns:a14="http://schemas.microsoft.com/office/drawing/2010/main" Requires="a14">
        <xdr:sp macro="" textlink="">
          <xdr:nvSpPr>
            <xdr:cNvPr id="4" name="TextBox 10">
              <a:extLst>
                <a:ext uri="{FF2B5EF4-FFF2-40B4-BE49-F238E27FC236}">
                  <a16:creationId xmlns:a16="http://schemas.microsoft.com/office/drawing/2014/main" id="{6B470D89-53DB-4557-8F0F-DDEB6810BAA8}"/>
                </a:ext>
              </a:extLst>
            </xdr:cNvPr>
            <xdr:cNvSpPr txBox="1"/>
          </xdr:nvSpPr>
          <xdr:spPr>
            <a:xfrm>
              <a:off x="502920" y="822960"/>
              <a:ext cx="1505669" cy="52222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Pre>
                      <m:sPrePr>
                        <m:ctrlPr>
                          <a:rPr lang="en-US" sz="1600" i="1">
                            <a:latin typeface="Cambria Math" panose="02040503050406030204" pitchFamily="18" charset="0"/>
                          </a:rPr>
                        </m:ctrlPr>
                      </m:sPrePr>
                      <m:sub>
                        <m:r>
                          <a:rPr lang="en-GB" sz="1600" b="0" i="1">
                            <a:latin typeface="Cambria Math" panose="02040503050406030204" pitchFamily="18" charset="0"/>
                          </a:rPr>
                          <m:t>2006</m:t>
                        </m:r>
                      </m:sub>
                      <m:sup>
                        <m:r>
                          <a:rPr lang="en-GB" sz="1600" b="0" i="1">
                            <a:latin typeface="Cambria Math" panose="02040503050406030204" pitchFamily="18" charset="0"/>
                          </a:rPr>
                          <m:t>2006</m:t>
                        </m:r>
                      </m:sup>
                      <m:e>
                        <m:sSub>
                          <m:sSubPr>
                            <m:ctrlPr>
                              <a:rPr lang="en-US" sz="1600" i="1">
                                <a:latin typeface="Cambria Math" panose="02040503050406030204" pitchFamily="18" charset="0"/>
                              </a:rPr>
                            </m:ctrlPr>
                          </m:sSubPr>
                          <m:e>
                            <m:r>
                              <a:rPr lang="en-US" sz="1600" b="0" i="1">
                                <a:latin typeface="Cambria Math" panose="02040503050406030204" pitchFamily="18" charset="0"/>
                              </a:rPr>
                              <m:t>𝐷</m:t>
                            </m:r>
                          </m:e>
                          <m:sub>
                            <m:r>
                              <a:rPr lang="en-US" sz="1600" b="0" i="1">
                                <a:latin typeface="Cambria Math" panose="02040503050406030204" pitchFamily="18" charset="0"/>
                              </a:rPr>
                              <m:t>0</m:t>
                            </m:r>
                          </m:sub>
                        </m:sSub>
                        <m:r>
                          <a:rPr lang="en-US" sz="1600" b="0" i="1">
                            <a:latin typeface="Cambria Math" panose="02040503050406030204" pitchFamily="18" charset="0"/>
                          </a:rPr>
                          <m:t>=</m:t>
                        </m:r>
                        <m:r>
                          <a:rPr lang="en-GB" sz="1600" b="0" i="1">
                            <a:latin typeface="Cambria Math" panose="02040503050406030204" pitchFamily="18" charset="0"/>
                          </a:rPr>
                          <m:t>303</m:t>
                        </m:r>
                      </m:e>
                    </m:sPre>
                  </m:oMath>
                </m:oMathPara>
              </a14:m>
              <a:endParaRPr lang="en-US" sz="1600"/>
            </a:p>
          </xdr:txBody>
        </xdr:sp>
      </mc:Choice>
      <mc:Fallback>
        <xdr:sp macro="" textlink="">
          <xdr:nvSpPr>
            <xdr:cNvPr id="4" name="TextBox 10">
              <a:extLst>
                <a:ext uri="{FF2B5EF4-FFF2-40B4-BE49-F238E27FC236}">
                  <a16:creationId xmlns:a16="http://schemas.microsoft.com/office/drawing/2014/main" id="{6B470D89-53DB-4557-8F0F-DDEB6810BAA8}"/>
                </a:ext>
              </a:extLst>
            </xdr:cNvPr>
            <xdr:cNvSpPr txBox="1"/>
          </xdr:nvSpPr>
          <xdr:spPr>
            <a:xfrm>
              <a:off x="502920" y="822960"/>
              <a:ext cx="1505669" cy="52222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n-US" sz="1600" i="0">
                  <a:latin typeface="Cambria Math" panose="02040503050406030204" pitchFamily="18" charset="0"/>
                </a:rPr>
                <a:t>(</a:t>
              </a:r>
              <a:r>
                <a:rPr lang="en-US" sz="1600" b="0" i="0">
                  <a:latin typeface="Cambria Math" panose="02040503050406030204" pitchFamily="18" charset="0"/>
                </a:rPr>
                <a:t>_</a:t>
              </a:r>
              <a:r>
                <a:rPr lang="en-GB" sz="1600" b="0" i="0">
                  <a:latin typeface="Cambria Math" panose="02040503050406030204" pitchFamily="18" charset="0"/>
                </a:rPr>
                <a:t>2006</a:t>
              </a:r>
              <a:r>
                <a:rPr lang="en-US" sz="1600" b="0" i="0">
                  <a:latin typeface="Cambria Math" panose="02040503050406030204" pitchFamily="18" charset="0"/>
                </a:rPr>
                <a:t>^</a:t>
              </a:r>
              <a:r>
                <a:rPr lang="en-GB" sz="1600" b="0" i="0">
                  <a:latin typeface="Cambria Math" panose="02040503050406030204" pitchFamily="18" charset="0"/>
                </a:rPr>
                <a:t>2006</a:t>
              </a:r>
              <a:r>
                <a:rPr lang="en-US" sz="1600" b="0" i="0">
                  <a:latin typeface="Cambria Math" panose="02040503050406030204" pitchFamily="18" charset="0"/>
                </a:rPr>
                <a:t>)𝐷_0=</a:t>
              </a:r>
              <a:r>
                <a:rPr lang="en-GB" sz="1600" b="0" i="0">
                  <a:latin typeface="Cambria Math" panose="02040503050406030204" pitchFamily="18" charset="0"/>
                </a:rPr>
                <a:t>303</a:t>
              </a:r>
              <a:endParaRPr lang="en-US" sz="1600"/>
            </a:p>
          </xdr:txBody>
        </xdr:sp>
      </mc:Fallback>
    </mc:AlternateContent>
    <xdr:clientData/>
  </xdr:twoCellAnchor>
  <xdr:twoCellAnchor>
    <xdr:from>
      <xdr:col>0</xdr:col>
      <xdr:colOff>457200</xdr:colOff>
      <xdr:row>4</xdr:row>
      <xdr:rowOff>30480</xdr:rowOff>
    </xdr:from>
    <xdr:to>
      <xdr:col>3</xdr:col>
      <xdr:colOff>134069</xdr:colOff>
      <xdr:row>5</xdr:row>
      <xdr:rowOff>110749</xdr:rowOff>
    </xdr:to>
    <mc:AlternateContent xmlns:mc="http://schemas.openxmlformats.org/markup-compatibility/2006">
      <mc:Choice xmlns:a14="http://schemas.microsoft.com/office/drawing/2010/main" Requires="a14">
        <xdr:sp macro="" textlink="">
          <xdr:nvSpPr>
            <xdr:cNvPr id="5" name="TextBox 10">
              <a:extLst>
                <a:ext uri="{FF2B5EF4-FFF2-40B4-BE49-F238E27FC236}">
                  <a16:creationId xmlns:a16="http://schemas.microsoft.com/office/drawing/2014/main" id="{594F00FD-CEDB-41ED-8AEE-4DCD6E179542}"/>
                </a:ext>
              </a:extLst>
            </xdr:cNvPr>
            <xdr:cNvSpPr txBox="1"/>
          </xdr:nvSpPr>
          <xdr:spPr>
            <a:xfrm>
              <a:off x="457200" y="1135380"/>
              <a:ext cx="1505669" cy="39268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Pre>
                      <m:sPrePr>
                        <m:ctrlPr>
                          <a:rPr lang="en-US" sz="1600" i="1">
                            <a:latin typeface="Cambria Math" panose="02040503050406030204" pitchFamily="18" charset="0"/>
                          </a:rPr>
                        </m:ctrlPr>
                      </m:sPrePr>
                      <m:sub>
                        <m:r>
                          <a:rPr lang="en-GB" sz="1600" b="0" i="1">
                            <a:latin typeface="Cambria Math" panose="02040503050406030204" pitchFamily="18" charset="0"/>
                          </a:rPr>
                          <m:t>2007</m:t>
                        </m:r>
                      </m:sub>
                      <m:sup>
                        <m:r>
                          <a:rPr lang="en-GB" sz="1600" b="0" i="1">
                            <a:latin typeface="Cambria Math" panose="02040503050406030204" pitchFamily="18" charset="0"/>
                          </a:rPr>
                          <m:t>2006</m:t>
                        </m:r>
                      </m:sup>
                      <m:e>
                        <m:sSub>
                          <m:sSubPr>
                            <m:ctrlPr>
                              <a:rPr lang="en-US" sz="1600" i="1">
                                <a:latin typeface="Cambria Math" panose="02040503050406030204" pitchFamily="18" charset="0"/>
                              </a:rPr>
                            </m:ctrlPr>
                          </m:sSubPr>
                          <m:e>
                            <m:r>
                              <a:rPr lang="en-US" sz="1600" b="0" i="1">
                                <a:latin typeface="Cambria Math" panose="02040503050406030204" pitchFamily="18" charset="0"/>
                              </a:rPr>
                              <m:t>𝐷</m:t>
                            </m:r>
                          </m:e>
                          <m:sub>
                            <m:r>
                              <a:rPr lang="en-US" sz="1600" b="0" i="1">
                                <a:latin typeface="Cambria Math" panose="02040503050406030204" pitchFamily="18" charset="0"/>
                              </a:rPr>
                              <m:t>0</m:t>
                            </m:r>
                          </m:sub>
                        </m:sSub>
                        <m:r>
                          <a:rPr lang="en-US" sz="1600" b="0" i="1">
                            <a:latin typeface="Cambria Math" panose="02040503050406030204" pitchFamily="18" charset="0"/>
                          </a:rPr>
                          <m:t>=</m:t>
                        </m:r>
                        <m:r>
                          <a:rPr lang="en-GB" sz="1600" b="0" i="1">
                            <a:latin typeface="Cambria Math" panose="02040503050406030204" pitchFamily="18" charset="0"/>
                          </a:rPr>
                          <m:t>43</m:t>
                        </m:r>
                      </m:e>
                    </m:sPre>
                  </m:oMath>
                </m:oMathPara>
              </a14:m>
              <a:endParaRPr lang="en-US" sz="1600"/>
            </a:p>
          </xdr:txBody>
        </xdr:sp>
      </mc:Choice>
      <mc:Fallback>
        <xdr:sp macro="" textlink="">
          <xdr:nvSpPr>
            <xdr:cNvPr id="5" name="TextBox 10">
              <a:extLst>
                <a:ext uri="{FF2B5EF4-FFF2-40B4-BE49-F238E27FC236}">
                  <a16:creationId xmlns:a16="http://schemas.microsoft.com/office/drawing/2014/main" id="{594F00FD-CEDB-41ED-8AEE-4DCD6E179542}"/>
                </a:ext>
              </a:extLst>
            </xdr:cNvPr>
            <xdr:cNvSpPr txBox="1"/>
          </xdr:nvSpPr>
          <xdr:spPr>
            <a:xfrm>
              <a:off x="457200" y="1135380"/>
              <a:ext cx="1505669" cy="39268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n-US" sz="1600" i="0">
                  <a:latin typeface="Cambria Math" panose="02040503050406030204" pitchFamily="18" charset="0"/>
                </a:rPr>
                <a:t>(</a:t>
              </a:r>
              <a:r>
                <a:rPr lang="en-US" sz="1600" b="0" i="0">
                  <a:latin typeface="Cambria Math" panose="02040503050406030204" pitchFamily="18" charset="0"/>
                </a:rPr>
                <a:t>_</a:t>
              </a:r>
              <a:r>
                <a:rPr lang="en-GB" sz="1600" b="0" i="0">
                  <a:latin typeface="Cambria Math" panose="02040503050406030204" pitchFamily="18" charset="0"/>
                </a:rPr>
                <a:t>2007</a:t>
              </a:r>
              <a:r>
                <a:rPr lang="en-US" sz="1600" b="0" i="0">
                  <a:latin typeface="Cambria Math" panose="02040503050406030204" pitchFamily="18" charset="0"/>
                </a:rPr>
                <a:t>^</a:t>
              </a:r>
              <a:r>
                <a:rPr lang="en-GB" sz="1600" b="0" i="0">
                  <a:latin typeface="Cambria Math" panose="02040503050406030204" pitchFamily="18" charset="0"/>
                </a:rPr>
                <a:t>2006</a:t>
              </a:r>
              <a:r>
                <a:rPr lang="en-US" sz="1600" b="0" i="0">
                  <a:latin typeface="Cambria Math" panose="02040503050406030204" pitchFamily="18" charset="0"/>
                </a:rPr>
                <a:t>)𝐷_0=</a:t>
              </a:r>
              <a:r>
                <a:rPr lang="en-GB" sz="1600" b="0" i="0">
                  <a:latin typeface="Cambria Math" panose="02040503050406030204" pitchFamily="18" charset="0"/>
                </a:rPr>
                <a:t>43</a:t>
              </a:r>
              <a:endParaRPr lang="en-US" sz="1600"/>
            </a:p>
          </xdr:txBody>
        </xdr:sp>
      </mc:Fallback>
    </mc:AlternateContent>
    <xdr:clientData/>
  </xdr:twoCellAnchor>
  <xdr:twoCellAnchor>
    <xdr:from>
      <xdr:col>0</xdr:col>
      <xdr:colOff>518160</xdr:colOff>
      <xdr:row>5</xdr:row>
      <xdr:rowOff>30480</xdr:rowOff>
    </xdr:from>
    <xdr:to>
      <xdr:col>3</xdr:col>
      <xdr:colOff>195029</xdr:colOff>
      <xdr:row>5</xdr:row>
      <xdr:rowOff>293629</xdr:rowOff>
    </xdr:to>
    <mc:AlternateContent xmlns:mc="http://schemas.openxmlformats.org/markup-compatibility/2006">
      <mc:Choice xmlns:a14="http://schemas.microsoft.com/office/drawing/2010/main" Requires="a14">
        <xdr:sp macro="" textlink="">
          <xdr:nvSpPr>
            <xdr:cNvPr id="6" name="TextBox 10">
              <a:extLst>
                <a:ext uri="{FF2B5EF4-FFF2-40B4-BE49-F238E27FC236}">
                  <a16:creationId xmlns:a16="http://schemas.microsoft.com/office/drawing/2014/main" id="{DD74B085-D30C-46D7-8839-718EC4E7FFCF}"/>
                </a:ext>
              </a:extLst>
            </xdr:cNvPr>
            <xdr:cNvSpPr txBox="1"/>
          </xdr:nvSpPr>
          <xdr:spPr>
            <a:xfrm>
              <a:off x="518160" y="1447800"/>
              <a:ext cx="1505669" cy="26314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Pre>
                      <m:sPrePr>
                        <m:ctrlPr>
                          <a:rPr lang="en-US" sz="1600" i="1">
                            <a:latin typeface="Cambria Math" panose="02040503050406030204" pitchFamily="18" charset="0"/>
                          </a:rPr>
                        </m:ctrlPr>
                      </m:sPrePr>
                      <m:sub>
                        <m:r>
                          <a:rPr lang="en-GB" sz="1600" b="0" i="1">
                            <a:latin typeface="Cambria Math" panose="02040503050406030204" pitchFamily="18" charset="0"/>
                          </a:rPr>
                          <m:t>2007</m:t>
                        </m:r>
                      </m:sub>
                      <m:sup>
                        <m:r>
                          <a:rPr lang="en-GB" sz="1600" b="0" i="1">
                            <a:latin typeface="Cambria Math" panose="02040503050406030204" pitchFamily="18" charset="0"/>
                          </a:rPr>
                          <m:t>2007</m:t>
                        </m:r>
                      </m:sup>
                      <m:e>
                        <m:sSub>
                          <m:sSubPr>
                            <m:ctrlPr>
                              <a:rPr lang="en-US" sz="1600" i="1">
                                <a:latin typeface="Cambria Math" panose="02040503050406030204" pitchFamily="18" charset="0"/>
                              </a:rPr>
                            </m:ctrlPr>
                          </m:sSubPr>
                          <m:e>
                            <m:r>
                              <a:rPr lang="en-US" sz="1600" b="0" i="1">
                                <a:latin typeface="Cambria Math" panose="02040503050406030204" pitchFamily="18" charset="0"/>
                              </a:rPr>
                              <m:t>𝐷</m:t>
                            </m:r>
                          </m:e>
                          <m:sub>
                            <m:r>
                              <a:rPr lang="en-US" sz="1600" b="0" i="1">
                                <a:latin typeface="Cambria Math" panose="02040503050406030204" pitchFamily="18" charset="0"/>
                              </a:rPr>
                              <m:t>0</m:t>
                            </m:r>
                          </m:sub>
                        </m:sSub>
                        <m:r>
                          <a:rPr lang="en-US" sz="1600" b="0" i="1">
                            <a:latin typeface="Cambria Math" panose="02040503050406030204" pitchFamily="18" charset="0"/>
                          </a:rPr>
                          <m:t>=</m:t>
                        </m:r>
                        <m:r>
                          <a:rPr lang="en-GB" sz="1600" b="0" i="1">
                            <a:latin typeface="Cambria Math" panose="02040503050406030204" pitchFamily="18" charset="0"/>
                          </a:rPr>
                          <m:t>317</m:t>
                        </m:r>
                      </m:e>
                    </m:sPre>
                  </m:oMath>
                </m:oMathPara>
              </a14:m>
              <a:endParaRPr lang="en-US" sz="1600"/>
            </a:p>
          </xdr:txBody>
        </xdr:sp>
      </mc:Choice>
      <mc:Fallback>
        <xdr:sp macro="" textlink="">
          <xdr:nvSpPr>
            <xdr:cNvPr id="6" name="TextBox 10">
              <a:extLst>
                <a:ext uri="{FF2B5EF4-FFF2-40B4-BE49-F238E27FC236}">
                  <a16:creationId xmlns:a16="http://schemas.microsoft.com/office/drawing/2014/main" id="{DD74B085-D30C-46D7-8839-718EC4E7FFCF}"/>
                </a:ext>
              </a:extLst>
            </xdr:cNvPr>
            <xdr:cNvSpPr txBox="1"/>
          </xdr:nvSpPr>
          <xdr:spPr>
            <a:xfrm>
              <a:off x="518160" y="1447800"/>
              <a:ext cx="1505669" cy="263149"/>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n-US" sz="1600" i="0">
                  <a:latin typeface="Cambria Math" panose="02040503050406030204" pitchFamily="18" charset="0"/>
                </a:rPr>
                <a:t>(</a:t>
              </a:r>
              <a:r>
                <a:rPr lang="en-US" sz="1600" b="0" i="0">
                  <a:latin typeface="Cambria Math" panose="02040503050406030204" pitchFamily="18" charset="0"/>
                </a:rPr>
                <a:t>_</a:t>
              </a:r>
              <a:r>
                <a:rPr lang="en-GB" sz="1600" b="0" i="0">
                  <a:latin typeface="Cambria Math" panose="02040503050406030204" pitchFamily="18" charset="0"/>
                </a:rPr>
                <a:t>2007</a:t>
              </a:r>
              <a:r>
                <a:rPr lang="en-US" sz="1600" b="0" i="0">
                  <a:latin typeface="Cambria Math" panose="02040503050406030204" pitchFamily="18" charset="0"/>
                </a:rPr>
                <a:t>^</a:t>
              </a:r>
              <a:r>
                <a:rPr lang="en-GB" sz="1600" b="0" i="0">
                  <a:latin typeface="Cambria Math" panose="02040503050406030204" pitchFamily="18" charset="0"/>
                </a:rPr>
                <a:t>2007</a:t>
              </a:r>
              <a:r>
                <a:rPr lang="en-US" sz="1600" b="0" i="0">
                  <a:latin typeface="Cambria Math" panose="02040503050406030204" pitchFamily="18" charset="0"/>
                </a:rPr>
                <a:t>)𝐷_0=</a:t>
              </a:r>
              <a:r>
                <a:rPr lang="en-GB" sz="1600" b="0" i="0">
                  <a:latin typeface="Cambria Math" panose="02040503050406030204" pitchFamily="18" charset="0"/>
                </a:rPr>
                <a:t>317</a:t>
              </a:r>
              <a:endParaRPr lang="en-US" sz="1600"/>
            </a:p>
          </xdr:txBody>
        </xdr:sp>
      </mc:Fallback>
    </mc:AlternateContent>
    <xdr:clientData/>
  </xdr:twoCellAnchor>
  <xdr:oneCellAnchor>
    <xdr:from>
      <xdr:col>8</xdr:col>
      <xdr:colOff>251460</xdr:colOff>
      <xdr:row>14</xdr:row>
      <xdr:rowOff>140970</xdr:rowOff>
    </xdr:from>
    <xdr:ext cx="2617191" cy="299441"/>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261ED55F-276D-7296-9B1F-6482CA0490F7}"/>
                </a:ext>
              </a:extLst>
            </xdr:cNvPr>
            <xdr:cNvSpPr txBox="1"/>
          </xdr:nvSpPr>
          <xdr:spPr>
            <a:xfrm>
              <a:off x="5158740" y="3463290"/>
              <a:ext cx="2617191" cy="29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800" i="1">
                            <a:latin typeface="Cambria Math" panose="02040503050406030204" pitchFamily="18" charset="0"/>
                          </a:rPr>
                        </m:ctrlPr>
                      </m:sSupPr>
                      <m:e>
                        <m:r>
                          <a:rPr lang="en-US" sz="1800" i="1">
                            <a:latin typeface="Cambria Math" panose="02040503050406030204" pitchFamily="18" charset="0"/>
                            <a:ea typeface="Cambria Math" panose="02040503050406030204" pitchFamily="18" charset="0"/>
                          </a:rPr>
                          <m:t>←</m:t>
                        </m:r>
                        <m:r>
                          <a:rPr lang="en-GB" sz="1800" b="0" i="1">
                            <a:latin typeface="Cambria Math" panose="02040503050406030204" pitchFamily="18" charset="0"/>
                          </a:rPr>
                          <m:t>𝑞</m:t>
                        </m:r>
                        <m:r>
                          <a:rPr lang="en-GB" sz="1800" b="0" i="1">
                            <a:latin typeface="Cambria Math" panose="02040503050406030204" pitchFamily="18" charset="0"/>
                          </a:rPr>
                          <m:t>=(</m:t>
                        </m:r>
                        <m:r>
                          <a:rPr lang="en-GB" sz="1800" b="0" i="1">
                            <a:latin typeface="Cambria Math" panose="02040503050406030204" pitchFamily="18" charset="0"/>
                          </a:rPr>
                          <m:t>𝑞</m:t>
                        </m:r>
                      </m:e>
                      <m:sup>
                        <m:r>
                          <a:rPr lang="en-GB" sz="1800" b="0" i="1">
                            <a:latin typeface="Cambria Math" panose="02040503050406030204" pitchFamily="18" charset="0"/>
                          </a:rPr>
                          <m:t>’</m:t>
                        </m:r>
                      </m:sup>
                    </m:sSup>
                    <m:r>
                      <a:rPr lang="en-GB" sz="1800" b="0" i="1">
                        <a:latin typeface="Cambria Math" panose="02040503050406030204" pitchFamily="18" charset="0"/>
                      </a:rPr>
                      <m:t>+</m:t>
                    </m:r>
                    <m:sSup>
                      <m:sSupPr>
                        <m:ctrlPr>
                          <a:rPr lang="en-GB" sz="1800" b="0" i="1">
                            <a:latin typeface="Cambria Math" panose="02040503050406030204" pitchFamily="18" charset="0"/>
                          </a:rPr>
                        </m:ctrlPr>
                      </m:sSupPr>
                      <m:e>
                        <m:r>
                          <a:rPr lang="en-GB" sz="1800" b="0" i="1">
                            <a:latin typeface="Cambria Math" panose="02040503050406030204" pitchFamily="18" charset="0"/>
                          </a:rPr>
                          <m:t>𝑞</m:t>
                        </m:r>
                      </m:e>
                      <m:sup>
                        <m:r>
                          <a:rPr lang="en-GB" sz="1800" b="0" i="1">
                            <a:latin typeface="Cambria Math" panose="02040503050406030204" pitchFamily="18" charset="0"/>
                          </a:rPr>
                          <m:t>“</m:t>
                        </m:r>
                      </m:sup>
                    </m:sSup>
                    <m:r>
                      <a:rPr lang="en-GB" sz="1800" b="0" i="1">
                        <a:latin typeface="Cambria Math" panose="02040503050406030204" pitchFamily="18" charset="0"/>
                      </a:rPr>
                      <m:t>)−</m:t>
                    </m:r>
                    <m:sSup>
                      <m:sSupPr>
                        <m:ctrlPr>
                          <a:rPr lang="en-US" sz="1800" i="1">
                            <a:solidFill>
                              <a:schemeClr val="tx1"/>
                            </a:solidFill>
                            <a:effectLst/>
                            <a:latin typeface="+mn-lt"/>
                            <a:ea typeface="+mn-ea"/>
                            <a:cs typeface="+mn-cs"/>
                          </a:rPr>
                        </m:ctrlPr>
                      </m:sSupPr>
                      <m:e>
                        <m:r>
                          <a:rPr lang="en-GB" sz="1800" b="0" i="1">
                            <a:solidFill>
                              <a:schemeClr val="tx1"/>
                            </a:solidFill>
                            <a:effectLst/>
                            <a:latin typeface="+mn-lt"/>
                            <a:ea typeface="+mn-ea"/>
                            <a:cs typeface="+mn-cs"/>
                          </a:rPr>
                          <m:t>(</m:t>
                        </m:r>
                        <m:r>
                          <a:rPr lang="en-GB" sz="1800" b="0" i="1">
                            <a:solidFill>
                              <a:schemeClr val="tx1"/>
                            </a:solidFill>
                            <a:effectLst/>
                            <a:latin typeface="+mn-lt"/>
                            <a:ea typeface="+mn-ea"/>
                            <a:cs typeface="+mn-cs"/>
                          </a:rPr>
                          <m:t>𝑞</m:t>
                        </m:r>
                      </m:e>
                      <m:sup>
                        <m:r>
                          <a:rPr lang="en-GB" sz="1800" b="0" i="1">
                            <a:solidFill>
                              <a:schemeClr val="tx1"/>
                            </a:solidFill>
                            <a:effectLst/>
                            <a:latin typeface="+mn-lt"/>
                            <a:ea typeface="+mn-ea"/>
                            <a:cs typeface="+mn-cs"/>
                          </a:rPr>
                          <m:t>’</m:t>
                        </m:r>
                      </m:sup>
                    </m:sSup>
                    <m:r>
                      <a:rPr lang="en-GB" sz="1800" b="0" i="1">
                        <a:solidFill>
                          <a:schemeClr val="tx1"/>
                        </a:solidFill>
                        <a:effectLst/>
                        <a:latin typeface="Cambria Math" panose="02040503050406030204" pitchFamily="18" charset="0"/>
                        <a:ea typeface="+mn-ea"/>
                        <a:cs typeface="+mn-cs"/>
                      </a:rPr>
                      <m:t>×</m:t>
                    </m:r>
                    <m:sSup>
                      <m:sSupPr>
                        <m:ctrlPr>
                          <a:rPr lang="en-GB" sz="1800" b="0" i="1">
                            <a:solidFill>
                              <a:schemeClr val="tx1"/>
                            </a:solidFill>
                            <a:effectLst/>
                            <a:latin typeface="+mn-lt"/>
                            <a:ea typeface="+mn-ea"/>
                            <a:cs typeface="+mn-cs"/>
                          </a:rPr>
                        </m:ctrlPr>
                      </m:sSupPr>
                      <m:e>
                        <m:r>
                          <a:rPr lang="en-GB" sz="1800" b="0" i="1">
                            <a:solidFill>
                              <a:schemeClr val="tx1"/>
                            </a:solidFill>
                            <a:effectLst/>
                            <a:latin typeface="+mn-lt"/>
                            <a:ea typeface="+mn-ea"/>
                            <a:cs typeface="+mn-cs"/>
                          </a:rPr>
                          <m:t>𝑞</m:t>
                        </m:r>
                      </m:e>
                      <m:sup>
                        <m:r>
                          <a:rPr lang="en-GB" sz="1800" b="0" i="1">
                            <a:solidFill>
                              <a:schemeClr val="tx1"/>
                            </a:solidFill>
                            <a:effectLst/>
                            <a:latin typeface="+mn-lt"/>
                            <a:ea typeface="+mn-ea"/>
                            <a:cs typeface="+mn-cs"/>
                          </a:rPr>
                          <m:t>“</m:t>
                        </m:r>
                      </m:sup>
                    </m:sSup>
                    <m:r>
                      <a:rPr lang="en-GB" sz="1800" b="0" i="1">
                        <a:solidFill>
                          <a:schemeClr val="tx1"/>
                        </a:solidFill>
                        <a:effectLst/>
                        <a:latin typeface="+mn-lt"/>
                        <a:ea typeface="+mn-ea"/>
                        <a:cs typeface="+mn-cs"/>
                      </a:rPr>
                      <m:t>)</m:t>
                    </m:r>
                  </m:oMath>
                </m:oMathPara>
              </a14:m>
              <a:endParaRPr lang="en-US" sz="1800"/>
            </a:p>
          </xdr:txBody>
        </xdr:sp>
      </mc:Choice>
      <mc:Fallback>
        <xdr:sp macro="" textlink="">
          <xdr:nvSpPr>
            <xdr:cNvPr id="8" name="TextBox 7">
              <a:extLst>
                <a:ext uri="{FF2B5EF4-FFF2-40B4-BE49-F238E27FC236}">
                  <a16:creationId xmlns:a16="http://schemas.microsoft.com/office/drawing/2014/main" id="{261ED55F-276D-7296-9B1F-6482CA0490F7}"/>
                </a:ext>
              </a:extLst>
            </xdr:cNvPr>
            <xdr:cNvSpPr txBox="1"/>
          </xdr:nvSpPr>
          <xdr:spPr>
            <a:xfrm>
              <a:off x="5158740" y="3463290"/>
              <a:ext cx="2617191" cy="29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800" i="0">
                  <a:latin typeface="Cambria Math" panose="02040503050406030204" pitchFamily="18" charset="0"/>
                </a:rPr>
                <a:t>〖</a:t>
              </a:r>
              <a:r>
                <a:rPr lang="en-US" sz="1800" i="0">
                  <a:latin typeface="Cambria Math" panose="02040503050406030204" pitchFamily="18" charset="0"/>
                  <a:ea typeface="Cambria Math" panose="02040503050406030204" pitchFamily="18" charset="0"/>
                </a:rPr>
                <a:t>←</a:t>
              </a:r>
              <a:r>
                <a:rPr lang="en-GB" sz="1800" b="0" i="0">
                  <a:latin typeface="Cambria Math" panose="02040503050406030204" pitchFamily="18" charset="0"/>
                </a:rPr>
                <a:t>𝑞=(𝑞</a:t>
              </a:r>
              <a:r>
                <a:rPr lang="en-US" sz="1800" b="0" i="0">
                  <a:latin typeface="Cambria Math" panose="02040503050406030204" pitchFamily="18" charset="0"/>
                </a:rPr>
                <a:t>〗^</a:t>
              </a:r>
              <a:r>
                <a:rPr lang="en-GB" sz="1800" b="0" i="0">
                  <a:latin typeface="Cambria Math" panose="02040503050406030204" pitchFamily="18" charset="0"/>
                </a:rPr>
                <a:t>’+𝑞^“)−</a:t>
              </a:r>
              <a:r>
                <a:rPr lang="en-US" sz="1800" i="0">
                  <a:solidFill>
                    <a:schemeClr val="tx1"/>
                  </a:solidFill>
                  <a:effectLst/>
                  <a:latin typeface="+mn-lt"/>
                  <a:ea typeface="+mn-ea"/>
                  <a:cs typeface="+mn-cs"/>
                </a:rPr>
                <a:t>〖</a:t>
              </a:r>
              <a:r>
                <a:rPr lang="en-GB" sz="1800" b="0" i="0">
                  <a:solidFill>
                    <a:schemeClr val="tx1"/>
                  </a:solidFill>
                  <a:effectLst/>
                  <a:latin typeface="+mn-lt"/>
                  <a:ea typeface="+mn-ea"/>
                  <a:cs typeface="+mn-cs"/>
                </a:rPr>
                <a:t>(𝑞</a:t>
              </a:r>
              <a:r>
                <a:rPr lang="en-US" sz="1800" b="0" i="0">
                  <a:solidFill>
                    <a:schemeClr val="tx1"/>
                  </a:solidFill>
                  <a:effectLst/>
                  <a:latin typeface="+mn-lt"/>
                  <a:ea typeface="+mn-ea"/>
                  <a:cs typeface="+mn-cs"/>
                </a:rPr>
                <a:t>〗^</a:t>
              </a:r>
              <a:r>
                <a:rPr lang="en-GB" sz="1800" b="0" i="0">
                  <a:solidFill>
                    <a:schemeClr val="tx1"/>
                  </a:solidFill>
                  <a:effectLst/>
                  <a:latin typeface="+mn-lt"/>
                  <a:ea typeface="+mn-ea"/>
                  <a:cs typeface="+mn-cs"/>
                </a:rPr>
                <a:t>’</a:t>
              </a:r>
              <a:r>
                <a:rPr lang="en-GB" sz="1800" b="0" i="0">
                  <a:solidFill>
                    <a:schemeClr val="tx1"/>
                  </a:solidFill>
                  <a:effectLst/>
                  <a:latin typeface="Cambria Math" panose="02040503050406030204" pitchFamily="18" charset="0"/>
                  <a:ea typeface="+mn-ea"/>
                  <a:cs typeface="+mn-cs"/>
                </a:rPr>
                <a:t>×</a:t>
              </a:r>
              <a:r>
                <a:rPr lang="en-GB" sz="1800" b="0" i="0">
                  <a:solidFill>
                    <a:schemeClr val="tx1"/>
                  </a:solidFill>
                  <a:effectLst/>
                  <a:latin typeface="+mn-lt"/>
                  <a:ea typeface="+mn-ea"/>
                  <a:cs typeface="+mn-cs"/>
                </a:rPr>
                <a:t>𝑞^“)</a:t>
              </a:r>
              <a:endParaRPr lang="en-US" sz="18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438631</xdr:colOff>
      <xdr:row>4</xdr:row>
      <xdr:rowOff>11205</xdr:rowOff>
    </xdr:from>
    <xdr:to>
      <xdr:col>19</xdr:col>
      <xdr:colOff>312164</xdr:colOff>
      <xdr:row>21</xdr:row>
      <xdr:rowOff>145676</xdr:rowOff>
    </xdr:to>
    <xdr:pic>
      <xdr:nvPicPr>
        <xdr:cNvPr id="2" name="Picture 1">
          <a:extLst>
            <a:ext uri="{FF2B5EF4-FFF2-40B4-BE49-F238E27FC236}">
              <a16:creationId xmlns:a16="http://schemas.microsoft.com/office/drawing/2014/main" id="{5BB490CE-A923-F2E0-7574-15D901138A11}"/>
            </a:ext>
          </a:extLst>
        </xdr:cNvPr>
        <xdr:cNvPicPr>
          <a:picLocks noChangeAspect="1"/>
        </xdr:cNvPicPr>
      </xdr:nvPicPr>
      <xdr:blipFill rotWithShape="1">
        <a:blip xmlns:r="http://schemas.openxmlformats.org/officeDocument/2006/relationships" r:embed="rId1"/>
        <a:srcRect l="57533" t="36520" r="12591" b="36169"/>
        <a:stretch/>
      </xdr:blipFill>
      <xdr:spPr>
        <a:xfrm>
          <a:off x="7239001" y="734785"/>
          <a:ext cx="5450861" cy="2830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19</xdr:col>
      <xdr:colOff>242711</xdr:colOff>
      <xdr:row>24</xdr:row>
      <xdr:rowOff>70907</xdr:rowOff>
    </xdr:to>
    <xdr:pic>
      <xdr:nvPicPr>
        <xdr:cNvPr id="2" name="Picture 1">
          <a:extLst>
            <a:ext uri="{FF2B5EF4-FFF2-40B4-BE49-F238E27FC236}">
              <a16:creationId xmlns:a16="http://schemas.microsoft.com/office/drawing/2014/main" id="{18BE87CC-F4D4-36D5-520B-0C37866D7508}"/>
            </a:ext>
          </a:extLst>
        </xdr:cNvPr>
        <xdr:cNvPicPr>
          <a:picLocks noChangeAspect="1"/>
        </xdr:cNvPicPr>
      </xdr:nvPicPr>
      <xdr:blipFill rotWithShape="1">
        <a:blip xmlns:r="http://schemas.openxmlformats.org/officeDocument/2006/relationships" r:embed="rId1"/>
        <a:srcRect l="14668" t="25781" r="9322" b="23250"/>
        <a:stretch/>
      </xdr:blipFill>
      <xdr:spPr>
        <a:xfrm>
          <a:off x="0" y="1"/>
          <a:ext cx="11825111" cy="4373965"/>
        </a:xfrm>
        <a:prstGeom prst="rect">
          <a:avLst/>
        </a:prstGeom>
      </xdr:spPr>
    </xdr:pic>
    <xdr:clientData/>
  </xdr:twoCellAnchor>
  <xdr:twoCellAnchor editAs="oneCell">
    <xdr:from>
      <xdr:col>0</xdr:col>
      <xdr:colOff>0</xdr:colOff>
      <xdr:row>27</xdr:row>
      <xdr:rowOff>453286</xdr:rowOff>
    </xdr:from>
    <xdr:to>
      <xdr:col>18</xdr:col>
      <xdr:colOff>288664</xdr:colOff>
      <xdr:row>43</xdr:row>
      <xdr:rowOff>138058</xdr:rowOff>
    </xdr:to>
    <xdr:pic>
      <xdr:nvPicPr>
        <xdr:cNvPr id="3" name="Picture 2">
          <a:extLst>
            <a:ext uri="{FF2B5EF4-FFF2-40B4-BE49-F238E27FC236}">
              <a16:creationId xmlns:a16="http://schemas.microsoft.com/office/drawing/2014/main" id="{E9B0963C-EDCA-C5A3-D8DE-ECA493D18D19}"/>
            </a:ext>
          </a:extLst>
        </xdr:cNvPr>
        <xdr:cNvPicPr>
          <a:picLocks noChangeAspect="1"/>
        </xdr:cNvPicPr>
      </xdr:nvPicPr>
      <xdr:blipFill rotWithShape="1">
        <a:blip xmlns:r="http://schemas.openxmlformats.org/officeDocument/2006/relationships" r:embed="rId2"/>
        <a:srcRect l="3334" t="39734" r="5321" b="14648"/>
        <a:stretch/>
      </xdr:blipFill>
      <xdr:spPr>
        <a:xfrm>
          <a:off x="0" y="5294227"/>
          <a:ext cx="11261464" cy="3163078"/>
        </a:xfrm>
        <a:prstGeom prst="rect">
          <a:avLst/>
        </a:prstGeom>
      </xdr:spPr>
    </xdr:pic>
    <xdr:clientData/>
  </xdr:twoCellAnchor>
  <xdr:twoCellAnchor>
    <xdr:from>
      <xdr:col>20</xdr:col>
      <xdr:colOff>0</xdr:colOff>
      <xdr:row>11</xdr:row>
      <xdr:rowOff>0</xdr:rowOff>
    </xdr:from>
    <xdr:to>
      <xdr:col>22</xdr:col>
      <xdr:colOff>600722</xdr:colOff>
      <xdr:row>21</xdr:row>
      <xdr:rowOff>26981</xdr:rowOff>
    </xdr:to>
    <xdr:sp macro="" textlink="">
      <xdr:nvSpPr>
        <xdr:cNvPr id="4" name="Rectangle 3">
          <a:extLst>
            <a:ext uri="{FF2B5EF4-FFF2-40B4-BE49-F238E27FC236}">
              <a16:creationId xmlns:a16="http://schemas.microsoft.com/office/drawing/2014/main" id="{D7CC0555-7FA5-868F-60EC-83CEE962107A}"/>
            </a:ext>
          </a:extLst>
        </xdr:cNvPr>
        <xdr:cNvSpPr/>
      </xdr:nvSpPr>
      <xdr:spPr>
        <a:xfrm>
          <a:off x="12192000" y="1972235"/>
          <a:ext cx="1819922" cy="181992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600722</xdr:colOff>
      <xdr:row>11</xdr:row>
      <xdr:rowOff>0</xdr:rowOff>
    </xdr:from>
    <xdr:to>
      <xdr:col>25</xdr:col>
      <xdr:colOff>591844</xdr:colOff>
      <xdr:row>21</xdr:row>
      <xdr:rowOff>26981</xdr:rowOff>
    </xdr:to>
    <xdr:sp macro="" textlink="">
      <xdr:nvSpPr>
        <xdr:cNvPr id="5" name="Rectangle 4">
          <a:extLst>
            <a:ext uri="{FF2B5EF4-FFF2-40B4-BE49-F238E27FC236}">
              <a16:creationId xmlns:a16="http://schemas.microsoft.com/office/drawing/2014/main" id="{04C6030A-3D85-7CF3-8686-744A16642EB9}"/>
            </a:ext>
          </a:extLst>
        </xdr:cNvPr>
        <xdr:cNvSpPr/>
      </xdr:nvSpPr>
      <xdr:spPr>
        <a:xfrm>
          <a:off x="14011922" y="1972235"/>
          <a:ext cx="1819922" cy="181992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600635</xdr:colOff>
      <xdr:row>11</xdr:row>
      <xdr:rowOff>0</xdr:rowOff>
    </xdr:from>
    <xdr:to>
      <xdr:col>22</xdr:col>
      <xdr:colOff>591757</xdr:colOff>
      <xdr:row>21</xdr:row>
      <xdr:rowOff>26981</xdr:rowOff>
    </xdr:to>
    <xdr:cxnSp macro="">
      <xdr:nvCxnSpPr>
        <xdr:cNvPr id="6" name="Straight Connector 5">
          <a:extLst>
            <a:ext uri="{FF2B5EF4-FFF2-40B4-BE49-F238E27FC236}">
              <a16:creationId xmlns:a16="http://schemas.microsoft.com/office/drawing/2014/main" id="{DABA9953-F8DF-5493-9B8E-2A5D7708C8BA}"/>
            </a:ext>
          </a:extLst>
        </xdr:cNvPr>
        <xdr:cNvCxnSpPr/>
      </xdr:nvCxnSpPr>
      <xdr:spPr>
        <a:xfrm flipV="1">
          <a:off x="12183035" y="1972235"/>
          <a:ext cx="1819922" cy="181992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591757</xdr:colOff>
      <xdr:row>11</xdr:row>
      <xdr:rowOff>0</xdr:rowOff>
    </xdr:from>
    <xdr:to>
      <xdr:col>25</xdr:col>
      <xdr:colOff>582879</xdr:colOff>
      <xdr:row>21</xdr:row>
      <xdr:rowOff>26981</xdr:rowOff>
    </xdr:to>
    <xdr:cxnSp macro="">
      <xdr:nvCxnSpPr>
        <xdr:cNvPr id="7" name="Straight Connector 6">
          <a:extLst>
            <a:ext uri="{FF2B5EF4-FFF2-40B4-BE49-F238E27FC236}">
              <a16:creationId xmlns:a16="http://schemas.microsoft.com/office/drawing/2014/main" id="{2C763FA6-8CF1-6860-7DB0-44AEE5A63896}"/>
            </a:ext>
          </a:extLst>
        </xdr:cNvPr>
        <xdr:cNvCxnSpPr/>
      </xdr:nvCxnSpPr>
      <xdr:spPr>
        <a:xfrm flipV="1">
          <a:off x="14002957" y="1972235"/>
          <a:ext cx="1819922" cy="181992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246046</xdr:colOff>
      <xdr:row>12</xdr:row>
      <xdr:rowOff>33075</xdr:rowOff>
    </xdr:from>
    <xdr:to>
      <xdr:col>27</xdr:col>
      <xdr:colOff>484094</xdr:colOff>
      <xdr:row>14</xdr:row>
      <xdr:rowOff>142499</xdr:rowOff>
    </xdr:to>
    <xdr:sp macro="" textlink="">
      <xdr:nvSpPr>
        <xdr:cNvPr id="8" name="TextBox 9">
          <a:extLst>
            <a:ext uri="{FF2B5EF4-FFF2-40B4-BE49-F238E27FC236}">
              <a16:creationId xmlns:a16="http://schemas.microsoft.com/office/drawing/2014/main" id="{5C95EDAA-D9B7-1C60-C831-1D80A508CD63}"/>
            </a:ext>
          </a:extLst>
        </xdr:cNvPr>
        <xdr:cNvSpPr txBox="1"/>
      </xdr:nvSpPr>
      <xdr:spPr>
        <a:xfrm>
          <a:off x="16095646" y="2184604"/>
          <a:ext cx="847648"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b="1"/>
            <a:t>450</a:t>
          </a:r>
          <a:endParaRPr lang="en-US" sz="2400" b="1"/>
        </a:p>
      </xdr:txBody>
    </xdr:sp>
    <xdr:clientData/>
  </xdr:twoCellAnchor>
  <xdr:twoCellAnchor>
    <xdr:from>
      <xdr:col>23</xdr:col>
      <xdr:colOff>234585</xdr:colOff>
      <xdr:row>12</xdr:row>
      <xdr:rowOff>109230</xdr:rowOff>
    </xdr:from>
    <xdr:to>
      <xdr:col>24</xdr:col>
      <xdr:colOff>430306</xdr:colOff>
      <xdr:row>15</xdr:row>
      <xdr:rowOff>39360</xdr:rowOff>
    </xdr:to>
    <xdr:sp macro="" textlink="">
      <xdr:nvSpPr>
        <xdr:cNvPr id="9" name="TextBox 10">
          <a:extLst>
            <a:ext uri="{FF2B5EF4-FFF2-40B4-BE49-F238E27FC236}">
              <a16:creationId xmlns:a16="http://schemas.microsoft.com/office/drawing/2014/main" id="{0CADCB3A-B078-399D-9A88-55494D18542A}"/>
            </a:ext>
          </a:extLst>
        </xdr:cNvPr>
        <xdr:cNvSpPr txBox="1"/>
      </xdr:nvSpPr>
      <xdr:spPr>
        <a:xfrm>
          <a:off x="14255385" y="2260759"/>
          <a:ext cx="805321"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b="1"/>
            <a:t>500</a:t>
          </a:r>
          <a:endParaRPr lang="en-US" sz="2400" b="1"/>
        </a:p>
      </xdr:txBody>
    </xdr:sp>
    <xdr:clientData/>
  </xdr:twoCellAnchor>
  <xdr:twoCellAnchor>
    <xdr:from>
      <xdr:col>21</xdr:col>
      <xdr:colOff>300360</xdr:colOff>
      <xdr:row>16</xdr:row>
      <xdr:rowOff>162178</xdr:rowOff>
    </xdr:from>
    <xdr:to>
      <xdr:col>23</xdr:col>
      <xdr:colOff>44823</xdr:colOff>
      <xdr:row>19</xdr:row>
      <xdr:rowOff>92309</xdr:rowOff>
    </xdr:to>
    <xdr:sp macro="" textlink="">
      <xdr:nvSpPr>
        <xdr:cNvPr id="10" name="TextBox 11">
          <a:extLst>
            <a:ext uri="{FF2B5EF4-FFF2-40B4-BE49-F238E27FC236}">
              <a16:creationId xmlns:a16="http://schemas.microsoft.com/office/drawing/2014/main" id="{08691E54-2A28-8080-547B-09CB4A8E81FF}"/>
            </a:ext>
          </a:extLst>
        </xdr:cNvPr>
        <xdr:cNvSpPr txBox="1"/>
      </xdr:nvSpPr>
      <xdr:spPr>
        <a:xfrm>
          <a:off x="13101960" y="3030884"/>
          <a:ext cx="963663"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b="1"/>
            <a:t>2</a:t>
          </a:r>
          <a:r>
            <a:rPr lang="cs-CZ" sz="2400" b="1" baseline="0"/>
            <a:t> 900</a:t>
          </a:r>
          <a:endParaRPr lang="en-US" sz="2400" b="1"/>
        </a:p>
      </xdr:txBody>
    </xdr:sp>
    <xdr:clientData/>
  </xdr:twoCellAnchor>
  <xdr:twoCellAnchor>
    <xdr:from>
      <xdr:col>24</xdr:col>
      <xdr:colOff>291483</xdr:colOff>
      <xdr:row>16</xdr:row>
      <xdr:rowOff>162178</xdr:rowOff>
    </xdr:from>
    <xdr:to>
      <xdr:col>26</xdr:col>
      <xdr:colOff>134471</xdr:colOff>
      <xdr:row>19</xdr:row>
      <xdr:rowOff>92309</xdr:rowOff>
    </xdr:to>
    <xdr:sp macro="" textlink="">
      <xdr:nvSpPr>
        <xdr:cNvPr id="11" name="TextBox 12">
          <a:extLst>
            <a:ext uri="{FF2B5EF4-FFF2-40B4-BE49-F238E27FC236}">
              <a16:creationId xmlns:a16="http://schemas.microsoft.com/office/drawing/2014/main" id="{DDFD3C8E-5B79-E289-6C1A-861C3274A550}"/>
            </a:ext>
          </a:extLst>
        </xdr:cNvPr>
        <xdr:cNvSpPr txBox="1"/>
      </xdr:nvSpPr>
      <xdr:spPr>
        <a:xfrm>
          <a:off x="14921883" y="3030884"/>
          <a:ext cx="1062188"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b="1"/>
            <a:t>2</a:t>
          </a:r>
          <a:r>
            <a:rPr lang="cs-CZ" sz="2400" b="1" baseline="0"/>
            <a:t> 600</a:t>
          </a:r>
          <a:endParaRPr lang="en-US" sz="2400" b="1"/>
        </a:p>
      </xdr:txBody>
    </xdr:sp>
    <xdr:clientData/>
  </xdr:twoCellAnchor>
  <xdr:twoCellAnchor>
    <xdr:from>
      <xdr:col>20</xdr:col>
      <xdr:colOff>316690</xdr:colOff>
      <xdr:row>21</xdr:row>
      <xdr:rowOff>11459</xdr:rowOff>
    </xdr:from>
    <xdr:to>
      <xdr:col>22</xdr:col>
      <xdr:colOff>284033</xdr:colOff>
      <xdr:row>23</xdr:row>
      <xdr:rowOff>120883</xdr:rowOff>
    </xdr:to>
    <xdr:sp macro="" textlink="">
      <xdr:nvSpPr>
        <xdr:cNvPr id="12" name="TextBox 13">
          <a:extLst>
            <a:ext uri="{FF2B5EF4-FFF2-40B4-BE49-F238E27FC236}">
              <a16:creationId xmlns:a16="http://schemas.microsoft.com/office/drawing/2014/main" id="{9CD14286-63D8-FC44-A830-155CA10A2D0D}"/>
            </a:ext>
          </a:extLst>
        </xdr:cNvPr>
        <xdr:cNvSpPr txBox="1"/>
      </xdr:nvSpPr>
      <xdr:spPr>
        <a:xfrm>
          <a:off x="12508690" y="3776635"/>
          <a:ext cx="1186543"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b="1"/>
            <a:t>142</a:t>
          </a:r>
          <a:r>
            <a:rPr lang="cs-CZ" sz="2400" b="1" baseline="0"/>
            <a:t> 000</a:t>
          </a:r>
          <a:endParaRPr lang="en-US" sz="2400" b="1"/>
        </a:p>
      </xdr:txBody>
    </xdr:sp>
    <xdr:clientData/>
  </xdr:twoCellAnchor>
  <xdr:twoCellAnchor>
    <xdr:from>
      <xdr:col>23</xdr:col>
      <xdr:colOff>307812</xdr:colOff>
      <xdr:row>21</xdr:row>
      <xdr:rowOff>11458</xdr:rowOff>
    </xdr:from>
    <xdr:to>
      <xdr:col>25</xdr:col>
      <xdr:colOff>275155</xdr:colOff>
      <xdr:row>23</xdr:row>
      <xdr:rowOff>120882</xdr:rowOff>
    </xdr:to>
    <xdr:sp macro="" textlink="">
      <xdr:nvSpPr>
        <xdr:cNvPr id="13" name="TextBox 14">
          <a:extLst>
            <a:ext uri="{FF2B5EF4-FFF2-40B4-BE49-F238E27FC236}">
              <a16:creationId xmlns:a16="http://schemas.microsoft.com/office/drawing/2014/main" id="{0E805A45-1541-C5E2-EB9B-814797387ED1}"/>
            </a:ext>
          </a:extLst>
        </xdr:cNvPr>
        <xdr:cNvSpPr txBox="1"/>
      </xdr:nvSpPr>
      <xdr:spPr>
        <a:xfrm>
          <a:off x="14328612" y="3776634"/>
          <a:ext cx="1186543"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b="1"/>
            <a:t>138</a:t>
          </a:r>
          <a:r>
            <a:rPr lang="cs-CZ" sz="2400" b="1" baseline="0"/>
            <a:t> 000</a:t>
          </a:r>
          <a:endParaRPr lang="en-US" sz="2400" b="1"/>
        </a:p>
      </xdr:txBody>
    </xdr:sp>
    <xdr:clientData/>
  </xdr:twoCellAnchor>
  <xdr:twoCellAnchor>
    <xdr:from>
      <xdr:col>20</xdr:col>
      <xdr:colOff>316690</xdr:colOff>
      <xdr:row>23</xdr:row>
      <xdr:rowOff>114534</xdr:rowOff>
    </xdr:from>
    <xdr:to>
      <xdr:col>22</xdr:col>
      <xdr:colOff>303269</xdr:colOff>
      <xdr:row>26</xdr:row>
      <xdr:rowOff>44665</xdr:rowOff>
    </xdr:to>
    <xdr:sp macro="" textlink="">
      <xdr:nvSpPr>
        <xdr:cNvPr id="14" name="TextBox 1">
          <a:extLst>
            <a:ext uri="{FF2B5EF4-FFF2-40B4-BE49-F238E27FC236}">
              <a16:creationId xmlns:a16="http://schemas.microsoft.com/office/drawing/2014/main" id="{C2478492-56C1-8039-ABEE-2A07D483AAE8}"/>
            </a:ext>
          </a:extLst>
        </xdr:cNvPr>
        <xdr:cNvSpPr txBox="1"/>
      </xdr:nvSpPr>
      <xdr:spPr>
        <a:xfrm>
          <a:off x="12508690" y="4238299"/>
          <a:ext cx="1205779"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i="1"/>
            <a:t>t = 1991</a:t>
          </a:r>
          <a:endParaRPr lang="en-US" sz="2400" i="1"/>
        </a:p>
      </xdr:txBody>
    </xdr:sp>
    <xdr:clientData/>
  </xdr:twoCellAnchor>
  <xdr:twoCellAnchor>
    <xdr:from>
      <xdr:col>23</xdr:col>
      <xdr:colOff>288576</xdr:colOff>
      <xdr:row>23</xdr:row>
      <xdr:rowOff>114533</xdr:rowOff>
    </xdr:from>
    <xdr:to>
      <xdr:col>25</xdr:col>
      <xdr:colOff>275155</xdr:colOff>
      <xdr:row>26</xdr:row>
      <xdr:rowOff>44664</xdr:rowOff>
    </xdr:to>
    <xdr:sp macro="" textlink="">
      <xdr:nvSpPr>
        <xdr:cNvPr id="15" name="TextBox 2">
          <a:extLst>
            <a:ext uri="{FF2B5EF4-FFF2-40B4-BE49-F238E27FC236}">
              <a16:creationId xmlns:a16="http://schemas.microsoft.com/office/drawing/2014/main" id="{068D9099-8616-39BF-08E7-2D7ACE1B5314}"/>
            </a:ext>
          </a:extLst>
        </xdr:cNvPr>
        <xdr:cNvSpPr txBox="1"/>
      </xdr:nvSpPr>
      <xdr:spPr>
        <a:xfrm>
          <a:off x="14309376" y="4238298"/>
          <a:ext cx="1205779"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i="1"/>
            <a:t>t = 1992</a:t>
          </a:r>
          <a:endParaRPr lang="en-US" sz="2400" i="1"/>
        </a:p>
      </xdr:txBody>
    </xdr:sp>
    <xdr:clientData/>
  </xdr:twoCellAnchor>
  <xdr:twoCellAnchor>
    <xdr:from>
      <xdr:col>25</xdr:col>
      <xdr:colOff>591757</xdr:colOff>
      <xdr:row>11</xdr:row>
      <xdr:rowOff>0</xdr:rowOff>
    </xdr:from>
    <xdr:to>
      <xdr:col>28</xdr:col>
      <xdr:colOff>582879</xdr:colOff>
      <xdr:row>21</xdr:row>
      <xdr:rowOff>26981</xdr:rowOff>
    </xdr:to>
    <xdr:sp macro="" textlink="">
      <xdr:nvSpPr>
        <xdr:cNvPr id="16" name="Rectangle 15">
          <a:extLst>
            <a:ext uri="{FF2B5EF4-FFF2-40B4-BE49-F238E27FC236}">
              <a16:creationId xmlns:a16="http://schemas.microsoft.com/office/drawing/2014/main" id="{AC630252-1284-4AB9-8E3B-1CC17D21B444}"/>
            </a:ext>
          </a:extLst>
        </xdr:cNvPr>
        <xdr:cNvSpPr/>
      </xdr:nvSpPr>
      <xdr:spPr>
        <a:xfrm>
          <a:off x="15831757" y="1972235"/>
          <a:ext cx="1819922" cy="181992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25</xdr:col>
      <xdr:colOff>591757</xdr:colOff>
      <xdr:row>11</xdr:row>
      <xdr:rowOff>0</xdr:rowOff>
    </xdr:from>
    <xdr:to>
      <xdr:col>28</xdr:col>
      <xdr:colOff>582879</xdr:colOff>
      <xdr:row>21</xdr:row>
      <xdr:rowOff>26981</xdr:rowOff>
    </xdr:to>
    <xdr:cxnSp macro="">
      <xdr:nvCxnSpPr>
        <xdr:cNvPr id="17" name="Straight Connector 16">
          <a:extLst>
            <a:ext uri="{FF2B5EF4-FFF2-40B4-BE49-F238E27FC236}">
              <a16:creationId xmlns:a16="http://schemas.microsoft.com/office/drawing/2014/main" id="{0D32C186-51B8-480A-BF51-F69B0E1F4B41}"/>
            </a:ext>
          </a:extLst>
        </xdr:cNvPr>
        <xdr:cNvCxnSpPr/>
      </xdr:nvCxnSpPr>
      <xdr:spPr>
        <a:xfrm flipV="1">
          <a:off x="15831757" y="1972235"/>
          <a:ext cx="1819922" cy="181992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351329</xdr:colOff>
      <xdr:row>23</xdr:row>
      <xdr:rowOff>96604</xdr:rowOff>
    </xdr:from>
    <xdr:to>
      <xdr:col>28</xdr:col>
      <xdr:colOff>337908</xdr:colOff>
      <xdr:row>26</xdr:row>
      <xdr:rowOff>26735</xdr:rowOff>
    </xdr:to>
    <xdr:sp macro="" textlink="">
      <xdr:nvSpPr>
        <xdr:cNvPr id="18" name="TextBox 2">
          <a:extLst>
            <a:ext uri="{FF2B5EF4-FFF2-40B4-BE49-F238E27FC236}">
              <a16:creationId xmlns:a16="http://schemas.microsoft.com/office/drawing/2014/main" id="{13A5F5BE-3723-4056-B9F3-4F35254C4B53}"/>
            </a:ext>
          </a:extLst>
        </xdr:cNvPr>
        <xdr:cNvSpPr txBox="1"/>
      </xdr:nvSpPr>
      <xdr:spPr>
        <a:xfrm>
          <a:off x="16200929" y="4220369"/>
          <a:ext cx="1205779" cy="46801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cs-CZ" sz="2400" i="1"/>
            <a:t>t = 1993</a:t>
          </a:r>
          <a:endParaRPr lang="en-US" sz="2400" i="1"/>
        </a:p>
      </xdr:txBody>
    </xdr:sp>
    <xdr:clientData/>
  </xdr:twoCellAnchor>
</xdr:wsDr>
</file>

<file path=xl/drawings/drawing4.xml><?xml version="1.0" encoding="utf-8"?>
<xdr:wsDr xmlns:xdr="http://schemas.openxmlformats.org/drawingml/2006/spreadsheetDrawing" xmlns:a="http://schemas.openxmlformats.org/drawingml/2006/main">
  <xdr:absoluteAnchor>
    <xdr:pos x="0" y="0"/>
    <xdr:ext cx="9294254" cy="6063803"/>
    <xdr:graphicFrame macro="">
      <xdr:nvGraphicFramePr>
        <xdr:cNvPr id="2" name="Chart 1">
          <a:extLst>
            <a:ext uri="{FF2B5EF4-FFF2-40B4-BE49-F238E27FC236}">
              <a16:creationId xmlns:a16="http://schemas.microsoft.com/office/drawing/2014/main" id="{CF2A0A51-C3EC-87B5-5D9E-049EF558D8F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23B4-B771-4CC9-9F32-3EDE4F8F3CF5}">
  <dimension ref="A1:O17"/>
  <sheetViews>
    <sheetView zoomScale="77" workbookViewId="0">
      <selection activeCell="G22" sqref="G22"/>
    </sheetView>
  </sheetViews>
  <sheetFormatPr defaultRowHeight="14.4" x14ac:dyDescent="0.3"/>
  <cols>
    <col min="3" max="3" width="9.33203125" bestFit="1" customWidth="1"/>
  </cols>
  <sheetData>
    <row r="1" spans="1:15" ht="23.4" x14ac:dyDescent="0.3">
      <c r="A1" s="27" t="s">
        <v>50</v>
      </c>
    </row>
    <row r="2" spans="1:15" x14ac:dyDescent="0.3">
      <c r="A2" t="s">
        <v>51</v>
      </c>
      <c r="B2">
        <v>0.88</v>
      </c>
    </row>
    <row r="3" spans="1:15" ht="25.05" customHeight="1" x14ac:dyDescent="0.3">
      <c r="D3">
        <v>49</v>
      </c>
    </row>
    <row r="4" spans="1:15" ht="25.05" customHeight="1" x14ac:dyDescent="0.3">
      <c r="D4">
        <v>303</v>
      </c>
    </row>
    <row r="5" spans="1:15" ht="25.05" customHeight="1" x14ac:dyDescent="0.3">
      <c r="D5">
        <v>43</v>
      </c>
    </row>
    <row r="6" spans="1:15" ht="25.05" customHeight="1" x14ac:dyDescent="0.3">
      <c r="D6">
        <v>317</v>
      </c>
    </row>
    <row r="8" spans="1:15" s="28" customFormat="1" ht="15.6" x14ac:dyDescent="0.3">
      <c r="C8" s="28">
        <v>2007</v>
      </c>
      <c r="D8" s="28">
        <v>2006</v>
      </c>
    </row>
    <row r="9" spans="1:15" s="28" customFormat="1" ht="17.399999999999999" x14ac:dyDescent="0.3">
      <c r="B9" s="28" t="s">
        <v>53</v>
      </c>
      <c r="C9" s="28">
        <v>114632</v>
      </c>
      <c r="D9" s="28">
        <v>105831</v>
      </c>
    </row>
    <row r="10" spans="1:15" s="28" customFormat="1" ht="15.6" x14ac:dyDescent="0.3"/>
    <row r="11" spans="1:15" s="28" customFormat="1" ht="15.6" x14ac:dyDescent="0.3">
      <c r="A11" s="28" t="s">
        <v>52</v>
      </c>
      <c r="B11" s="28" t="s">
        <v>28</v>
      </c>
      <c r="C11" s="32">
        <f>(D4+D5)/D9*1000</f>
        <v>3.2693634190360101</v>
      </c>
      <c r="D11" s="30" t="s">
        <v>54</v>
      </c>
      <c r="E11" s="31" t="s">
        <v>55</v>
      </c>
    </row>
    <row r="12" spans="1:15" s="28" customFormat="1" ht="15.6" x14ac:dyDescent="0.3">
      <c r="B12" s="28" t="s">
        <v>30</v>
      </c>
      <c r="C12" s="29">
        <f>(D6/C9+D5/D9)*1000</f>
        <v>3.1716790966677753</v>
      </c>
      <c r="D12" s="28" t="s">
        <v>54</v>
      </c>
    </row>
    <row r="13" spans="1:15" s="28" customFormat="1" ht="15.6" x14ac:dyDescent="0.3">
      <c r="B13" s="28" t="s">
        <v>32</v>
      </c>
      <c r="C13" s="29">
        <f>(D6+D5)/(((1-B2)*D9)+B2*C9)*1000</f>
        <v>3.1696870849690972</v>
      </c>
      <c r="D13" s="28" t="s">
        <v>54</v>
      </c>
    </row>
    <row r="14" spans="1:15" s="28" customFormat="1" ht="15.6" x14ac:dyDescent="0.3"/>
    <row r="15" spans="1:15" ht="15.6" x14ac:dyDescent="0.3">
      <c r="B15" s="28" t="s">
        <v>57</v>
      </c>
      <c r="E15">
        <f>(D6+D5)/C9*1000</f>
        <v>3.1404843324726079</v>
      </c>
      <c r="F15" t="s">
        <v>54</v>
      </c>
    </row>
    <row r="16" spans="1:15" ht="15.6" x14ac:dyDescent="0.3">
      <c r="B16" s="28" t="s">
        <v>56</v>
      </c>
      <c r="H16" s="33">
        <f>((D6/C9+D5/(D9-D4))-((D6/C9)*(D5/(D9-D4))))*1000</f>
        <v>3.171718900566852</v>
      </c>
      <c r="I16" t="s">
        <v>54</v>
      </c>
      <c r="O16" t="s">
        <v>59</v>
      </c>
    </row>
    <row r="17" spans="15:15" x14ac:dyDescent="0.3">
      <c r="O17" t="s">
        <v>58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zoomScale="87" zoomScaleNormal="130" workbookViewId="0">
      <selection activeCell="J22" sqref="J22"/>
    </sheetView>
  </sheetViews>
  <sheetFormatPr defaultColWidth="8.88671875" defaultRowHeight="12" x14ac:dyDescent="0.3"/>
  <cols>
    <col min="1" max="1" width="9.44140625" style="1" customWidth="1"/>
    <col min="2" max="2" width="5.5546875" style="1" bestFit="1" customWidth="1"/>
    <col min="3" max="3" width="12.6640625" style="1" customWidth="1"/>
    <col min="4" max="4" width="8.88671875" style="1"/>
    <col min="5" max="5" width="12.5546875" style="1" bestFit="1" customWidth="1"/>
    <col min="6" max="6" width="8.88671875" style="1"/>
    <col min="7" max="7" width="24" style="1" customWidth="1"/>
    <col min="8" max="8" width="8.88671875" style="1"/>
    <col min="9" max="10" width="10.33203125" style="1" customWidth="1"/>
    <col min="11" max="11" width="8.88671875" style="1"/>
    <col min="12" max="12" width="9.88671875" style="1" bestFit="1" customWidth="1"/>
    <col min="13" max="13" width="9.33203125" style="1" bestFit="1" customWidth="1"/>
    <col min="14" max="16384" width="8.88671875" style="1"/>
  </cols>
  <sheetData>
    <row r="1" spans="1:10" s="6" customFormat="1" ht="18" customHeight="1" x14ac:dyDescent="0.3">
      <c r="A1" s="5" t="s">
        <v>4</v>
      </c>
      <c r="C1" s="5"/>
      <c r="D1" s="5"/>
      <c r="E1" s="5"/>
      <c r="F1" s="5"/>
      <c r="G1" s="5"/>
      <c r="H1" s="5"/>
    </row>
    <row r="3" spans="1:10" x14ac:dyDescent="0.3">
      <c r="B3" s="4" t="s">
        <v>5</v>
      </c>
      <c r="C3" s="4" t="s">
        <v>6</v>
      </c>
      <c r="D3" s="4" t="s">
        <v>7</v>
      </c>
      <c r="E3" s="24" t="s">
        <v>8</v>
      </c>
      <c r="F3" s="24"/>
      <c r="H3" s="4" t="s">
        <v>6</v>
      </c>
      <c r="I3" s="23" t="s">
        <v>10</v>
      </c>
      <c r="J3" s="23"/>
    </row>
    <row r="4" spans="1:10" ht="14.4" x14ac:dyDescent="0.3">
      <c r="B4" s="4" t="s">
        <v>0</v>
      </c>
      <c r="C4" s="4" t="s">
        <v>1</v>
      </c>
      <c r="D4" s="4" t="s">
        <v>2</v>
      </c>
      <c r="E4" s="24" t="s">
        <v>9</v>
      </c>
      <c r="F4" s="24"/>
      <c r="H4" s="4" t="s">
        <v>1</v>
      </c>
      <c r="I4" s="24" t="s">
        <v>3</v>
      </c>
      <c r="J4" s="24"/>
    </row>
    <row r="5" spans="1:10" x14ac:dyDescent="0.3">
      <c r="B5" s="3">
        <v>2014</v>
      </c>
      <c r="C5" s="26">
        <v>2014</v>
      </c>
      <c r="D5" s="2">
        <v>222</v>
      </c>
      <c r="E5" s="25">
        <v>109860</v>
      </c>
      <c r="F5" s="25"/>
      <c r="H5" s="3">
        <v>2015</v>
      </c>
      <c r="I5" s="25">
        <v>109943</v>
      </c>
      <c r="J5" s="25"/>
    </row>
    <row r="6" spans="1:10" x14ac:dyDescent="0.3">
      <c r="B6" s="3">
        <v>2013</v>
      </c>
      <c r="C6" s="26"/>
      <c r="D6" s="2">
        <v>41</v>
      </c>
      <c r="E6" s="25"/>
      <c r="F6" s="25"/>
      <c r="H6" s="3">
        <v>2014</v>
      </c>
      <c r="I6" s="25">
        <v>106829</v>
      </c>
      <c r="J6" s="25"/>
    </row>
    <row r="7" spans="1:10" x14ac:dyDescent="0.3">
      <c r="B7" s="3">
        <v>2013</v>
      </c>
      <c r="C7" s="26">
        <v>2013</v>
      </c>
      <c r="D7" s="2">
        <v>225</v>
      </c>
      <c r="E7" s="25">
        <v>106751</v>
      </c>
      <c r="F7" s="25"/>
      <c r="H7" s="3">
        <v>2013</v>
      </c>
      <c r="I7" s="25">
        <v>108692</v>
      </c>
      <c r="J7" s="25"/>
    </row>
    <row r="8" spans="1:10" ht="12.6" thickBot="1" x14ac:dyDescent="0.35">
      <c r="B8" s="3">
        <v>2012</v>
      </c>
      <c r="C8" s="26"/>
      <c r="D8" s="2">
        <v>40</v>
      </c>
      <c r="E8" s="25"/>
      <c r="F8" s="25"/>
    </row>
    <row r="9" spans="1:10" ht="12.6" thickBot="1" x14ac:dyDescent="0.35">
      <c r="H9" s="45">
        <v>2013</v>
      </c>
      <c r="I9" s="46">
        <v>2014</v>
      </c>
    </row>
    <row r="10" spans="1:10" ht="14.4" customHeight="1" x14ac:dyDescent="0.3">
      <c r="B10" s="35" t="s">
        <v>61</v>
      </c>
      <c r="C10" s="36"/>
      <c r="D10" s="36"/>
      <c r="E10" s="36"/>
      <c r="F10" s="36"/>
      <c r="G10" s="42"/>
      <c r="H10" s="47">
        <f>(D7+D8)/((I7+I6)/2)*1000</f>
        <v>2.4591571122999616</v>
      </c>
      <c r="I10" s="48">
        <f>(D6+D5)/((I6+I5)/2)*1000</f>
        <v>2.426512649235141</v>
      </c>
    </row>
    <row r="11" spans="1:10" x14ac:dyDescent="0.3">
      <c r="B11" s="37" t="s">
        <v>60</v>
      </c>
      <c r="C11" s="38"/>
      <c r="D11" s="38"/>
      <c r="E11" s="38"/>
      <c r="F11" s="38"/>
      <c r="G11" s="43"/>
      <c r="H11" s="49">
        <f>(D8+D7)/E7*1000</f>
        <v>2.4824123427415197</v>
      </c>
      <c r="I11" s="50">
        <f>(D5+D6)/E5*1000</f>
        <v>2.3939559439286362</v>
      </c>
    </row>
    <row r="12" spans="1:10" x14ac:dyDescent="0.3">
      <c r="B12" s="37" t="s">
        <v>62</v>
      </c>
      <c r="C12" s="38"/>
      <c r="D12" s="38"/>
      <c r="E12" s="38"/>
      <c r="F12" s="38"/>
      <c r="G12" s="43"/>
      <c r="H12" s="49" t="s">
        <v>68</v>
      </c>
      <c r="I12" s="50">
        <f>((D5/E5+D6/I6)-(D5/E5*D6/I6))*1000</f>
        <v>2.4037690577936792</v>
      </c>
    </row>
    <row r="13" spans="1:10" x14ac:dyDescent="0.3">
      <c r="A13" s="34" t="s">
        <v>63</v>
      </c>
      <c r="B13" s="39" t="s">
        <v>28</v>
      </c>
      <c r="C13" s="38" t="s">
        <v>64</v>
      </c>
      <c r="D13" s="38"/>
      <c r="E13" s="38"/>
      <c r="F13" s="38"/>
      <c r="G13" s="43"/>
      <c r="H13" s="49">
        <f>(D7+D6)/E7*1000</f>
        <v>2.4917799364877147</v>
      </c>
      <c r="I13" s="50" t="s">
        <v>68</v>
      </c>
    </row>
    <row r="14" spans="1:10" x14ac:dyDescent="0.3">
      <c r="A14" s="34"/>
      <c r="B14" s="39" t="s">
        <v>30</v>
      </c>
      <c r="C14" s="38" t="s">
        <v>65</v>
      </c>
      <c r="D14" s="38"/>
      <c r="E14" s="38"/>
      <c r="F14" s="38"/>
      <c r="G14" s="43"/>
      <c r="H14" s="49" t="s">
        <v>68</v>
      </c>
      <c r="I14" s="50">
        <f>(D6/E7+D5/E5)*1000</f>
        <v>2.404825030104075</v>
      </c>
    </row>
    <row r="15" spans="1:10" ht="15" customHeight="1" thickBot="1" x14ac:dyDescent="0.35">
      <c r="A15" s="34"/>
      <c r="B15" s="40" t="s">
        <v>32</v>
      </c>
      <c r="C15" s="41" t="s">
        <v>66</v>
      </c>
      <c r="D15" s="41"/>
      <c r="E15" s="41"/>
      <c r="F15" s="41"/>
      <c r="G15" s="44"/>
      <c r="H15" s="51" t="s">
        <v>68</v>
      </c>
      <c r="I15" s="52">
        <f>(D6+D5)/(((1-0.9)*E7)+0.9*E5)*1000</f>
        <v>2.4007499833408037</v>
      </c>
    </row>
    <row r="16" spans="1:10" x14ac:dyDescent="0.3">
      <c r="C16" s="1" t="s">
        <v>67</v>
      </c>
    </row>
  </sheetData>
  <mergeCells count="18">
    <mergeCell ref="A13:A15"/>
    <mergeCell ref="B10:G10"/>
    <mergeCell ref="B11:G11"/>
    <mergeCell ref="B12:G12"/>
    <mergeCell ref="C13:G13"/>
    <mergeCell ref="C14:G14"/>
    <mergeCell ref="C15:G15"/>
    <mergeCell ref="C7:C8"/>
    <mergeCell ref="E7:F8"/>
    <mergeCell ref="E3:F3"/>
    <mergeCell ref="E4:F4"/>
    <mergeCell ref="C5:C6"/>
    <mergeCell ref="E5:F6"/>
    <mergeCell ref="I3:J3"/>
    <mergeCell ref="I4:J4"/>
    <mergeCell ref="I5:J5"/>
    <mergeCell ref="I6:J6"/>
    <mergeCell ref="I7:J7"/>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24018-91A6-4E21-82E0-49E0A628D95C}">
  <dimension ref="A28:Y35"/>
  <sheetViews>
    <sheetView zoomScale="39" zoomScaleNormal="85" workbookViewId="0">
      <selection activeCell="AA31" sqref="AA31"/>
    </sheetView>
  </sheetViews>
  <sheetFormatPr defaultRowHeight="14.4" x14ac:dyDescent="0.3"/>
  <sheetData>
    <row r="28" spans="1:25" s="7" customFormat="1" ht="36.6" x14ac:dyDescent="0.7">
      <c r="A28" s="7" t="s">
        <v>11</v>
      </c>
      <c r="B28" s="7" t="s">
        <v>12</v>
      </c>
    </row>
    <row r="30" spans="1:25" ht="18" x14ac:dyDescent="0.35">
      <c r="U30" s="54"/>
      <c r="V30" s="54">
        <v>1991</v>
      </c>
      <c r="W30" s="54">
        <v>1992</v>
      </c>
      <c r="X30" s="54"/>
      <c r="Y30" s="54"/>
    </row>
    <row r="31" spans="1:25" ht="18" x14ac:dyDescent="0.35">
      <c r="U31" s="54" t="s">
        <v>30</v>
      </c>
      <c r="V31" s="55"/>
      <c r="W31" s="55">
        <f>((500+2600)/(0.1*142000+0.9*138000))*1000</f>
        <v>22.398843930635838</v>
      </c>
      <c r="X31" s="56" t="s">
        <v>69</v>
      </c>
      <c r="Y31" s="54"/>
    </row>
    <row r="32" spans="1:25" ht="18" x14ac:dyDescent="0.35">
      <c r="U32" s="54" t="s">
        <v>32</v>
      </c>
      <c r="V32" s="55"/>
      <c r="W32" s="55">
        <f>(500/142000+2600/138000)*1000</f>
        <v>22.361706470708306</v>
      </c>
      <c r="X32" s="54"/>
      <c r="Y32" s="54"/>
    </row>
    <row r="33" spans="21:25" ht="18" x14ac:dyDescent="0.35">
      <c r="U33" s="54" t="s">
        <v>34</v>
      </c>
      <c r="V33" s="55">
        <f>(500+2900)/142000*1000</f>
        <v>23.943661971830984</v>
      </c>
      <c r="W33" s="55">
        <f>(450+2600)/138000*1000</f>
        <v>22.10144927536232</v>
      </c>
      <c r="X33" s="56" t="s">
        <v>70</v>
      </c>
      <c r="Y33" s="54"/>
    </row>
    <row r="34" spans="21:25" ht="18" x14ac:dyDescent="0.35">
      <c r="U34" s="54" t="s">
        <v>36</v>
      </c>
      <c r="V34" s="54"/>
      <c r="W34" s="55">
        <f>W33</f>
        <v>22.10144927536232</v>
      </c>
      <c r="X34" s="54"/>
      <c r="Y34" s="54"/>
    </row>
    <row r="35" spans="21:25" ht="18" x14ac:dyDescent="0.35">
      <c r="U35" s="54"/>
      <c r="V35" s="54"/>
      <c r="W35" s="54"/>
      <c r="X35" s="54"/>
      <c r="Y35" s="5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3D2E-9DEE-44ED-B023-703BB8F22F6C}">
  <dimension ref="A1:Z55"/>
  <sheetViews>
    <sheetView tabSelected="1" zoomScale="85" zoomScaleNormal="85" workbookViewId="0">
      <selection activeCell="M3" sqref="M3"/>
    </sheetView>
  </sheetViews>
  <sheetFormatPr defaultRowHeight="14.4" x14ac:dyDescent="0.3"/>
  <cols>
    <col min="1" max="16" width="13.33203125" style="8" customWidth="1"/>
  </cols>
  <sheetData>
    <row r="1" spans="1:26" s="12" customFormat="1" ht="21.6" customHeight="1" x14ac:dyDescent="0.3">
      <c r="A1" s="10" t="s">
        <v>48</v>
      </c>
      <c r="B1" s="11"/>
      <c r="C1" s="11"/>
      <c r="D1" s="11"/>
      <c r="E1" s="11"/>
      <c r="F1" s="11"/>
      <c r="G1" s="11"/>
      <c r="H1" s="11"/>
      <c r="I1" s="11"/>
      <c r="J1" s="11"/>
      <c r="K1" s="11"/>
      <c r="L1" s="11"/>
      <c r="M1" s="11"/>
      <c r="N1" s="11"/>
      <c r="O1" s="11"/>
      <c r="P1" s="11"/>
    </row>
    <row r="2" spans="1:26" x14ac:dyDescent="0.3">
      <c r="A2" s="8" t="s">
        <v>28</v>
      </c>
      <c r="B2" s="9" t="s">
        <v>29</v>
      </c>
    </row>
    <row r="3" spans="1:26" x14ac:dyDescent="0.3">
      <c r="A3" s="8" t="s">
        <v>30</v>
      </c>
      <c r="B3" s="9" t="s">
        <v>31</v>
      </c>
      <c r="E3" s="58" t="s">
        <v>72</v>
      </c>
    </row>
    <row r="4" spans="1:26" ht="15.6" customHeight="1" x14ac:dyDescent="0.3">
      <c r="A4" s="8" t="s">
        <v>32</v>
      </c>
      <c r="B4" s="9" t="s">
        <v>33</v>
      </c>
      <c r="E4" s="59" t="s">
        <v>73</v>
      </c>
      <c r="F4" s="59"/>
      <c r="G4" s="59"/>
      <c r="H4" s="59"/>
      <c r="I4" s="59"/>
    </row>
    <row r="5" spans="1:26" x14ac:dyDescent="0.3">
      <c r="A5" s="8" t="s">
        <v>34</v>
      </c>
      <c r="B5" s="9" t="s">
        <v>35</v>
      </c>
      <c r="E5" s="59"/>
      <c r="F5" s="59"/>
      <c r="G5" s="59"/>
      <c r="H5" s="59"/>
      <c r="I5" s="59"/>
    </row>
    <row r="6" spans="1:26" x14ac:dyDescent="0.3">
      <c r="A6" s="8" t="s">
        <v>36</v>
      </c>
      <c r="B6" s="9" t="s">
        <v>37</v>
      </c>
      <c r="E6" s="59"/>
      <c r="F6" s="59"/>
      <c r="G6" s="59"/>
      <c r="H6" s="59"/>
      <c r="I6" s="59"/>
    </row>
    <row r="7" spans="1:26" x14ac:dyDescent="0.3">
      <c r="A7" s="8" t="s">
        <v>38</v>
      </c>
      <c r="B7" s="9" t="s">
        <v>39</v>
      </c>
      <c r="E7" s="59"/>
      <c r="F7" s="59"/>
      <c r="G7" s="59"/>
      <c r="H7" s="59"/>
      <c r="I7" s="59"/>
    </row>
    <row r="8" spans="1:26" x14ac:dyDescent="0.3">
      <c r="A8" s="8" t="s">
        <v>40</v>
      </c>
      <c r="B8" s="9" t="s">
        <v>41</v>
      </c>
      <c r="E8" s="59"/>
      <c r="F8" s="59"/>
      <c r="G8" s="59"/>
      <c r="H8" s="59"/>
      <c r="I8" s="59"/>
    </row>
    <row r="9" spans="1:26" x14ac:dyDescent="0.3">
      <c r="A9" s="8" t="s">
        <v>42</v>
      </c>
      <c r="B9" s="9" t="s">
        <v>43</v>
      </c>
      <c r="E9" s="59"/>
      <c r="F9" s="59"/>
      <c r="G9" s="59"/>
      <c r="H9" s="59"/>
      <c r="I9" s="59"/>
      <c r="J9" s="60" t="s">
        <v>74</v>
      </c>
    </row>
    <row r="10" spans="1:26" x14ac:dyDescent="0.3">
      <c r="A10" s="8" t="s">
        <v>44</v>
      </c>
      <c r="B10" s="9" t="s">
        <v>45</v>
      </c>
    </row>
    <row r="11" spans="1:26" x14ac:dyDescent="0.3">
      <c r="A11" s="8" t="s">
        <v>46</v>
      </c>
      <c r="B11" s="9" t="s">
        <v>47</v>
      </c>
    </row>
    <row r="13" spans="1:26" s="22" customFormat="1" ht="18.600000000000001" thickBot="1" x14ac:dyDescent="0.4">
      <c r="A13" s="20" t="s">
        <v>49</v>
      </c>
      <c r="B13" s="21"/>
      <c r="C13" s="21"/>
      <c r="D13" s="21"/>
      <c r="E13" s="21"/>
      <c r="F13" s="21"/>
      <c r="G13" s="21"/>
      <c r="H13" s="21"/>
      <c r="I13" s="21"/>
      <c r="J13" s="21"/>
      <c r="K13" s="21"/>
      <c r="L13" s="21"/>
      <c r="M13" s="21"/>
      <c r="N13" s="21"/>
      <c r="O13" s="21"/>
      <c r="P13" s="21"/>
    </row>
    <row r="14" spans="1:26" s="13" customFormat="1" ht="111" customHeight="1" thickTop="1" thickBot="1" x14ac:dyDescent="0.35">
      <c r="A14" s="14" t="s">
        <v>6</v>
      </c>
      <c r="B14" s="14" t="s">
        <v>13</v>
      </c>
      <c r="C14" s="16" t="s">
        <v>14</v>
      </c>
      <c r="D14" s="16" t="s">
        <v>15</v>
      </c>
      <c r="E14" s="16" t="s">
        <v>16</v>
      </c>
      <c r="F14" s="16" t="s">
        <v>17</v>
      </c>
      <c r="G14" s="16" t="s">
        <v>18</v>
      </c>
      <c r="H14" s="16" t="s">
        <v>19</v>
      </c>
      <c r="I14" s="16" t="s">
        <v>20</v>
      </c>
      <c r="J14" s="16" t="s">
        <v>21</v>
      </c>
      <c r="K14" s="16" t="s">
        <v>22</v>
      </c>
      <c r="L14" s="16" t="s">
        <v>23</v>
      </c>
      <c r="M14" s="16" t="s">
        <v>24</v>
      </c>
      <c r="N14" s="14" t="s">
        <v>25</v>
      </c>
      <c r="O14" s="16" t="s">
        <v>26</v>
      </c>
      <c r="P14" s="16" t="s">
        <v>27</v>
      </c>
      <c r="Q14" s="57" t="s">
        <v>29</v>
      </c>
      <c r="R14" s="57" t="s">
        <v>31</v>
      </c>
      <c r="S14" s="57" t="s">
        <v>33</v>
      </c>
      <c r="T14" s="57" t="s">
        <v>35</v>
      </c>
      <c r="U14" s="57" t="s">
        <v>37</v>
      </c>
      <c r="V14" s="57" t="s">
        <v>39</v>
      </c>
      <c r="W14" s="57" t="s">
        <v>41</v>
      </c>
      <c r="X14" s="57" t="s">
        <v>43</v>
      </c>
      <c r="Y14" s="57" t="s">
        <v>45</v>
      </c>
      <c r="Z14" s="57" t="s">
        <v>47</v>
      </c>
    </row>
    <row r="15" spans="1:26" ht="15" thickTop="1" x14ac:dyDescent="0.3">
      <c r="A15" s="15">
        <v>2020</v>
      </c>
      <c r="B15" s="15">
        <v>613936</v>
      </c>
      <c r="C15" s="17">
        <v>2371</v>
      </c>
      <c r="D15" s="17">
        <v>1296</v>
      </c>
      <c r="E15" s="17">
        <v>935</v>
      </c>
      <c r="F15" s="17">
        <v>361</v>
      </c>
      <c r="G15" s="17">
        <v>355</v>
      </c>
      <c r="H15" s="17">
        <v>1651</v>
      </c>
      <c r="I15" s="17">
        <v>575</v>
      </c>
      <c r="J15" s="17">
        <v>287</v>
      </c>
      <c r="K15" s="17">
        <v>158</v>
      </c>
      <c r="L15" s="17">
        <v>130</v>
      </c>
      <c r="M15" s="17">
        <v>2226</v>
      </c>
      <c r="N15" s="15">
        <v>3667</v>
      </c>
      <c r="O15" s="17">
        <v>4022</v>
      </c>
      <c r="P15" s="17">
        <v>4597</v>
      </c>
      <c r="Q15" s="53">
        <f>M15/B15*1000</f>
        <v>3.6257850981209767</v>
      </c>
      <c r="R15" s="53">
        <f>H15/B15*1000</f>
        <v>2.6892053894868519</v>
      </c>
      <c r="S15" s="53">
        <f>D15/B15*1000</f>
        <v>2.1109692215475229</v>
      </c>
      <c r="T15" s="53">
        <f>F15/B15*1000</f>
        <v>0.58800917359464178</v>
      </c>
      <c r="U15" s="53">
        <f>I15/B15*1000</f>
        <v>0.93657970863412465</v>
      </c>
      <c r="V15" s="53">
        <f>G15/(B15-D15)*1000</f>
        <v>0.57945938887437964</v>
      </c>
      <c r="W15" s="53">
        <f>I15/(B15-H15)*1000</f>
        <v>0.93910515527899596</v>
      </c>
      <c r="X15" s="53">
        <f>(C15+D15)/(B15+C15)*1000</f>
        <v>5.9499567585635083</v>
      </c>
      <c r="Y15" s="53">
        <f>C15/(B15+C15)*1000</f>
        <v>3.8471086649997486</v>
      </c>
      <c r="Z15" s="53" t="s">
        <v>71</v>
      </c>
    </row>
    <row r="16" spans="1:26" x14ac:dyDescent="0.3">
      <c r="A16" s="15">
        <v>2019</v>
      </c>
      <c r="B16" s="15">
        <v>640370</v>
      </c>
      <c r="C16" s="17">
        <v>2522</v>
      </c>
      <c r="D16" s="17">
        <v>1399</v>
      </c>
      <c r="E16" s="17">
        <v>1016</v>
      </c>
      <c r="F16" s="17">
        <v>383</v>
      </c>
      <c r="G16" s="17">
        <v>374</v>
      </c>
      <c r="H16" s="17">
        <v>1773</v>
      </c>
      <c r="I16" s="17">
        <v>617</v>
      </c>
      <c r="J16" s="17">
        <v>333</v>
      </c>
      <c r="K16" s="17">
        <v>151</v>
      </c>
      <c r="L16" s="17">
        <v>133</v>
      </c>
      <c r="M16" s="17">
        <v>2390</v>
      </c>
      <c r="N16" s="15">
        <v>3921</v>
      </c>
      <c r="O16" s="17">
        <v>4295</v>
      </c>
      <c r="P16" s="17">
        <v>4912</v>
      </c>
      <c r="Q16" s="53">
        <f t="shared" ref="Q16:Q55" si="0">M16/B16*1000</f>
        <v>3.7322173118665773</v>
      </c>
      <c r="R16" s="53">
        <f t="shared" ref="R16:R55" si="1">H16/B16*1000</f>
        <v>2.7687118384683855</v>
      </c>
      <c r="S16" s="53">
        <f t="shared" ref="S16:S55" si="2">D16/B16*1000</f>
        <v>2.1846744850633226</v>
      </c>
      <c r="T16" s="53">
        <f t="shared" ref="T16:T55" si="3">F16/B16*1000</f>
        <v>0.59809172821962298</v>
      </c>
      <c r="U16" s="53">
        <f t="shared" ref="U16:U55" si="4">I16/B16*1000</f>
        <v>0.9635054733981917</v>
      </c>
      <c r="V16" s="53">
        <f t="shared" ref="V16:V55" si="5">G16/(B16-D16)*1000</f>
        <v>0.58531607850747525</v>
      </c>
      <c r="W16" s="53">
        <f t="shared" ref="W16:W55" si="6">I16/(B16-H16)*1000</f>
        <v>0.96618054892209015</v>
      </c>
      <c r="X16" s="53">
        <f t="shared" ref="X16:X55" si="7">(C16+D16)/(B16+C16)*1000</f>
        <v>6.099002631857295</v>
      </c>
      <c r="Y16" s="53">
        <f t="shared" ref="Y16:Y55" si="8">C16/(B16+C16)*1000</f>
        <v>3.9228984028421574</v>
      </c>
      <c r="Z16" s="53" t="s">
        <v>71</v>
      </c>
    </row>
    <row r="17" spans="1:26" x14ac:dyDescent="0.3">
      <c r="A17" s="15">
        <v>2018</v>
      </c>
      <c r="B17" s="15">
        <v>657076</v>
      </c>
      <c r="C17" s="17">
        <v>2689</v>
      </c>
      <c r="D17" s="17">
        <v>1464</v>
      </c>
      <c r="E17" s="17">
        <v>1076</v>
      </c>
      <c r="F17" s="17">
        <v>388</v>
      </c>
      <c r="G17" s="17">
        <v>364</v>
      </c>
      <c r="H17" s="17">
        <v>1828</v>
      </c>
      <c r="I17" s="17">
        <v>660</v>
      </c>
      <c r="J17" s="17">
        <v>353</v>
      </c>
      <c r="K17" s="17">
        <v>163</v>
      </c>
      <c r="L17" s="17">
        <v>144</v>
      </c>
      <c r="M17" s="17">
        <v>2488</v>
      </c>
      <c r="N17" s="15">
        <v>4153</v>
      </c>
      <c r="O17" s="17">
        <v>4517</v>
      </c>
      <c r="P17" s="17">
        <v>5177</v>
      </c>
      <c r="Q17" s="53">
        <f t="shared" si="0"/>
        <v>3.7864721889096544</v>
      </c>
      <c r="R17" s="53">
        <f t="shared" si="1"/>
        <v>2.7820221709513056</v>
      </c>
      <c r="S17" s="53">
        <f t="shared" si="2"/>
        <v>2.2280527671076098</v>
      </c>
      <c r="T17" s="53">
        <f t="shared" si="3"/>
        <v>0.5904948590421808</v>
      </c>
      <c r="U17" s="53">
        <f t="shared" si="4"/>
        <v>1.0044500179583489</v>
      </c>
      <c r="V17" s="53">
        <f t="shared" si="5"/>
        <v>0.55520643307322015</v>
      </c>
      <c r="W17" s="53">
        <f t="shared" si="6"/>
        <v>1.0072522159548749</v>
      </c>
      <c r="X17" s="53">
        <f t="shared" si="7"/>
        <v>6.2946655248459678</v>
      </c>
      <c r="Y17" s="53">
        <f t="shared" si="8"/>
        <v>4.075693618182231</v>
      </c>
      <c r="Z17" s="53" t="s">
        <v>71</v>
      </c>
    </row>
    <row r="18" spans="1:26" x14ac:dyDescent="0.3">
      <c r="A18" s="15">
        <v>2017</v>
      </c>
      <c r="B18" s="15">
        <v>679106</v>
      </c>
      <c r="C18" s="17">
        <v>2873</v>
      </c>
      <c r="D18" s="17">
        <v>1476</v>
      </c>
      <c r="E18" s="17">
        <v>1085</v>
      </c>
      <c r="F18" s="17">
        <v>391</v>
      </c>
      <c r="G18" s="17">
        <v>427</v>
      </c>
      <c r="H18" s="17">
        <v>1903</v>
      </c>
      <c r="I18" s="17">
        <v>733</v>
      </c>
      <c r="J18" s="17">
        <v>364</v>
      </c>
      <c r="K18" s="17">
        <v>199</v>
      </c>
      <c r="L18" s="17">
        <v>170</v>
      </c>
      <c r="M18" s="17">
        <v>2636</v>
      </c>
      <c r="N18" s="15">
        <v>4349</v>
      </c>
      <c r="O18" s="17">
        <v>4776</v>
      </c>
      <c r="P18" s="17">
        <v>5509</v>
      </c>
      <c r="Q18" s="53">
        <f t="shared" si="0"/>
        <v>3.8815737160325483</v>
      </c>
      <c r="R18" s="53">
        <f t="shared" si="1"/>
        <v>2.802213498334575</v>
      </c>
      <c r="S18" s="53">
        <f t="shared" si="2"/>
        <v>2.1734456771107897</v>
      </c>
      <c r="T18" s="53">
        <f t="shared" si="3"/>
        <v>0.57575695105035152</v>
      </c>
      <c r="U18" s="53">
        <f t="shared" si="4"/>
        <v>1.0793602176979735</v>
      </c>
      <c r="V18" s="53">
        <f t="shared" si="5"/>
        <v>0.63013739061139562</v>
      </c>
      <c r="W18" s="53">
        <f t="shared" si="6"/>
        <v>1.0823933148553684</v>
      </c>
      <c r="X18" s="53">
        <f t="shared" si="7"/>
        <v>6.3770292047115822</v>
      </c>
      <c r="Y18" s="53">
        <f t="shared" si="8"/>
        <v>4.2127396884654811</v>
      </c>
      <c r="Z18" s="53" t="s">
        <v>71</v>
      </c>
    </row>
    <row r="19" spans="1:26" x14ac:dyDescent="0.3">
      <c r="A19" s="15">
        <v>2016</v>
      </c>
      <c r="B19" s="15">
        <v>696271</v>
      </c>
      <c r="C19" s="17">
        <v>3112</v>
      </c>
      <c r="D19" s="17">
        <v>1515</v>
      </c>
      <c r="E19" s="17">
        <v>1112</v>
      </c>
      <c r="F19" s="17">
        <v>403</v>
      </c>
      <c r="G19" s="17">
        <v>390</v>
      </c>
      <c r="H19" s="17">
        <v>1905</v>
      </c>
      <c r="I19" s="17">
        <v>746</v>
      </c>
      <c r="J19" s="17">
        <v>375</v>
      </c>
      <c r="K19" s="17">
        <v>198</v>
      </c>
      <c r="L19" s="17">
        <v>173</v>
      </c>
      <c r="M19" s="17">
        <v>2651</v>
      </c>
      <c r="N19" s="15">
        <v>4627</v>
      </c>
      <c r="O19" s="17">
        <v>5017</v>
      </c>
      <c r="P19" s="17">
        <v>5763</v>
      </c>
      <c r="Q19" s="53">
        <f t="shared" si="0"/>
        <v>3.8074255570029485</v>
      </c>
      <c r="R19" s="53">
        <f t="shared" si="1"/>
        <v>2.7360036537497612</v>
      </c>
      <c r="S19" s="53">
        <f t="shared" si="2"/>
        <v>2.1758769214860303</v>
      </c>
      <c r="T19" s="53">
        <f t="shared" si="3"/>
        <v>0.57879762333918838</v>
      </c>
      <c r="U19" s="53">
        <f t="shared" si="4"/>
        <v>1.0714219032531875</v>
      </c>
      <c r="V19" s="53">
        <f t="shared" si="5"/>
        <v>0.56134815676294991</v>
      </c>
      <c r="W19" s="53">
        <f t="shared" si="6"/>
        <v>1.0743613598592097</v>
      </c>
      <c r="X19" s="53">
        <f t="shared" si="7"/>
        <v>6.6158313828045578</v>
      </c>
      <c r="Y19" s="53">
        <f t="shared" si="8"/>
        <v>4.4496363223012283</v>
      </c>
      <c r="Z19" s="53" t="s">
        <v>71</v>
      </c>
    </row>
    <row r="20" spans="1:26" x14ac:dyDescent="0.3">
      <c r="A20" s="15">
        <v>2015</v>
      </c>
      <c r="B20" s="15">
        <v>697852</v>
      </c>
      <c r="C20" s="17">
        <v>3147</v>
      </c>
      <c r="D20" s="17">
        <v>1436</v>
      </c>
      <c r="E20" s="17">
        <v>1016</v>
      </c>
      <c r="F20" s="17">
        <v>420</v>
      </c>
      <c r="G20" s="17">
        <v>402</v>
      </c>
      <c r="H20" s="17">
        <v>1838</v>
      </c>
      <c r="I20" s="17">
        <v>740</v>
      </c>
      <c r="J20" s="17">
        <v>348</v>
      </c>
      <c r="K20" s="17">
        <v>208</v>
      </c>
      <c r="L20" s="17">
        <v>184</v>
      </c>
      <c r="M20" s="17">
        <v>2578</v>
      </c>
      <c r="N20" s="15">
        <v>4583</v>
      </c>
      <c r="O20" s="17">
        <v>4985</v>
      </c>
      <c r="P20" s="17">
        <v>5725</v>
      </c>
      <c r="Q20" s="53">
        <f t="shared" si="0"/>
        <v>3.6941930380653778</v>
      </c>
      <c r="R20" s="53">
        <f t="shared" si="1"/>
        <v>2.6337962777207777</v>
      </c>
      <c r="S20" s="53">
        <f t="shared" si="2"/>
        <v>2.0577429025065488</v>
      </c>
      <c r="T20" s="53">
        <f t="shared" si="3"/>
        <v>0.6018468099253137</v>
      </c>
      <c r="U20" s="53">
        <f t="shared" si="4"/>
        <v>1.0603967603446003</v>
      </c>
      <c r="V20" s="53">
        <f t="shared" si="5"/>
        <v>0.57724118917428657</v>
      </c>
      <c r="W20" s="53">
        <f t="shared" si="6"/>
        <v>1.0631970046579522</v>
      </c>
      <c r="X20" s="53">
        <f t="shared" si="7"/>
        <v>6.5378124647824034</v>
      </c>
      <c r="Y20" s="53">
        <f t="shared" si="8"/>
        <v>4.4893074027209741</v>
      </c>
      <c r="Z20" s="53" t="s">
        <v>71</v>
      </c>
    </row>
    <row r="21" spans="1:26" x14ac:dyDescent="0.3">
      <c r="A21" s="15">
        <v>2014</v>
      </c>
      <c r="B21" s="15">
        <v>695233</v>
      </c>
      <c r="C21" s="17">
        <v>3254</v>
      </c>
      <c r="D21" s="17">
        <v>1376</v>
      </c>
      <c r="E21" s="17">
        <v>925</v>
      </c>
      <c r="F21" s="17">
        <v>451</v>
      </c>
      <c r="G21" s="17">
        <v>386</v>
      </c>
      <c r="H21" s="17">
        <v>1762</v>
      </c>
      <c r="I21" s="17">
        <v>755</v>
      </c>
      <c r="J21" s="17">
        <v>367</v>
      </c>
      <c r="K21" s="17">
        <v>224</v>
      </c>
      <c r="L21" s="17">
        <v>164</v>
      </c>
      <c r="M21" s="17">
        <v>2517</v>
      </c>
      <c r="N21" s="15">
        <v>4630</v>
      </c>
      <c r="O21" s="17">
        <v>5016</v>
      </c>
      <c r="P21" s="17">
        <v>5771</v>
      </c>
      <c r="Q21" s="53">
        <f t="shared" si="0"/>
        <v>3.6203689985947158</v>
      </c>
      <c r="R21" s="53">
        <f t="shared" si="1"/>
        <v>2.5344021356868849</v>
      </c>
      <c r="S21" s="53">
        <f t="shared" si="2"/>
        <v>1.9791925872333447</v>
      </c>
      <c r="T21" s="53">
        <f t="shared" si="3"/>
        <v>0.6487033843330221</v>
      </c>
      <c r="U21" s="53">
        <f t="shared" si="4"/>
        <v>1.085966862907831</v>
      </c>
      <c r="V21" s="53">
        <f t="shared" si="5"/>
        <v>0.55631059425789464</v>
      </c>
      <c r="W21" s="53">
        <f t="shared" si="6"/>
        <v>1.0887261327438349</v>
      </c>
      <c r="X21" s="53">
        <f t="shared" si="7"/>
        <v>6.6286129877864584</v>
      </c>
      <c r="Y21" s="53">
        <f t="shared" si="8"/>
        <v>4.6586407477877181</v>
      </c>
      <c r="Z21" s="53" t="s">
        <v>71</v>
      </c>
    </row>
    <row r="22" spans="1:26" x14ac:dyDescent="0.3">
      <c r="A22" s="15">
        <v>2013</v>
      </c>
      <c r="B22" s="15">
        <v>698512</v>
      </c>
      <c r="C22" s="17">
        <v>3284</v>
      </c>
      <c r="D22" s="17">
        <v>1423</v>
      </c>
      <c r="E22" s="17">
        <v>978</v>
      </c>
      <c r="F22" s="17">
        <v>445</v>
      </c>
      <c r="G22" s="17">
        <v>448</v>
      </c>
      <c r="H22" s="17">
        <v>1871</v>
      </c>
      <c r="I22" s="17">
        <v>815</v>
      </c>
      <c r="J22" s="17">
        <v>420</v>
      </c>
      <c r="K22" s="17">
        <v>209</v>
      </c>
      <c r="L22" s="17">
        <v>186</v>
      </c>
      <c r="M22" s="17">
        <v>2686</v>
      </c>
      <c r="N22" s="15">
        <v>4707</v>
      </c>
      <c r="O22" s="17">
        <v>5155</v>
      </c>
      <c r="P22" s="17">
        <v>5970</v>
      </c>
      <c r="Q22" s="53">
        <f t="shared" si="0"/>
        <v>3.8453169022149942</v>
      </c>
      <c r="R22" s="53">
        <f t="shared" si="1"/>
        <v>2.6785509769338249</v>
      </c>
      <c r="S22" s="53">
        <f t="shared" si="2"/>
        <v>2.0371876216872438</v>
      </c>
      <c r="T22" s="53">
        <f t="shared" si="3"/>
        <v>0.63706851134984077</v>
      </c>
      <c r="U22" s="53">
        <f t="shared" si="4"/>
        <v>1.1667659252811691</v>
      </c>
      <c r="V22" s="53">
        <f t="shared" si="5"/>
        <v>0.6426725999119195</v>
      </c>
      <c r="W22" s="53">
        <f t="shared" si="6"/>
        <v>1.1698995608929132</v>
      </c>
      <c r="X22" s="53">
        <f t="shared" si="7"/>
        <v>6.7070772703178703</v>
      </c>
      <c r="Y22" s="53">
        <f t="shared" si="8"/>
        <v>4.6794225102451419</v>
      </c>
      <c r="Z22" s="53" t="s">
        <v>71</v>
      </c>
    </row>
    <row r="23" spans="1:26" x14ac:dyDescent="0.3">
      <c r="A23" s="15">
        <v>2012</v>
      </c>
      <c r="B23" s="15">
        <v>729674</v>
      </c>
      <c r="C23" s="17">
        <v>3558</v>
      </c>
      <c r="D23" s="17">
        <v>1569</v>
      </c>
      <c r="E23" s="17">
        <v>1095</v>
      </c>
      <c r="F23" s="17">
        <v>474</v>
      </c>
      <c r="G23" s="17">
        <v>473</v>
      </c>
      <c r="H23" s="17">
        <v>2042</v>
      </c>
      <c r="I23" s="17">
        <v>870</v>
      </c>
      <c r="J23" s="17">
        <v>450</v>
      </c>
      <c r="K23" s="17">
        <v>206</v>
      </c>
      <c r="L23" s="17">
        <v>214</v>
      </c>
      <c r="M23" s="17">
        <v>2912</v>
      </c>
      <c r="N23" s="15">
        <v>5127</v>
      </c>
      <c r="O23" s="17">
        <v>5600</v>
      </c>
      <c r="P23" s="17">
        <v>6470</v>
      </c>
      <c r="Q23" s="53">
        <f t="shared" si="0"/>
        <v>3.990823299171959</v>
      </c>
      <c r="R23" s="53">
        <f t="shared" si="1"/>
        <v>2.7985100195429742</v>
      </c>
      <c r="S23" s="53">
        <f t="shared" si="2"/>
        <v>2.1502753284343421</v>
      </c>
      <c r="T23" s="53">
        <f t="shared" si="3"/>
        <v>0.64960516614268837</v>
      </c>
      <c r="U23" s="53">
        <f t="shared" si="4"/>
        <v>1.192313279628985</v>
      </c>
      <c r="V23" s="53">
        <f t="shared" si="5"/>
        <v>0.6496315778630829</v>
      </c>
      <c r="W23" s="53">
        <f t="shared" si="6"/>
        <v>1.1956593442839238</v>
      </c>
      <c r="X23" s="53">
        <f t="shared" si="7"/>
        <v>6.9923298492155279</v>
      </c>
      <c r="Y23" s="53">
        <f t="shared" si="8"/>
        <v>4.8524887075304957</v>
      </c>
      <c r="Z23" s="53" t="s">
        <v>71</v>
      </c>
    </row>
    <row r="24" spans="1:26" x14ac:dyDescent="0.3">
      <c r="A24" s="15">
        <v>2011</v>
      </c>
      <c r="B24" s="15">
        <v>723913</v>
      </c>
      <c r="C24" s="17">
        <v>3811</v>
      </c>
      <c r="D24" s="17">
        <v>1639</v>
      </c>
      <c r="E24" s="17">
        <v>1117</v>
      </c>
      <c r="F24" s="17">
        <v>522</v>
      </c>
      <c r="G24" s="17">
        <v>496</v>
      </c>
      <c r="H24" s="17">
        <v>2135</v>
      </c>
      <c r="I24" s="17">
        <v>890</v>
      </c>
      <c r="J24" s="17">
        <v>459</v>
      </c>
      <c r="K24" s="17">
        <v>212</v>
      </c>
      <c r="L24" s="17">
        <v>219</v>
      </c>
      <c r="M24" s="17">
        <v>3025</v>
      </c>
      <c r="N24" s="15">
        <v>5450</v>
      </c>
      <c r="O24" s="17">
        <v>5946</v>
      </c>
      <c r="P24" s="17">
        <v>6836</v>
      </c>
      <c r="Q24" s="53">
        <f t="shared" si="0"/>
        <v>4.1786789296503857</v>
      </c>
      <c r="R24" s="53">
        <f t="shared" si="1"/>
        <v>2.9492494263813471</v>
      </c>
      <c r="S24" s="53">
        <f t="shared" si="2"/>
        <v>2.2640842200651186</v>
      </c>
      <c r="T24" s="53">
        <f t="shared" si="3"/>
        <v>0.72108112438925676</v>
      </c>
      <c r="U24" s="53">
        <f t="shared" si="4"/>
        <v>1.2294295032690392</v>
      </c>
      <c r="V24" s="53">
        <f t="shared" si="5"/>
        <v>0.68671999822781937</v>
      </c>
      <c r="W24" s="53">
        <f t="shared" si="6"/>
        <v>1.2330661228244697</v>
      </c>
      <c r="X24" s="53">
        <f t="shared" si="7"/>
        <v>7.4891030115813138</v>
      </c>
      <c r="Y24" s="53">
        <f t="shared" si="8"/>
        <v>5.2368755187406215</v>
      </c>
      <c r="Z24" s="53" t="s">
        <v>71</v>
      </c>
    </row>
    <row r="25" spans="1:26" x14ac:dyDescent="0.3">
      <c r="A25" s="15">
        <v>2010</v>
      </c>
      <c r="B25" s="15">
        <v>723165</v>
      </c>
      <c r="C25" s="17">
        <v>3714</v>
      </c>
      <c r="D25" s="17">
        <v>1657</v>
      </c>
      <c r="E25" s="17">
        <v>1099</v>
      </c>
      <c r="F25" s="17">
        <v>558</v>
      </c>
      <c r="G25" s="17">
        <v>466</v>
      </c>
      <c r="H25" s="17">
        <v>2123</v>
      </c>
      <c r="I25" s="17">
        <v>954</v>
      </c>
      <c r="J25" s="17">
        <v>480</v>
      </c>
      <c r="K25" s="17">
        <v>249</v>
      </c>
      <c r="L25" s="17">
        <v>225</v>
      </c>
      <c r="M25" s="17">
        <v>3077</v>
      </c>
      <c r="N25" s="15">
        <v>5371</v>
      </c>
      <c r="O25" s="17">
        <v>5837</v>
      </c>
      <c r="P25" s="17">
        <v>6791</v>
      </c>
      <c r="Q25" s="53">
        <f t="shared" si="0"/>
        <v>4.2549072480001104</v>
      </c>
      <c r="R25" s="53">
        <f t="shared" si="1"/>
        <v>2.9357062357829817</v>
      </c>
      <c r="S25" s="53">
        <f t="shared" si="2"/>
        <v>2.291316642813189</v>
      </c>
      <c r="T25" s="53">
        <f t="shared" si="3"/>
        <v>0.77160813922133953</v>
      </c>
      <c r="U25" s="53">
        <f t="shared" si="4"/>
        <v>1.3192010122171289</v>
      </c>
      <c r="V25" s="53">
        <f t="shared" si="5"/>
        <v>0.64586948446864068</v>
      </c>
      <c r="W25" s="53">
        <f t="shared" si="6"/>
        <v>1.3230852016942147</v>
      </c>
      <c r="X25" s="53">
        <f t="shared" si="7"/>
        <v>7.3891252877026297</v>
      </c>
      <c r="Y25" s="53">
        <f t="shared" si="8"/>
        <v>5.1095161643134546</v>
      </c>
      <c r="Z25" s="53" t="s">
        <v>71</v>
      </c>
    </row>
    <row r="26" spans="1:26" x14ac:dyDescent="0.3">
      <c r="A26" s="15">
        <v>2009</v>
      </c>
      <c r="B26" s="15">
        <v>706248</v>
      </c>
      <c r="C26" s="17">
        <v>3688</v>
      </c>
      <c r="D26" s="17">
        <v>1685</v>
      </c>
      <c r="E26" s="17">
        <v>1074</v>
      </c>
      <c r="F26" s="17">
        <v>611</v>
      </c>
      <c r="G26" s="17">
        <v>520</v>
      </c>
      <c r="H26" s="17">
        <v>2205</v>
      </c>
      <c r="I26" s="17">
        <v>986</v>
      </c>
      <c r="J26" s="17">
        <v>506</v>
      </c>
      <c r="K26" s="17">
        <v>255</v>
      </c>
      <c r="L26" s="17">
        <v>225</v>
      </c>
      <c r="M26" s="17">
        <v>3191</v>
      </c>
      <c r="N26" s="15">
        <v>5373</v>
      </c>
      <c r="O26" s="17">
        <v>5893</v>
      </c>
      <c r="P26" s="17">
        <v>6879</v>
      </c>
      <c r="Q26" s="53">
        <f t="shared" si="0"/>
        <v>4.5182428835196706</v>
      </c>
      <c r="R26" s="53">
        <f t="shared" si="1"/>
        <v>3.1221327352431443</v>
      </c>
      <c r="S26" s="53">
        <f t="shared" si="2"/>
        <v>2.3858474643468019</v>
      </c>
      <c r="T26" s="53">
        <f t="shared" si="3"/>
        <v>0.86513519330320232</v>
      </c>
      <c r="U26" s="53">
        <f t="shared" si="4"/>
        <v>1.3961101482765261</v>
      </c>
      <c r="V26" s="53">
        <f t="shared" si="5"/>
        <v>0.73804613639944183</v>
      </c>
      <c r="W26" s="53">
        <f t="shared" si="6"/>
        <v>1.4004826409750541</v>
      </c>
      <c r="X26" s="53">
        <f t="shared" si="7"/>
        <v>7.5682878456649618</v>
      </c>
      <c r="Y26" s="53">
        <f t="shared" si="8"/>
        <v>5.1948344639516799</v>
      </c>
      <c r="Z26" s="53" t="s">
        <v>71</v>
      </c>
    </row>
    <row r="27" spans="1:26" x14ac:dyDescent="0.3">
      <c r="A27" s="15">
        <v>2008</v>
      </c>
      <c r="B27" s="15">
        <v>708711</v>
      </c>
      <c r="C27" s="17">
        <v>3617</v>
      </c>
      <c r="D27" s="17">
        <v>1734</v>
      </c>
      <c r="E27" s="17">
        <v>1148</v>
      </c>
      <c r="F27" s="17">
        <v>586</v>
      </c>
      <c r="G27" s="17">
        <v>527</v>
      </c>
      <c r="H27" s="17">
        <v>2261</v>
      </c>
      <c r="I27" s="17">
        <v>1023</v>
      </c>
      <c r="J27" s="17">
        <v>501</v>
      </c>
      <c r="K27" s="17">
        <v>302</v>
      </c>
      <c r="L27" s="17">
        <v>220</v>
      </c>
      <c r="M27" s="17">
        <v>3284</v>
      </c>
      <c r="N27" s="15">
        <v>5351</v>
      </c>
      <c r="O27" s="17">
        <v>5878</v>
      </c>
      <c r="P27" s="17">
        <v>6901</v>
      </c>
      <c r="Q27" s="53">
        <f t="shared" si="0"/>
        <v>4.633764679820124</v>
      </c>
      <c r="R27" s="53">
        <f t="shared" si="1"/>
        <v>3.1902990076349877</v>
      </c>
      <c r="S27" s="53">
        <f t="shared" si="2"/>
        <v>2.4466954795396152</v>
      </c>
      <c r="T27" s="53">
        <f t="shared" si="3"/>
        <v>0.82685325894476025</v>
      </c>
      <c r="U27" s="53">
        <f t="shared" si="4"/>
        <v>1.443465672185136</v>
      </c>
      <c r="V27" s="53">
        <f t="shared" si="5"/>
        <v>0.74542736185194147</v>
      </c>
      <c r="W27" s="53">
        <f t="shared" si="6"/>
        <v>1.4480854979120956</v>
      </c>
      <c r="X27" s="53">
        <f t="shared" si="7"/>
        <v>7.5119888590649246</v>
      </c>
      <c r="Y27" s="53">
        <f t="shared" si="8"/>
        <v>5.0777170067721604</v>
      </c>
      <c r="Z27" s="53" t="s">
        <v>71</v>
      </c>
    </row>
    <row r="28" spans="1:26" x14ac:dyDescent="0.3">
      <c r="A28" s="15">
        <v>2007</v>
      </c>
      <c r="B28" s="15">
        <v>690013</v>
      </c>
      <c r="C28" s="17">
        <v>3598</v>
      </c>
      <c r="D28" s="17">
        <v>1745</v>
      </c>
      <c r="E28" s="17">
        <v>1106</v>
      </c>
      <c r="F28" s="17">
        <v>639</v>
      </c>
      <c r="G28" s="17">
        <v>503</v>
      </c>
      <c r="H28" s="17">
        <v>2248</v>
      </c>
      <c r="I28" s="17">
        <v>1016</v>
      </c>
      <c r="J28" s="17">
        <v>472</v>
      </c>
      <c r="K28" s="17">
        <v>295</v>
      </c>
      <c r="L28" s="17">
        <v>249</v>
      </c>
      <c r="M28" s="17">
        <v>3264</v>
      </c>
      <c r="N28" s="15">
        <v>5343</v>
      </c>
      <c r="O28" s="17">
        <v>5846</v>
      </c>
      <c r="P28" s="17">
        <v>6862</v>
      </c>
      <c r="Q28" s="53">
        <f t="shared" si="0"/>
        <v>4.7303456601542297</v>
      </c>
      <c r="R28" s="53">
        <f t="shared" si="1"/>
        <v>3.2579096335866136</v>
      </c>
      <c r="S28" s="53">
        <f t="shared" si="2"/>
        <v>2.5289378605910322</v>
      </c>
      <c r="T28" s="53">
        <f t="shared" si="3"/>
        <v>0.92606950883534078</v>
      </c>
      <c r="U28" s="53">
        <f t="shared" si="4"/>
        <v>1.4724360265676155</v>
      </c>
      <c r="V28" s="53">
        <f t="shared" si="5"/>
        <v>0.73081997129025322</v>
      </c>
      <c r="W28" s="53">
        <f t="shared" si="6"/>
        <v>1.4772487695651857</v>
      </c>
      <c r="X28" s="53">
        <f t="shared" si="7"/>
        <v>7.7031650305430563</v>
      </c>
      <c r="Y28" s="53">
        <f t="shared" si="8"/>
        <v>5.1873456447490023</v>
      </c>
      <c r="Z28" s="53" t="s">
        <v>71</v>
      </c>
    </row>
    <row r="29" spans="1:26" x14ac:dyDescent="0.3">
      <c r="A29" s="15">
        <v>2006</v>
      </c>
      <c r="B29" s="15">
        <v>669601</v>
      </c>
      <c r="C29" s="17">
        <v>3602</v>
      </c>
      <c r="D29" s="17">
        <v>1751</v>
      </c>
      <c r="E29" s="17">
        <v>1140</v>
      </c>
      <c r="F29" s="17">
        <v>611</v>
      </c>
      <c r="G29" s="17">
        <v>574</v>
      </c>
      <c r="H29" s="17">
        <v>2325</v>
      </c>
      <c r="I29" s="17">
        <v>996</v>
      </c>
      <c r="J29" s="17">
        <v>484</v>
      </c>
      <c r="K29" s="17">
        <v>279</v>
      </c>
      <c r="L29" s="17">
        <v>233</v>
      </c>
      <c r="M29" s="17">
        <v>3321</v>
      </c>
      <c r="N29" s="15">
        <v>5353</v>
      </c>
      <c r="O29" s="17">
        <v>5927</v>
      </c>
      <c r="P29" s="17">
        <v>6923</v>
      </c>
      <c r="Q29" s="53">
        <f t="shared" si="0"/>
        <v>4.9596700124402444</v>
      </c>
      <c r="R29" s="53">
        <f t="shared" si="1"/>
        <v>3.4722170367129079</v>
      </c>
      <c r="S29" s="53">
        <f t="shared" si="2"/>
        <v>2.6149901209824953</v>
      </c>
      <c r="T29" s="53">
        <f t="shared" si="3"/>
        <v>0.91248370298132775</v>
      </c>
      <c r="U29" s="53">
        <f t="shared" si="4"/>
        <v>1.4874529757273363</v>
      </c>
      <c r="V29" s="53">
        <f t="shared" si="5"/>
        <v>0.85947443288163505</v>
      </c>
      <c r="W29" s="53">
        <f t="shared" si="6"/>
        <v>1.4926357309419191</v>
      </c>
      <c r="X29" s="53">
        <f t="shared" si="7"/>
        <v>7.9515391345552526</v>
      </c>
      <c r="Y29" s="53">
        <f t="shared" si="8"/>
        <v>5.3505406244476035</v>
      </c>
      <c r="Z29" s="53" t="s">
        <v>71</v>
      </c>
    </row>
    <row r="30" spans="1:26" x14ac:dyDescent="0.3">
      <c r="A30" s="15">
        <v>2005</v>
      </c>
      <c r="B30" s="15">
        <v>645835</v>
      </c>
      <c r="C30" s="17">
        <v>3483</v>
      </c>
      <c r="D30" s="17">
        <v>1697</v>
      </c>
      <c r="E30" s="17">
        <v>1105</v>
      </c>
      <c r="F30" s="17">
        <v>592</v>
      </c>
      <c r="G30" s="17">
        <v>530</v>
      </c>
      <c r="H30" s="17">
        <v>2227</v>
      </c>
      <c r="I30" s="17">
        <v>1032</v>
      </c>
      <c r="J30" s="17">
        <v>485</v>
      </c>
      <c r="K30" s="17">
        <v>298</v>
      </c>
      <c r="L30" s="17">
        <v>249</v>
      </c>
      <c r="M30" s="17">
        <v>3259</v>
      </c>
      <c r="N30" s="15">
        <v>5180</v>
      </c>
      <c r="O30" s="17">
        <v>5710</v>
      </c>
      <c r="P30" s="17">
        <v>6742</v>
      </c>
      <c r="Q30" s="53">
        <f t="shared" si="0"/>
        <v>5.0461805259857391</v>
      </c>
      <c r="R30" s="53">
        <f t="shared" si="1"/>
        <v>3.4482491658086043</v>
      </c>
      <c r="S30" s="53">
        <f t="shared" si="2"/>
        <v>2.6276061223067813</v>
      </c>
      <c r="T30" s="53">
        <f t="shared" si="3"/>
        <v>0.9166427957605271</v>
      </c>
      <c r="U30" s="53">
        <f t="shared" si="4"/>
        <v>1.597931360177135</v>
      </c>
      <c r="V30" s="53">
        <f t="shared" si="5"/>
        <v>0.82280505109153634</v>
      </c>
      <c r="W30" s="53">
        <f t="shared" si="6"/>
        <v>1.6034604914792856</v>
      </c>
      <c r="X30" s="53">
        <f t="shared" si="7"/>
        <v>7.9776011137840008</v>
      </c>
      <c r="Y30" s="53">
        <f t="shared" si="8"/>
        <v>5.3640897064304394</v>
      </c>
      <c r="Z30" s="53" t="s">
        <v>71</v>
      </c>
    </row>
    <row r="31" spans="1:26" x14ac:dyDescent="0.3">
      <c r="A31" s="15">
        <v>2004</v>
      </c>
      <c r="B31" s="15">
        <v>639721</v>
      </c>
      <c r="C31" s="17">
        <v>3686</v>
      </c>
      <c r="D31" s="17">
        <v>1699</v>
      </c>
      <c r="E31" s="17">
        <v>1087</v>
      </c>
      <c r="F31" s="17">
        <v>612</v>
      </c>
      <c r="G31" s="17">
        <v>510</v>
      </c>
      <c r="H31" s="17">
        <v>2209</v>
      </c>
      <c r="I31" s="17">
        <v>1009</v>
      </c>
      <c r="J31" s="17">
        <v>495</v>
      </c>
      <c r="K31" s="17">
        <v>268</v>
      </c>
      <c r="L31" s="17">
        <v>246</v>
      </c>
      <c r="M31" s="17">
        <v>3218</v>
      </c>
      <c r="N31" s="15">
        <v>5385</v>
      </c>
      <c r="O31" s="17">
        <v>5895</v>
      </c>
      <c r="P31" s="17">
        <v>6904</v>
      </c>
      <c r="Q31" s="53">
        <f t="shared" si="0"/>
        <v>5.0303179042113673</v>
      </c>
      <c r="R31" s="53">
        <f t="shared" si="1"/>
        <v>3.4530678217535455</v>
      </c>
      <c r="S31" s="53">
        <f t="shared" si="2"/>
        <v>2.6558452825528631</v>
      </c>
      <c r="T31" s="53">
        <f t="shared" si="3"/>
        <v>0.9566670470408194</v>
      </c>
      <c r="U31" s="53">
        <f t="shared" si="4"/>
        <v>1.5772500824578215</v>
      </c>
      <c r="V31" s="53">
        <f t="shared" si="5"/>
        <v>0.7993454771152092</v>
      </c>
      <c r="W31" s="53">
        <f t="shared" si="6"/>
        <v>1.5827153057511076</v>
      </c>
      <c r="X31" s="53">
        <f t="shared" si="7"/>
        <v>8.3695079475355421</v>
      </c>
      <c r="Y31" s="53">
        <f t="shared" si="8"/>
        <v>5.7288776777374197</v>
      </c>
      <c r="Z31" s="53" t="s">
        <v>71</v>
      </c>
    </row>
    <row r="32" spans="1:26" x14ac:dyDescent="0.3">
      <c r="A32" s="15">
        <v>2003</v>
      </c>
      <c r="B32" s="15">
        <v>621469</v>
      </c>
      <c r="C32" s="17">
        <v>3612</v>
      </c>
      <c r="D32" s="17">
        <v>1749</v>
      </c>
      <c r="E32" s="17">
        <v>1104</v>
      </c>
      <c r="F32" s="17">
        <v>645</v>
      </c>
      <c r="G32" s="17">
        <v>515</v>
      </c>
      <c r="H32" s="17">
        <v>2264</v>
      </c>
      <c r="I32" s="17">
        <v>1042</v>
      </c>
      <c r="J32" s="17">
        <v>502</v>
      </c>
      <c r="K32" s="17">
        <v>272</v>
      </c>
      <c r="L32" s="17">
        <v>268</v>
      </c>
      <c r="M32" s="17">
        <v>3306</v>
      </c>
      <c r="N32" s="15">
        <v>5361</v>
      </c>
      <c r="O32" s="17">
        <v>5876</v>
      </c>
      <c r="P32" s="17">
        <v>6918</v>
      </c>
      <c r="Q32" s="53">
        <f t="shared" si="0"/>
        <v>5.3196539167681731</v>
      </c>
      <c r="R32" s="53">
        <f t="shared" si="1"/>
        <v>3.6429813876476538</v>
      </c>
      <c r="S32" s="53">
        <f t="shared" si="2"/>
        <v>2.8142996674009484</v>
      </c>
      <c r="T32" s="53">
        <f t="shared" si="3"/>
        <v>1.0378635137070393</v>
      </c>
      <c r="U32" s="53">
        <f t="shared" si="4"/>
        <v>1.6766725291205193</v>
      </c>
      <c r="V32" s="53">
        <f t="shared" si="5"/>
        <v>0.83102046085328862</v>
      </c>
      <c r="W32" s="53">
        <f t="shared" si="6"/>
        <v>1.6828029489425957</v>
      </c>
      <c r="X32" s="53">
        <f t="shared" si="7"/>
        <v>8.5764884870920728</v>
      </c>
      <c r="Y32" s="53">
        <f t="shared" si="8"/>
        <v>5.77845111273579</v>
      </c>
      <c r="Z32" s="53" t="s">
        <v>71</v>
      </c>
    </row>
    <row r="33" spans="1:26" x14ac:dyDescent="0.3">
      <c r="A33" s="15">
        <v>2002</v>
      </c>
      <c r="B33" s="15">
        <v>596122</v>
      </c>
      <c r="C33" s="17">
        <v>3372</v>
      </c>
      <c r="D33" s="17">
        <v>1620</v>
      </c>
      <c r="E33" s="17">
        <v>1019</v>
      </c>
      <c r="F33" s="17">
        <v>601</v>
      </c>
      <c r="G33" s="17">
        <v>506</v>
      </c>
      <c r="H33" s="17">
        <v>2126</v>
      </c>
      <c r="I33" s="17">
        <v>1001</v>
      </c>
      <c r="J33" s="17">
        <v>503</v>
      </c>
      <c r="K33" s="17">
        <v>286</v>
      </c>
      <c r="L33" s="17">
        <v>212</v>
      </c>
      <c r="M33" s="17">
        <v>3127</v>
      </c>
      <c r="N33" s="15">
        <v>4992</v>
      </c>
      <c r="O33" s="17">
        <v>5285</v>
      </c>
      <c r="P33" s="17">
        <v>6286</v>
      </c>
      <c r="Q33" s="53">
        <f t="shared" si="0"/>
        <v>5.2455705375745234</v>
      </c>
      <c r="R33" s="53">
        <f t="shared" si="1"/>
        <v>3.5663840623228134</v>
      </c>
      <c r="S33" s="53">
        <f t="shared" si="2"/>
        <v>2.7175645253823881</v>
      </c>
      <c r="T33" s="53">
        <f t="shared" si="3"/>
        <v>1.0081828887375401</v>
      </c>
      <c r="U33" s="53">
        <f t="shared" si="4"/>
        <v>1.6791864752517103</v>
      </c>
      <c r="V33" s="53">
        <f t="shared" si="5"/>
        <v>0.85113254454989218</v>
      </c>
      <c r="W33" s="53">
        <f t="shared" si="6"/>
        <v>1.6851965333099885</v>
      </c>
      <c r="X33" s="53">
        <f t="shared" si="7"/>
        <v>8.3270224556042258</v>
      </c>
      <c r="Y33" s="53">
        <f t="shared" si="8"/>
        <v>5.6247435337134313</v>
      </c>
      <c r="Z33" s="53" t="s">
        <v>71</v>
      </c>
    </row>
    <row r="34" spans="1:26" x14ac:dyDescent="0.3">
      <c r="A34" s="15">
        <v>2001</v>
      </c>
      <c r="B34" s="15">
        <v>594634</v>
      </c>
      <c r="C34" s="17">
        <v>3159</v>
      </c>
      <c r="D34" s="17">
        <v>1598</v>
      </c>
      <c r="E34" s="17">
        <v>1013</v>
      </c>
      <c r="F34" s="17">
        <v>585</v>
      </c>
      <c r="G34" s="17">
        <v>539</v>
      </c>
      <c r="H34" s="17">
        <v>2137</v>
      </c>
      <c r="I34" s="17">
        <v>1103</v>
      </c>
      <c r="J34" s="17">
        <v>481</v>
      </c>
      <c r="K34" s="17">
        <v>324</v>
      </c>
      <c r="L34" s="17">
        <v>298</v>
      </c>
      <c r="M34" s="17">
        <v>3240</v>
      </c>
      <c r="N34" s="15">
        <v>4757</v>
      </c>
      <c r="O34" s="17">
        <v>5296</v>
      </c>
      <c r="P34" s="17">
        <v>6399</v>
      </c>
      <c r="Q34" s="53">
        <f t="shared" si="0"/>
        <v>5.4487298069064334</v>
      </c>
      <c r="R34" s="53">
        <f t="shared" si="1"/>
        <v>3.5938072831355088</v>
      </c>
      <c r="S34" s="53">
        <f t="shared" si="2"/>
        <v>2.68736735538163</v>
      </c>
      <c r="T34" s="53">
        <f t="shared" si="3"/>
        <v>0.98379843735810601</v>
      </c>
      <c r="U34" s="53">
        <f t="shared" si="4"/>
        <v>1.8549225237709246</v>
      </c>
      <c r="V34" s="53">
        <f t="shared" si="5"/>
        <v>0.90888242872270819</v>
      </c>
      <c r="W34" s="53">
        <f t="shared" si="6"/>
        <v>1.8616128014150282</v>
      </c>
      <c r="X34" s="53">
        <f t="shared" si="7"/>
        <v>7.9576040535770751</v>
      </c>
      <c r="Y34" s="53">
        <f t="shared" si="8"/>
        <v>5.2844379241643846</v>
      </c>
      <c r="Z34" s="53" t="s">
        <v>71</v>
      </c>
    </row>
    <row r="35" spans="1:26" x14ac:dyDescent="0.3">
      <c r="A35" s="15">
        <v>2000</v>
      </c>
      <c r="B35" s="15">
        <v>604441</v>
      </c>
      <c r="C35" s="17">
        <v>3203</v>
      </c>
      <c r="D35" s="17">
        <v>1753</v>
      </c>
      <c r="E35" s="17">
        <v>1051</v>
      </c>
      <c r="F35" s="17">
        <v>702</v>
      </c>
      <c r="G35" s="17">
        <v>582</v>
      </c>
      <c r="H35" s="17">
        <v>2335</v>
      </c>
      <c r="I35" s="17">
        <v>1042</v>
      </c>
      <c r="J35" s="17">
        <v>508</v>
      </c>
      <c r="K35" s="17">
        <v>296</v>
      </c>
      <c r="L35" s="17">
        <v>238</v>
      </c>
      <c r="M35" s="17">
        <v>3377</v>
      </c>
      <c r="N35" s="15">
        <v>4956</v>
      </c>
      <c r="O35" s="17">
        <v>5538</v>
      </c>
      <c r="P35" s="17">
        <v>6580</v>
      </c>
      <c r="Q35" s="53">
        <f t="shared" si="0"/>
        <v>5.5869803669837088</v>
      </c>
      <c r="R35" s="53">
        <f t="shared" si="1"/>
        <v>3.8630734844261063</v>
      </c>
      <c r="S35" s="53">
        <f t="shared" si="2"/>
        <v>2.9002003504064087</v>
      </c>
      <c r="T35" s="53">
        <f t="shared" si="3"/>
        <v>1.1614036771165424</v>
      </c>
      <c r="U35" s="53">
        <f t="shared" si="4"/>
        <v>1.7239068825576029</v>
      </c>
      <c r="V35" s="53">
        <f t="shared" si="5"/>
        <v>0.96567378145906335</v>
      </c>
      <c r="W35" s="53">
        <f t="shared" si="6"/>
        <v>1.7305922877367108</v>
      </c>
      <c r="X35" s="53">
        <f t="shared" si="7"/>
        <v>8.1560913956198036</v>
      </c>
      <c r="Y35" s="53">
        <f t="shared" si="8"/>
        <v>5.271178519001257</v>
      </c>
      <c r="Z35" s="53" t="s">
        <v>71</v>
      </c>
    </row>
    <row r="36" spans="1:26" x14ac:dyDescent="0.3">
      <c r="A36" s="15">
        <v>1999</v>
      </c>
      <c r="B36" s="15">
        <v>621872</v>
      </c>
      <c r="C36" s="17">
        <v>3305</v>
      </c>
      <c r="D36" s="17">
        <v>1833</v>
      </c>
      <c r="E36" s="17">
        <v>1082</v>
      </c>
      <c r="F36" s="17">
        <v>751</v>
      </c>
      <c r="G36" s="17">
        <v>602</v>
      </c>
      <c r="H36" s="17">
        <v>2435</v>
      </c>
      <c r="I36" s="17">
        <v>1186</v>
      </c>
      <c r="J36" s="17">
        <v>546</v>
      </c>
      <c r="K36" s="17">
        <v>351</v>
      </c>
      <c r="L36" s="17">
        <v>289</v>
      </c>
      <c r="M36" s="17">
        <v>3621</v>
      </c>
      <c r="N36" s="15">
        <v>5138</v>
      </c>
      <c r="O36" s="17">
        <v>5740</v>
      </c>
      <c r="P36" s="17">
        <v>6926</v>
      </c>
      <c r="Q36" s="53">
        <f t="shared" si="0"/>
        <v>5.8227416574471915</v>
      </c>
      <c r="R36" s="53">
        <f t="shared" si="1"/>
        <v>3.9155967787583297</v>
      </c>
      <c r="S36" s="53">
        <f t="shared" si="2"/>
        <v>2.9475519077880978</v>
      </c>
      <c r="T36" s="53">
        <f t="shared" si="3"/>
        <v>1.2076440167751563</v>
      </c>
      <c r="U36" s="53">
        <f t="shared" si="4"/>
        <v>1.9071448786888621</v>
      </c>
      <c r="V36" s="53">
        <f t="shared" si="5"/>
        <v>0.97090666877406095</v>
      </c>
      <c r="W36" s="53">
        <f t="shared" si="6"/>
        <v>1.9146418441261985</v>
      </c>
      <c r="X36" s="53">
        <f t="shared" si="7"/>
        <v>8.2184725285799072</v>
      </c>
      <c r="Y36" s="53">
        <f t="shared" si="8"/>
        <v>5.2865028623893711</v>
      </c>
      <c r="Z36" s="53" t="s">
        <v>71</v>
      </c>
    </row>
    <row r="37" spans="1:26" x14ac:dyDescent="0.3">
      <c r="A37" s="15">
        <v>1998</v>
      </c>
      <c r="B37" s="15">
        <v>635901</v>
      </c>
      <c r="C37" s="17">
        <v>3417</v>
      </c>
      <c r="D37" s="17">
        <v>1844</v>
      </c>
      <c r="E37" s="17">
        <v>1087</v>
      </c>
      <c r="F37" s="17">
        <v>757</v>
      </c>
      <c r="G37" s="17">
        <v>574</v>
      </c>
      <c r="H37" s="17">
        <v>2418</v>
      </c>
      <c r="I37" s="17">
        <v>1207</v>
      </c>
      <c r="J37" s="17">
        <v>573</v>
      </c>
      <c r="K37" s="17">
        <v>358</v>
      </c>
      <c r="L37" s="17">
        <v>276</v>
      </c>
      <c r="M37" s="17">
        <v>3625</v>
      </c>
      <c r="N37" s="15">
        <v>5261</v>
      </c>
      <c r="O37" s="17">
        <v>5835</v>
      </c>
      <c r="P37" s="17">
        <v>7042</v>
      </c>
      <c r="Q37" s="53">
        <f t="shared" si="0"/>
        <v>5.7005728879180877</v>
      </c>
      <c r="R37" s="53">
        <f t="shared" si="1"/>
        <v>3.8024786877202583</v>
      </c>
      <c r="S37" s="53">
        <f t="shared" si="2"/>
        <v>2.8998224566402633</v>
      </c>
      <c r="T37" s="53">
        <f t="shared" si="3"/>
        <v>1.1904368761804116</v>
      </c>
      <c r="U37" s="53">
        <f t="shared" si="4"/>
        <v>1.8980942001978296</v>
      </c>
      <c r="V37" s="53">
        <f t="shared" si="5"/>
        <v>0.90528138637378031</v>
      </c>
      <c r="W37" s="53">
        <f t="shared" si="6"/>
        <v>1.9053392119441248</v>
      </c>
      <c r="X37" s="53">
        <f t="shared" si="7"/>
        <v>8.2290816150960868</v>
      </c>
      <c r="Y37" s="53">
        <f t="shared" si="8"/>
        <v>5.3447580077520103</v>
      </c>
      <c r="Z37" s="53" t="s">
        <v>71</v>
      </c>
    </row>
    <row r="38" spans="1:26" x14ac:dyDescent="0.3">
      <c r="A38" s="15">
        <v>1997</v>
      </c>
      <c r="B38" s="15">
        <v>643095</v>
      </c>
      <c r="C38" s="17">
        <v>3439</v>
      </c>
      <c r="D38" s="17">
        <v>1941</v>
      </c>
      <c r="E38" s="17">
        <v>1146</v>
      </c>
      <c r="F38" s="17">
        <v>795</v>
      </c>
      <c r="G38" s="17">
        <v>576</v>
      </c>
      <c r="H38" s="17">
        <v>2517</v>
      </c>
      <c r="I38" s="17">
        <v>1282</v>
      </c>
      <c r="J38" s="17">
        <v>555</v>
      </c>
      <c r="K38" s="17">
        <v>408</v>
      </c>
      <c r="L38" s="17">
        <v>319</v>
      </c>
      <c r="M38" s="17">
        <v>3799</v>
      </c>
      <c r="N38" s="15">
        <v>5380</v>
      </c>
      <c r="O38" s="17">
        <v>5956</v>
      </c>
      <c r="P38" s="17">
        <v>7239</v>
      </c>
      <c r="Q38" s="53">
        <f t="shared" si="0"/>
        <v>5.9073698287189291</v>
      </c>
      <c r="R38" s="53">
        <f t="shared" si="1"/>
        <v>3.9138851958108827</v>
      </c>
      <c r="S38" s="53">
        <f t="shared" si="2"/>
        <v>3.0182165931938516</v>
      </c>
      <c r="T38" s="53">
        <f t="shared" si="3"/>
        <v>1.236209269237049</v>
      </c>
      <c r="U38" s="53">
        <f t="shared" si="4"/>
        <v>1.993484632908046</v>
      </c>
      <c r="V38" s="53">
        <f t="shared" si="5"/>
        <v>0.89838010836710058</v>
      </c>
      <c r="W38" s="53">
        <f t="shared" si="6"/>
        <v>2.001317560078554</v>
      </c>
      <c r="X38" s="53">
        <f>(C38+D38)/(B38+C38)*1000</f>
        <v>8.3212947810942648</v>
      </c>
      <c r="Y38" s="53">
        <f t="shared" si="8"/>
        <v>5.3191324818184347</v>
      </c>
      <c r="Z38" s="53" t="s">
        <v>71</v>
      </c>
    </row>
    <row r="39" spans="1:26" x14ac:dyDescent="0.3">
      <c r="A39" s="15">
        <v>1996</v>
      </c>
      <c r="B39" s="15">
        <v>649489</v>
      </c>
      <c r="C39" s="17">
        <v>3539</v>
      </c>
      <c r="D39" s="17">
        <v>2066</v>
      </c>
      <c r="E39" s="17">
        <v>1210</v>
      </c>
      <c r="F39" s="17">
        <v>856</v>
      </c>
      <c r="G39" s="17">
        <v>579</v>
      </c>
      <c r="H39" s="17">
        <v>2645</v>
      </c>
      <c r="I39" s="17">
        <v>1314</v>
      </c>
      <c r="J39" s="17">
        <v>571</v>
      </c>
      <c r="K39" s="17">
        <v>408</v>
      </c>
      <c r="L39" s="17">
        <v>335</v>
      </c>
      <c r="M39" s="17">
        <v>3959</v>
      </c>
      <c r="N39" s="15">
        <v>5605</v>
      </c>
      <c r="O39" s="17">
        <v>6184</v>
      </c>
      <c r="P39" s="17">
        <v>7498</v>
      </c>
      <c r="Q39" s="53">
        <f t="shared" si="0"/>
        <v>6.0955612797137446</v>
      </c>
      <c r="R39" s="53">
        <f t="shared" si="1"/>
        <v>4.0724323275682881</v>
      </c>
      <c r="S39" s="53">
        <f t="shared" si="2"/>
        <v>3.1809622641799935</v>
      </c>
      <c r="T39" s="53">
        <f t="shared" si="3"/>
        <v>1.3179591956137826</v>
      </c>
      <c r="U39" s="53">
        <f t="shared" si="4"/>
        <v>2.0231289521454556</v>
      </c>
      <c r="V39" s="53">
        <f t="shared" si="5"/>
        <v>0.89431484516305415</v>
      </c>
      <c r="W39" s="53">
        <f t="shared" si="6"/>
        <v>2.031401698091039</v>
      </c>
      <c r="X39" s="53">
        <f t="shared" si="7"/>
        <v>8.5830929148520436</v>
      </c>
      <c r="Y39" s="53">
        <f t="shared" si="8"/>
        <v>5.419369460421299</v>
      </c>
      <c r="Z39" s="53" t="s">
        <v>71</v>
      </c>
    </row>
    <row r="40" spans="1:26" x14ac:dyDescent="0.3">
      <c r="A40" s="15">
        <v>1995</v>
      </c>
      <c r="B40" s="15">
        <v>648138</v>
      </c>
      <c r="C40" s="17">
        <v>3600</v>
      </c>
      <c r="D40" s="17">
        <v>2104</v>
      </c>
      <c r="E40" s="17">
        <v>1146</v>
      </c>
      <c r="F40" s="17">
        <v>958</v>
      </c>
      <c r="G40" s="17">
        <v>594</v>
      </c>
      <c r="H40" s="17">
        <v>2698</v>
      </c>
      <c r="I40" s="17">
        <v>1284</v>
      </c>
      <c r="J40" s="17">
        <v>567</v>
      </c>
      <c r="K40" s="17">
        <v>402</v>
      </c>
      <c r="L40" s="17">
        <v>315</v>
      </c>
      <c r="M40" s="17">
        <v>3982</v>
      </c>
      <c r="N40" s="15">
        <v>5701</v>
      </c>
      <c r="O40" s="17">
        <v>6295</v>
      </c>
      <c r="P40" s="17">
        <v>7579</v>
      </c>
      <c r="Q40" s="53">
        <f t="shared" si="0"/>
        <v>6.1437533364808115</v>
      </c>
      <c r="R40" s="53">
        <f t="shared" si="1"/>
        <v>4.1626937473192438</v>
      </c>
      <c r="S40" s="53">
        <f t="shared" si="2"/>
        <v>3.2462222551370234</v>
      </c>
      <c r="T40" s="53">
        <f t="shared" si="3"/>
        <v>1.4780802853713253</v>
      </c>
      <c r="U40" s="53">
        <f t="shared" si="4"/>
        <v>1.9810595891615674</v>
      </c>
      <c r="V40" s="53">
        <f t="shared" si="5"/>
        <v>0.91945625152855737</v>
      </c>
      <c r="W40" s="53">
        <f t="shared" si="6"/>
        <v>1.989340604858701</v>
      </c>
      <c r="X40" s="53">
        <f t="shared" si="7"/>
        <v>8.7519831588767278</v>
      </c>
      <c r="Y40" s="53">
        <f t="shared" si="8"/>
        <v>5.5236920357566994</v>
      </c>
      <c r="Z40" s="53" t="s">
        <v>71</v>
      </c>
    </row>
    <row r="41" spans="1:26" x14ac:dyDescent="0.3">
      <c r="A41" s="15">
        <v>1994</v>
      </c>
      <c r="B41" s="15">
        <v>664726</v>
      </c>
      <c r="C41" s="17">
        <v>3813</v>
      </c>
      <c r="D41" s="17">
        <v>2142</v>
      </c>
      <c r="E41" s="17">
        <v>1234</v>
      </c>
      <c r="F41" s="17">
        <v>908</v>
      </c>
      <c r="G41" s="17">
        <v>607</v>
      </c>
      <c r="H41" s="17">
        <v>2749</v>
      </c>
      <c r="I41" s="17">
        <v>1371</v>
      </c>
      <c r="J41" s="17">
        <v>539</v>
      </c>
      <c r="K41" s="17">
        <v>448</v>
      </c>
      <c r="L41" s="17">
        <v>384</v>
      </c>
      <c r="M41" s="17">
        <v>4120</v>
      </c>
      <c r="N41" s="15">
        <v>5958</v>
      </c>
      <c r="O41" s="17">
        <v>6565</v>
      </c>
      <c r="P41" s="17">
        <v>7936</v>
      </c>
      <c r="Q41" s="53">
        <f t="shared" si="0"/>
        <v>6.1980425017225143</v>
      </c>
      <c r="R41" s="53">
        <f t="shared" si="1"/>
        <v>4.1355385527269881</v>
      </c>
      <c r="S41" s="53">
        <f t="shared" si="2"/>
        <v>3.2223803491965111</v>
      </c>
      <c r="T41" s="53">
        <f t="shared" si="3"/>
        <v>1.3659763571757384</v>
      </c>
      <c r="U41" s="53">
        <f t="shared" si="4"/>
        <v>2.0625039489955261</v>
      </c>
      <c r="V41" s="53">
        <f t="shared" si="5"/>
        <v>0.91611025922750933</v>
      </c>
      <c r="W41" s="53">
        <f t="shared" si="6"/>
        <v>2.0710689344191717</v>
      </c>
      <c r="X41" s="53">
        <f t="shared" si="7"/>
        <v>8.907483333059103</v>
      </c>
      <c r="Y41" s="53">
        <f t="shared" si="8"/>
        <v>5.7034817714448973</v>
      </c>
      <c r="Z41" s="53" t="s">
        <v>71</v>
      </c>
    </row>
    <row r="42" spans="1:26" x14ac:dyDescent="0.3">
      <c r="A42" s="15">
        <v>1993</v>
      </c>
      <c r="B42" s="15">
        <v>673467</v>
      </c>
      <c r="C42" s="17">
        <v>3855</v>
      </c>
      <c r="D42" s="17">
        <v>2178</v>
      </c>
      <c r="E42" s="17">
        <v>1290</v>
      </c>
      <c r="F42" s="17">
        <v>888</v>
      </c>
      <c r="G42" s="17">
        <v>618</v>
      </c>
      <c r="H42" s="17">
        <v>2796</v>
      </c>
      <c r="I42" s="17">
        <v>1446</v>
      </c>
      <c r="J42" s="17">
        <v>575</v>
      </c>
      <c r="K42" s="17">
        <v>480</v>
      </c>
      <c r="L42" s="17">
        <v>391</v>
      </c>
      <c r="M42" s="17">
        <v>4242</v>
      </c>
      <c r="N42" s="15">
        <v>6044</v>
      </c>
      <c r="O42" s="17">
        <v>6662</v>
      </c>
      <c r="P42" s="17">
        <v>8108</v>
      </c>
      <c r="Q42" s="53">
        <f t="shared" si="0"/>
        <v>6.2987496046576892</v>
      </c>
      <c r="R42" s="53">
        <f t="shared" si="1"/>
        <v>4.1516510831265672</v>
      </c>
      <c r="S42" s="53">
        <f t="shared" si="2"/>
        <v>3.2340114660406525</v>
      </c>
      <c r="T42" s="53">
        <f t="shared" si="3"/>
        <v>1.3185501294050042</v>
      </c>
      <c r="U42" s="53">
        <f t="shared" si="4"/>
        <v>2.1470985215311216</v>
      </c>
      <c r="V42" s="53">
        <f t="shared" si="5"/>
        <v>0.92061690270509422</v>
      </c>
      <c r="W42" s="53">
        <f t="shared" si="6"/>
        <v>2.1560496875517208</v>
      </c>
      <c r="X42" s="53">
        <f t="shared" si="7"/>
        <v>8.9071372257212964</v>
      </c>
      <c r="Y42" s="53">
        <f t="shared" si="8"/>
        <v>5.6915322402048067</v>
      </c>
      <c r="Z42" s="53" t="s">
        <v>71</v>
      </c>
    </row>
    <row r="43" spans="1:26" x14ac:dyDescent="0.3">
      <c r="A43" s="15">
        <v>1992</v>
      </c>
      <c r="B43" s="15">
        <v>689656</v>
      </c>
      <c r="C43" s="17">
        <v>2944</v>
      </c>
      <c r="D43" s="17">
        <v>2294</v>
      </c>
      <c r="E43" s="17">
        <v>1357</v>
      </c>
      <c r="F43" s="17">
        <v>937</v>
      </c>
      <c r="G43" s="17">
        <v>661</v>
      </c>
      <c r="H43" s="17">
        <v>2955</v>
      </c>
      <c r="I43" s="17">
        <v>1584</v>
      </c>
      <c r="J43" s="17">
        <v>669</v>
      </c>
      <c r="K43" s="17">
        <v>518</v>
      </c>
      <c r="L43" s="17">
        <v>397</v>
      </c>
      <c r="M43" s="17">
        <v>4539</v>
      </c>
      <c r="N43" s="15">
        <v>5238</v>
      </c>
      <c r="O43" s="17">
        <v>5899</v>
      </c>
      <c r="P43" s="17">
        <v>7483</v>
      </c>
      <c r="Q43" s="53">
        <f t="shared" si="0"/>
        <v>6.5815421021494771</v>
      </c>
      <c r="R43" s="53">
        <f t="shared" si="1"/>
        <v>4.28474485830617</v>
      </c>
      <c r="S43" s="53">
        <f t="shared" si="2"/>
        <v>3.3262960084447899</v>
      </c>
      <c r="T43" s="53">
        <f t="shared" si="3"/>
        <v>1.3586483696219565</v>
      </c>
      <c r="U43" s="53">
        <f t="shared" si="4"/>
        <v>2.2967972438433071</v>
      </c>
      <c r="V43" s="53">
        <f t="shared" si="5"/>
        <v>0.96164757434946935</v>
      </c>
      <c r="W43" s="53">
        <f t="shared" si="6"/>
        <v>2.3066807824657314</v>
      </c>
      <c r="X43" s="53">
        <f t="shared" si="7"/>
        <v>7.5628068149003758</v>
      </c>
      <c r="Y43" s="53">
        <f t="shared" si="8"/>
        <v>4.2506497256713827</v>
      </c>
      <c r="Z43" s="53" t="s">
        <v>71</v>
      </c>
    </row>
    <row r="44" spans="1:26" x14ac:dyDescent="0.3">
      <c r="A44" s="15">
        <v>1991</v>
      </c>
      <c r="B44" s="15">
        <v>699217</v>
      </c>
      <c r="C44" s="17">
        <v>3254</v>
      </c>
      <c r="D44" s="17">
        <v>2396</v>
      </c>
      <c r="E44" s="17">
        <v>1390</v>
      </c>
      <c r="F44" s="17">
        <v>1006</v>
      </c>
      <c r="G44" s="17">
        <v>656</v>
      </c>
      <c r="H44" s="17">
        <v>3052</v>
      </c>
      <c r="I44" s="17">
        <v>2106</v>
      </c>
      <c r="J44" s="17">
        <v>873</v>
      </c>
      <c r="K44" s="17">
        <v>734</v>
      </c>
      <c r="L44" s="17">
        <v>499</v>
      </c>
      <c r="M44" s="17">
        <v>5158</v>
      </c>
      <c r="N44" s="15">
        <v>5650</v>
      </c>
      <c r="O44" s="17">
        <v>6306</v>
      </c>
      <c r="P44" s="17">
        <v>8412</v>
      </c>
      <c r="Q44" s="53">
        <f t="shared" si="0"/>
        <v>7.376822931936724</v>
      </c>
      <c r="R44" s="53">
        <f t="shared" si="1"/>
        <v>4.36488243277838</v>
      </c>
      <c r="S44" s="53">
        <f t="shared" si="2"/>
        <v>3.4266901405429215</v>
      </c>
      <c r="T44" s="53">
        <f t="shared" si="3"/>
        <v>1.4387522042513268</v>
      </c>
      <c r="U44" s="53">
        <f t="shared" si="4"/>
        <v>3.0119404991583441</v>
      </c>
      <c r="V44" s="53">
        <f t="shared" si="5"/>
        <v>0.94141824083946957</v>
      </c>
      <c r="W44" s="53">
        <f t="shared" si="6"/>
        <v>3.0251449009932991</v>
      </c>
      <c r="X44" s="53">
        <f t="shared" si="7"/>
        <v>8.0430366520468457</v>
      </c>
      <c r="Y44" s="53">
        <f t="shared" si="8"/>
        <v>4.6322196930549451</v>
      </c>
      <c r="Z44" s="53" t="s">
        <v>71</v>
      </c>
    </row>
    <row r="45" spans="1:26" x14ac:dyDescent="0.3">
      <c r="A45" s="15">
        <v>1990</v>
      </c>
      <c r="B45" s="15">
        <v>706140</v>
      </c>
      <c r="C45" s="17">
        <v>3256</v>
      </c>
      <c r="D45" s="17">
        <v>2498</v>
      </c>
      <c r="E45" s="17">
        <v>1436</v>
      </c>
      <c r="F45" s="17">
        <v>1062</v>
      </c>
      <c r="G45" s="17">
        <v>723</v>
      </c>
      <c r="H45" s="17">
        <v>3221</v>
      </c>
      <c r="I45" s="17">
        <v>2343</v>
      </c>
      <c r="J45" s="17">
        <v>953</v>
      </c>
      <c r="K45" s="17">
        <v>864</v>
      </c>
      <c r="L45" s="17">
        <v>526</v>
      </c>
      <c r="M45" s="17">
        <v>5564</v>
      </c>
      <c r="N45" s="15">
        <v>5754</v>
      </c>
      <c r="O45" s="17">
        <v>6477</v>
      </c>
      <c r="P45" s="17">
        <v>8820</v>
      </c>
      <c r="Q45" s="53">
        <f t="shared" si="0"/>
        <v>7.8794573314073695</v>
      </c>
      <c r="R45" s="53">
        <f t="shared" si="1"/>
        <v>4.5614184156116346</v>
      </c>
      <c r="S45" s="53">
        <f t="shared" si="2"/>
        <v>3.5375421304557166</v>
      </c>
      <c r="T45" s="53">
        <f t="shared" si="3"/>
        <v>1.5039510578638795</v>
      </c>
      <c r="U45" s="53">
        <f t="shared" si="4"/>
        <v>3.3180389157957344</v>
      </c>
      <c r="V45" s="53">
        <f t="shared" si="5"/>
        <v>1.0275111491354978</v>
      </c>
      <c r="W45" s="53">
        <f t="shared" si="6"/>
        <v>3.3332432328618231</v>
      </c>
      <c r="X45" s="53">
        <f t="shared" si="7"/>
        <v>8.1111255208656381</v>
      </c>
      <c r="Y45" s="53">
        <f t="shared" si="8"/>
        <v>4.5898200722868472</v>
      </c>
      <c r="Z45" s="53" t="s">
        <v>71</v>
      </c>
    </row>
    <row r="46" spans="1:26" x14ac:dyDescent="0.3">
      <c r="A46" s="15">
        <v>1989</v>
      </c>
      <c r="B46" s="15">
        <v>687725</v>
      </c>
      <c r="C46" s="17">
        <v>3236</v>
      </c>
      <c r="D46" s="17">
        <v>2515</v>
      </c>
      <c r="E46" s="17">
        <v>1414</v>
      </c>
      <c r="F46" s="17">
        <v>1101</v>
      </c>
      <c r="G46" s="17">
        <v>757</v>
      </c>
      <c r="H46" s="17">
        <v>3272</v>
      </c>
      <c r="I46" s="17">
        <v>2536</v>
      </c>
      <c r="J46" s="17">
        <v>1090</v>
      </c>
      <c r="K46" s="17">
        <v>893</v>
      </c>
      <c r="L46" s="17">
        <v>553</v>
      </c>
      <c r="M46" s="17">
        <v>5808</v>
      </c>
      <c r="N46" s="15">
        <v>5751</v>
      </c>
      <c r="O46" s="17">
        <v>6508</v>
      </c>
      <c r="P46" s="17">
        <v>9044</v>
      </c>
      <c r="Q46" s="53">
        <f t="shared" si="0"/>
        <v>8.4452361045476039</v>
      </c>
      <c r="R46" s="53">
        <f t="shared" si="1"/>
        <v>4.757715656694173</v>
      </c>
      <c r="S46" s="53">
        <f t="shared" si="2"/>
        <v>3.6569849867316151</v>
      </c>
      <c r="T46" s="53">
        <f t="shared" si="3"/>
        <v>1.6009306045294267</v>
      </c>
      <c r="U46" s="53">
        <f t="shared" si="4"/>
        <v>3.68752044785343</v>
      </c>
      <c r="V46" s="53">
        <f t="shared" si="5"/>
        <v>1.1047708001926417</v>
      </c>
      <c r="W46" s="53">
        <f t="shared" si="6"/>
        <v>3.7051484908386696</v>
      </c>
      <c r="X46" s="53">
        <f t="shared" si="7"/>
        <v>8.3231904550329183</v>
      </c>
      <c r="Y46" s="53">
        <f t="shared" si="8"/>
        <v>4.6833323443725483</v>
      </c>
      <c r="Z46" s="53" t="s">
        <v>71</v>
      </c>
    </row>
    <row r="47" spans="1:26" x14ac:dyDescent="0.3">
      <c r="A47" s="15">
        <v>1988</v>
      </c>
      <c r="B47" s="15">
        <v>693577</v>
      </c>
      <c r="C47" s="17">
        <v>3382</v>
      </c>
      <c r="D47" s="17">
        <v>2701</v>
      </c>
      <c r="E47" s="17">
        <v>1511</v>
      </c>
      <c r="F47" s="17">
        <v>1190</v>
      </c>
      <c r="G47" s="17">
        <v>720</v>
      </c>
      <c r="H47" s="17">
        <v>3421</v>
      </c>
      <c r="I47" s="17">
        <v>2849</v>
      </c>
      <c r="J47" s="17">
        <v>1194</v>
      </c>
      <c r="K47" s="17">
        <v>1023</v>
      </c>
      <c r="L47" s="17">
        <v>632</v>
      </c>
      <c r="M47" s="17">
        <v>6270</v>
      </c>
      <c r="N47" s="15">
        <v>6083</v>
      </c>
      <c r="O47" s="17">
        <v>6803</v>
      </c>
      <c r="P47" s="17">
        <v>9652</v>
      </c>
      <c r="Q47" s="53">
        <f t="shared" si="0"/>
        <v>9.0400921599187978</v>
      </c>
      <c r="R47" s="53">
        <f t="shared" si="1"/>
        <v>4.9324011609381513</v>
      </c>
      <c r="S47" s="53">
        <f t="shared" si="2"/>
        <v>3.8943044535790547</v>
      </c>
      <c r="T47" s="53">
        <f t="shared" si="3"/>
        <v>1.7157431691073954</v>
      </c>
      <c r="U47" s="53">
        <f t="shared" si="4"/>
        <v>4.1076909989806474</v>
      </c>
      <c r="V47" s="53">
        <f t="shared" si="5"/>
        <v>1.0421551769058413</v>
      </c>
      <c r="W47" s="53">
        <f t="shared" si="6"/>
        <v>4.1280522084861975</v>
      </c>
      <c r="X47" s="53">
        <f t="shared" si="7"/>
        <v>8.7279165632411662</v>
      </c>
      <c r="Y47" s="53">
        <f t="shared" si="8"/>
        <v>4.8525092580768741</v>
      </c>
      <c r="Z47" s="53" t="s">
        <v>71</v>
      </c>
    </row>
    <row r="48" spans="1:26" x14ac:dyDescent="0.3">
      <c r="A48" s="15">
        <v>1987</v>
      </c>
      <c r="B48" s="15">
        <v>681511</v>
      </c>
      <c r="C48" s="17">
        <v>3423</v>
      </c>
      <c r="D48" s="17">
        <v>2684</v>
      </c>
      <c r="E48" s="17">
        <v>1564</v>
      </c>
      <c r="F48" s="17">
        <v>1120</v>
      </c>
      <c r="G48" s="17">
        <v>764</v>
      </c>
      <c r="H48" s="17">
        <v>3448</v>
      </c>
      <c r="I48" s="17">
        <v>2824</v>
      </c>
      <c r="J48" s="17">
        <v>1211</v>
      </c>
      <c r="K48" s="17">
        <v>992</v>
      </c>
      <c r="L48" s="17">
        <v>621</v>
      </c>
      <c r="M48" s="17">
        <v>6272</v>
      </c>
      <c r="N48" s="15">
        <v>6107</v>
      </c>
      <c r="O48" s="17">
        <v>6871</v>
      </c>
      <c r="P48" s="17">
        <v>9695</v>
      </c>
      <c r="Q48" s="53">
        <f t="shared" si="0"/>
        <v>9.2030796274748319</v>
      </c>
      <c r="R48" s="53">
        <f t="shared" si="1"/>
        <v>5.0593460707163942</v>
      </c>
      <c r="S48" s="53">
        <f t="shared" si="2"/>
        <v>3.9383076722165891</v>
      </c>
      <c r="T48" s="53">
        <f t="shared" si="3"/>
        <v>1.6434070763347912</v>
      </c>
      <c r="U48" s="53">
        <f t="shared" si="4"/>
        <v>4.1437335567584377</v>
      </c>
      <c r="V48" s="53">
        <f t="shared" si="5"/>
        <v>1.1254708489791951</v>
      </c>
      <c r="W48" s="53">
        <f t="shared" si="6"/>
        <v>4.1648047452817814</v>
      </c>
      <c r="X48" s="53">
        <f t="shared" si="7"/>
        <v>8.9161875450773369</v>
      </c>
      <c r="Y48" s="53">
        <f t="shared" si="8"/>
        <v>4.997561808875016</v>
      </c>
      <c r="Z48" s="53" t="s">
        <v>71</v>
      </c>
    </row>
    <row r="49" spans="1:26" x14ac:dyDescent="0.3">
      <c r="A49" s="15">
        <v>1986</v>
      </c>
      <c r="B49" s="15">
        <v>661018</v>
      </c>
      <c r="C49" s="17">
        <v>3549</v>
      </c>
      <c r="D49" s="17">
        <v>2823</v>
      </c>
      <c r="E49" s="17">
        <v>1612</v>
      </c>
      <c r="F49" s="17">
        <v>1211</v>
      </c>
      <c r="G49" s="17">
        <v>666</v>
      </c>
      <c r="H49" s="17">
        <v>3489</v>
      </c>
      <c r="I49" s="17">
        <v>2824</v>
      </c>
      <c r="J49" s="17">
        <v>1173</v>
      </c>
      <c r="K49" s="17">
        <v>998</v>
      </c>
      <c r="L49" s="17">
        <v>653</v>
      </c>
      <c r="M49" s="17">
        <v>6313</v>
      </c>
      <c r="N49" s="15">
        <v>6372</v>
      </c>
      <c r="O49" s="17">
        <v>7038</v>
      </c>
      <c r="P49" s="17">
        <v>9862</v>
      </c>
      <c r="Q49" s="53">
        <f t="shared" si="0"/>
        <v>9.5504207147157878</v>
      </c>
      <c r="R49" s="53">
        <f t="shared" si="1"/>
        <v>5.2782223782105779</v>
      </c>
      <c r="S49" s="53">
        <f t="shared" si="2"/>
        <v>4.2706855183973813</v>
      </c>
      <c r="T49" s="53">
        <f t="shared" si="3"/>
        <v>1.8320227285792521</v>
      </c>
      <c r="U49" s="53">
        <f t="shared" si="4"/>
        <v>4.272198336505209</v>
      </c>
      <c r="V49" s="53">
        <f t="shared" si="5"/>
        <v>1.0118581879230319</v>
      </c>
      <c r="W49" s="53">
        <f t="shared" si="6"/>
        <v>4.2948676027977477</v>
      </c>
      <c r="X49" s="53">
        <f t="shared" si="7"/>
        <v>9.5881980296945226</v>
      </c>
      <c r="Y49" s="53">
        <f t="shared" si="8"/>
        <v>5.3403193357479379</v>
      </c>
      <c r="Z49" s="53" t="s">
        <v>71</v>
      </c>
    </row>
    <row r="50" spans="1:26" x14ac:dyDescent="0.3">
      <c r="A50" s="15">
        <v>1985</v>
      </c>
      <c r="B50" s="15">
        <v>656417</v>
      </c>
      <c r="C50" s="17">
        <v>3645</v>
      </c>
      <c r="D50" s="17">
        <v>2853</v>
      </c>
      <c r="E50" s="17">
        <v>1634</v>
      </c>
      <c r="F50" s="17">
        <v>1219</v>
      </c>
      <c r="G50" s="17">
        <v>678</v>
      </c>
      <c r="H50" s="17">
        <v>3531</v>
      </c>
      <c r="I50" s="17">
        <v>2610</v>
      </c>
      <c r="J50" s="17">
        <v>1101</v>
      </c>
      <c r="K50" s="17">
        <v>922</v>
      </c>
      <c r="L50" s="17">
        <v>587</v>
      </c>
      <c r="M50" s="17">
        <v>6141</v>
      </c>
      <c r="N50" s="15">
        <v>6498</v>
      </c>
      <c r="O50" s="17">
        <v>7176</v>
      </c>
      <c r="P50" s="17">
        <v>9786</v>
      </c>
      <c r="Q50" s="53">
        <f t="shared" si="0"/>
        <v>9.355333576065215</v>
      </c>
      <c r="R50" s="53">
        <f t="shared" si="1"/>
        <v>5.3792025495988067</v>
      </c>
      <c r="S50" s="53">
        <f t="shared" si="2"/>
        <v>4.3463225358270732</v>
      </c>
      <c r="T50" s="53">
        <f t="shared" si="3"/>
        <v>1.857051234200211</v>
      </c>
      <c r="U50" s="53">
        <f t="shared" si="4"/>
        <v>3.9761310264664078</v>
      </c>
      <c r="V50" s="53">
        <f t="shared" si="5"/>
        <v>1.0373888402665998</v>
      </c>
      <c r="W50" s="53">
        <f t="shared" si="6"/>
        <v>3.9976351154719203</v>
      </c>
      <c r="X50" s="53">
        <f t="shared" si="7"/>
        <v>9.8445297562956213</v>
      </c>
      <c r="Y50" s="53">
        <f t="shared" si="8"/>
        <v>5.5222085198057158</v>
      </c>
      <c r="Z50" s="53" t="s">
        <v>71</v>
      </c>
    </row>
    <row r="51" spans="1:26" x14ac:dyDescent="0.3">
      <c r="A51" s="15">
        <v>1984</v>
      </c>
      <c r="B51" s="15">
        <v>636818</v>
      </c>
      <c r="C51" s="17">
        <v>3643</v>
      </c>
      <c r="D51" s="17">
        <v>2821</v>
      </c>
      <c r="E51" s="17">
        <v>1629</v>
      </c>
      <c r="F51" s="17">
        <v>1192</v>
      </c>
      <c r="G51" s="17">
        <v>723</v>
      </c>
      <c r="H51" s="17">
        <v>3544</v>
      </c>
      <c r="I51" s="17">
        <v>2493</v>
      </c>
      <c r="J51" s="17">
        <v>1049</v>
      </c>
      <c r="K51" s="17">
        <v>842</v>
      </c>
      <c r="L51" s="17">
        <v>602</v>
      </c>
      <c r="M51" s="17">
        <v>6037</v>
      </c>
      <c r="N51" s="15">
        <v>6464</v>
      </c>
      <c r="O51" s="17">
        <v>7187</v>
      </c>
      <c r="P51" s="17">
        <v>9680</v>
      </c>
      <c r="Q51" s="53">
        <f t="shared" si="0"/>
        <v>9.4799456045526362</v>
      </c>
      <c r="R51" s="53">
        <f t="shared" si="1"/>
        <v>5.565169326243919</v>
      </c>
      <c r="S51" s="53">
        <f t="shared" si="2"/>
        <v>4.4298370963132321</v>
      </c>
      <c r="T51" s="53">
        <f t="shared" si="3"/>
        <v>1.8718063873822661</v>
      </c>
      <c r="U51" s="53">
        <f t="shared" si="4"/>
        <v>3.9147762783087163</v>
      </c>
      <c r="V51" s="53">
        <f t="shared" si="5"/>
        <v>1.1403839450344402</v>
      </c>
      <c r="W51" s="53">
        <f t="shared" si="6"/>
        <v>3.9366845946620264</v>
      </c>
      <c r="X51" s="53">
        <f t="shared" si="7"/>
        <v>10.092730080363987</v>
      </c>
      <c r="Y51" s="53">
        <f t="shared" si="8"/>
        <v>5.6880902974576122</v>
      </c>
      <c r="Z51" s="53" t="s">
        <v>71</v>
      </c>
    </row>
    <row r="52" spans="1:26" x14ac:dyDescent="0.3">
      <c r="A52" s="15">
        <v>1983</v>
      </c>
      <c r="B52" s="15">
        <v>629134</v>
      </c>
      <c r="C52" s="17">
        <v>3631</v>
      </c>
      <c r="D52" s="17">
        <v>2951</v>
      </c>
      <c r="E52" s="17">
        <v>1636</v>
      </c>
      <c r="F52" s="17">
        <v>1315</v>
      </c>
      <c r="G52" s="17">
        <v>731</v>
      </c>
      <c r="H52" s="17">
        <v>3682</v>
      </c>
      <c r="I52" s="17">
        <v>2699</v>
      </c>
      <c r="J52" s="17">
        <v>1166</v>
      </c>
      <c r="K52" s="17">
        <v>940</v>
      </c>
      <c r="L52" s="17">
        <v>593</v>
      </c>
      <c r="M52" s="17">
        <v>6381</v>
      </c>
      <c r="N52" s="15">
        <v>6582</v>
      </c>
      <c r="O52" s="17">
        <v>7313</v>
      </c>
      <c r="P52" s="17">
        <v>10012</v>
      </c>
      <c r="Q52" s="53">
        <f t="shared" si="0"/>
        <v>10.142513359634037</v>
      </c>
      <c r="R52" s="53">
        <f t="shared" si="1"/>
        <v>5.8524892948084188</v>
      </c>
      <c r="S52" s="53">
        <f t="shared" si="2"/>
        <v>4.6905746629493876</v>
      </c>
      <c r="T52" s="53">
        <f t="shared" si="3"/>
        <v>2.0901747481458641</v>
      </c>
      <c r="U52" s="53">
        <f t="shared" si="4"/>
        <v>4.2900240648256167</v>
      </c>
      <c r="V52" s="53">
        <f t="shared" si="5"/>
        <v>1.1673903635199296</v>
      </c>
      <c r="W52" s="53">
        <f t="shared" si="6"/>
        <v>4.3152791900897274</v>
      </c>
      <c r="X52" s="53">
        <f t="shared" si="7"/>
        <v>10.401965974729956</v>
      </c>
      <c r="Y52" s="53">
        <f t="shared" si="8"/>
        <v>5.7383072704716609</v>
      </c>
      <c r="Z52" s="53" t="s">
        <v>71</v>
      </c>
    </row>
    <row r="53" spans="1:26" x14ac:dyDescent="0.3">
      <c r="A53" s="15">
        <v>1982</v>
      </c>
      <c r="B53" s="15">
        <v>625931</v>
      </c>
      <c r="C53" s="17">
        <v>3939</v>
      </c>
      <c r="D53" s="17">
        <v>3148</v>
      </c>
      <c r="E53" s="17">
        <v>1768</v>
      </c>
      <c r="F53" s="17">
        <v>1380</v>
      </c>
      <c r="G53" s="17">
        <v>777</v>
      </c>
      <c r="H53" s="17">
        <v>3925</v>
      </c>
      <c r="I53" s="17">
        <v>2850</v>
      </c>
      <c r="J53" s="17">
        <v>1185</v>
      </c>
      <c r="K53" s="17">
        <v>995</v>
      </c>
      <c r="L53" s="17">
        <v>670</v>
      </c>
      <c r="M53" s="17">
        <v>6775</v>
      </c>
      <c r="N53" s="15">
        <v>7087</v>
      </c>
      <c r="O53" s="17">
        <v>7864</v>
      </c>
      <c r="P53" s="17">
        <v>10714</v>
      </c>
      <c r="Q53" s="53">
        <f t="shared" si="0"/>
        <v>10.823876753188451</v>
      </c>
      <c r="R53" s="53">
        <f t="shared" si="1"/>
        <v>6.2706592260169254</v>
      </c>
      <c r="S53" s="53">
        <f t="shared" si="2"/>
        <v>5.0293083422933202</v>
      </c>
      <c r="T53" s="53">
        <f t="shared" si="3"/>
        <v>2.2047158552620019</v>
      </c>
      <c r="U53" s="53">
        <f t="shared" si="4"/>
        <v>4.5532175271715252</v>
      </c>
      <c r="V53" s="53">
        <f t="shared" si="5"/>
        <v>1.2476255774483247</v>
      </c>
      <c r="W53" s="53">
        <f t="shared" si="6"/>
        <v>4.5819493702633096</v>
      </c>
      <c r="X53" s="53">
        <f t="shared" si="7"/>
        <v>11.251528093098576</v>
      </c>
      <c r="Y53" s="53">
        <f t="shared" si="8"/>
        <v>6.2536713925095651</v>
      </c>
      <c r="Z53" s="53" t="s">
        <v>71</v>
      </c>
    </row>
    <row r="54" spans="1:26" x14ac:dyDescent="0.3">
      <c r="A54" s="15">
        <v>1981</v>
      </c>
      <c r="B54" s="15">
        <v>634492</v>
      </c>
      <c r="C54" s="17">
        <v>4207</v>
      </c>
      <c r="D54" s="17">
        <v>3356</v>
      </c>
      <c r="E54" s="17">
        <v>1871</v>
      </c>
      <c r="F54" s="17">
        <v>1485</v>
      </c>
      <c r="G54" s="17">
        <v>870</v>
      </c>
      <c r="H54" s="17">
        <v>4226</v>
      </c>
      <c r="I54" s="17">
        <v>2795</v>
      </c>
      <c r="J54" s="17">
        <v>1167</v>
      </c>
      <c r="K54" s="17">
        <v>999</v>
      </c>
      <c r="L54" s="17">
        <v>629</v>
      </c>
      <c r="M54" s="17">
        <v>7021</v>
      </c>
      <c r="N54" s="15">
        <v>7563</v>
      </c>
      <c r="O54" s="17">
        <v>8433</v>
      </c>
      <c r="P54" s="17">
        <v>11228</v>
      </c>
      <c r="Q54" s="53">
        <f t="shared" si="0"/>
        <v>11.065545349665561</v>
      </c>
      <c r="R54" s="53">
        <f t="shared" si="1"/>
        <v>6.6604464674101482</v>
      </c>
      <c r="S54" s="53">
        <f t="shared" si="2"/>
        <v>5.2892707867081068</v>
      </c>
      <c r="T54" s="53">
        <f t="shared" si="3"/>
        <v>2.3404550411983132</v>
      </c>
      <c r="U54" s="53">
        <f t="shared" si="4"/>
        <v>4.4050988822554107</v>
      </c>
      <c r="V54" s="53">
        <f t="shared" si="5"/>
        <v>1.3784667646909698</v>
      </c>
      <c r="W54" s="53">
        <f t="shared" si="6"/>
        <v>4.434635534837672</v>
      </c>
      <c r="X54" s="53">
        <f t="shared" si="7"/>
        <v>11.841258558413275</v>
      </c>
      <c r="Y54" s="53">
        <f t="shared" si="8"/>
        <v>6.5868272848399645</v>
      </c>
      <c r="Z54" s="53" t="s">
        <v>71</v>
      </c>
    </row>
    <row r="55" spans="1:26" ht="15" thickBot="1" x14ac:dyDescent="0.35">
      <c r="A55" s="18">
        <v>1980</v>
      </c>
      <c r="B55" s="18">
        <v>656234</v>
      </c>
      <c r="C55" s="19">
        <v>4773</v>
      </c>
      <c r="D55" s="19">
        <v>4042</v>
      </c>
      <c r="E55" s="19">
        <v>2215</v>
      </c>
      <c r="F55" s="19">
        <v>1827</v>
      </c>
      <c r="G55" s="19">
        <v>981</v>
      </c>
      <c r="H55" s="19">
        <v>5023</v>
      </c>
      <c r="I55" s="19">
        <v>2876</v>
      </c>
      <c r="J55" s="19">
        <v>1165</v>
      </c>
      <c r="K55" s="19">
        <v>1016</v>
      </c>
      <c r="L55" s="19">
        <v>695</v>
      </c>
      <c r="M55" s="19">
        <v>7899</v>
      </c>
      <c r="N55" s="18">
        <v>8815</v>
      </c>
      <c r="O55" s="19">
        <v>9796</v>
      </c>
      <c r="P55" s="19">
        <v>12672</v>
      </c>
      <c r="Q55" s="53">
        <f t="shared" si="0"/>
        <v>12.036864898801342</v>
      </c>
      <c r="R55" s="53">
        <f t="shared" si="1"/>
        <v>7.6542818567766986</v>
      </c>
      <c r="S55" s="53">
        <f t="shared" si="2"/>
        <v>6.1593882669901285</v>
      </c>
      <c r="T55" s="53">
        <f t="shared" si="3"/>
        <v>2.7840678782263644</v>
      </c>
      <c r="U55" s="53">
        <f t="shared" si="4"/>
        <v>4.3825830420246437</v>
      </c>
      <c r="V55" s="53">
        <f t="shared" si="5"/>
        <v>1.5041582846769048</v>
      </c>
      <c r="W55" s="53">
        <f t="shared" si="6"/>
        <v>4.4163873153248332</v>
      </c>
      <c r="X55" s="53">
        <f t="shared" si="7"/>
        <v>13.335713540098668</v>
      </c>
      <c r="Y55" s="53">
        <f t="shared" si="8"/>
        <v>7.2208009900046441</v>
      </c>
      <c r="Z55" s="53" t="s">
        <v>71</v>
      </c>
    </row>
  </sheetData>
  <mergeCells count="1">
    <mergeCell ref="E4:I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ex_0</vt:lpstr>
      <vt:lpstr>ex_1</vt:lpstr>
      <vt:lpstr>ex_2</vt:lpstr>
      <vt:lpstr>ex_3</vt:lpstr>
      <vt:lpstr>Graph_ex_3</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Bety Ukolova</cp:lastModifiedBy>
  <dcterms:created xsi:type="dcterms:W3CDTF">2015-10-09T21:17:14Z</dcterms:created>
  <dcterms:modified xsi:type="dcterms:W3CDTF">2022-12-20T14:28:36Z</dcterms:modified>
</cp:coreProperties>
</file>