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istofgeebelen/PycharmProjects/ukti/tamato/importer/management/commands/tests/fixtures/trade_remedies/"/>
    </mc:Choice>
  </mc:AlternateContent>
  <bookViews>
    <workbookView xWindow="780" yWindow="1120" windowWidth="26620" windowHeight="8800" tabRatio="500"/>
  </bookViews>
  <sheets>
    <sheet name="Data" sheetId="2" r:id="rId1"/>
    <sheet name="Regs mapping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2" l="1"/>
  <c r="O5" i="2"/>
  <c r="N5" i="2"/>
  <c r="M5" i="2"/>
  <c r="P2" i="2"/>
  <c r="P3" i="2"/>
  <c r="P4" i="2"/>
  <c r="P6" i="2"/>
  <c r="O2" i="2"/>
  <c r="O3" i="2"/>
  <c r="O4" i="2"/>
  <c r="O6" i="2"/>
  <c r="N2" i="2"/>
  <c r="N3" i="2"/>
  <c r="N4" i="2"/>
  <c r="N6" i="2"/>
  <c r="M3" i="2"/>
  <c r="M4" i="2"/>
  <c r="M6" i="2"/>
  <c r="M2" i="2"/>
</calcChain>
</file>

<file path=xl/sharedStrings.xml><?xml version="1.0" encoding="utf-8"?>
<sst xmlns="http://schemas.openxmlformats.org/spreadsheetml/2006/main" count="62" uniqueCount="42">
  <si>
    <t>Legal base</t>
  </si>
  <si>
    <t>Case code</t>
  </si>
  <si>
    <t>Maintain</t>
  </si>
  <si>
    <t>Product</t>
  </si>
  <si>
    <t>No</t>
  </si>
  <si>
    <t>P1</t>
  </si>
  <si>
    <t>Regulation 0001/01</t>
  </si>
  <si>
    <t>AD001</t>
  </si>
  <si>
    <t>Regulation 0002/01</t>
  </si>
  <si>
    <t>Regulation 0003/01</t>
  </si>
  <si>
    <t>Regulation 0001/02</t>
  </si>
  <si>
    <t>AD002</t>
  </si>
  <si>
    <t>Yes</t>
  </si>
  <si>
    <t>P2</t>
  </si>
  <si>
    <t>AD004</t>
  </si>
  <si>
    <t>P3</t>
  </si>
  <si>
    <t>P4</t>
  </si>
  <si>
    <t>Goods code</t>
  </si>
  <si>
    <t>Add code</t>
  </si>
  <si>
    <t>Order No.</t>
  </si>
  <si>
    <t>Start date</t>
  </si>
  <si>
    <t>End date</t>
  </si>
  <si>
    <t>RED_IND</t>
  </si>
  <si>
    <t>Origin</t>
  </si>
  <si>
    <t xml:space="preserve"> Measure type</t>
  </si>
  <si>
    <t>Duty</t>
  </si>
  <si>
    <t>Origin code</t>
  </si>
  <si>
    <t xml:space="preserve"> Meas. type code</t>
  </si>
  <si>
    <t>Maintained</t>
  </si>
  <si>
    <t>CN8 code</t>
  </si>
  <si>
    <t>Definitive anti-dumping duty</t>
  </si>
  <si>
    <t>United States of America</t>
  </si>
  <si>
    <t>US</t>
  </si>
  <si>
    <t>Andorra</t>
  </si>
  <si>
    <t>AD</t>
  </si>
  <si>
    <t>Definitive countervailing duty</t>
  </si>
  <si>
    <t>C555</t>
  </si>
  <si>
    <t xml:space="preserve">144.00 EUR TNE I </t>
  </si>
  <si>
    <t>33.000 %</t>
  </si>
  <si>
    <t>10.000 %</t>
  </si>
  <si>
    <t>20.000 %</t>
  </si>
  <si>
    <t>Cond:  A cert: D-008 (01):216.800 EUR TNE I ; A (01):NIHIL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</si>
</sst>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"/>
  </numFmts>
  <fonts count="5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5B3D7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rgb="FF95B3D7"/>
      </right>
      <top/>
      <bottom style="thin">
        <color rgb="FF95B3D7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4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6" borderId="0" xfId="0" applyNumberFormat="1" applyFont="1" applyFill="1" applyAlignment="1" applyProtection="1"/>
    <xf numFmtId="49" fontId="1" fillId="2" borderId="4" xfId="0" applyNumberFormat="1" applyFont="1" applyFill="1" applyBorder="1"/>
    <xf numFmtId="49" fontId="0" fillId="5" borderId="2" xfId="0" applyNumberFormat="1" applyFont="1" applyFill="1" applyBorder="1" applyAlignmen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8E4BC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\ 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P6" totalsRowShown="0" headerRowDxfId="12" headerRowBorderDxfId="11" tableBorderDxfId="10">
  <autoFilter ref="A1:P6"/>
  <tableColumns count="16">
    <tableColumn id="1" name="Goods code"/>
    <tableColumn id="2" name="Add code"/>
    <tableColumn id="3" name="Order No."/>
    <tableColumn id="4" name="Start date" dataDxfId="9"/>
    <tableColumn id="5" name="End date"/>
    <tableColumn id="6" name="RED_IND"/>
    <tableColumn id="7" name="Origin" dataDxfId="8"/>
    <tableColumn id="8" name=" Measure type" dataDxfId="7"/>
    <tableColumn id="9" name="Legal base" dataDxfId="6"/>
    <tableColumn id="10" name="Duty" dataDxfId="5"/>
    <tableColumn id="11" name="Origin code"/>
    <tableColumn id="12" name=" Meas. type code" dataDxfId="4"/>
    <tableColumn id="13" name="Case code" dataDxfId="3">
      <calculatedColumnFormula>INDEX(Table5[],(MATCH(Table1[[#This Row],[Legal base]],Table5[Legal base],0)),2)</calculatedColumnFormula>
    </tableColumn>
    <tableColumn id="14" name="Maintained" dataDxfId="2">
      <calculatedColumnFormula>INDEX(Table5[#Data],(MATCH(Table1[[#This Row],[Legal base]],Table5[Legal base],0)),3)</calculatedColumnFormula>
    </tableColumn>
    <tableColumn id="15" name="Product" dataDxfId="1">
      <calculatedColumnFormula>INDEX(Table5[#Data],(MATCH(Table1[[#This Row],[Legal base]],Table5[Legal base],0)),4)</calculatedColumnFormula>
    </tableColumn>
    <tableColumn id="16" name="CN8 code" dataDxfId="0">
      <calculatedColumnFormula>LEFT(Table1[[#This Row],[Goods code]],8)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1:D5" totalsRowShown="0">
  <autoFilter ref="A1:D5"/>
  <tableColumns count="4">
    <tableColumn id="1" name="Legal base"/>
    <tableColumn id="2" name="Case code"/>
    <tableColumn id="3" name="Maintain"/>
    <tableColumn id="4" name="Produ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J6" sqref="J6"/>
    </sheetView>
  </sheetViews>
  <sheetFormatPr baseColWidth="10" defaultRowHeight="16" x14ac:dyDescent="0.2"/>
  <cols>
    <col min="1" max="1" width="12.83203125" customWidth="1"/>
    <col min="3" max="4" width="11.1640625" customWidth="1"/>
    <col min="7" max="7" width="20.1640625" customWidth="1"/>
    <col min="8" max="8" width="22.33203125" customWidth="1"/>
    <col min="9" max="9" width="16.6640625" customWidth="1"/>
    <col min="10" max="10" width="18.1640625" customWidth="1"/>
    <col min="11" max="11" width="12.33203125" customWidth="1"/>
    <col min="12" max="12" width="16.5" customWidth="1"/>
    <col min="13" max="13" width="11.33203125" customWidth="1"/>
    <col min="14" max="14" width="12.33203125" customWidth="1"/>
  </cols>
  <sheetData>
    <row r="1" spans="1:16" x14ac:dyDescent="0.2">
      <c r="A1" s="6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0</v>
      </c>
      <c r="J1" s="10" t="s">
        <v>25</v>
      </c>
      <c r="K1" s="7" t="s">
        <v>26</v>
      </c>
      <c r="L1" s="7" t="s">
        <v>27</v>
      </c>
      <c r="M1" s="7" t="s">
        <v>1</v>
      </c>
      <c r="N1" s="7" t="s">
        <v>28</v>
      </c>
      <c r="O1" s="7" t="s">
        <v>3</v>
      </c>
      <c r="P1" s="8" t="s">
        <v>29</v>
      </c>
    </row>
    <row r="2" spans="1:16" x14ac:dyDescent="0.2">
      <c r="A2">
        <v>1000000000</v>
      </c>
      <c r="B2" s="1"/>
      <c r="C2" s="1"/>
      <c r="D2" s="2"/>
      <c r="E2" s="1"/>
      <c r="F2" s="1"/>
      <c r="G2" s="1" t="s">
        <v>31</v>
      </c>
      <c r="H2" s="1" t="s">
        <v>30</v>
      </c>
      <c r="I2" s="1" t="s">
        <v>6</v>
      </c>
      <c r="J2" s="11" t="s">
        <v>38</v>
      </c>
      <c r="K2" s="1" t="s">
        <v>32</v>
      </c>
      <c r="L2" s="1">
        <v>552</v>
      </c>
      <c r="M2" s="3" t="str">
        <f>INDEX(Table5[],(MATCH(Table1[[#This Row],[Legal base]],Table5[Legal base],0)),2)</f>
        <v>AD001</v>
      </c>
      <c r="N2" s="9" t="str">
        <f>INDEX(Table5[#Data],(MATCH(Table1[[#This Row],[Legal base]],Table5[Legal base],0)),3)</f>
        <v>Yes</v>
      </c>
      <c r="O2" s="9" t="str">
        <f>INDEX(Table5[#Data],(MATCH(Table1[[#This Row],[Legal base]],Table5[Legal base],0)),4)</f>
        <v>P1</v>
      </c>
      <c r="P2" s="9" t="str">
        <f>LEFT(Table1[[#This Row],[Goods code]],8)</f>
        <v>10000000</v>
      </c>
    </row>
    <row r="3" spans="1:16" x14ac:dyDescent="0.2">
      <c r="A3">
        <v>1100000000</v>
      </c>
      <c r="B3" s="4"/>
      <c r="C3" s="4"/>
      <c r="D3" s="5"/>
      <c r="E3" s="4"/>
      <c r="F3" s="4"/>
      <c r="G3" s="1" t="s">
        <v>31</v>
      </c>
      <c r="H3" s="4" t="s">
        <v>30</v>
      </c>
      <c r="I3" s="4" t="s">
        <v>10</v>
      </c>
      <c r="J3" s="12" t="s">
        <v>39</v>
      </c>
      <c r="K3" s="4" t="s">
        <v>32</v>
      </c>
      <c r="L3" s="4">
        <v>552</v>
      </c>
      <c r="M3" s="3" t="str">
        <f>INDEX(Table5[],(MATCH(Table1[[#This Row],[Legal base]],Table5[Legal base],0)),2)</f>
        <v>AD002</v>
      </c>
      <c r="N3" s="3" t="str">
        <f>INDEX(Table5[#Data],(MATCH(Table1[[#This Row],[Legal base]],Table5[Legal base],0)),3)</f>
        <v>No</v>
      </c>
      <c r="O3" s="3" t="str">
        <f>INDEX(Table5[#Data],(MATCH(Table1[[#This Row],[Legal base]],Table5[Legal base],0)),4)</f>
        <v>P2</v>
      </c>
      <c r="P3" s="3" t="str">
        <f>LEFT(Table1[[#This Row],[Goods code]],8)</f>
        <v>11000000</v>
      </c>
    </row>
    <row r="4" spans="1:16" x14ac:dyDescent="0.2">
      <c r="A4">
        <v>1200000000</v>
      </c>
      <c r="D4" s="5"/>
      <c r="G4" s="1" t="s">
        <v>31</v>
      </c>
      <c r="H4" s="4" t="s">
        <v>30</v>
      </c>
      <c r="I4" s="4" t="s">
        <v>9</v>
      </c>
      <c r="J4" s="12" t="s">
        <v>37</v>
      </c>
      <c r="K4" t="s">
        <v>32</v>
      </c>
      <c r="L4" s="4">
        <v>552</v>
      </c>
      <c r="M4" s="3" t="str">
        <f>INDEX(Table5[],(MATCH(Table1[[#This Row],[Legal base]],Table5[Legal base],0)),2)</f>
        <v>AD004</v>
      </c>
      <c r="N4" s="3" t="str">
        <f>INDEX(Table5[#Data],(MATCH(Table1[[#This Row],[Legal base]],Table5[Legal base],0)),3)</f>
        <v>Yes</v>
      </c>
      <c r="O4" s="3" t="str">
        <f>INDEX(Table5[#Data],(MATCH(Table1[[#This Row],[Legal base]],Table5[Legal base],0)),4)</f>
        <v>P4</v>
      </c>
      <c r="P4" s="3" t="str">
        <f>LEFT(Table1[[#This Row],[Goods code]],8)</f>
        <v>12000000</v>
      </c>
    </row>
    <row r="5" spans="1:16" x14ac:dyDescent="0.2">
      <c r="A5">
        <v>1200000000</v>
      </c>
      <c r="B5" t="s">
        <v>36</v>
      </c>
      <c r="D5" s="5"/>
      <c r="G5" s="1" t="s">
        <v>31</v>
      </c>
      <c r="H5" s="4" t="s">
        <v>30</v>
      </c>
      <c r="I5" s="4" t="s">
        <v>9</v>
      </c>
      <c r="J5" s="12" t="s">
        <v>40</v>
      </c>
      <c r="K5" t="s">
        <v>32</v>
      </c>
      <c r="L5" s="4">
        <v>552</v>
      </c>
      <c r="M5" s="3" t="str">
        <f>INDEX(Table5[],(MATCH(Table1[[#This Row],[Legal base]],Table5[Legal base],0)),2)</f>
        <v>AD004</v>
      </c>
      <c r="N5" s="3" t="str">
        <f>INDEX(Table5[#Data],(MATCH(Table1[[#This Row],[Legal base]],Table5[Legal base],0)),3)</f>
        <v>Yes</v>
      </c>
      <c r="O5" s="3" t="str">
        <f>INDEX(Table5[#Data],(MATCH(Table1[[#This Row],[Legal base]],Table5[Legal base],0)),4)</f>
        <v>P4</v>
      </c>
      <c r="P5" s="3" t="str">
        <f>LEFT(Table1[[#This Row],[Goods code]],8)</f>
        <v>12000000</v>
      </c>
    </row>
    <row r="6" spans="1:16" x14ac:dyDescent="0.2">
      <c r="A6">
        <v>2000000000</v>
      </c>
      <c r="D6" s="5"/>
      <c r="G6" s="1" t="s">
        <v>33</v>
      </c>
      <c r="H6" s="4" t="s">
        <v>35</v>
      </c>
      <c r="I6" s="4" t="s">
        <v>8</v>
      </c>
      <c r="J6" s="12" t="s">
        <v>41</v>
      </c>
      <c r="K6" t="s">
        <v>34</v>
      </c>
      <c r="L6" s="4">
        <v>554</v>
      </c>
      <c r="M6" s="3" t="str">
        <f>INDEX(Table5[],(MATCH(Table1[[#This Row],[Legal base]],Table5[Legal base],0)),2)</f>
        <v>AD001</v>
      </c>
      <c r="N6" s="3" t="str">
        <f>INDEX(Table5[#Data],(MATCH(Table1[[#This Row],[Legal base]],Table5[Legal base],0)),3)</f>
        <v>Yes</v>
      </c>
      <c r="O6" s="3" t="str">
        <f>INDEX(Table5[#Data],(MATCH(Table1[[#This Row],[Legal base]],Table5[Legal base],0)),4)</f>
        <v>P3</v>
      </c>
      <c r="P6" s="3" t="str">
        <f>LEFT(Table1[[#This Row],[Goods code]],8)</f>
        <v>20000000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baseColWidth="10" defaultRowHeight="16" x14ac:dyDescent="0.2"/>
  <cols>
    <col min="1" max="1" width="18" customWidth="1"/>
    <col min="2" max="2" width="12" customWidth="1"/>
    <col min="3" max="3" width="11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6</v>
      </c>
      <c r="B2" t="s">
        <v>7</v>
      </c>
      <c r="C2" t="s">
        <v>12</v>
      </c>
      <c r="D2" t="s">
        <v>5</v>
      </c>
    </row>
    <row r="3" spans="1:4" x14ac:dyDescent="0.2">
      <c r="A3" t="s">
        <v>10</v>
      </c>
      <c r="B3" t="s">
        <v>11</v>
      </c>
      <c r="C3" t="s">
        <v>4</v>
      </c>
      <c r="D3" t="s">
        <v>13</v>
      </c>
    </row>
    <row r="4" spans="1:4" x14ac:dyDescent="0.2">
      <c r="A4" t="s">
        <v>8</v>
      </c>
      <c r="B4" t="s">
        <v>7</v>
      </c>
      <c r="C4" t="s">
        <v>12</v>
      </c>
      <c r="D4" t="s">
        <v>15</v>
      </c>
    </row>
    <row r="5" spans="1:4" x14ac:dyDescent="0.2">
      <c r="A5" t="s">
        <v>9</v>
      </c>
      <c r="B5" t="s">
        <v>14</v>
      </c>
      <c r="C5" t="s">
        <v>12</v>
      </c>
      <c r="D5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Regs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2020-10-28T13:34:07Z</dcterms:created>
  <dcterms:modified xsi:type="dcterms:W3CDTF">2020-11-06T10:51:50Z</dcterms:modified>
</cp:coreProperties>
</file>