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сергей\Desktop\pavlik\msu\СПЕКТРЫ\Обработка всех прошлых спектров\"/>
    </mc:Choice>
  </mc:AlternateContent>
  <bookViews>
    <workbookView xWindow="-105" yWindow="-105" windowWidth="33120" windowHeight="1812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6" i="1" l="1"/>
  <c r="H127" i="1"/>
  <c r="H128" i="1"/>
  <c r="H129" i="1"/>
  <c r="H125" i="1"/>
  <c r="I118" i="1"/>
  <c r="I119" i="1"/>
  <c r="I120" i="1"/>
  <c r="I121" i="1"/>
  <c r="I122" i="1"/>
  <c r="I117" i="1"/>
  <c r="H27" i="1" l="1"/>
  <c r="E90" i="1" l="1"/>
  <c r="E89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2" i="1"/>
  <c r="E83" i="1"/>
  <c r="E84" i="1"/>
  <c r="E85" i="1"/>
  <c r="E86" i="1"/>
  <c r="E87" i="1"/>
  <c r="E88" i="1"/>
  <c r="E81" i="1"/>
  <c r="J17" i="1" l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31" i="1"/>
  <c r="H32" i="1"/>
  <c r="H33" i="1"/>
  <c r="H34" i="1"/>
  <c r="H35" i="1"/>
  <c r="H36" i="1"/>
  <c r="I29" i="1" l="1"/>
  <c r="K38" i="1"/>
  <c r="J38" i="1"/>
  <c r="K37" i="1"/>
  <c r="J37" i="1"/>
  <c r="K36" i="1"/>
  <c r="J36" i="1"/>
</calcChain>
</file>

<file path=xl/sharedStrings.xml><?xml version="1.0" encoding="utf-8"?>
<sst xmlns="http://schemas.openxmlformats.org/spreadsheetml/2006/main" count="196" uniqueCount="52">
  <si>
    <t>файл</t>
  </si>
  <si>
    <t>дата</t>
  </si>
  <si>
    <t>NEW0001</t>
  </si>
  <si>
    <t>NEW0002</t>
  </si>
  <si>
    <t>NEW0003</t>
  </si>
  <si>
    <t>NEW0004</t>
  </si>
  <si>
    <t>NEW0005</t>
  </si>
  <si>
    <t>NEW0006</t>
  </si>
  <si>
    <t>NEW0007</t>
  </si>
  <si>
    <t>NEW0008</t>
  </si>
  <si>
    <t>NEW0009</t>
  </si>
  <si>
    <t>NEW0010</t>
  </si>
  <si>
    <t>NEW0011</t>
  </si>
  <si>
    <t>NEW0012</t>
  </si>
  <si>
    <t>NEW0013</t>
  </si>
  <si>
    <t>NEW0014</t>
  </si>
  <si>
    <t>NEW0015</t>
  </si>
  <si>
    <t>NEW0016</t>
  </si>
  <si>
    <t>NEW0017</t>
  </si>
  <si>
    <t>NEW0018</t>
  </si>
  <si>
    <t>NEW0019</t>
  </si>
  <si>
    <t>NEW0020</t>
  </si>
  <si>
    <t>NEW0021</t>
  </si>
  <si>
    <t>NEW0022</t>
  </si>
  <si>
    <t>NEW0023</t>
  </si>
  <si>
    <t>NEW0024</t>
  </si>
  <si>
    <t>NEW0025</t>
  </si>
  <si>
    <t>н.п.</t>
  </si>
  <si>
    <t>н.к.</t>
  </si>
  <si>
    <t>шум</t>
  </si>
  <si>
    <t>энергия электронов (eV)</t>
  </si>
  <si>
    <t>E/N (Тд)</t>
  </si>
  <si>
    <t>концентрация электронов (10^15 см^-3)</t>
  </si>
  <si>
    <t>Мах</t>
  </si>
  <si>
    <t>давление (дел)</t>
  </si>
  <si>
    <t>Приведенное эл поле (Тд)</t>
  </si>
  <si>
    <t>Дата</t>
  </si>
  <si>
    <t>Эксперимент</t>
  </si>
  <si>
    <t>Погрешность</t>
  </si>
  <si>
    <t>Рассчитанное</t>
  </si>
  <si>
    <t>0.529</t>
  </si>
  <si>
    <t>ne</t>
  </si>
  <si>
    <t>eV</t>
  </si>
  <si>
    <t>EN</t>
  </si>
  <si>
    <t>p</t>
  </si>
  <si>
    <t>M</t>
  </si>
  <si>
    <t>name</t>
  </si>
  <si>
    <t>NEW0027</t>
  </si>
  <si>
    <t>NEW0028</t>
  </si>
  <si>
    <t>NEW0029</t>
  </si>
  <si>
    <t>NEW0030</t>
  </si>
  <si>
    <t>pnorm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</si>
</sst>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0" borderId="12" xfId="0" applyBorder="1"/>
    <xf numFmtId="0" fontId="0" fillId="4" borderId="6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tabSelected="1" topLeftCell="C109" zoomScaleNormal="100" workbookViewId="0">
      <selection activeCell="H129" sqref="C125:H129"/>
    </sheetView>
  </sheetViews>
  <sheetFormatPr defaultRowHeight="15" x14ac:dyDescent="0.25"/>
  <cols>
    <col min="1" max="1" width="15.7109375" customWidth="1"/>
    <col min="2" max="2" width="14.5703125" customWidth="1"/>
    <col min="3" max="3" width="38.5703125" customWidth="1"/>
    <col min="4" max="4" width="25.42578125" customWidth="1"/>
    <col min="5" max="5" width="9.140625" customWidth="1"/>
    <col min="6" max="6" width="16.28515625" customWidth="1"/>
    <col min="8" max="8" width="12" bestFit="1" customWidth="1"/>
    <col min="9" max="9" width="17.7109375" customWidth="1"/>
    <col min="10" max="10" width="18.140625" customWidth="1"/>
    <col min="11" max="11" width="14.42578125" customWidth="1"/>
    <col min="12" max="12" width="17.28515625" customWidth="1"/>
  </cols>
  <sheetData>
    <row r="1" spans="1:9" ht="15.75" thickBot="1" x14ac:dyDescent="0.3">
      <c r="A1" s="5" t="s">
        <v>1</v>
      </c>
      <c r="B1" s="6" t="s">
        <v>0</v>
      </c>
      <c r="C1" s="6" t="s">
        <v>32</v>
      </c>
      <c r="D1" s="6" t="s">
        <v>30</v>
      </c>
      <c r="E1" s="6" t="s">
        <v>31</v>
      </c>
      <c r="F1" s="6" t="s">
        <v>34</v>
      </c>
      <c r="G1" s="7" t="s">
        <v>33</v>
      </c>
    </row>
    <row r="2" spans="1:9" x14ac:dyDescent="0.25">
      <c r="A2" s="82">
        <v>43851</v>
      </c>
      <c r="B2" s="14" t="s">
        <v>2</v>
      </c>
      <c r="C2" s="10" t="s">
        <v>27</v>
      </c>
      <c r="D2" s="10" t="s">
        <v>28</v>
      </c>
      <c r="E2" s="8">
        <v>805.39300000000003</v>
      </c>
      <c r="F2" s="9">
        <v>20</v>
      </c>
      <c r="G2" s="17"/>
    </row>
    <row r="3" spans="1:9" x14ac:dyDescent="0.25">
      <c r="A3" s="83"/>
      <c r="B3" s="15" t="s">
        <v>3</v>
      </c>
      <c r="C3" s="2" t="s">
        <v>27</v>
      </c>
      <c r="D3" s="2" t="s">
        <v>28</v>
      </c>
      <c r="E3" s="1">
        <v>487.99900000000002</v>
      </c>
      <c r="F3" s="13">
        <v>25</v>
      </c>
      <c r="G3" s="18"/>
    </row>
    <row r="4" spans="1:9" x14ac:dyDescent="0.25">
      <c r="A4" s="83"/>
      <c r="B4" s="15" t="s">
        <v>4</v>
      </c>
      <c r="C4" s="2" t="s">
        <v>27</v>
      </c>
      <c r="D4" s="2" t="s">
        <v>28</v>
      </c>
      <c r="E4" s="1">
        <v>649.73099999999999</v>
      </c>
      <c r="F4" s="13">
        <v>27</v>
      </c>
      <c r="G4" s="18"/>
    </row>
    <row r="5" spans="1:9" x14ac:dyDescent="0.25">
      <c r="A5" s="83"/>
      <c r="B5" s="15" t="s">
        <v>5</v>
      </c>
      <c r="C5" s="2" t="s">
        <v>27</v>
      </c>
      <c r="D5" s="2" t="s">
        <v>28</v>
      </c>
      <c r="E5" s="2" t="s">
        <v>27</v>
      </c>
      <c r="F5" s="13">
        <v>17</v>
      </c>
      <c r="G5" s="18"/>
    </row>
    <row r="6" spans="1:9" x14ac:dyDescent="0.25">
      <c r="A6" s="83"/>
      <c r="B6" s="15" t="s">
        <v>6</v>
      </c>
      <c r="C6" s="2" t="s">
        <v>27</v>
      </c>
      <c r="D6" s="2" t="s">
        <v>28</v>
      </c>
      <c r="E6" s="1">
        <v>457.94799999999998</v>
      </c>
      <c r="F6" s="13">
        <v>28</v>
      </c>
      <c r="G6" s="18"/>
    </row>
    <row r="7" spans="1:9" x14ac:dyDescent="0.25">
      <c r="A7" s="83"/>
      <c r="B7" s="15" t="s">
        <v>7</v>
      </c>
      <c r="C7" s="2" t="s">
        <v>27</v>
      </c>
      <c r="D7" s="2" t="s">
        <v>28</v>
      </c>
      <c r="E7" s="2" t="s">
        <v>27</v>
      </c>
      <c r="F7" s="13">
        <v>31</v>
      </c>
      <c r="G7" s="18"/>
    </row>
    <row r="8" spans="1:9" x14ac:dyDescent="0.25">
      <c r="A8" s="83"/>
      <c r="B8" s="15" t="s">
        <v>8</v>
      </c>
      <c r="C8" s="2" t="s">
        <v>27</v>
      </c>
      <c r="D8" s="2" t="s">
        <v>28</v>
      </c>
      <c r="E8" s="2" t="s">
        <v>27</v>
      </c>
      <c r="F8" s="13">
        <v>33</v>
      </c>
      <c r="G8" s="18"/>
    </row>
    <row r="9" spans="1:9" x14ac:dyDescent="0.25">
      <c r="A9" s="83"/>
      <c r="B9" s="15" t="s">
        <v>9</v>
      </c>
      <c r="C9" s="2" t="s">
        <v>27</v>
      </c>
      <c r="D9" s="2" t="s">
        <v>28</v>
      </c>
      <c r="E9" s="2" t="s">
        <v>27</v>
      </c>
      <c r="F9" s="13">
        <v>33</v>
      </c>
      <c r="G9" s="18"/>
    </row>
    <row r="10" spans="1:9" x14ac:dyDescent="0.25">
      <c r="A10" s="83"/>
      <c r="B10" s="15" t="s">
        <v>10</v>
      </c>
      <c r="C10" s="2" t="s">
        <v>27</v>
      </c>
      <c r="D10" s="2" t="s">
        <v>28</v>
      </c>
      <c r="E10" s="2" t="s">
        <v>27</v>
      </c>
      <c r="F10" s="13">
        <v>24</v>
      </c>
      <c r="G10" s="18"/>
    </row>
    <row r="11" spans="1:9" x14ac:dyDescent="0.25">
      <c r="A11" s="83"/>
      <c r="B11" s="15" t="s">
        <v>11</v>
      </c>
      <c r="C11" s="2" t="s">
        <v>27</v>
      </c>
      <c r="D11" s="2" t="s">
        <v>28</v>
      </c>
      <c r="E11" s="2" t="s">
        <v>27</v>
      </c>
      <c r="F11" s="13">
        <v>27</v>
      </c>
      <c r="G11" s="18"/>
    </row>
    <row r="12" spans="1:9" x14ac:dyDescent="0.25">
      <c r="A12" s="83"/>
      <c r="B12" s="15" t="s">
        <v>12</v>
      </c>
      <c r="C12" s="2" t="s">
        <v>27</v>
      </c>
      <c r="D12" s="2" t="s">
        <v>28</v>
      </c>
      <c r="E12" s="2" t="s">
        <v>27</v>
      </c>
      <c r="F12" s="13">
        <v>30</v>
      </c>
      <c r="G12" s="18"/>
    </row>
    <row r="13" spans="1:9" x14ac:dyDescent="0.25">
      <c r="A13" s="83"/>
      <c r="B13" s="15" t="s">
        <v>13</v>
      </c>
      <c r="C13" s="2" t="s">
        <v>27</v>
      </c>
      <c r="D13" s="2" t="s">
        <v>28</v>
      </c>
      <c r="E13" s="1">
        <v>400</v>
      </c>
      <c r="F13" s="13">
        <v>33</v>
      </c>
      <c r="G13" s="18"/>
    </row>
    <row r="14" spans="1:9" x14ac:dyDescent="0.25">
      <c r="A14" s="83"/>
      <c r="B14" s="15" t="s">
        <v>14</v>
      </c>
      <c r="C14" s="2" t="s">
        <v>27</v>
      </c>
      <c r="D14" s="2" t="s">
        <v>28</v>
      </c>
      <c r="E14" s="2" t="s">
        <v>27</v>
      </c>
      <c r="F14" s="13">
        <v>7</v>
      </c>
      <c r="G14" s="18"/>
      <c r="I14">
        <v>2.2000000000000002</v>
      </c>
    </row>
    <row r="15" spans="1:9" x14ac:dyDescent="0.25">
      <c r="A15" s="83"/>
      <c r="B15" s="15" t="s">
        <v>15</v>
      </c>
      <c r="C15" s="2" t="s">
        <v>27</v>
      </c>
      <c r="D15" s="2" t="s">
        <v>28</v>
      </c>
      <c r="E15" s="2" t="s">
        <v>27</v>
      </c>
      <c r="F15" s="13">
        <v>10</v>
      </c>
      <c r="G15" s="18"/>
      <c r="I15">
        <v>12</v>
      </c>
    </row>
    <row r="16" spans="1:9" x14ac:dyDescent="0.25">
      <c r="A16" s="83"/>
      <c r="B16" s="15" t="s">
        <v>16</v>
      </c>
      <c r="C16" s="2" t="s">
        <v>27</v>
      </c>
      <c r="D16" s="2" t="s">
        <v>28</v>
      </c>
      <c r="E16" s="2" t="s">
        <v>27</v>
      </c>
      <c r="F16" s="13">
        <v>12</v>
      </c>
      <c r="G16" s="18"/>
    </row>
    <row r="17" spans="1:10" x14ac:dyDescent="0.25">
      <c r="A17" s="83"/>
      <c r="B17" s="15" t="s">
        <v>17</v>
      </c>
      <c r="C17" s="1">
        <v>1.155</v>
      </c>
      <c r="D17" s="1">
        <v>3</v>
      </c>
      <c r="E17" s="2" t="s">
        <v>27</v>
      </c>
      <c r="F17" s="13">
        <v>40</v>
      </c>
      <c r="G17" s="18"/>
      <c r="H17">
        <f>C17/(F17*100000/(300*294*1.38*1E-23))*1E+21</f>
        <v>3.5145495000000001E-4</v>
      </c>
      <c r="J17">
        <f>I14/(I15*100000/(300*294*1.38*1E-23))*1E+21</f>
        <v>2.2314599999999998E-3</v>
      </c>
    </row>
    <row r="18" spans="1:10" x14ac:dyDescent="0.25">
      <c r="A18" s="83"/>
      <c r="B18" s="15" t="s">
        <v>18</v>
      </c>
      <c r="C18" s="1">
        <v>0.36499999999999999</v>
      </c>
      <c r="D18" s="1">
        <v>2.1</v>
      </c>
      <c r="E18" s="2" t="s">
        <v>27</v>
      </c>
      <c r="F18" s="13">
        <v>10</v>
      </c>
      <c r="G18" s="18"/>
      <c r="H18">
        <f t="shared" ref="H18:H36" si="0">C18/(F18*100000/(300*294*1.38*1E-23))*1E+21</f>
        <v>4.4426339999999989E-4</v>
      </c>
    </row>
    <row r="19" spans="1:10" x14ac:dyDescent="0.25">
      <c r="A19" s="83"/>
      <c r="B19" s="15" t="s">
        <v>19</v>
      </c>
      <c r="C19" s="2" t="s">
        <v>27</v>
      </c>
      <c r="D19" s="1">
        <v>2.2000000000000002</v>
      </c>
      <c r="E19" s="2" t="s">
        <v>27</v>
      </c>
      <c r="F19" s="13">
        <v>14</v>
      </c>
      <c r="G19" s="18"/>
      <c r="H19" t="e">
        <f t="shared" si="0"/>
        <v>#VALUE!</v>
      </c>
    </row>
    <row r="20" spans="1:10" x14ac:dyDescent="0.25">
      <c r="A20" s="83"/>
      <c r="B20" s="15" t="s">
        <v>20</v>
      </c>
      <c r="C20" s="1">
        <v>0.54700000000000004</v>
      </c>
      <c r="D20" s="1">
        <v>2</v>
      </c>
      <c r="E20" s="2" t="s">
        <v>27</v>
      </c>
      <c r="F20" s="13">
        <v>18</v>
      </c>
      <c r="G20" s="18"/>
      <c r="H20">
        <f t="shared" si="0"/>
        <v>3.6988139999999999E-4</v>
      </c>
    </row>
    <row r="21" spans="1:10" x14ac:dyDescent="0.25">
      <c r="A21" s="83"/>
      <c r="B21" s="15" t="s">
        <v>21</v>
      </c>
      <c r="C21" s="1">
        <v>0.89100000000000001</v>
      </c>
      <c r="D21" s="4" t="s">
        <v>29</v>
      </c>
      <c r="E21" s="2" t="s">
        <v>27</v>
      </c>
      <c r="F21" s="13">
        <v>26</v>
      </c>
      <c r="G21" s="18"/>
      <c r="H21">
        <f t="shared" si="0"/>
        <v>4.1711136923076913E-4</v>
      </c>
    </row>
    <row r="22" spans="1:10" x14ac:dyDescent="0.25">
      <c r="A22" s="83"/>
      <c r="B22" s="15" t="s">
        <v>22</v>
      </c>
      <c r="C22" s="1">
        <v>1.131</v>
      </c>
      <c r="D22" s="4" t="s">
        <v>29</v>
      </c>
      <c r="E22" s="2" t="s">
        <v>27</v>
      </c>
      <c r="F22" s="13">
        <v>40</v>
      </c>
      <c r="G22" s="18"/>
      <c r="H22">
        <f t="shared" si="0"/>
        <v>3.4415199000000001E-4</v>
      </c>
    </row>
    <row r="23" spans="1:10" x14ac:dyDescent="0.25">
      <c r="A23" s="83"/>
      <c r="B23" s="15" t="s">
        <v>23</v>
      </c>
      <c r="C23" s="1">
        <v>0.90800000000000003</v>
      </c>
      <c r="D23" s="4" t="s">
        <v>29</v>
      </c>
      <c r="E23" s="2" t="s">
        <v>27</v>
      </c>
      <c r="F23" s="13">
        <v>26</v>
      </c>
      <c r="G23" s="18"/>
      <c r="H23">
        <f t="shared" si="0"/>
        <v>4.2506972307692302E-4</v>
      </c>
    </row>
    <row r="24" spans="1:10" x14ac:dyDescent="0.25">
      <c r="A24" s="83"/>
      <c r="B24" s="15" t="s">
        <v>24</v>
      </c>
      <c r="C24" s="1">
        <v>0.90200000000000002</v>
      </c>
      <c r="D24" s="4">
        <v>2.8</v>
      </c>
      <c r="E24" s="2" t="s">
        <v>27</v>
      </c>
      <c r="F24" s="13">
        <v>27</v>
      </c>
      <c r="G24" s="18"/>
      <c r="H24">
        <f t="shared" si="0"/>
        <v>4.0662159999999996E-4</v>
      </c>
    </row>
    <row r="25" spans="1:10" x14ac:dyDescent="0.25">
      <c r="A25" s="83"/>
      <c r="B25" s="15" t="s">
        <v>25</v>
      </c>
      <c r="C25" s="1">
        <v>1.0029999999999999</v>
      </c>
      <c r="D25" s="1">
        <v>3</v>
      </c>
      <c r="E25" s="2" t="s">
        <v>27</v>
      </c>
      <c r="F25" s="13">
        <v>30</v>
      </c>
      <c r="G25" s="18"/>
      <c r="H25">
        <f t="shared" si="0"/>
        <v>4.0693715999999991E-4</v>
      </c>
    </row>
    <row r="26" spans="1:10" ht="15.75" thickBot="1" x14ac:dyDescent="0.3">
      <c r="A26" s="84"/>
      <c r="B26" s="16" t="s">
        <v>26</v>
      </c>
      <c r="C26" s="12">
        <v>1.0449999999999999</v>
      </c>
      <c r="D26" s="12">
        <v>3.1</v>
      </c>
      <c r="E26" s="20" t="s">
        <v>27</v>
      </c>
      <c r="F26" s="11">
        <v>35</v>
      </c>
      <c r="G26" s="21"/>
      <c r="H26">
        <f t="shared" si="0"/>
        <v>3.6340919999999988E-4</v>
      </c>
    </row>
    <row r="27" spans="1:10" x14ac:dyDescent="0.25">
      <c r="A27" s="85">
        <v>44252</v>
      </c>
      <c r="B27" s="34" t="s">
        <v>2</v>
      </c>
      <c r="C27" s="8">
        <v>0.30399999999999999</v>
      </c>
      <c r="D27" s="22" t="s">
        <v>29</v>
      </c>
      <c r="E27" s="8">
        <v>958.56799999999998</v>
      </c>
      <c r="F27" s="9">
        <v>12</v>
      </c>
      <c r="G27" s="17"/>
      <c r="H27">
        <f>C27/(F27*100000/(300*294*1.38*1E-23))*1E+21</f>
        <v>3.083471999999999E-4</v>
      </c>
    </row>
    <row r="28" spans="1:10" x14ac:dyDescent="0.25">
      <c r="A28" s="86"/>
      <c r="B28" s="35" t="s">
        <v>3</v>
      </c>
      <c r="C28" s="2" t="s">
        <v>27</v>
      </c>
      <c r="D28" s="1">
        <v>2.8</v>
      </c>
      <c r="E28" s="1">
        <v>1082.8340000000001</v>
      </c>
      <c r="F28" s="13">
        <v>23</v>
      </c>
      <c r="G28" s="18"/>
      <c r="H28" t="e">
        <f t="shared" si="0"/>
        <v>#VALUE!</v>
      </c>
    </row>
    <row r="29" spans="1:10" x14ac:dyDescent="0.25">
      <c r="A29" s="86"/>
      <c r="B29" s="35" t="s">
        <v>4</v>
      </c>
      <c r="C29" s="1">
        <v>0.35799999999999998</v>
      </c>
      <c r="D29" s="1">
        <v>2.8</v>
      </c>
      <c r="E29" s="2" t="s">
        <v>27</v>
      </c>
      <c r="F29" s="13">
        <v>23</v>
      </c>
      <c r="G29" s="18"/>
      <c r="H29">
        <f t="shared" si="0"/>
        <v>1.8945359999999998E-4</v>
      </c>
      <c r="I29">
        <f>AVERAGE(H27,H29,H31,H32,H33,H34,H35)</f>
        <v>1.7368503272727272E-4</v>
      </c>
    </row>
    <row r="30" spans="1:10" x14ac:dyDescent="0.25">
      <c r="A30" s="86"/>
      <c r="B30" s="35" t="s">
        <v>5</v>
      </c>
      <c r="C30" s="1">
        <v>4.4550000000000001</v>
      </c>
      <c r="D30" s="1">
        <v>3.2</v>
      </c>
      <c r="E30" s="1">
        <v>1054.5160000000001</v>
      </c>
      <c r="F30" s="3">
        <v>25</v>
      </c>
      <c r="G30" s="24"/>
      <c r="H30">
        <f t="shared" si="0"/>
        <v>2.1689791199999997E-3</v>
      </c>
    </row>
    <row r="31" spans="1:10" x14ac:dyDescent="0.25">
      <c r="A31" s="86"/>
      <c r="B31" s="35" t="s">
        <v>6</v>
      </c>
      <c r="C31" s="1">
        <v>0.40699999999999997</v>
      </c>
      <c r="D31" s="1">
        <v>3.2</v>
      </c>
      <c r="E31" s="2" t="s">
        <v>27</v>
      </c>
      <c r="F31" s="13">
        <v>35</v>
      </c>
      <c r="G31" s="24"/>
      <c r="H31">
        <f t="shared" si="0"/>
        <v>1.4153831999999997E-4</v>
      </c>
    </row>
    <row r="32" spans="1:10" x14ac:dyDescent="0.25">
      <c r="A32" s="86"/>
      <c r="B32" s="35" t="s">
        <v>7</v>
      </c>
      <c r="C32" s="1">
        <v>0.45900000000000002</v>
      </c>
      <c r="D32" s="1">
        <v>3.1</v>
      </c>
      <c r="E32" s="2" t="s">
        <v>27</v>
      </c>
      <c r="F32" s="13">
        <v>35</v>
      </c>
      <c r="G32" s="24"/>
      <c r="H32">
        <f t="shared" si="0"/>
        <v>1.5962183999999996E-4</v>
      </c>
    </row>
    <row r="33" spans="1:12" x14ac:dyDescent="0.25">
      <c r="A33" s="86"/>
      <c r="B33" s="35" t="s">
        <v>8</v>
      </c>
      <c r="C33" s="1">
        <v>0.496</v>
      </c>
      <c r="D33" s="1">
        <v>3.4</v>
      </c>
      <c r="E33" s="2" t="s">
        <v>27</v>
      </c>
      <c r="F33" s="13">
        <v>45</v>
      </c>
      <c r="G33" s="24"/>
      <c r="H33">
        <f t="shared" si="0"/>
        <v>1.3415807999999998E-4</v>
      </c>
    </row>
    <row r="34" spans="1:12" x14ac:dyDescent="0.25">
      <c r="A34" s="86"/>
      <c r="B34" s="35" t="s">
        <v>9</v>
      </c>
      <c r="C34" s="1">
        <v>0.501</v>
      </c>
      <c r="D34" s="1">
        <v>3.3</v>
      </c>
      <c r="E34" s="2" t="s">
        <v>27</v>
      </c>
      <c r="F34" s="13">
        <v>45</v>
      </c>
      <c r="G34" s="24"/>
      <c r="H34">
        <f t="shared" si="0"/>
        <v>1.3551047999999996E-4</v>
      </c>
      <c r="I34" s="91" t="s">
        <v>35</v>
      </c>
      <c r="J34" s="91"/>
      <c r="K34" s="91"/>
      <c r="L34" s="91"/>
    </row>
    <row r="35" spans="1:12" x14ac:dyDescent="0.25">
      <c r="A35" s="86"/>
      <c r="B35" s="35" t="s">
        <v>10</v>
      </c>
      <c r="C35" s="1">
        <v>0.66500000000000004</v>
      </c>
      <c r="D35" s="1">
        <v>3.4</v>
      </c>
      <c r="E35" s="2" t="s">
        <v>27</v>
      </c>
      <c r="F35" s="13">
        <v>55</v>
      </c>
      <c r="G35" s="24"/>
      <c r="H35">
        <f t="shared" si="0"/>
        <v>1.4716570909090908E-4</v>
      </c>
      <c r="I35" s="13" t="s">
        <v>36</v>
      </c>
      <c r="J35" s="13" t="s">
        <v>37</v>
      </c>
      <c r="K35" s="13" t="s">
        <v>38</v>
      </c>
      <c r="L35" s="13" t="s">
        <v>39</v>
      </c>
    </row>
    <row r="36" spans="1:12" ht="15.75" thickBot="1" x14ac:dyDescent="0.3">
      <c r="A36" s="86"/>
      <c r="B36" s="36" t="s">
        <v>11</v>
      </c>
      <c r="C36" s="12">
        <v>0.66600000000000004</v>
      </c>
      <c r="D36" s="12">
        <v>3.5</v>
      </c>
      <c r="E36" s="20" t="s">
        <v>27</v>
      </c>
      <c r="F36" s="11">
        <v>55</v>
      </c>
      <c r="G36" s="27"/>
      <c r="H36">
        <f t="shared" si="0"/>
        <v>1.4738701090909089E-4</v>
      </c>
      <c r="I36" s="65">
        <v>44252</v>
      </c>
      <c r="J36" s="66">
        <f>AVERAGE(E27,E28,E30)</f>
        <v>1031.9726666666668</v>
      </c>
      <c r="K36" s="66">
        <f>(VAR(E27,E28,E30))^0.5</f>
        <v>65.12803618514333</v>
      </c>
      <c r="L36" s="66"/>
    </row>
    <row r="37" spans="1:12" x14ac:dyDescent="0.25">
      <c r="A37" s="87"/>
      <c r="B37" s="30" t="s">
        <v>12</v>
      </c>
      <c r="C37" s="37" t="s">
        <v>29</v>
      </c>
      <c r="D37" s="37" t="s">
        <v>29</v>
      </c>
      <c r="E37" s="31" t="s">
        <v>27</v>
      </c>
      <c r="F37" s="32"/>
      <c r="G37" s="33">
        <v>2.73</v>
      </c>
      <c r="I37" s="65">
        <v>44273</v>
      </c>
      <c r="J37" s="66">
        <f>AVERAGE(E44,E46,E47:E51)</f>
        <v>710.28571428571433</v>
      </c>
      <c r="K37" s="66">
        <f>(VAR(E44,E46:E51))^0.5</f>
        <v>83.717211065416166</v>
      </c>
      <c r="L37" s="66"/>
    </row>
    <row r="38" spans="1:12" x14ac:dyDescent="0.25">
      <c r="A38" s="87"/>
      <c r="B38" s="3" t="s">
        <v>13</v>
      </c>
      <c r="C38" s="4" t="s">
        <v>29</v>
      </c>
      <c r="D38" s="1">
        <v>3.2</v>
      </c>
      <c r="E38" s="2" t="s">
        <v>27</v>
      </c>
      <c r="F38" s="25"/>
      <c r="G38" s="24"/>
      <c r="I38" s="65">
        <v>44280</v>
      </c>
      <c r="J38" s="66">
        <f>AVERAGE(E53,E57,E61,E64)</f>
        <v>851.25</v>
      </c>
      <c r="K38" s="66">
        <f>(VAR(E53,E57,E61,E64))^0.5</f>
        <v>227.48974335853768</v>
      </c>
      <c r="L38" s="66"/>
    </row>
    <row r="39" spans="1:12" x14ac:dyDescent="0.25">
      <c r="A39" s="87"/>
      <c r="B39" s="3" t="s">
        <v>14</v>
      </c>
      <c r="C39" s="1" t="s">
        <v>40</v>
      </c>
      <c r="D39" s="1">
        <v>3.2</v>
      </c>
      <c r="E39" s="2" t="s">
        <v>27</v>
      </c>
      <c r="F39" s="25">
        <v>7</v>
      </c>
      <c r="G39" s="24">
        <v>2.83</v>
      </c>
    </row>
    <row r="40" spans="1:12" x14ac:dyDescent="0.25">
      <c r="A40" s="87"/>
      <c r="B40" s="3" t="s">
        <v>15</v>
      </c>
      <c r="C40" s="4" t="s">
        <v>29</v>
      </c>
      <c r="D40" s="4" t="s">
        <v>29</v>
      </c>
      <c r="E40" s="2" t="s">
        <v>27</v>
      </c>
      <c r="F40" s="25"/>
      <c r="G40" s="24">
        <v>4.1100000000000003</v>
      </c>
    </row>
    <row r="41" spans="1:12" x14ac:dyDescent="0.25">
      <c r="A41" s="87"/>
      <c r="B41" s="3" t="s">
        <v>16</v>
      </c>
      <c r="C41" s="4" t="s">
        <v>29</v>
      </c>
      <c r="D41" s="4" t="s">
        <v>29</v>
      </c>
      <c r="E41" s="2" t="s">
        <v>27</v>
      </c>
      <c r="F41" s="25"/>
      <c r="G41" s="24">
        <v>4.1100000000000003</v>
      </c>
    </row>
    <row r="42" spans="1:12" x14ac:dyDescent="0.25">
      <c r="A42" s="87"/>
      <c r="B42" s="3" t="s">
        <v>17</v>
      </c>
      <c r="C42" s="1">
        <v>2.0649999999999999</v>
      </c>
      <c r="D42" s="1">
        <v>2.6</v>
      </c>
      <c r="E42" s="2" t="s">
        <v>27</v>
      </c>
      <c r="F42" s="25">
        <v>4</v>
      </c>
      <c r="G42" s="24">
        <v>4.29</v>
      </c>
    </row>
    <row r="43" spans="1:12" ht="15.75" thickBot="1" x14ac:dyDescent="0.3">
      <c r="A43" s="88"/>
      <c r="B43" s="19" t="s">
        <v>18</v>
      </c>
      <c r="C43" s="20" t="s">
        <v>27</v>
      </c>
      <c r="D43" s="23" t="s">
        <v>29</v>
      </c>
      <c r="E43" s="20" t="s">
        <v>27</v>
      </c>
      <c r="F43" s="26"/>
      <c r="G43" s="27">
        <v>3.95</v>
      </c>
    </row>
    <row r="44" spans="1:12" ht="15.75" thickBot="1" x14ac:dyDescent="0.3">
      <c r="A44" s="85">
        <v>44273</v>
      </c>
      <c r="B44" s="34" t="s">
        <v>2</v>
      </c>
      <c r="C44" s="10" t="s">
        <v>27</v>
      </c>
      <c r="D44" s="23" t="s">
        <v>29</v>
      </c>
      <c r="E44" s="28">
        <v>726</v>
      </c>
      <c r="F44" s="28">
        <v>22</v>
      </c>
      <c r="G44" s="29"/>
    </row>
    <row r="45" spans="1:12" ht="15.75" thickBot="1" x14ac:dyDescent="0.3">
      <c r="A45" s="89"/>
      <c r="B45" s="35" t="s">
        <v>3</v>
      </c>
      <c r="C45" s="1">
        <v>0.32600000000000001</v>
      </c>
      <c r="D45" s="23" t="s">
        <v>29</v>
      </c>
      <c r="E45" s="25" t="s">
        <v>27</v>
      </c>
      <c r="F45" s="25">
        <v>1.5</v>
      </c>
      <c r="G45" s="24"/>
    </row>
    <row r="46" spans="1:12" ht="15.75" thickBot="1" x14ac:dyDescent="0.3">
      <c r="A46" s="89"/>
      <c r="B46" s="36" t="s">
        <v>4</v>
      </c>
      <c r="C46" s="20" t="s">
        <v>27</v>
      </c>
      <c r="D46" s="23" t="s">
        <v>29</v>
      </c>
      <c r="E46" s="26">
        <v>686</v>
      </c>
      <c r="F46" s="26">
        <v>1.5</v>
      </c>
      <c r="G46" s="27"/>
    </row>
    <row r="47" spans="1:12" ht="15.75" thickBot="1" x14ac:dyDescent="0.3">
      <c r="A47" s="83"/>
      <c r="B47" s="30" t="s">
        <v>5</v>
      </c>
      <c r="C47" s="31" t="s">
        <v>27</v>
      </c>
      <c r="D47" s="23" t="s">
        <v>29</v>
      </c>
      <c r="E47" s="32">
        <v>658</v>
      </c>
      <c r="F47" s="32"/>
      <c r="G47" s="33">
        <v>4.54</v>
      </c>
    </row>
    <row r="48" spans="1:12" ht="15.75" thickBot="1" x14ac:dyDescent="0.3">
      <c r="A48" s="83"/>
      <c r="B48" s="3" t="s">
        <v>6</v>
      </c>
      <c r="C48" s="2" t="s">
        <v>27</v>
      </c>
      <c r="D48" s="23">
        <v>2.4</v>
      </c>
      <c r="E48" s="25">
        <v>654</v>
      </c>
      <c r="F48" s="25">
        <v>0.5</v>
      </c>
      <c r="G48" s="24">
        <v>4.83</v>
      </c>
    </row>
    <row r="49" spans="1:7" ht="15.75" thickBot="1" x14ac:dyDescent="0.3">
      <c r="A49" s="83"/>
      <c r="B49" s="3" t="s">
        <v>7</v>
      </c>
      <c r="C49" s="1">
        <v>2.1389999999999998</v>
      </c>
      <c r="D49" s="23" t="s">
        <v>29</v>
      </c>
      <c r="E49" s="25">
        <v>702</v>
      </c>
      <c r="F49" s="25"/>
      <c r="G49" s="24">
        <v>4.83</v>
      </c>
    </row>
    <row r="50" spans="1:7" ht="15.75" thickBot="1" x14ac:dyDescent="0.3">
      <c r="A50" s="83"/>
      <c r="B50" s="3" t="s">
        <v>8</v>
      </c>
      <c r="C50" s="2" t="s">
        <v>27</v>
      </c>
      <c r="D50" s="23" t="s">
        <v>29</v>
      </c>
      <c r="E50" s="25">
        <v>656</v>
      </c>
      <c r="F50" s="25"/>
      <c r="G50" s="24">
        <v>4.4000000000000004</v>
      </c>
    </row>
    <row r="51" spans="1:7" ht="15.75" thickBot="1" x14ac:dyDescent="0.3">
      <c r="A51" s="83"/>
      <c r="B51" s="3" t="s">
        <v>9</v>
      </c>
      <c r="C51" s="2" t="s">
        <v>27</v>
      </c>
      <c r="D51" s="23" t="s">
        <v>29</v>
      </c>
      <c r="E51" s="25">
        <v>890</v>
      </c>
      <c r="F51" s="25"/>
      <c r="G51" s="24">
        <v>4.75</v>
      </c>
    </row>
    <row r="52" spans="1:7" ht="15.75" thickBot="1" x14ac:dyDescent="0.3">
      <c r="A52" s="90"/>
      <c r="B52" s="38" t="s">
        <v>10</v>
      </c>
      <c r="C52" s="39" t="s">
        <v>27</v>
      </c>
      <c r="D52" s="40">
        <v>3.4</v>
      </c>
      <c r="E52" s="41" t="s">
        <v>27</v>
      </c>
      <c r="F52" s="41">
        <v>5</v>
      </c>
      <c r="G52" s="42">
        <v>3.22</v>
      </c>
    </row>
    <row r="53" spans="1:7" ht="15.75" thickBot="1" x14ac:dyDescent="0.3">
      <c r="A53" s="85">
        <v>44280</v>
      </c>
      <c r="B53" s="47" t="s">
        <v>2</v>
      </c>
      <c r="C53" s="59" t="s">
        <v>27</v>
      </c>
      <c r="D53" s="48"/>
      <c r="E53" s="48">
        <v>877</v>
      </c>
      <c r="F53" s="48">
        <v>24</v>
      </c>
      <c r="G53" s="49"/>
    </row>
    <row r="54" spans="1:7" x14ac:dyDescent="0.25">
      <c r="A54" s="89"/>
      <c r="B54" s="45" t="s">
        <v>3</v>
      </c>
      <c r="C54" s="51" t="s">
        <v>27</v>
      </c>
      <c r="D54" s="50"/>
      <c r="E54" s="51" t="s">
        <v>27</v>
      </c>
      <c r="F54" s="50"/>
      <c r="G54" s="50">
        <v>3.36</v>
      </c>
    </row>
    <row r="55" spans="1:7" x14ac:dyDescent="0.25">
      <c r="A55" s="89"/>
      <c r="B55" s="43" t="s">
        <v>4</v>
      </c>
      <c r="C55" s="60">
        <v>0.77900000000000003</v>
      </c>
      <c r="D55" s="13">
        <v>3</v>
      </c>
      <c r="E55" s="52" t="s">
        <v>27</v>
      </c>
      <c r="F55" s="13">
        <v>5</v>
      </c>
      <c r="G55" s="13">
        <v>3.74</v>
      </c>
    </row>
    <row r="56" spans="1:7" ht="15.75" thickBot="1" x14ac:dyDescent="0.3">
      <c r="A56" s="83"/>
      <c r="B56" s="46" t="s">
        <v>5</v>
      </c>
      <c r="C56" s="54" t="s">
        <v>27</v>
      </c>
      <c r="D56" s="53"/>
      <c r="E56" s="54" t="s">
        <v>27</v>
      </c>
      <c r="F56" s="53"/>
      <c r="G56" s="55">
        <v>3.44</v>
      </c>
    </row>
    <row r="57" spans="1:7" ht="15.75" thickBot="1" x14ac:dyDescent="0.3">
      <c r="A57" s="89"/>
      <c r="B57" s="47" t="s">
        <v>6</v>
      </c>
      <c r="C57" s="59" t="s">
        <v>27</v>
      </c>
      <c r="D57" s="48"/>
      <c r="E57" s="48">
        <v>538</v>
      </c>
      <c r="F57" s="48">
        <v>5</v>
      </c>
      <c r="G57" s="49"/>
    </row>
    <row r="58" spans="1:7" x14ac:dyDescent="0.25">
      <c r="A58" s="83"/>
      <c r="B58" s="45" t="s">
        <v>7</v>
      </c>
      <c r="C58" s="61">
        <v>0.68300000000000005</v>
      </c>
      <c r="D58" s="50">
        <v>3</v>
      </c>
      <c r="E58" s="51" t="s">
        <v>27</v>
      </c>
      <c r="F58" s="50">
        <v>5</v>
      </c>
      <c r="G58" s="56">
        <v>3.742</v>
      </c>
    </row>
    <row r="59" spans="1:7" x14ac:dyDescent="0.25">
      <c r="A59" s="83"/>
      <c r="B59" s="43" t="s">
        <v>8</v>
      </c>
      <c r="C59" s="52" t="s">
        <v>27</v>
      </c>
      <c r="D59" s="13"/>
      <c r="E59" s="52" t="s">
        <v>27</v>
      </c>
      <c r="F59" s="13"/>
      <c r="G59" s="57">
        <v>2.91</v>
      </c>
    </row>
    <row r="60" spans="1:7" x14ac:dyDescent="0.25">
      <c r="A60" s="83"/>
      <c r="B60" s="43" t="s">
        <v>9</v>
      </c>
      <c r="C60" s="52" t="s">
        <v>27</v>
      </c>
      <c r="D60" s="13"/>
      <c r="E60" s="52" t="s">
        <v>27</v>
      </c>
      <c r="F60" s="13"/>
      <c r="G60" s="57">
        <v>3.79</v>
      </c>
    </row>
    <row r="61" spans="1:7" x14ac:dyDescent="0.25">
      <c r="A61" s="83"/>
      <c r="B61" s="43" t="s">
        <v>10</v>
      </c>
      <c r="C61" s="60">
        <v>0.78900000000000003</v>
      </c>
      <c r="D61" s="13"/>
      <c r="E61" s="13">
        <v>1082</v>
      </c>
      <c r="F61" s="13"/>
      <c r="G61" s="57">
        <v>3.7</v>
      </c>
    </row>
    <row r="62" spans="1:7" x14ac:dyDescent="0.25">
      <c r="A62" s="83"/>
      <c r="B62" s="43" t="s">
        <v>11</v>
      </c>
      <c r="C62" s="60">
        <v>0.59299999999999997</v>
      </c>
      <c r="D62" s="13">
        <v>3.3</v>
      </c>
      <c r="E62" s="52" t="s">
        <v>27</v>
      </c>
      <c r="F62" s="13">
        <v>5</v>
      </c>
      <c r="G62" s="57">
        <v>3.7</v>
      </c>
    </row>
    <row r="63" spans="1:7" x14ac:dyDescent="0.25">
      <c r="A63" s="83"/>
      <c r="B63" s="43" t="s">
        <v>12</v>
      </c>
      <c r="C63" s="60">
        <v>0.53900000000000003</v>
      </c>
      <c r="D63" s="13">
        <v>3.1</v>
      </c>
      <c r="E63" s="52" t="s">
        <v>27</v>
      </c>
      <c r="F63" s="13">
        <v>5</v>
      </c>
      <c r="G63" s="57">
        <v>3.44</v>
      </c>
    </row>
    <row r="64" spans="1:7" ht="15.75" thickBot="1" x14ac:dyDescent="0.3">
      <c r="A64" s="84"/>
      <c r="B64" s="44" t="s">
        <v>13</v>
      </c>
      <c r="C64" s="62">
        <v>0.6</v>
      </c>
      <c r="D64" s="11"/>
      <c r="E64" s="11">
        <v>908</v>
      </c>
      <c r="F64" s="11"/>
      <c r="G64" s="58">
        <v>3.7</v>
      </c>
    </row>
    <row r="66" spans="1:6" x14ac:dyDescent="0.25">
      <c r="C66" s="64"/>
      <c r="D66" s="64"/>
      <c r="E66" s="64"/>
    </row>
    <row r="67" spans="1:6" x14ac:dyDescent="0.25">
      <c r="A67" s="71">
        <v>3300</v>
      </c>
      <c r="B67" s="71">
        <v>50</v>
      </c>
      <c r="C67" s="32">
        <v>656</v>
      </c>
      <c r="D67" s="33">
        <v>2.3839999999999999</v>
      </c>
      <c r="E67" s="68">
        <v>186</v>
      </c>
      <c r="F67" s="64"/>
    </row>
    <row r="68" spans="1:6" x14ac:dyDescent="0.25">
      <c r="A68" s="71">
        <v>2600</v>
      </c>
      <c r="B68" s="71">
        <v>250</v>
      </c>
      <c r="C68" s="25">
        <v>890</v>
      </c>
      <c r="D68" s="24">
        <v>2.4550000000000001</v>
      </c>
      <c r="E68" s="63">
        <v>218</v>
      </c>
      <c r="F68" s="64"/>
    </row>
    <row r="69" spans="1:6" x14ac:dyDescent="0.25">
      <c r="A69" s="71">
        <v>2600</v>
      </c>
      <c r="B69" s="71">
        <v>450</v>
      </c>
      <c r="C69" s="25">
        <v>654</v>
      </c>
      <c r="D69" s="24">
        <v>10.47</v>
      </c>
      <c r="E69" s="63">
        <v>188</v>
      </c>
      <c r="F69" s="64"/>
    </row>
    <row r="70" spans="1:6" x14ac:dyDescent="0.25">
      <c r="A70" s="71">
        <v>1600</v>
      </c>
      <c r="B70" s="71">
        <v>650</v>
      </c>
      <c r="C70" s="25">
        <v>658</v>
      </c>
      <c r="D70" s="24">
        <v>4.8280000000000003</v>
      </c>
      <c r="E70" s="63">
        <v>178</v>
      </c>
      <c r="F70" s="64"/>
    </row>
    <row r="71" spans="1:6" x14ac:dyDescent="0.25">
      <c r="A71" s="71">
        <v>1200</v>
      </c>
      <c r="B71" s="71">
        <v>850</v>
      </c>
      <c r="C71" s="67">
        <v>1082</v>
      </c>
      <c r="D71" s="57">
        <v>21.974</v>
      </c>
      <c r="E71" s="63">
        <v>235</v>
      </c>
      <c r="F71" s="64"/>
    </row>
    <row r="72" spans="1:6" ht="15.75" thickBot="1" x14ac:dyDescent="0.3">
      <c r="A72" s="71">
        <v>800</v>
      </c>
      <c r="B72" s="71">
        <v>1050</v>
      </c>
      <c r="C72" s="11">
        <v>908</v>
      </c>
      <c r="D72" s="58">
        <v>21.974</v>
      </c>
      <c r="E72" s="63">
        <v>215</v>
      </c>
      <c r="F72" s="64"/>
    </row>
    <row r="73" spans="1:6" x14ac:dyDescent="0.25">
      <c r="A73" s="71">
        <v>400</v>
      </c>
      <c r="B73" s="71">
        <v>1250</v>
      </c>
      <c r="C73" s="69"/>
      <c r="D73" s="9"/>
      <c r="E73" s="68">
        <v>165</v>
      </c>
    </row>
    <row r="74" spans="1:6" ht="15.75" thickBot="1" x14ac:dyDescent="0.3">
      <c r="A74" s="71">
        <v>8.9540000000000006</v>
      </c>
      <c r="B74" s="71">
        <v>2.3E-3</v>
      </c>
      <c r="C74" s="62"/>
      <c r="D74" s="19"/>
      <c r="E74" s="63">
        <v>172</v>
      </c>
    </row>
    <row r="75" spans="1:6" ht="15.75" thickBot="1" x14ac:dyDescent="0.3">
      <c r="C75" s="70"/>
      <c r="D75" s="48"/>
      <c r="E75" s="68">
        <v>176</v>
      </c>
    </row>
    <row r="76" spans="1:6" ht="15.75" thickBot="1" x14ac:dyDescent="0.3">
      <c r="A76" s="71">
        <v>4000</v>
      </c>
      <c r="B76" s="71">
        <v>50</v>
      </c>
      <c r="C76" s="70"/>
      <c r="D76" s="48"/>
      <c r="E76" s="68">
        <v>156</v>
      </c>
    </row>
    <row r="77" spans="1:6" x14ac:dyDescent="0.25">
      <c r="A77" s="71">
        <v>3600</v>
      </c>
      <c r="B77" s="71">
        <v>650</v>
      </c>
      <c r="C77" s="1"/>
      <c r="D77" s="67"/>
      <c r="E77" s="64"/>
    </row>
    <row r="78" spans="1:6" x14ac:dyDescent="0.25">
      <c r="A78" s="71">
        <v>2300</v>
      </c>
      <c r="B78" s="71">
        <v>1250</v>
      </c>
      <c r="C78" s="1"/>
      <c r="D78" s="67"/>
      <c r="E78" s="64"/>
    </row>
    <row r="79" spans="1:6" ht="15.75" thickBot="1" x14ac:dyDescent="0.3">
      <c r="A79" s="71">
        <v>1800</v>
      </c>
      <c r="B79" s="71">
        <v>1850</v>
      </c>
      <c r="C79" s="12"/>
      <c r="D79" s="11"/>
      <c r="E79" s="64"/>
    </row>
    <row r="80" spans="1:6" x14ac:dyDescent="0.25">
      <c r="A80" s="71">
        <v>1400</v>
      </c>
      <c r="B80" s="71">
        <v>2450</v>
      </c>
      <c r="C80" s="63"/>
      <c r="D80" s="63"/>
      <c r="E80" s="64"/>
    </row>
    <row r="81" spans="1:5" x14ac:dyDescent="0.25">
      <c r="A81" s="71">
        <v>1000</v>
      </c>
      <c r="B81" s="71">
        <v>3050</v>
      </c>
      <c r="C81" s="1">
        <v>3.2</v>
      </c>
      <c r="D81" s="24">
        <v>25.856999999999999</v>
      </c>
      <c r="E81" s="25">
        <f>C81*0.12</f>
        <v>0.38400000000000001</v>
      </c>
    </row>
    <row r="82" spans="1:5" x14ac:dyDescent="0.25">
      <c r="A82" s="71">
        <v>800</v>
      </c>
      <c r="B82" s="71">
        <v>3650</v>
      </c>
      <c r="C82" s="1">
        <v>2.6</v>
      </c>
      <c r="D82" s="24">
        <v>18.872599999999998</v>
      </c>
      <c r="E82" s="25">
        <f t="shared" ref="E82:E104" si="1">C82*0.12</f>
        <v>0.312</v>
      </c>
    </row>
    <row r="83" spans="1:5" ht="15.75" thickBot="1" x14ac:dyDescent="0.3">
      <c r="A83" s="71">
        <v>8.3170000000000002</v>
      </c>
      <c r="B83" s="72">
        <v>4.0000000000000002E-4</v>
      </c>
      <c r="C83" s="23">
        <v>2.4</v>
      </c>
      <c r="D83" s="24">
        <v>2.4705050000000002</v>
      </c>
      <c r="E83" s="25">
        <f t="shared" si="1"/>
        <v>0.28799999999999998</v>
      </c>
    </row>
    <row r="84" spans="1:5" x14ac:dyDescent="0.25">
      <c r="C84" s="40">
        <v>3.4</v>
      </c>
      <c r="D84" s="42">
        <v>20.239699999999999</v>
      </c>
      <c r="E84" s="25">
        <f t="shared" si="1"/>
        <v>0.40799999999999997</v>
      </c>
    </row>
    <row r="85" spans="1:5" x14ac:dyDescent="0.25">
      <c r="C85" s="73">
        <v>3</v>
      </c>
      <c r="D85" s="73">
        <v>22.1</v>
      </c>
      <c r="E85" s="25">
        <f t="shared" si="1"/>
        <v>0.36</v>
      </c>
    </row>
    <row r="86" spans="1:5" x14ac:dyDescent="0.25">
      <c r="C86" s="50">
        <v>3</v>
      </c>
      <c r="D86" s="56">
        <v>22.106000000000002</v>
      </c>
      <c r="E86" s="25">
        <f t="shared" si="1"/>
        <v>0.36</v>
      </c>
    </row>
    <row r="87" spans="1:5" x14ac:dyDescent="0.25">
      <c r="C87" s="73">
        <v>3.3</v>
      </c>
      <c r="D87" s="57">
        <v>21.974309999999999</v>
      </c>
      <c r="E87" s="25">
        <f t="shared" si="1"/>
        <v>0.39599999999999996</v>
      </c>
    </row>
    <row r="88" spans="1:5" x14ac:dyDescent="0.25">
      <c r="C88" s="73">
        <v>3.1</v>
      </c>
      <c r="D88" s="57">
        <v>21.088999999999999</v>
      </c>
      <c r="E88" s="25">
        <f t="shared" si="1"/>
        <v>0.372</v>
      </c>
    </row>
    <row r="89" spans="1:5" x14ac:dyDescent="0.25">
      <c r="E89" s="25">
        <f t="shared" si="1"/>
        <v>0</v>
      </c>
    </row>
    <row r="90" spans="1:5" x14ac:dyDescent="0.25">
      <c r="C90" s="71">
        <v>3</v>
      </c>
      <c r="D90" s="71">
        <v>40</v>
      </c>
      <c r="E90" s="25">
        <f>C90*0.12</f>
        <v>0.36</v>
      </c>
    </row>
    <row r="91" spans="1:5" x14ac:dyDescent="0.25">
      <c r="C91" s="71">
        <v>2.1</v>
      </c>
      <c r="D91" s="71">
        <v>10</v>
      </c>
      <c r="E91" s="25">
        <f t="shared" si="1"/>
        <v>0.252</v>
      </c>
    </row>
    <row r="92" spans="1:5" x14ac:dyDescent="0.25">
      <c r="C92" s="71">
        <v>2.2000000000000002</v>
      </c>
      <c r="D92" s="71">
        <v>14</v>
      </c>
      <c r="E92" s="25">
        <f t="shared" si="1"/>
        <v>0.26400000000000001</v>
      </c>
    </row>
    <row r="93" spans="1:5" x14ac:dyDescent="0.25">
      <c r="C93" s="71">
        <v>2</v>
      </c>
      <c r="D93" s="71">
        <v>18</v>
      </c>
      <c r="E93" s="25">
        <f t="shared" si="1"/>
        <v>0.24</v>
      </c>
    </row>
    <row r="94" spans="1:5" x14ac:dyDescent="0.25">
      <c r="C94" s="71">
        <v>3</v>
      </c>
      <c r="D94" s="71">
        <v>30</v>
      </c>
      <c r="E94" s="25">
        <f t="shared" si="1"/>
        <v>0.36</v>
      </c>
    </row>
    <row r="95" spans="1:5" x14ac:dyDescent="0.25">
      <c r="C95" s="71">
        <v>3.1</v>
      </c>
      <c r="D95" s="71">
        <v>35</v>
      </c>
      <c r="E95" s="25">
        <f t="shared" si="1"/>
        <v>0.372</v>
      </c>
    </row>
    <row r="96" spans="1:5" x14ac:dyDescent="0.25">
      <c r="C96" s="71">
        <v>2.8</v>
      </c>
      <c r="D96" s="71">
        <v>23</v>
      </c>
      <c r="E96" s="25">
        <f t="shared" si="1"/>
        <v>0.33599999999999997</v>
      </c>
    </row>
    <row r="97" spans="3:5" x14ac:dyDescent="0.25">
      <c r="C97" s="71">
        <v>2.8</v>
      </c>
      <c r="D97" s="71">
        <v>23</v>
      </c>
      <c r="E97" s="25">
        <f t="shared" si="1"/>
        <v>0.33599999999999997</v>
      </c>
    </row>
    <row r="98" spans="3:5" x14ac:dyDescent="0.25">
      <c r="C98" s="71">
        <v>3.2</v>
      </c>
      <c r="D98" s="71">
        <v>25</v>
      </c>
      <c r="E98" s="25">
        <f t="shared" si="1"/>
        <v>0.38400000000000001</v>
      </c>
    </row>
    <row r="99" spans="3:5" x14ac:dyDescent="0.25">
      <c r="C99" s="71">
        <v>3.2</v>
      </c>
      <c r="D99" s="71">
        <v>35</v>
      </c>
      <c r="E99" s="25">
        <f t="shared" si="1"/>
        <v>0.38400000000000001</v>
      </c>
    </row>
    <row r="100" spans="3:5" x14ac:dyDescent="0.25">
      <c r="C100" s="71">
        <v>3.1</v>
      </c>
      <c r="D100" s="71">
        <v>35</v>
      </c>
      <c r="E100" s="25">
        <f t="shared" si="1"/>
        <v>0.372</v>
      </c>
    </row>
    <row r="101" spans="3:5" x14ac:dyDescent="0.25">
      <c r="C101" s="71">
        <v>3.4</v>
      </c>
      <c r="D101" s="71">
        <v>45</v>
      </c>
      <c r="E101" s="25">
        <f t="shared" si="1"/>
        <v>0.40799999999999997</v>
      </c>
    </row>
    <row r="102" spans="3:5" x14ac:dyDescent="0.25">
      <c r="C102" s="71">
        <v>3.3</v>
      </c>
      <c r="D102" s="71">
        <v>45</v>
      </c>
      <c r="E102" s="25">
        <f t="shared" si="1"/>
        <v>0.39599999999999996</v>
      </c>
    </row>
    <row r="103" spans="3:5" x14ac:dyDescent="0.25">
      <c r="C103" s="71">
        <v>3.4</v>
      </c>
      <c r="D103" s="71">
        <v>55</v>
      </c>
      <c r="E103" s="25">
        <f t="shared" si="1"/>
        <v>0.40799999999999997</v>
      </c>
    </row>
    <row r="104" spans="3:5" x14ac:dyDescent="0.25">
      <c r="C104" s="71">
        <v>3.5</v>
      </c>
      <c r="D104" s="71">
        <v>55</v>
      </c>
      <c r="E104" s="25">
        <f t="shared" si="1"/>
        <v>0.42</v>
      </c>
    </row>
    <row r="107" spans="3:5" ht="15.75" thickBot="1" x14ac:dyDescent="0.3"/>
    <row r="108" spans="3:5" x14ac:dyDescent="0.25">
      <c r="C108" s="8">
        <v>0.30399999999999999</v>
      </c>
      <c r="D108" s="9">
        <v>12</v>
      </c>
      <c r="E108">
        <v>0</v>
      </c>
    </row>
    <row r="109" spans="3:5" x14ac:dyDescent="0.25">
      <c r="C109" s="1">
        <v>0.35799999999999998</v>
      </c>
      <c r="D109" s="81">
        <v>23</v>
      </c>
      <c r="E109">
        <v>0</v>
      </c>
    </row>
    <row r="110" spans="3:5" x14ac:dyDescent="0.25">
      <c r="C110" s="1">
        <v>0.40699999999999997</v>
      </c>
      <c r="D110" s="81">
        <v>35</v>
      </c>
      <c r="E110">
        <v>0</v>
      </c>
    </row>
    <row r="111" spans="3:5" x14ac:dyDescent="0.25">
      <c r="C111" s="1">
        <v>0.496</v>
      </c>
      <c r="D111" s="81">
        <v>45</v>
      </c>
      <c r="E111">
        <v>0</v>
      </c>
    </row>
    <row r="112" spans="3:5" ht="15.75" thickBot="1" x14ac:dyDescent="0.3">
      <c r="C112" s="12">
        <v>0.66600000000000004</v>
      </c>
      <c r="D112" s="11">
        <v>55</v>
      </c>
      <c r="E112">
        <v>0</v>
      </c>
    </row>
    <row r="113" spans="3:9" x14ac:dyDescent="0.25">
      <c r="C113" s="1">
        <v>0.54700000000000004</v>
      </c>
      <c r="D113" s="81">
        <v>18</v>
      </c>
    </row>
    <row r="116" spans="3:9" x14ac:dyDescent="0.25">
      <c r="C116" s="71">
        <v>0.30399999999999999</v>
      </c>
      <c r="D116" s="71">
        <v>12</v>
      </c>
      <c r="E116" s="71">
        <v>2.3E-2</v>
      </c>
      <c r="F116" s="71">
        <v>0.21199999999999999</v>
      </c>
      <c r="G116" s="71">
        <v>12</v>
      </c>
      <c r="H116" s="71">
        <v>2.1999999999999999E-2</v>
      </c>
    </row>
    <row r="117" spans="3:9" x14ac:dyDescent="0.25">
      <c r="C117" s="71">
        <v>0.35799999999999998</v>
      </c>
      <c r="D117" s="71">
        <v>23</v>
      </c>
      <c r="E117" s="71">
        <v>3.1E-2</v>
      </c>
      <c r="F117" s="71">
        <v>0.26800000000000002</v>
      </c>
      <c r="G117" s="71">
        <v>23</v>
      </c>
      <c r="H117" s="71">
        <v>2.7E-2</v>
      </c>
      <c r="I117">
        <f>0.0093*G117</f>
        <v>0.21389999999999998</v>
      </c>
    </row>
    <row r="118" spans="3:9" x14ac:dyDescent="0.25">
      <c r="C118" s="71">
        <v>0.36499999999999999</v>
      </c>
      <c r="D118" s="71">
        <v>25</v>
      </c>
      <c r="E118" s="71">
        <v>2.9000000000000001E-2</v>
      </c>
      <c r="F118" s="71">
        <v>0.27500000000000002</v>
      </c>
      <c r="G118" s="71">
        <v>25</v>
      </c>
      <c r="H118" s="71">
        <v>3.2000000000000001E-2</v>
      </c>
      <c r="I118">
        <f t="shared" ref="I118:I122" si="2">0.0093*G118</f>
        <v>0.23249999999999998</v>
      </c>
    </row>
    <row r="119" spans="3:9" x14ac:dyDescent="0.25">
      <c r="C119" s="71">
        <v>0.40699999999999997</v>
      </c>
      <c r="D119" s="71">
        <v>35</v>
      </c>
      <c r="E119" s="71">
        <v>3.5000000000000003E-2</v>
      </c>
      <c r="F119" s="71">
        <v>0.34499999999999997</v>
      </c>
      <c r="G119" s="71">
        <v>35</v>
      </c>
      <c r="H119" s="71">
        <v>3.7999999999999999E-2</v>
      </c>
      <c r="I119">
        <f t="shared" si="2"/>
        <v>0.32549999999999996</v>
      </c>
    </row>
    <row r="120" spans="3:9" x14ac:dyDescent="0.25">
      <c r="C120" s="71">
        <v>0.45900000000000002</v>
      </c>
      <c r="D120" s="71">
        <v>38</v>
      </c>
      <c r="E120" s="71">
        <v>3.3000000000000002E-2</v>
      </c>
      <c r="F120" s="71">
        <v>0.36799999999999999</v>
      </c>
      <c r="G120" s="71">
        <v>38</v>
      </c>
      <c r="H120" s="71">
        <v>5.0999999999999997E-2</v>
      </c>
      <c r="I120">
        <f t="shared" si="2"/>
        <v>0.35339999999999999</v>
      </c>
    </row>
    <row r="121" spans="3:9" x14ac:dyDescent="0.25">
      <c r="C121" s="71">
        <v>0.496</v>
      </c>
      <c r="D121" s="71">
        <v>43</v>
      </c>
      <c r="E121" s="71">
        <v>3.7999999999999999E-2</v>
      </c>
      <c r="F121" s="71">
        <v>0.435</v>
      </c>
      <c r="G121" s="71">
        <v>43</v>
      </c>
      <c r="H121" s="71">
        <v>3.7999999999999999E-2</v>
      </c>
      <c r="I121">
        <f t="shared" si="2"/>
        <v>0.39989999999999998</v>
      </c>
    </row>
    <row r="122" spans="3:9" x14ac:dyDescent="0.25">
      <c r="C122" s="71">
        <v>0.501</v>
      </c>
      <c r="D122" s="71">
        <v>45</v>
      </c>
      <c r="E122" s="71">
        <v>3.9E-2</v>
      </c>
      <c r="F122" s="71">
        <v>0.45700000000000002</v>
      </c>
      <c r="G122" s="71">
        <v>45</v>
      </c>
      <c r="H122" s="71">
        <v>3.9E-2</v>
      </c>
      <c r="I122">
        <f t="shared" si="2"/>
        <v>0.41849999999999998</v>
      </c>
    </row>
    <row r="123" spans="3:9" x14ac:dyDescent="0.25">
      <c r="C123" s="71">
        <v>0.66600000000000004</v>
      </c>
      <c r="D123" s="71">
        <v>55</v>
      </c>
      <c r="E123" s="71">
        <v>4.1000000000000002E-2</v>
      </c>
      <c r="F123" s="71">
        <v>0.60099999999999998</v>
      </c>
      <c r="G123" s="71">
        <v>55</v>
      </c>
      <c r="H123" s="71">
        <v>4.1000000000000002E-2</v>
      </c>
    </row>
    <row r="125" spans="3:9" x14ac:dyDescent="0.25">
      <c r="C125" s="71">
        <v>1.6659999999999999</v>
      </c>
      <c r="D125" s="71">
        <v>25.856999999999999</v>
      </c>
      <c r="E125" s="71">
        <v>0.30399999999999999</v>
      </c>
      <c r="F125" s="71">
        <v>1.2</v>
      </c>
      <c r="G125" s="71">
        <v>15.1</v>
      </c>
      <c r="H125" s="71">
        <f>F125*0.13</f>
        <v>0.156</v>
      </c>
    </row>
    <row r="126" spans="3:9" x14ac:dyDescent="0.25">
      <c r="C126" s="71">
        <v>2.2040000000000002</v>
      </c>
      <c r="D126" s="71">
        <v>28.872</v>
      </c>
      <c r="E126" s="71">
        <v>0.35199999999999998</v>
      </c>
      <c r="F126" s="71">
        <v>1.4</v>
      </c>
      <c r="G126" s="71">
        <v>19.100000000000001</v>
      </c>
      <c r="H126" s="71">
        <f t="shared" ref="H126:H129" si="3">F126*0.13</f>
        <v>0.182</v>
      </c>
    </row>
    <row r="127" spans="3:9" x14ac:dyDescent="0.25">
      <c r="C127" s="71">
        <v>0.32500000000000001</v>
      </c>
      <c r="D127" s="71">
        <v>2.4700000000000002</v>
      </c>
      <c r="E127" s="71">
        <v>0.29599999999999999</v>
      </c>
      <c r="F127" s="71">
        <v>1.6</v>
      </c>
      <c r="G127" s="71">
        <v>22.2</v>
      </c>
      <c r="H127" s="71">
        <f t="shared" si="3"/>
        <v>0.20800000000000002</v>
      </c>
    </row>
    <row r="128" spans="3:9" x14ac:dyDescent="0.25">
      <c r="C128" s="71">
        <v>0.82699999999999996</v>
      </c>
      <c r="D128" s="71">
        <v>22.1</v>
      </c>
      <c r="E128" s="71">
        <v>0.27200000000000002</v>
      </c>
      <c r="F128" s="71">
        <v>1.7</v>
      </c>
      <c r="G128" s="71">
        <v>25.1</v>
      </c>
      <c r="H128" s="71">
        <f t="shared" si="3"/>
        <v>0.221</v>
      </c>
    </row>
    <row r="129" spans="3:8" x14ac:dyDescent="0.25">
      <c r="C129" s="71">
        <v>0.68</v>
      </c>
      <c r="D129" s="71">
        <v>22.109000000000002</v>
      </c>
      <c r="E129" s="71">
        <v>0.248</v>
      </c>
      <c r="F129" s="71">
        <v>1.9</v>
      </c>
      <c r="G129" s="71">
        <v>30.2</v>
      </c>
      <c r="H129" s="71">
        <f t="shared" si="3"/>
        <v>0.247</v>
      </c>
    </row>
    <row r="130" spans="3:8" x14ac:dyDescent="0.25">
      <c r="F130" s="71"/>
      <c r="G130" s="71"/>
      <c r="H130" s="71"/>
    </row>
  </sheetData>
  <sortState ref="C67:E73">
    <sortCondition ref="D67:D73"/>
  </sortState>
  <mergeCells count="5">
    <mergeCell ref="A2:A26"/>
    <mergeCell ref="A27:A43"/>
    <mergeCell ref="A44:A52"/>
    <mergeCell ref="A53:A64"/>
    <mergeCell ref="I34:L3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defaultRowHeight="15" x14ac:dyDescent="0.25"/>
  <cols>
    <col min="1" max="1" width="12" customWidth="1"/>
    <col min="2" max="2" width="15.42578125" customWidth="1"/>
    <col min="3" max="3" width="16.28515625" customWidth="1"/>
    <col min="4" max="4" width="21.42578125" customWidth="1"/>
  </cols>
  <sheetData>
    <row r="1" spans="1:7" x14ac:dyDescent="0.25">
      <c r="A1" s="74" t="s">
        <v>42</v>
      </c>
      <c r="B1" s="74" t="s">
        <v>41</v>
      </c>
      <c r="C1" s="74" t="s">
        <v>43</v>
      </c>
      <c r="D1" s="74" t="s">
        <v>44</v>
      </c>
      <c r="E1" s="74" t="s">
        <v>45</v>
      </c>
      <c r="F1" s="74" t="s">
        <v>46</v>
      </c>
      <c r="G1" s="74" t="s">
        <v>51</v>
      </c>
    </row>
    <row r="2" spans="1:7" x14ac:dyDescent="0.25">
      <c r="A2" s="79"/>
      <c r="B2" s="79"/>
      <c r="C2" s="75">
        <v>0</v>
      </c>
      <c r="D2" s="79">
        <v>8</v>
      </c>
      <c r="E2" s="79">
        <v>3.41</v>
      </c>
      <c r="F2" s="79" t="s">
        <v>47</v>
      </c>
      <c r="G2" s="76">
        <v>33.56</v>
      </c>
    </row>
    <row r="3" spans="1:7" x14ac:dyDescent="0.25">
      <c r="A3" s="80"/>
      <c r="B3" s="53"/>
      <c r="C3" s="75">
        <v>0</v>
      </c>
      <c r="D3" s="53">
        <v>8</v>
      </c>
      <c r="E3" s="53">
        <v>3.3</v>
      </c>
      <c r="F3" s="53" t="s">
        <v>48</v>
      </c>
      <c r="G3" s="76">
        <v>32.89</v>
      </c>
    </row>
    <row r="4" spans="1:7" x14ac:dyDescent="0.25">
      <c r="A4" s="53"/>
      <c r="B4" s="53"/>
      <c r="C4" s="75">
        <v>0</v>
      </c>
      <c r="D4" s="53">
        <v>8</v>
      </c>
      <c r="E4" s="53">
        <v>3.41</v>
      </c>
      <c r="F4" s="53" t="s">
        <v>49</v>
      </c>
      <c r="G4" s="76">
        <v>33.56</v>
      </c>
    </row>
    <row r="5" spans="1:7" x14ac:dyDescent="0.25">
      <c r="A5" s="50">
        <v>3.4</v>
      </c>
      <c r="B5" s="50"/>
      <c r="C5" s="77">
        <v>0</v>
      </c>
      <c r="D5" s="50">
        <v>8</v>
      </c>
      <c r="E5" s="50">
        <v>3.37</v>
      </c>
      <c r="F5" s="50" t="s">
        <v>50</v>
      </c>
      <c r="G5" s="78">
        <v>33.32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2021-03-11T06:34:50Z</dcterms:created>
  <dcterms:modified xsi:type="dcterms:W3CDTF">2021-05-18T18:03:39Z</dcterms:modified>
</cp:coreProperties>
</file>