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60" sheetId="1" r:id="rId1"/>
    <sheet name="61" sheetId="2" r:id="rId2"/>
    <sheet name="62" sheetId="3" r:id="rId3"/>
    <sheet name="63" sheetId="4" r:id="rId4"/>
    <sheet name="64" sheetId="5" r:id="rId5"/>
    <sheet name="65" sheetId="6" r:id="rId6"/>
  </sheets>
  <calcPr calcId="162913"/>
</workbook>
</file>

<file path=xl/calcChain.xml><?xml version="1.0" encoding="utf-8"?>
<calcChain xmlns="http://schemas.openxmlformats.org/spreadsheetml/2006/main">
  <c r="D5" i="5" l="1"/>
  <c r="D4" i="5"/>
  <c r="B2" i="5"/>
  <c r="C4" i="5" s="1"/>
  <c r="A2" i="5"/>
  <c r="F3" i="5" s="1"/>
  <c r="B5" i="4"/>
  <c r="B2" i="4"/>
  <c r="C1" i="4" s="1"/>
  <c r="C2" i="4" s="1"/>
  <c r="A2" i="4"/>
  <c r="C5" i="3"/>
  <c r="A3" i="3"/>
  <c r="C3" i="4" l="1"/>
  <c r="D5" i="4" s="1"/>
  <c r="A3" i="5"/>
  <c r="B3" i="4"/>
  <c r="B4" i="4" s="1"/>
  <c r="C1" i="5"/>
  <c r="C2" i="5" s="1"/>
  <c r="B6" i="2"/>
  <c r="A2" i="2"/>
  <c r="B2" i="2" s="1"/>
  <c r="D3" i="2" s="1"/>
  <c r="B3" i="2" l="1"/>
  <c r="C7" i="6"/>
  <c r="F3" i="6"/>
  <c r="F4" i="6"/>
  <c r="F5" i="6"/>
  <c r="F6" i="6"/>
  <c r="F2" i="6"/>
  <c r="F7" i="6" s="1"/>
  <c r="E3" i="6"/>
  <c r="E4" i="6"/>
  <c r="E5" i="6"/>
  <c r="E6" i="6"/>
  <c r="E2" i="6"/>
  <c r="E7" i="6" s="1"/>
  <c r="D6" i="6"/>
  <c r="D3" i="6"/>
  <c r="D4" i="6"/>
  <c r="D5" i="6"/>
  <c r="D2" i="6"/>
  <c r="D7" i="6" s="1"/>
  <c r="D4" i="1"/>
  <c r="D5" i="1"/>
  <c r="D6" i="1"/>
  <c r="E6" i="1" s="1"/>
  <c r="D7" i="1"/>
  <c r="E7" i="1" s="1"/>
  <c r="D8" i="1"/>
  <c r="D3" i="1"/>
  <c r="C1" i="2"/>
  <c r="F7" i="1" l="1"/>
  <c r="G7" i="1" s="1"/>
  <c r="E3" i="1"/>
  <c r="E5" i="1"/>
  <c r="F5" i="1" s="1"/>
  <c r="G5" i="1" s="1"/>
  <c r="F6" i="1"/>
  <c r="G6" i="1" s="1"/>
  <c r="E8" i="1"/>
  <c r="F8" i="1" s="1"/>
  <c r="G8" i="1" s="1"/>
  <c r="E4" i="1"/>
  <c r="F4" i="1" s="1"/>
  <c r="G4" i="1" s="1"/>
  <c r="D9" i="1"/>
  <c r="C2" i="2"/>
  <c r="C4" i="2" s="1"/>
  <c r="C5" i="2" s="1"/>
  <c r="A2" i="3"/>
  <c r="E9" i="1" l="1"/>
  <c r="F9" i="1" s="1"/>
  <c r="G9" i="1" s="1"/>
  <c r="B2" i="3"/>
  <c r="C1" i="3" s="1"/>
  <c r="A5" i="3"/>
  <c r="A4" i="3"/>
  <c r="F3" i="1"/>
  <c r="G3" i="1" s="1"/>
  <c r="C2" i="3" l="1"/>
  <c r="C4" i="3"/>
</calcChain>
</file>

<file path=xl/sharedStrings.xml><?xml version="1.0" encoding="utf-8"?>
<sst xmlns="http://schemas.openxmlformats.org/spreadsheetml/2006/main" count="28" uniqueCount="28">
  <si>
    <t>Расчет приобретенных компанией канцелярских средств оргтехники</t>
  </si>
  <si>
    <t xml:space="preserve">Наименование </t>
  </si>
  <si>
    <t xml:space="preserve">Цена в $ </t>
  </si>
  <si>
    <t xml:space="preserve">Кол-во </t>
  </si>
  <si>
    <t>Стоимость в $</t>
  </si>
  <si>
    <t xml:space="preserve">Скидка в $ </t>
  </si>
  <si>
    <t xml:space="preserve">Общая стоимость в $ </t>
  </si>
  <si>
    <t>Стоимость в сомах</t>
  </si>
  <si>
    <t>Батарейка</t>
  </si>
  <si>
    <t>Карандаши</t>
  </si>
  <si>
    <t>Ручка</t>
  </si>
  <si>
    <t>Линейка</t>
  </si>
  <si>
    <t>Точилка</t>
  </si>
  <si>
    <t>Бумага А4</t>
  </si>
  <si>
    <t>Итого</t>
  </si>
  <si>
    <t>Курс доллара</t>
  </si>
  <si>
    <t xml:space="preserve">№ </t>
  </si>
  <si>
    <t>Ф.И.О.</t>
  </si>
  <si>
    <t>Рост (см)</t>
  </si>
  <si>
    <t>Рост (аршин)</t>
  </si>
  <si>
    <t>Рост (фут)</t>
  </si>
  <si>
    <t>Рост (дюйм)</t>
  </si>
  <si>
    <t>Средний рост</t>
  </si>
  <si>
    <t>Искаков У.</t>
  </si>
  <si>
    <t>Кумарбеков С.</t>
  </si>
  <si>
    <t>Жанеков Ж.</t>
  </si>
  <si>
    <t>Эсеналиева Г.</t>
  </si>
  <si>
    <t>Жангазиев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</si>
</sst>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[$$-409]#,##0.00"/>
    <numFmt numFmtId="165" formatCode="#,##0.00\ [$сом-440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9" fontId="0" fillId="0" borderId="1" xfId="2" applyFont="1" applyBorder="1"/>
    <xf numFmtId="165" fontId="0" fillId="0" borderId="1" xfId="1" applyNumberFormat="1" applyFont="1" applyBorder="1"/>
    <xf numFmtId="0" fontId="3" fillId="0" borderId="1" xfId="0" applyFont="1" applyBorder="1" applyAlignment="1">
      <alignment horizontal="right"/>
    </xf>
    <xf numFmtId="164" fontId="2" fillId="0" borderId="1" xfId="0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9" fontId="0" fillId="0" borderId="0" xfId="0" applyNumberForma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3" sqref="G3"/>
    </sheetView>
  </sheetViews>
  <sheetFormatPr defaultRowHeight="15" x14ac:dyDescent="0.25"/>
  <cols>
    <col min="1" max="1" width="14.875" customWidth="1"/>
    <col min="4" max="4" width="16.125" customWidth="1"/>
    <col min="5" max="5" width="10.875" customWidth="1"/>
    <col min="6" max="6" width="15.25" customWidth="1"/>
    <col min="7" max="7" width="16.25" customWidth="1"/>
  </cols>
  <sheetData>
    <row r="1" spans="1:9" ht="15.75" x14ac:dyDescent="0.25">
      <c r="A1" s="14" t="s">
        <v>0</v>
      </c>
      <c r="B1" s="15"/>
      <c r="C1" s="15"/>
      <c r="D1" s="15"/>
      <c r="E1" s="15"/>
      <c r="F1" s="15"/>
      <c r="G1" s="15"/>
    </row>
    <row r="2" spans="1:9" ht="43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/>
      <c r="I2" s="2" t="s">
        <v>15</v>
      </c>
    </row>
    <row r="3" spans="1:9" x14ac:dyDescent="0.25">
      <c r="A3" s="4" t="s">
        <v>8</v>
      </c>
      <c r="B3" s="6">
        <v>4</v>
      </c>
      <c r="C3" s="6">
        <v>150</v>
      </c>
      <c r="D3" s="6">
        <f>B3*C3</f>
        <v>600</v>
      </c>
      <c r="E3" s="7">
        <f>IF(D3&gt;400,1%,0)</f>
        <v>0.01</v>
      </c>
      <c r="F3" s="6">
        <f>$D3-$D3*$E3/100</f>
        <v>599.94000000000005</v>
      </c>
      <c r="G3" s="8">
        <f t="shared" ref="G3:G9" si="0">$F3*I$3</f>
        <v>41269.87260000001</v>
      </c>
      <c r="I3">
        <v>68.790000000000006</v>
      </c>
    </row>
    <row r="4" spans="1:9" x14ac:dyDescent="0.25">
      <c r="A4" s="4" t="s">
        <v>9</v>
      </c>
      <c r="B4" s="6">
        <v>0.3</v>
      </c>
      <c r="C4" s="6">
        <v>200</v>
      </c>
      <c r="D4" s="6">
        <f t="shared" ref="D4:D8" si="1">B4*C4</f>
        <v>60</v>
      </c>
      <c r="E4" s="7">
        <f t="shared" ref="E4:E8" si="2">IF(D4&gt;400,1%,0)</f>
        <v>0</v>
      </c>
      <c r="F4" s="6">
        <f t="shared" ref="F4:F9" si="3">$D4-$D4*$E4/100</f>
        <v>60</v>
      </c>
      <c r="G4" s="8">
        <f t="shared" si="0"/>
        <v>4127.4000000000005</v>
      </c>
    </row>
    <row r="5" spans="1:9" x14ac:dyDescent="0.25">
      <c r="A5" s="4" t="s">
        <v>10</v>
      </c>
      <c r="B5" s="6">
        <v>3.2</v>
      </c>
      <c r="C5" s="6">
        <v>300</v>
      </c>
      <c r="D5" s="6">
        <f t="shared" si="1"/>
        <v>960</v>
      </c>
      <c r="E5" s="7">
        <f t="shared" si="2"/>
        <v>0.01</v>
      </c>
      <c r="F5" s="6">
        <f t="shared" si="3"/>
        <v>959.904</v>
      </c>
      <c r="G5" s="8">
        <f t="shared" si="0"/>
        <v>66031.796160000013</v>
      </c>
    </row>
    <row r="6" spans="1:9" x14ac:dyDescent="0.25">
      <c r="A6" s="4" t="s">
        <v>11</v>
      </c>
      <c r="B6" s="6">
        <v>2.5</v>
      </c>
      <c r="C6" s="6">
        <v>130</v>
      </c>
      <c r="D6" s="6">
        <f t="shared" si="1"/>
        <v>325</v>
      </c>
      <c r="E6" s="7">
        <f t="shared" si="2"/>
        <v>0</v>
      </c>
      <c r="F6" s="6">
        <f t="shared" si="3"/>
        <v>325</v>
      </c>
      <c r="G6" s="8">
        <f t="shared" si="0"/>
        <v>22356.750000000004</v>
      </c>
    </row>
    <row r="7" spans="1:9" x14ac:dyDescent="0.25">
      <c r="A7" s="4" t="s">
        <v>12</v>
      </c>
      <c r="B7" s="6">
        <v>1</v>
      </c>
      <c r="C7" s="6">
        <v>90</v>
      </c>
      <c r="D7" s="6">
        <f t="shared" si="1"/>
        <v>90</v>
      </c>
      <c r="E7" s="7">
        <f t="shared" si="2"/>
        <v>0</v>
      </c>
      <c r="F7" s="6">
        <f t="shared" si="3"/>
        <v>90</v>
      </c>
      <c r="G7" s="8">
        <f t="shared" si="0"/>
        <v>6191.1</v>
      </c>
    </row>
    <row r="8" spans="1:9" x14ac:dyDescent="0.25">
      <c r="A8" s="4" t="s">
        <v>13</v>
      </c>
      <c r="B8" s="6">
        <v>8</v>
      </c>
      <c r="C8" s="6">
        <v>50</v>
      </c>
      <c r="D8" s="6">
        <f t="shared" si="1"/>
        <v>400</v>
      </c>
      <c r="E8" s="7">
        <f t="shared" si="2"/>
        <v>0</v>
      </c>
      <c r="F8" s="6">
        <f t="shared" si="3"/>
        <v>400</v>
      </c>
      <c r="G8" s="8">
        <f t="shared" si="0"/>
        <v>27516.000000000004</v>
      </c>
    </row>
    <row r="9" spans="1:9" x14ac:dyDescent="0.25">
      <c r="A9" s="9" t="s">
        <v>14</v>
      </c>
      <c r="B9" s="4"/>
      <c r="C9" s="4"/>
      <c r="D9" s="10">
        <f>SUM(D3:D8)</f>
        <v>2435</v>
      </c>
      <c r="E9" s="12">
        <f>SUM(E3:E8)</f>
        <v>0.02</v>
      </c>
      <c r="F9" s="10">
        <f t="shared" si="3"/>
        <v>2434.5129999999999</v>
      </c>
      <c r="G9" s="11">
        <f t="shared" si="0"/>
        <v>167470.14927000002</v>
      </c>
    </row>
    <row r="10" spans="1:9" x14ac:dyDescent="0.25">
      <c r="E10" s="13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f>A2/2+B2</f>
        <v>17</v>
      </c>
    </row>
    <row r="2" spans="1:4" x14ac:dyDescent="0.25">
      <c r="A2">
        <f>B1*5</f>
        <v>10</v>
      </c>
      <c r="B2">
        <f>2*A1+A2</f>
        <v>12</v>
      </c>
      <c r="C2">
        <f>2*C1-B2</f>
        <v>22</v>
      </c>
    </row>
    <row r="3" spans="1:4" x14ac:dyDescent="0.25">
      <c r="B3">
        <f>$A1+$B$2-B1</f>
        <v>11</v>
      </c>
      <c r="D3">
        <f>$A1+$B$2-D1</f>
        <v>13</v>
      </c>
    </row>
    <row r="4" spans="1:4" x14ac:dyDescent="0.25">
      <c r="C4">
        <f>SUM(C1:C3,12)</f>
        <v>51</v>
      </c>
    </row>
    <row r="5" spans="1:4" x14ac:dyDescent="0.25">
      <c r="C5">
        <f>AVERAGE(C1:C4,5)</f>
        <v>23.75</v>
      </c>
    </row>
    <row r="6" spans="1:4" x14ac:dyDescent="0.25">
      <c r="B6">
        <f>IF(AND(A2&gt;5),1,0)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5" x14ac:dyDescent="0.25"/>
  <sheetData>
    <row r="1" spans="1:3" x14ac:dyDescent="0.25">
      <c r="A1">
        <v>10</v>
      </c>
      <c r="B1">
        <v>4</v>
      </c>
      <c r="C1">
        <f>A2-B2</f>
        <v>1</v>
      </c>
    </row>
    <row r="2" spans="1:3" x14ac:dyDescent="0.25">
      <c r="A2">
        <f>A1-4</f>
        <v>6</v>
      </c>
      <c r="B2">
        <f>(A2+B1)/2</f>
        <v>5</v>
      </c>
      <c r="C2">
        <f>C1*4</f>
        <v>4</v>
      </c>
    </row>
    <row r="3" spans="1:3" x14ac:dyDescent="0.25">
      <c r="A3">
        <f>A$1-$B$1-B3</f>
        <v>6</v>
      </c>
    </row>
    <row r="4" spans="1:3" x14ac:dyDescent="0.25">
      <c r="A4">
        <f>SUM(A1:A2,7)</f>
        <v>23</v>
      </c>
      <c r="C4">
        <f>C$1-$B$1-D4</f>
        <v>-3</v>
      </c>
    </row>
    <row r="5" spans="1:3" x14ac:dyDescent="0.25">
      <c r="A5">
        <f>AVERAGE(A1:A3,3)</f>
        <v>6.25</v>
      </c>
      <c r="C5">
        <f>IF(AND(B1&gt;7),1,0)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8</v>
      </c>
      <c r="B1">
        <v>4</v>
      </c>
      <c r="C1">
        <f>A1-B2</f>
        <v>6</v>
      </c>
    </row>
    <row r="2" spans="1:4" x14ac:dyDescent="0.25">
      <c r="A2">
        <f>B1-2</f>
        <v>2</v>
      </c>
      <c r="B2">
        <f>12/(A2+B1)</f>
        <v>2</v>
      </c>
      <c r="C2">
        <f>5*C1-15</f>
        <v>15</v>
      </c>
    </row>
    <row r="3" spans="1:4" x14ac:dyDescent="0.25">
      <c r="B3">
        <f>SUM(B1:B2,13)</f>
        <v>19</v>
      </c>
      <c r="C3">
        <f>$A$1+B1-C$1</f>
        <v>6</v>
      </c>
    </row>
    <row r="4" spans="1:4" x14ac:dyDescent="0.25">
      <c r="B4">
        <f>AVERAGE(B1:B3,3)</f>
        <v>7</v>
      </c>
    </row>
    <row r="5" spans="1:4" x14ac:dyDescent="0.25">
      <c r="B5">
        <f>IF(AND(A1&gt;2),1,0)</f>
        <v>1</v>
      </c>
      <c r="D5">
        <f>$A$1+C3-D$1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9" sqref="D9"/>
    </sheetView>
  </sheetViews>
  <sheetFormatPr defaultRowHeight="15" x14ac:dyDescent="0.25"/>
  <sheetData>
    <row r="1" spans="1:6" x14ac:dyDescent="0.25">
      <c r="A1">
        <v>3</v>
      </c>
      <c r="B1">
        <v>1</v>
      </c>
      <c r="C1">
        <f>A2/3+B2</f>
        <v>8</v>
      </c>
    </row>
    <row r="2" spans="1:6" x14ac:dyDescent="0.25">
      <c r="A2">
        <f>A1*B1</f>
        <v>3</v>
      </c>
      <c r="B2">
        <f>10-A2</f>
        <v>7</v>
      </c>
      <c r="C2">
        <f>2*C1-A1</f>
        <v>13</v>
      </c>
    </row>
    <row r="3" spans="1:6" x14ac:dyDescent="0.25">
      <c r="A3">
        <f>$A2+$A$1-B1</f>
        <v>5</v>
      </c>
      <c r="F3">
        <f>$A2+$A$1-G1</f>
        <v>6</v>
      </c>
    </row>
    <row r="4" spans="1:6" x14ac:dyDescent="0.25">
      <c r="C4">
        <f>IF(AND(B2&lt;7),1,0)</f>
        <v>0</v>
      </c>
      <c r="D4">
        <f>SUM(D1:D3,7)</f>
        <v>7</v>
      </c>
    </row>
    <row r="5" spans="1:6" x14ac:dyDescent="0.25">
      <c r="D5">
        <f>AVERAGE(D1:D2,3)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6" sqref="B6"/>
    </sheetView>
  </sheetViews>
  <sheetFormatPr defaultRowHeight="15" x14ac:dyDescent="0.25"/>
  <cols>
    <col min="2" max="2" width="18.375" customWidth="1"/>
    <col min="4" max="4" width="13.875" customWidth="1"/>
    <col min="5" max="5" width="10.375" customWidth="1"/>
    <col min="6" max="6" width="13.375" customWidth="1"/>
  </cols>
  <sheetData>
    <row r="1" spans="1:6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0.25">
      <c r="A2" s="4">
        <v>1</v>
      </c>
      <c r="B2" s="4" t="s">
        <v>23</v>
      </c>
      <c r="C2" s="4">
        <v>170</v>
      </c>
      <c r="D2" s="4">
        <f>C2/71.12</f>
        <v>2.3903262092238471</v>
      </c>
      <c r="E2" s="4">
        <f>C2/30.48</f>
        <v>5.5774278215223099</v>
      </c>
      <c r="F2" s="4">
        <f>C2/2.54</f>
        <v>66.929133858267718</v>
      </c>
    </row>
    <row r="3" spans="1:6" x14ac:dyDescent="0.25">
      <c r="A3" s="4">
        <v>2</v>
      </c>
      <c r="B3" s="4" t="s">
        <v>26</v>
      </c>
      <c r="C3" s="4">
        <v>185</v>
      </c>
      <c r="D3" s="4">
        <f t="shared" ref="D3:D6" si="0">C3/71.12</f>
        <v>2.6012373453318332</v>
      </c>
      <c r="E3" s="4">
        <f t="shared" ref="E3:E6" si="1">C3/30.48</f>
        <v>6.0695538057742784</v>
      </c>
      <c r="F3" s="4">
        <f t="shared" ref="F3:F6" si="2">C3/2.54</f>
        <v>72.834645669291334</v>
      </c>
    </row>
    <row r="4" spans="1:6" x14ac:dyDescent="0.25">
      <c r="A4" s="4">
        <v>3</v>
      </c>
      <c r="B4" s="4" t="s">
        <v>25</v>
      </c>
      <c r="C4" s="4">
        <v>164</v>
      </c>
      <c r="D4" s="4">
        <f t="shared" si="0"/>
        <v>2.3059617547806521</v>
      </c>
      <c r="E4" s="4">
        <f t="shared" si="1"/>
        <v>5.3805774278215219</v>
      </c>
      <c r="F4" s="4">
        <f t="shared" si="2"/>
        <v>64.566929133858267</v>
      </c>
    </row>
    <row r="5" spans="1:6" x14ac:dyDescent="0.25">
      <c r="A5" s="4">
        <v>4</v>
      </c>
      <c r="B5" s="4" t="s">
        <v>24</v>
      </c>
      <c r="C5" s="4">
        <v>178</v>
      </c>
      <c r="D5" s="4">
        <f t="shared" si="0"/>
        <v>2.5028121484814396</v>
      </c>
      <c r="E5" s="4">
        <f t="shared" si="1"/>
        <v>5.8398950131233596</v>
      </c>
      <c r="F5" s="4">
        <f t="shared" si="2"/>
        <v>70.078740157480311</v>
      </c>
    </row>
    <row r="6" spans="1:6" x14ac:dyDescent="0.25">
      <c r="A6" s="4">
        <v>5</v>
      </c>
      <c r="B6" s="4" t="s">
        <v>27</v>
      </c>
      <c r="C6" s="4">
        <v>167</v>
      </c>
      <c r="D6" s="4">
        <f t="shared" si="0"/>
        <v>2.3481439820022496</v>
      </c>
      <c r="E6" s="4">
        <f t="shared" si="1"/>
        <v>5.4790026246719163</v>
      </c>
      <c r="F6" s="4">
        <f t="shared" si="2"/>
        <v>65.748031496062993</v>
      </c>
    </row>
    <row r="7" spans="1:6" x14ac:dyDescent="0.25">
      <c r="A7" s="16" t="s">
        <v>22</v>
      </c>
      <c r="B7" s="16"/>
      <c r="C7" s="4">
        <f>AVERAGE(C2:C6)</f>
        <v>172.8</v>
      </c>
      <c r="D7" s="4">
        <f t="shared" ref="D7:F7" si="3">AVERAGE(D2:D6)</f>
        <v>2.4296962879640041</v>
      </c>
      <c r="E7" s="4">
        <f t="shared" si="3"/>
        <v>5.6692913385826778</v>
      </c>
      <c r="F7" s="4">
        <f t="shared" si="3"/>
        <v>68.031496062992119</v>
      </c>
    </row>
    <row r="8" spans="1:6" x14ac:dyDescent="0.25">
      <c r="D8">
        <v>71.12</v>
      </c>
      <c r="E8">
        <v>30.48</v>
      </c>
      <c r="F8">
        <v>2.54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60</vt:lpstr>
      <vt:lpstr>61</vt:lpstr>
      <vt:lpstr>62</vt:lpstr>
      <vt:lpstr>63</vt:lpstr>
      <vt:lpstr>64</vt:lpstr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2017-05-28T08:17:01Z</dcterms:modified>
</cp:coreProperties>
</file>