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185" yWindow="195" windowWidth="22455" windowHeight="9105" activeTab="1"/>
  </bookViews>
  <sheets>
    <sheet name="Worksheet" sheetId="1" r:id="rId1"/>
    <sheet name="PIVOT DISPLAY" sheetId="2" r:id="rId2"/>
  </sheets>
  <definedNames>
    <definedName name="_xlnm._FilterDatabase" localSheetId="0" hidden="1">Worksheet!$A$1:$S$46</definedName>
  </definedNames>
  <calcPr calcId="145621"/>
  <pivotCaches>
    <pivotCache cacheId="6" r:id="rId3"/>
  </pivotCaches>
</workbook>
</file>

<file path=xl/calcChain.xml><?xml version="1.0" encoding="utf-8"?>
<calcChain xmlns="http://schemas.openxmlformats.org/spreadsheetml/2006/main">
  <c r="L40" i="1" l="1"/>
  <c r="M40" i="1" s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9" i="1"/>
  <c r="L10" i="1"/>
  <c r="L41" i="1"/>
  <c r="M41" i="1" s="1"/>
  <c r="L5" i="1"/>
  <c r="M5" i="1" s="1"/>
  <c r="L8" i="1"/>
  <c r="M8" i="1" s="1"/>
  <c r="L7" i="1"/>
  <c r="M7" i="1" s="1"/>
  <c r="L6" i="1"/>
  <c r="M6" i="1" s="1"/>
  <c r="L4" i="1"/>
  <c r="M4" i="1" s="1"/>
  <c r="L3" i="1"/>
  <c r="M3" i="1" s="1"/>
  <c r="L2" i="1"/>
  <c r="M2" i="1" s="1"/>
  <c r="N38" i="1" s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9" i="1"/>
  <c r="M10" i="1"/>
  <c r="L38" i="1"/>
  <c r="M38" i="1" s="1"/>
  <c r="L39" i="1"/>
  <c r="M39" i="1" s="1"/>
  <c r="L42" i="1"/>
  <c r="M42" i="1" s="1"/>
  <c r="L43" i="1"/>
  <c r="M43" i="1" s="1"/>
  <c r="L44" i="1"/>
  <c r="M44" i="1" s="1"/>
  <c r="L37" i="1"/>
  <c r="M37" i="1" s="1"/>
  <c r="K2" i="1"/>
  <c r="L46" i="1" l="1"/>
  <c r="N44" i="1"/>
  <c r="L45" i="1"/>
</calcChain>
</file>

<file path=xl/comments1.xml><?xml version="1.0" encoding="utf-8"?>
<comments xmlns="http://schemas.openxmlformats.org/spreadsheetml/2006/main">
  <authors>
    <author>Neil Mc Mahon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>Week#1 will always include 2 / 5 Days 
Final Week will always include 3 / 5 Days</t>
        </r>
      </text>
    </comment>
  </commentList>
</comments>
</file>

<file path=xl/sharedStrings.xml><?xml version="1.0" encoding="utf-8"?>
<sst xmlns="http://schemas.openxmlformats.org/spreadsheetml/2006/main" count="432" uniqueCount="102">
  <si>
    <t>Month/week</t>
  </si>
  <si>
    <t>Days</t>
  </si>
  <si>
    <t>Teacher</t>
  </si>
  <si>
    <t>Class</t>
  </si>
  <si>
    <t>Courses</t>
  </si>
  <si>
    <t>Student</t>
  </si>
  <si>
    <t>Lessons</t>
  </si>
  <si>
    <t>Hours</t>
  </si>
  <si>
    <t>Per lesson/month</t>
  </si>
  <si>
    <t>Salary</t>
  </si>
  <si>
    <t>Cost category</t>
  </si>
  <si>
    <t>Account holder</t>
  </si>
  <si>
    <t>Account number</t>
  </si>
  <si>
    <t>Banking code</t>
  </si>
  <si>
    <t>Bank name</t>
  </si>
  <si>
    <t>Building</t>
  </si>
  <si>
    <t>Week 05, 27/01/2025 – 02/02/2025</t>
  </si>
  <si>
    <t>Monday, Tuesday, Wednesday, Thursday, Friday</t>
  </si>
  <si>
    <t>O'h-Uigin, Caol</t>
  </si>
  <si>
    <t>B1 AM (2)</t>
  </si>
  <si>
    <t>UL-MORN-20, UL-MORN-15, VISA PREMIUM, VISA PREMIUM, VISA PREMIUM</t>
  </si>
  <si>
    <t>10</t>
  </si>
  <si>
    <t>€24.00 per lesson</t>
  </si>
  <si>
    <t>KYLE HIGGINS</t>
  </si>
  <si>
    <t>92862221</t>
  </si>
  <si>
    <t>901183</t>
  </si>
  <si>
    <t>BANK OF IRELAND</t>
  </si>
  <si>
    <t>Main Building - 13 Harcourt</t>
  </si>
  <si>
    <t>B2 &amp; C1</t>
  </si>
  <si>
    <t>VISA STANDARD</t>
  </si>
  <si>
    <t>3</t>
  </si>
  <si>
    <t>DOS, ULearn</t>
  </si>
  <si>
    <t>+5</t>
  </si>
  <si>
    <t>UL-MORN-20, UL-AFT-20, VISA PREMIUM</t>
  </si>
  <si>
    <t>8</t>
  </si>
  <si>
    <t>€0.00 per lesson</t>
  </si>
  <si>
    <t>Tuesday, Friday</t>
  </si>
  <si>
    <t>Henchy, Fergal</t>
  </si>
  <si>
    <t>AVENTURA ONE-TO-TWO EXAM PREP</t>
  </si>
  <si>
    <t>1-2-1</t>
  </si>
  <si>
    <t>2</t>
  </si>
  <si>
    <t>€25.00 per lesson</t>
  </si>
  <si>
    <t>Clarke, David</t>
  </si>
  <si>
    <t>B1 PM</t>
  </si>
  <si>
    <t>UL-AFT-15, UL-AFT-20, VISA STANDARD</t>
  </si>
  <si>
    <t>6</t>
  </si>
  <si>
    <t>David Clarke</t>
  </si>
  <si>
    <t>Revolut</t>
  </si>
  <si>
    <t>B2/C1 AM</t>
  </si>
  <si>
    <t>UL-MORN-15, VISA PREMIUM, VISA PREMIUM</t>
  </si>
  <si>
    <t>15</t>
  </si>
  <si>
    <t>Week 06, 03/02/2025 – 09/02/2025</t>
  </si>
  <si>
    <t>Thursday</t>
  </si>
  <si>
    <t>Bautista Group B1</t>
  </si>
  <si>
    <t>PFR 7.5</t>
  </si>
  <si>
    <t>12</t>
  </si>
  <si>
    <t>Booth, Dave</t>
  </si>
  <si>
    <t>A GROUP AM</t>
  </si>
  <si>
    <t>13</t>
  </si>
  <si>
    <t>€23.00 per lesson</t>
  </si>
  <si>
    <t>11</t>
  </si>
  <si>
    <t>7</t>
  </si>
  <si>
    <t>UL-AFT-15, UL-AFT-20, VISA STANDARD, VISA STANDARD</t>
  </si>
  <si>
    <t>18</t>
  </si>
  <si>
    <t>Tuesday, Wednesday, Thursday</t>
  </si>
  <si>
    <t>Week 07, 10/02/2025 – 16/02/2025</t>
  </si>
  <si>
    <t>Monday</t>
  </si>
  <si>
    <t>College St Martin 2</t>
  </si>
  <si>
    <t>9</t>
  </si>
  <si>
    <t>Monday, Tuesday, Wednesday</t>
  </si>
  <si>
    <t>Woods, Margaret</t>
  </si>
  <si>
    <t>College St Martin 1</t>
  </si>
  <si>
    <t>€20.00 per lesson</t>
  </si>
  <si>
    <t>VISA STANDARD, VISA STANDARD</t>
  </si>
  <si>
    <t>4</t>
  </si>
  <si>
    <t>UL-MORN-20, UL-AFT-20, VISA STANDARD, VISA PREMIUM</t>
  </si>
  <si>
    <t>UL-AFT-15, UL-AFT-20, VISA STANDARD, VISA STANDARD, VISA STANDARD</t>
  </si>
  <si>
    <t>UL-MORN-20, UL-MORN-15, VISA PREMIUM, VISA PREMIUM</t>
  </si>
  <si>
    <t>Week 08, 17/02/2025 – 23/02/2025</t>
  </si>
  <si>
    <t>Wednesday, Thursday, Friday</t>
  </si>
  <si>
    <t>La Roda Group B2</t>
  </si>
  <si>
    <t>UL-MORN-20, VISA STANDARD, VISA PREMIUM</t>
  </si>
  <si>
    <t>UL-AFT-15, VISA STANDARD, VISA STANDARD, VISA STANDARD</t>
  </si>
  <si>
    <t>La Roda Group  B1</t>
  </si>
  <si>
    <t>14</t>
  </si>
  <si>
    <t>Week 09, 24/02/2025 – 02/03/2025</t>
  </si>
  <si>
    <t>Tuesday</t>
  </si>
  <si>
    <t>Kamal Saleh 1-to-1</t>
  </si>
  <si>
    <t>1</t>
  </si>
  <si>
    <t>19</t>
  </si>
  <si>
    <r>
      <t xml:space="preserve">Monday, Tuesday, Wednesday, </t>
    </r>
    <r>
      <rPr>
        <sz val="11"/>
        <color rgb="FFFF0000"/>
        <rFont val="Calibri"/>
        <family val="2"/>
      </rPr>
      <t>Thursday, Friday</t>
    </r>
  </si>
  <si>
    <r>
      <t xml:space="preserve">Tuesday, </t>
    </r>
    <r>
      <rPr>
        <sz val="11"/>
        <color rgb="FFFF0000"/>
        <rFont val="Calibri"/>
        <family val="2"/>
      </rPr>
      <t>Friday</t>
    </r>
  </si>
  <si>
    <r>
      <rPr>
        <sz val="11"/>
        <color rgb="FFFF0000"/>
        <rFont val="Calibri"/>
        <family val="2"/>
      </rPr>
      <t>Monday, Tuesday, Wednesday,</t>
    </r>
    <r>
      <rPr>
        <sz val="11"/>
        <color rgb="FF000000"/>
        <rFont val="Calibri"/>
        <family val="2"/>
      </rPr>
      <t xml:space="preserve"> Thursday, Friday</t>
    </r>
  </si>
  <si>
    <r>
      <rPr>
        <sz val="11"/>
        <color rgb="FFFF0000"/>
        <rFont val="Calibri"/>
        <family val="2"/>
      </rPr>
      <t>Tuesday,</t>
    </r>
    <r>
      <rPr>
        <sz val="11"/>
        <color rgb="FF000000"/>
        <rFont val="Calibri"/>
        <family val="2"/>
      </rPr>
      <t xml:space="preserve"> Friday</t>
    </r>
  </si>
  <si>
    <t>WEEKLY PAY</t>
  </si>
  <si>
    <t>TOTAL</t>
  </si>
  <si>
    <t>HRS INCLD. THIS MONTH</t>
  </si>
  <si>
    <t>Row Labels</t>
  </si>
  <si>
    <t>Grand Total</t>
  </si>
  <si>
    <t>Sum of WEEKLY PAY</t>
  </si>
  <si>
    <t>Sum of HRS INCLD. THIS MONTH</t>
  </si>
  <si>
    <t>Missing 2.5 Hours - why? (Not Leave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</si>
</sst>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€&quot;* #,##0.00_-;\-&quot;€&quot;* #,##0.00_-;_-&quot;€&quot;* &quot;-&quot;??_-;_-@_-"/>
    <numFmt numFmtId="164" formatCode="&quot;€&quot;#,##0.00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5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4" borderId="2" xfId="0" applyFont="1" applyFill="1" applyBorder="1" applyAlignment="1">
      <alignment horizontal="left" wrapText="1"/>
    </xf>
    <xf numFmtId="0" fontId="0" fillId="0" borderId="4" xfId="0" applyBorder="1"/>
    <xf numFmtId="0" fontId="0" fillId="0" borderId="4" xfId="0" pivotButton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2" fontId="0" fillId="0" borderId="5" xfId="0" applyNumberFormat="1" applyBorder="1"/>
    <xf numFmtId="2" fontId="0" fillId="0" borderId="6" xfId="0" applyNumberFormat="1" applyBorder="1"/>
    <xf numFmtId="44" fontId="0" fillId="0" borderId="8" xfId="0" applyNumberFormat="1" applyBorder="1"/>
    <xf numFmtId="44" fontId="0" fillId="0" borderId="9" xfId="0" applyNumberFormat="1" applyBorder="1"/>
    <xf numFmtId="0" fontId="0" fillId="5" borderId="4" xfId="0" applyFill="1" applyBorder="1" applyAlignment="1">
      <alignment horizontal="left"/>
    </xf>
    <xf numFmtId="2" fontId="0" fillId="5" borderId="4" xfId="0" applyNumberFormat="1" applyFill="1" applyBorder="1"/>
    <xf numFmtId="44" fontId="0" fillId="5" borderId="7" xfId="0" applyNumberFormat="1" applyFill="1" applyBorder="1"/>
  </cellXfs>
  <cellStyles count="1">
    <cellStyle name="Normal" xfId="0" builtinId="0"/>
  </cellStyles>
  <dxfs count="4"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numFmt numFmtId="34" formatCode="_-&quot;€&quot;* #,##0.00_-;\-&quot;€&quot;* #,##0.00_-;_-&quot;€&quot;* &quot;-&quot;??_-;_-@_-"/>
    </dxf>
    <dxf>
      <numFmt numFmtId="2" formatCode="0.0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eil Mc Mahon" refreshedDate="45742.743163078703" createdVersion="4" refreshedVersion="4" minRefreshableVersion="3" recordCount="43">
  <cacheSource type="worksheet">
    <worksheetSource ref="A1:S44" sheet="Worksheet"/>
  </cacheSource>
  <cacheFields count="19">
    <cacheField name="Month/week" numFmtId="0">
      <sharedItems/>
    </cacheField>
    <cacheField name="Days" numFmtId="0">
      <sharedItems/>
    </cacheField>
    <cacheField name="Teacher" numFmtId="0">
      <sharedItems count="6">
        <s v="O'h-Uigin, Caol"/>
        <s v="DOS, ULearn"/>
        <s v="Henchy, Fergal"/>
        <s v="Clarke, David"/>
        <s v="Booth, Dave"/>
        <s v="Woods, Margaret"/>
      </sharedItems>
    </cacheField>
    <cacheField name="Class" numFmtId="0">
      <sharedItems/>
    </cacheField>
    <cacheField name="Courses" numFmtId="0">
      <sharedItems/>
    </cacheField>
    <cacheField name="Student" numFmtId="0">
      <sharedItems/>
    </cacheField>
    <cacheField name="Lessons" numFmtId="0">
      <sharedItems containsSemiMixedTypes="0" containsString="0" containsNumber="1" minValue="0.5" maxValue="15"/>
    </cacheField>
    <cacheField name="Hours" numFmtId="0">
      <sharedItems containsSemiMixedTypes="0" containsString="0" containsNumber="1" minValue="2.0833333333332999E-2" maxValue="15"/>
    </cacheField>
    <cacheField name="Per lesson/month" numFmtId="0">
      <sharedItems/>
    </cacheField>
    <cacheField name="Cost category" numFmtId="164">
      <sharedItems containsString="0" containsBlank="1" containsNumber="1" containsInteger="1" minValue="20" maxValue="25"/>
    </cacheField>
    <cacheField name="Salary" numFmtId="164">
      <sharedItems containsString="0" containsBlank="1" containsNumber="1" minValue="11.5" maxValue="375"/>
    </cacheField>
    <cacheField name="HRS INCLD. THIS MONTH" numFmtId="0">
      <sharedItems containsSemiMixedTypes="0" containsString="0" containsNumber="1" minValue="2.0833333333332999E-2" maxValue="15"/>
    </cacheField>
    <cacheField name="WEEKLY PAY" numFmtId="164">
      <sharedItems containsSemiMixedTypes="0" containsString="0" containsNumber="1" minValue="0" maxValue="375"/>
    </cacheField>
    <cacheField name="TOTAL" numFmtId="164">
      <sharedItems containsString="0" containsBlank="1" containsNumber="1" minValue="1253.5" maxValue="1460.5"/>
    </cacheField>
    <cacheField name="Account holder" numFmtId="0">
      <sharedItems containsBlank="1"/>
    </cacheField>
    <cacheField name="Account number" numFmtId="0">
      <sharedItems containsBlank="1"/>
    </cacheField>
    <cacheField name="Banking code" numFmtId="0">
      <sharedItems containsBlank="1"/>
    </cacheField>
    <cacheField name="Bank name" numFmtId="0">
      <sharedItems containsBlank="1"/>
    </cacheField>
    <cacheField name="Buildin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">
  <r>
    <s v="Week 05, 27/01/2025 – 02/02/2025"/>
    <s v="Monday, Tuesday, Wednesday, Thursday, Friday"/>
    <x v="0"/>
    <s v="B1 AM (2)"/>
    <s v="UL-MORN-20, UL-MORN-15, VISA PREMIUM, VISA PREMIUM, VISA PREMIUM"/>
    <s v="10"/>
    <n v="15"/>
    <n v="15"/>
    <s v="€24.00 per lesson"/>
    <n v="24"/>
    <n v="360"/>
    <n v="6"/>
    <n v="144"/>
    <m/>
    <s v="KYLE HIGGINS"/>
    <s v="92862221"/>
    <s v="901183"/>
    <s v="BANK OF IRELAND"/>
    <s v="Main Building - 13 Harcourt"/>
  </r>
  <r>
    <s v="Week 05, 27/01/2025 – 02/02/2025"/>
    <s v="Monday, Tuesday, Wednesday, Thursday, Friday"/>
    <x v="0"/>
    <s v="B2 &amp; C1"/>
    <s v="VISA STANDARD"/>
    <s v="3"/>
    <n v="15"/>
    <n v="15"/>
    <s v="€24.00 per lesson"/>
    <n v="24"/>
    <n v="360"/>
    <n v="6"/>
    <n v="144"/>
    <m/>
    <s v="KYLE HIGGINS"/>
    <s v="92862221"/>
    <s v="901183"/>
    <s v="BANK OF IRELAND"/>
    <s v="Main Building - 13 Harcourt"/>
  </r>
  <r>
    <s v="Week 05, 27/01/2025 – 02/02/2025"/>
    <s v="Monday, Tuesday, Wednesday, Thursday, Friday"/>
    <x v="1"/>
    <s v="+5"/>
    <s v="UL-MORN-20, UL-AFT-20, VISA PREMIUM"/>
    <s v="8"/>
    <n v="5"/>
    <n v="5"/>
    <s v="€0.00 per lesson"/>
    <m/>
    <m/>
    <n v="2"/>
    <n v="0"/>
    <m/>
    <m/>
    <m/>
    <m/>
    <m/>
    <s v="Main Building - 13 Harcourt"/>
  </r>
  <r>
    <s v="Week 05, 27/01/2025 – 02/02/2025"/>
    <s v="Tuesday, Friday"/>
    <x v="2"/>
    <s v="AVENTURA ONE-TO-TWO EXAM PREP"/>
    <s v="1-2-1"/>
    <s v="2"/>
    <n v="4"/>
    <n v="4"/>
    <s v="€25.00 per lesson"/>
    <n v="25"/>
    <n v="100"/>
    <n v="2"/>
    <n v="50"/>
    <m/>
    <m/>
    <m/>
    <m/>
    <m/>
    <s v="Main Building - 13 Harcourt"/>
  </r>
  <r>
    <s v="Week 05, 27/01/2025 – 02/02/2025"/>
    <s v="Monday, Tuesday, Wednesday, Thursday, Friday"/>
    <x v="3"/>
    <s v="B1 PM"/>
    <s v="UL-AFT-15, UL-AFT-20, VISA STANDARD"/>
    <s v="6"/>
    <n v="15"/>
    <n v="15"/>
    <s v="€25.00 per lesson"/>
    <n v="25"/>
    <n v="375"/>
    <n v="6"/>
    <n v="150"/>
    <m/>
    <s v="David Clarke"/>
    <m/>
    <m/>
    <s v="Revolut"/>
    <s v="Main Building - 13 Harcourt"/>
  </r>
  <r>
    <s v="Week 05, 27/01/2025 – 02/02/2025"/>
    <s v="Monday, Tuesday, Wednesday, Thursday, Friday"/>
    <x v="3"/>
    <s v="B2/C1 AM"/>
    <s v="UL-MORN-15, VISA PREMIUM, VISA PREMIUM"/>
    <s v="15"/>
    <n v="15"/>
    <n v="15"/>
    <s v="€25.00 per lesson"/>
    <n v="25"/>
    <n v="375"/>
    <n v="6"/>
    <n v="150"/>
    <m/>
    <s v="David Clarke"/>
    <m/>
    <m/>
    <s v="Revolut"/>
    <s v="Main Building - 13 Harcourt"/>
  </r>
  <r>
    <s v="Week 05, 27/01/2025 – 02/02/2025"/>
    <s v="Monday, Tuesday, Wednesday, Thursday, Friday"/>
    <x v="4"/>
    <s v="A GROUP AM"/>
    <s v="UL-MORN-20, UL-MORN-15, VISA PREMIUM, VISA PREMIUM, VISA PREMIUM"/>
    <s v="13"/>
    <n v="15"/>
    <n v="15"/>
    <s v="€23.00 per lesson"/>
    <n v="23"/>
    <n v="345"/>
    <n v="6"/>
    <n v="138"/>
    <m/>
    <m/>
    <m/>
    <m/>
    <m/>
    <s v="Main Building - 13 Harcourt"/>
  </r>
  <r>
    <s v="Week 06, 03/02/2025 – 09/02/2025"/>
    <s v="Thursday"/>
    <x v="1"/>
    <s v="Bautista Group B1"/>
    <s v="PFR 7.5"/>
    <s v="12"/>
    <n v="2.5"/>
    <n v="2.5"/>
    <s v="€0.00 per lesson"/>
    <m/>
    <m/>
    <n v="2.5"/>
    <n v="0"/>
    <m/>
    <m/>
    <m/>
    <m/>
    <m/>
    <m/>
  </r>
  <r>
    <s v="Week 06, 03/02/2025 – 09/02/2025"/>
    <s v="Monday, Tuesday, Wednesday, Thursday, Friday"/>
    <x v="0"/>
    <s v="B1 AM (2)"/>
    <s v="UL-MORN-20, UL-MORN-15, VISA PREMIUM, VISA PREMIUM, VISA PREMIUM"/>
    <s v="11"/>
    <n v="15"/>
    <n v="15"/>
    <s v="€24.00 per lesson"/>
    <n v="24"/>
    <n v="360"/>
    <n v="15"/>
    <n v="360"/>
    <m/>
    <s v="KYLE HIGGINS"/>
    <s v="92862221"/>
    <s v="901183"/>
    <s v="BANK OF IRELAND"/>
    <s v="Main Building - 13 Harcourt"/>
  </r>
  <r>
    <s v="Week 06, 03/02/2025 – 09/02/2025"/>
    <s v="Monday, Tuesday, Wednesday, Thursday, Friday"/>
    <x v="0"/>
    <s v="B2 &amp; C1"/>
    <s v="VISA STANDARD"/>
    <s v="3"/>
    <n v="15"/>
    <n v="15"/>
    <s v="€24.00 per lesson"/>
    <n v="24"/>
    <n v="360"/>
    <n v="15"/>
    <n v="360"/>
    <m/>
    <s v="KYLE HIGGINS"/>
    <s v="92862221"/>
    <s v="901183"/>
    <s v="BANK OF IRELAND"/>
    <s v="Main Building - 13 Harcourt"/>
  </r>
  <r>
    <s v="Week 06, 03/02/2025 – 09/02/2025"/>
    <s v="Monday, Tuesday, Wednesday, Thursday, Friday"/>
    <x v="1"/>
    <s v="+5"/>
    <s v="UL-MORN-20, UL-AFT-20, VISA PREMIUM"/>
    <s v="7"/>
    <n v="5"/>
    <n v="5"/>
    <s v="€0.00 per lesson"/>
    <m/>
    <m/>
    <n v="5"/>
    <n v="0"/>
    <m/>
    <m/>
    <m/>
    <m/>
    <m/>
    <s v="Main Building - 13 Harcourt"/>
  </r>
  <r>
    <s v="Week 06, 03/02/2025 – 09/02/2025"/>
    <s v="Tuesday, Friday"/>
    <x v="2"/>
    <s v="AVENTURA ONE-TO-TWO EXAM PREP"/>
    <s v="1-2-1"/>
    <s v="2"/>
    <n v="4"/>
    <n v="4"/>
    <s v="€25.00 per lesson"/>
    <n v="25"/>
    <n v="100"/>
    <n v="4"/>
    <n v="100"/>
    <m/>
    <m/>
    <m/>
    <m/>
    <m/>
    <s v="Main Building - 13 Harcourt"/>
  </r>
  <r>
    <s v="Week 06, 03/02/2025 – 09/02/2025"/>
    <s v="Monday, Tuesday, Wednesday, Thursday, Friday"/>
    <x v="3"/>
    <s v="B1 PM"/>
    <s v="UL-AFT-15, UL-AFT-20, VISA STANDARD, VISA STANDARD"/>
    <s v="8"/>
    <n v="15"/>
    <n v="15"/>
    <s v="€25.00 per lesson"/>
    <n v="25"/>
    <n v="375"/>
    <n v="15"/>
    <n v="375"/>
    <m/>
    <s v="David Clarke"/>
    <m/>
    <m/>
    <s v="Revolut"/>
    <s v="Main Building - 13 Harcourt"/>
  </r>
  <r>
    <s v="Week 06, 03/02/2025 – 09/02/2025"/>
    <s v="Monday, Tuesday, Wednesday, Thursday, Friday"/>
    <x v="3"/>
    <s v="B2/C1 AM"/>
    <s v="UL-MORN-15, VISA PREMIUM, VISA PREMIUM"/>
    <s v="18"/>
    <n v="15"/>
    <n v="15"/>
    <s v="€25.00 per lesson"/>
    <n v="25"/>
    <n v="375"/>
    <n v="15"/>
    <n v="375"/>
    <m/>
    <s v="David Clarke"/>
    <m/>
    <m/>
    <s v="Revolut"/>
    <s v="Main Building - 13 Harcourt"/>
  </r>
  <r>
    <s v="Week 06, 03/02/2025 – 09/02/2025"/>
    <s v="Tuesday, Wednesday, Thursday"/>
    <x v="4"/>
    <s v="Bautista Group B1"/>
    <s v="PFR 7.5"/>
    <s v="12"/>
    <n v="0.5"/>
    <n v="7.5"/>
    <s v="€23.00 per lesson"/>
    <n v="23"/>
    <n v="11.5"/>
    <n v="7.5"/>
    <n v="11.5"/>
    <m/>
    <m/>
    <m/>
    <m/>
    <m/>
    <s v="Main Building - 13 Harcourt"/>
  </r>
  <r>
    <s v="Week 06, 03/02/2025 – 09/02/2025"/>
    <s v="Monday, Tuesday, Wednesday, Thursday, Friday"/>
    <x v="4"/>
    <s v="A GROUP AM"/>
    <s v="UL-MORN-20, UL-MORN-15, VISA PREMIUM, VISA PREMIUM, VISA PREMIUM"/>
    <s v="15"/>
    <n v="15"/>
    <n v="15"/>
    <s v="€23.00 per lesson"/>
    <n v="23"/>
    <n v="345"/>
    <n v="15"/>
    <n v="345"/>
    <m/>
    <m/>
    <m/>
    <m/>
    <m/>
    <s v="Main Building - 13 Harcourt"/>
  </r>
  <r>
    <s v="Week 07, 10/02/2025 – 16/02/2025"/>
    <s v="Monday"/>
    <x v="1"/>
    <s v="College St Martin 2"/>
    <s v="PFR 7.5"/>
    <s v="9"/>
    <n v="2.5"/>
    <n v="2.5"/>
    <s v="€0.00 per lesson"/>
    <m/>
    <m/>
    <n v="2.5"/>
    <n v="0"/>
    <m/>
    <m/>
    <m/>
    <m/>
    <m/>
    <m/>
  </r>
  <r>
    <s v="Week 07, 10/02/2025 – 16/02/2025"/>
    <s v="Monday, Tuesday, Wednesday"/>
    <x v="5"/>
    <s v="College St Martin 1"/>
    <s v="PFR 7.5"/>
    <s v="15"/>
    <n v="3"/>
    <n v="0.125"/>
    <s v="€20.00 per lesson"/>
    <n v="20"/>
    <n v="60"/>
    <n v="0.125"/>
    <n v="60"/>
    <m/>
    <m/>
    <m/>
    <m/>
    <m/>
    <s v="Main Building - 13 Harcourt"/>
  </r>
  <r>
    <s v="Week 07, 10/02/2025 – 16/02/2025"/>
    <s v="Monday, Tuesday, Wednesday, Thursday, Friday"/>
    <x v="0"/>
    <s v="B1 AM (2)"/>
    <s v="UL-MORN-20, UL-MORN-15, VISA PREMIUM, VISA PREMIUM, VISA PREMIUM"/>
    <s v="11"/>
    <n v="15"/>
    <n v="15"/>
    <s v="€24.00 per lesson"/>
    <n v="24"/>
    <n v="360"/>
    <n v="15"/>
    <n v="360"/>
    <m/>
    <s v="KYLE HIGGINS"/>
    <s v="92862221"/>
    <s v="901183"/>
    <s v="BANK OF IRELAND"/>
    <s v="Main Building - 13 Harcourt"/>
  </r>
  <r>
    <s v="Week 07, 10/02/2025 – 16/02/2025"/>
    <s v="Monday, Tuesday, Wednesday, Thursday, Friday"/>
    <x v="0"/>
    <s v="B2 &amp; C1"/>
    <s v="VISA STANDARD, VISA STANDARD"/>
    <s v="4"/>
    <n v="15"/>
    <n v="15"/>
    <s v="€24.00 per lesson"/>
    <n v="24"/>
    <n v="360"/>
    <n v="15"/>
    <n v="360"/>
    <m/>
    <s v="KYLE HIGGINS"/>
    <s v="92862221"/>
    <s v="901183"/>
    <s v="BANK OF IRELAND"/>
    <s v="Main Building - 13 Harcourt"/>
  </r>
  <r>
    <s v="Week 07, 10/02/2025 – 16/02/2025"/>
    <s v="Monday, Tuesday, Wednesday, Thursday, Friday"/>
    <x v="1"/>
    <s v="+5"/>
    <s v="UL-MORN-20, UL-AFT-20, VISA STANDARD, VISA PREMIUM"/>
    <s v="10"/>
    <n v="5"/>
    <n v="5"/>
    <s v="€0.00 per lesson"/>
    <m/>
    <m/>
    <n v="5"/>
    <n v="0"/>
    <m/>
    <m/>
    <m/>
    <m/>
    <m/>
    <s v="Main Building - 13 Harcourt"/>
  </r>
  <r>
    <s v="Week 07, 10/02/2025 – 16/02/2025"/>
    <s v="Tuesday, Friday"/>
    <x v="2"/>
    <s v="AVENTURA ONE-TO-TWO EXAM PREP"/>
    <s v="1-2-1"/>
    <s v="2"/>
    <n v="4"/>
    <n v="4"/>
    <s v="€25.00 per lesson"/>
    <n v="25"/>
    <n v="100"/>
    <n v="4"/>
    <n v="100"/>
    <m/>
    <m/>
    <m/>
    <m/>
    <m/>
    <s v="Main Building - 13 Harcourt"/>
  </r>
  <r>
    <s v="Week 07, 10/02/2025 – 16/02/2025"/>
    <s v="Monday, Tuesday, Wednesday"/>
    <x v="2"/>
    <s v="College St Martin 2"/>
    <s v="PFR 7.5"/>
    <s v="9"/>
    <n v="0.5"/>
    <n v="2.0833333333332999E-2"/>
    <s v="€25.00 per lesson"/>
    <n v="25"/>
    <n v="12.5"/>
    <n v="2.0833333333332999E-2"/>
    <n v="12.5"/>
    <m/>
    <m/>
    <m/>
    <m/>
    <m/>
    <s v="Main Building - 13 Harcourt"/>
  </r>
  <r>
    <s v="Week 07, 10/02/2025 – 16/02/2025"/>
    <s v="Monday, Tuesday, Wednesday, Thursday, Friday"/>
    <x v="3"/>
    <s v="B1 PM"/>
    <s v="UL-AFT-15, UL-AFT-20, VISA STANDARD, VISA STANDARD, VISA STANDARD"/>
    <s v="11"/>
    <n v="15"/>
    <n v="15"/>
    <s v="€25.00 per lesson"/>
    <n v="25"/>
    <n v="375"/>
    <n v="15"/>
    <n v="375"/>
    <m/>
    <s v="David Clarke"/>
    <m/>
    <m/>
    <s v="Revolut"/>
    <s v="Main Building - 13 Harcourt"/>
  </r>
  <r>
    <s v="Week 07, 10/02/2025 – 16/02/2025"/>
    <s v="Monday, Tuesday, Wednesday, Thursday, Friday"/>
    <x v="3"/>
    <s v="B2/C1 AM"/>
    <s v="UL-MORN-20, UL-MORN-15, VISA PREMIUM, VISA PREMIUM"/>
    <s v="18"/>
    <n v="15"/>
    <n v="15"/>
    <s v="€25.00 per lesson"/>
    <n v="25"/>
    <n v="375"/>
    <n v="15"/>
    <n v="375"/>
    <m/>
    <s v="David Clarke"/>
    <m/>
    <m/>
    <s v="Revolut"/>
    <s v="Main Building - 13 Harcourt"/>
  </r>
  <r>
    <s v="Week 07, 10/02/2025 – 16/02/2025"/>
    <s v="Monday, Tuesday, Wednesday, Thursday, Friday"/>
    <x v="4"/>
    <s v="A GROUP AM"/>
    <s v="UL-MORN-20, UL-MORN-15, VISA PREMIUM, VISA PREMIUM, VISA PREMIUM"/>
    <s v="15"/>
    <n v="15"/>
    <n v="15"/>
    <s v="€23.00 per lesson"/>
    <n v="23"/>
    <n v="345"/>
    <n v="15"/>
    <n v="345"/>
    <m/>
    <m/>
    <m/>
    <m/>
    <m/>
    <s v="Main Building - 13 Harcourt"/>
  </r>
  <r>
    <s v="Week 08, 17/02/2025 – 23/02/2025"/>
    <s v="Wednesday, Thursday, Friday"/>
    <x v="5"/>
    <s v="La Roda Group B2"/>
    <s v="PFR 7.5"/>
    <s v="12"/>
    <n v="3"/>
    <n v="0.125"/>
    <s v="€20.00 per lesson"/>
    <n v="20"/>
    <n v="60"/>
    <n v="0.125"/>
    <n v="60"/>
    <m/>
    <m/>
    <m/>
    <m/>
    <m/>
    <s v="Main Building - 13 Harcourt"/>
  </r>
  <r>
    <s v="Week 08, 17/02/2025 – 23/02/2025"/>
    <s v="Monday, Tuesday, Wednesday, Thursday, Friday"/>
    <x v="0"/>
    <s v="B1 AM (2)"/>
    <s v="UL-MORN-20, UL-MORN-15, VISA PREMIUM, VISA PREMIUM"/>
    <s v="8"/>
    <n v="15"/>
    <n v="15"/>
    <s v="€24.00 per lesson"/>
    <n v="24"/>
    <n v="360"/>
    <n v="15"/>
    <n v="360"/>
    <m/>
    <s v="KYLE HIGGINS"/>
    <s v="92862221"/>
    <s v="901183"/>
    <s v="BANK OF IRELAND"/>
    <s v="Main Building - 13 Harcourt"/>
  </r>
  <r>
    <s v="Week 08, 17/02/2025 – 23/02/2025"/>
    <s v="Monday, Tuesday, Wednesday, Thursday, Friday"/>
    <x v="0"/>
    <s v="B2 &amp; C1"/>
    <s v="VISA STANDARD, VISA STANDARD"/>
    <s v="4"/>
    <n v="15"/>
    <n v="15"/>
    <s v="€24.00 per lesson"/>
    <n v="24"/>
    <n v="360"/>
    <n v="15"/>
    <n v="360"/>
    <m/>
    <s v="KYLE HIGGINS"/>
    <s v="92862221"/>
    <s v="901183"/>
    <s v="BANK OF IRELAND"/>
    <s v="Main Building - 13 Harcourt"/>
  </r>
  <r>
    <s v="Week 08, 17/02/2025 – 23/02/2025"/>
    <s v="Monday, Tuesday, Wednesday, Thursday, Friday"/>
    <x v="1"/>
    <s v="+5"/>
    <s v="UL-MORN-20, VISA STANDARD, VISA PREMIUM"/>
    <s v="7"/>
    <n v="5"/>
    <n v="5"/>
    <s v="€0.00 per lesson"/>
    <m/>
    <m/>
    <n v="5"/>
    <n v="0"/>
    <m/>
    <m/>
    <m/>
    <m/>
    <m/>
    <s v="Main Building - 13 Harcourt"/>
  </r>
  <r>
    <s v="Week 08, 17/02/2025 – 23/02/2025"/>
    <s v="Tuesday, Friday"/>
    <x v="2"/>
    <s v="AVENTURA ONE-TO-TWO EXAM PREP"/>
    <s v="1-2-1"/>
    <s v="2"/>
    <n v="4"/>
    <n v="4"/>
    <s v="€25.00 per lesson"/>
    <n v="25"/>
    <n v="100"/>
    <n v="4"/>
    <n v="100"/>
    <m/>
    <m/>
    <m/>
    <m/>
    <m/>
    <s v="Main Building - 13 Harcourt"/>
  </r>
  <r>
    <s v="Week 08, 17/02/2025 – 23/02/2025"/>
    <s v="Monday, Tuesday, Wednesday, Thursday, Friday"/>
    <x v="3"/>
    <s v="B1 PM"/>
    <s v="UL-AFT-15, VISA STANDARD, VISA STANDARD, VISA STANDARD"/>
    <s v="11"/>
    <n v="15"/>
    <n v="15"/>
    <s v="€25.00 per lesson"/>
    <n v="25"/>
    <n v="375"/>
    <n v="15"/>
    <n v="375"/>
    <m/>
    <s v="David Clarke"/>
    <m/>
    <m/>
    <s v="Revolut"/>
    <s v="Main Building - 13 Harcourt"/>
  </r>
  <r>
    <s v="Week 08, 17/02/2025 – 23/02/2025"/>
    <s v="Monday, Tuesday, Wednesday, Thursday, Friday"/>
    <x v="3"/>
    <s v="B2/C1 AM"/>
    <s v="UL-MORN-20, UL-MORN-15, VISA PREMIUM, VISA PREMIUM"/>
    <s v="18"/>
    <n v="15"/>
    <n v="15"/>
    <s v="€25.00 per lesson"/>
    <n v="25"/>
    <n v="375"/>
    <n v="15"/>
    <n v="375"/>
    <m/>
    <s v="David Clarke"/>
    <m/>
    <m/>
    <s v="Revolut"/>
    <s v="Main Building - 13 Harcourt"/>
  </r>
  <r>
    <s v="Week 08, 17/02/2025 – 23/02/2025"/>
    <s v="Wednesday, Thursday, Friday"/>
    <x v="4"/>
    <s v="La Roda Group  B1"/>
    <s v="PFR 7.5"/>
    <s v="14"/>
    <n v="3"/>
    <n v="7.5"/>
    <s v="€23.00 per lesson"/>
    <n v="23"/>
    <n v="69"/>
    <n v="7.5"/>
    <n v="69"/>
    <m/>
    <m/>
    <m/>
    <m/>
    <m/>
    <s v="Main Building - 13 Harcourt"/>
  </r>
  <r>
    <s v="Week 08, 17/02/2025 – 23/02/2025"/>
    <s v="Monday, Tuesday, Wednesday, Thursday, Friday"/>
    <x v="4"/>
    <s v="A GROUP AM"/>
    <s v="UL-MORN-20, UL-MORN-15, VISA PREMIUM, VISA PREMIUM, VISA PREMIUM"/>
    <s v="15"/>
    <n v="15"/>
    <n v="15"/>
    <s v="€23.00 per lesson"/>
    <n v="23"/>
    <n v="345"/>
    <n v="15"/>
    <n v="345"/>
    <m/>
    <m/>
    <m/>
    <m/>
    <m/>
    <s v="Main Building - 13 Harcourt"/>
  </r>
  <r>
    <s v="Week 09, 24/02/2025 – 02/03/2025"/>
    <s v="Monday, Tuesday, Wednesday, Thursday, Friday"/>
    <x v="0"/>
    <s v="B1 AM (2)"/>
    <s v="UL-MORN-20, UL-MORN-15, VISA PREMIUM, VISA PREMIUM"/>
    <s v="11"/>
    <n v="15"/>
    <n v="15"/>
    <s v="€24.00 per lesson"/>
    <n v="24"/>
    <n v="360"/>
    <n v="9"/>
    <n v="216"/>
    <m/>
    <s v="KYLE HIGGINS"/>
    <s v="92862221"/>
    <s v="901183"/>
    <s v="BANK OF IRELAND"/>
    <s v="Main Building - 13 Harcourt"/>
  </r>
  <r>
    <s v="Week 09, 24/02/2025 – 02/03/2025"/>
    <s v="Monday, Tuesday, Wednesday, Thursday, Friday"/>
    <x v="0"/>
    <s v="B2 &amp; C1"/>
    <s v="VISA STANDARD, VISA STANDARD"/>
    <s v="6"/>
    <n v="15"/>
    <n v="15"/>
    <s v="€24.00 per lesson"/>
    <n v="24"/>
    <n v="360"/>
    <n v="9"/>
    <n v="216"/>
    <n v="1253.5"/>
    <s v="KYLE HIGGINS"/>
    <s v="92862221"/>
    <s v="901183"/>
    <s v="BANK OF IRELAND"/>
    <s v="Main Building - 13 Harcourt"/>
  </r>
  <r>
    <s v="Week 09, 24/02/2025 – 02/03/2025"/>
    <s v="Monday, Tuesday, Wednesday, Thursday, Friday"/>
    <x v="1"/>
    <s v="+5"/>
    <s v="UL-MORN-20, VISA STANDARD, VISA PREMIUM"/>
    <s v="6"/>
    <n v="5"/>
    <n v="5"/>
    <s v="€0.00 per lesson"/>
    <m/>
    <m/>
    <n v="3"/>
    <n v="0"/>
    <m/>
    <m/>
    <m/>
    <m/>
    <m/>
    <s v="Main Building - 13 Harcourt"/>
  </r>
  <r>
    <s v="Week 09, 24/02/2025 – 02/03/2025"/>
    <s v="Tuesday, Friday"/>
    <x v="2"/>
    <s v="AVENTURA ONE-TO-TWO EXAM PREP"/>
    <s v="1-2-1"/>
    <s v="2"/>
    <n v="4"/>
    <n v="4"/>
    <s v="€25.00 per lesson"/>
    <n v="25"/>
    <n v="100"/>
    <n v="2"/>
    <n v="50"/>
    <m/>
    <m/>
    <m/>
    <m/>
    <m/>
    <s v="Main Building - 13 Harcourt"/>
  </r>
  <r>
    <s v="Week 09, 24/02/2025 – 02/03/2025"/>
    <s v="Tuesday"/>
    <x v="2"/>
    <s v="Kamal Saleh 1-to-1"/>
    <s v="1-2-1"/>
    <s v="1"/>
    <n v="2"/>
    <n v="2"/>
    <s v="€25.00 per lesson"/>
    <n v="25"/>
    <n v="50"/>
    <n v="2"/>
    <n v="50"/>
    <m/>
    <m/>
    <m/>
    <m/>
    <m/>
    <s v="Main Building - 13 Harcourt"/>
  </r>
  <r>
    <s v="Week 09, 24/02/2025 – 02/03/2025"/>
    <s v="Monday, Tuesday, Wednesday, Thursday, Friday"/>
    <x v="3"/>
    <s v="B2/C1 AM"/>
    <s v="UL-MORN-20, UL-MORN-15, VISA PREMIUM, VISA PREMIUM"/>
    <s v="15"/>
    <n v="15"/>
    <n v="15"/>
    <s v="€25.00 per lesson"/>
    <n v="25"/>
    <n v="375"/>
    <n v="9"/>
    <n v="225"/>
    <m/>
    <s v="David Clarke"/>
    <m/>
    <m/>
    <s v="Revolut"/>
    <s v="Main Building - 13 Harcourt"/>
  </r>
  <r>
    <s v="Week 09, 24/02/2025 – 02/03/2025"/>
    <s v="Monday, Tuesday, Wednesday, Thursday, Friday"/>
    <x v="3"/>
    <s v="B1 PM"/>
    <s v="UL-AFT-15, VISA STANDARD, VISA STANDARD, VISA STANDARD"/>
    <s v="13"/>
    <n v="15"/>
    <n v="15"/>
    <s v="€25.00 per lesson"/>
    <n v="25"/>
    <n v="375"/>
    <n v="9"/>
    <n v="225"/>
    <m/>
    <s v="David Clarke"/>
    <m/>
    <m/>
    <s v="Revolut"/>
    <s v="Main Building - 13 Harcourt"/>
  </r>
  <r>
    <s v="Week 09, 24/02/2025 – 02/03/2025"/>
    <s v="Monday, Tuesday, Wednesday, Thursday, Friday"/>
    <x v="4"/>
    <s v="A GROUP AM"/>
    <s v="UL-MORN-20, UL-MORN-15, VISA PREMIUM, VISA PREMIUM, VISA PREMIUM"/>
    <s v="19"/>
    <n v="15"/>
    <n v="15"/>
    <s v="€23.00 per lesson"/>
    <n v="23"/>
    <n v="345"/>
    <n v="9"/>
    <n v="207"/>
    <n v="1460.5"/>
    <m/>
    <m/>
    <m/>
    <m/>
    <s v="Main Building - 13 Harcour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10" firstHeaderRow="0" firstDataRow="1" firstDataCol="1"/>
  <pivotFields count="19">
    <pivotField showAll="0"/>
    <pivotField showAll="0"/>
    <pivotField axis="axisRow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numFmtId="164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RS INCLD. THIS MONTH" fld="11" baseField="0" baseItem="0"/>
    <dataField name="Sum of WEEKLY PAY" fld="12" baseField="0" baseItem="0" numFmtId="44"/>
  </dataFields>
  <formats count="4">
    <format dxfId="3">
      <pivotArea outline="0" collapsedLevelsAreSubtotals="1" fieldPosition="0"/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">
      <pivotArea collapsedLevelsAreSubtotals="1" fieldPosition="0">
        <references count="1">
          <reference field="2" count="1">
            <x v="0"/>
          </reference>
        </references>
      </pivotArea>
    </format>
    <format dxfId="0">
      <pivotArea dataOnly="0" labelOnly="1" fieldPosition="0">
        <references count="1">
          <reference field="2" count="1">
            <x v="0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6"/>
  <sheetViews>
    <sheetView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1" max="1" width="31.85546875" style="6" customWidth="1"/>
    <col min="2" max="2" width="44.5703125" style="6" customWidth="1"/>
    <col min="3" max="3" width="23" style="6" customWidth="1"/>
    <col min="4" max="4" width="13.85546875" style="6" customWidth="1"/>
    <col min="5" max="5" width="14.85546875" style="6" customWidth="1"/>
    <col min="6" max="6" width="0" style="6" hidden="1" customWidth="1"/>
    <col min="7" max="7" width="8.140625" style="6" hidden="1" customWidth="1"/>
    <col min="8" max="8" width="8.85546875" style="6" customWidth="1"/>
    <col min="9" max="9" width="17.140625" style="6" hidden="1" customWidth="1"/>
    <col min="10" max="10" width="15.28515625" style="2" customWidth="1"/>
    <col min="11" max="11" width="9.85546875" style="2" customWidth="1"/>
    <col min="12" max="12" width="12.85546875" style="16" customWidth="1"/>
    <col min="13" max="14" width="13.42578125" style="2" customWidth="1"/>
    <col min="15" max="15" width="17" style="6" hidden="1" customWidth="1"/>
    <col min="16" max="21" width="0" style="6" hidden="1" customWidth="1"/>
    <col min="22" max="16384" width="9.140625" style="6"/>
  </cols>
  <sheetData>
    <row r="1" spans="1:19" ht="32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 t="s">
        <v>10</v>
      </c>
      <c r="K1" s="1" t="s">
        <v>9</v>
      </c>
      <c r="L1" s="18" t="s">
        <v>96</v>
      </c>
      <c r="M1" s="11" t="s">
        <v>94</v>
      </c>
      <c r="N1" s="11" t="s">
        <v>95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</row>
    <row r="2" spans="1:19" x14ac:dyDescent="0.25">
      <c r="A2" s="12" t="s">
        <v>16</v>
      </c>
      <c r="B2" s="7" t="s">
        <v>92</v>
      </c>
      <c r="C2" s="6" t="s">
        <v>18</v>
      </c>
      <c r="D2" s="6" t="s">
        <v>19</v>
      </c>
      <c r="E2" s="6" t="s">
        <v>20</v>
      </c>
      <c r="F2" s="6" t="s">
        <v>21</v>
      </c>
      <c r="G2" s="6">
        <v>15</v>
      </c>
      <c r="H2" s="6">
        <v>15</v>
      </c>
      <c r="I2" s="6" t="s">
        <v>22</v>
      </c>
      <c r="J2" s="2">
        <v>24</v>
      </c>
      <c r="K2" s="2">
        <f>J2*H2</f>
        <v>360</v>
      </c>
      <c r="L2" s="16">
        <f>H2/5*2</f>
        <v>6</v>
      </c>
      <c r="M2" s="2">
        <f>L2*J2</f>
        <v>144</v>
      </c>
      <c r="O2" s="6" t="s">
        <v>23</v>
      </c>
      <c r="P2" s="6" t="s">
        <v>24</v>
      </c>
      <c r="Q2" s="6" t="s">
        <v>25</v>
      </c>
      <c r="R2" s="6" t="s">
        <v>26</v>
      </c>
      <c r="S2" s="6" t="s">
        <v>27</v>
      </c>
    </row>
    <row r="3" spans="1:19" x14ac:dyDescent="0.25">
      <c r="A3" s="12" t="s">
        <v>16</v>
      </c>
      <c r="B3" s="7" t="s">
        <v>92</v>
      </c>
      <c r="C3" s="6" t="s">
        <v>18</v>
      </c>
      <c r="D3" s="6" t="s">
        <v>28</v>
      </c>
      <c r="E3" s="6" t="s">
        <v>29</v>
      </c>
      <c r="F3" s="6" t="s">
        <v>30</v>
      </c>
      <c r="G3" s="6">
        <v>15</v>
      </c>
      <c r="H3" s="6">
        <v>15</v>
      </c>
      <c r="I3" s="6" t="s">
        <v>22</v>
      </c>
      <c r="J3" s="2">
        <v>24</v>
      </c>
      <c r="K3" s="2">
        <v>360</v>
      </c>
      <c r="L3" s="16">
        <f>H3/5*2</f>
        <v>6</v>
      </c>
      <c r="M3" s="2">
        <f t="shared" ref="M3:M8" si="0">L3*J3</f>
        <v>144</v>
      </c>
      <c r="O3" s="6" t="s">
        <v>23</v>
      </c>
      <c r="P3" s="6" t="s">
        <v>24</v>
      </c>
      <c r="Q3" s="6" t="s">
        <v>25</v>
      </c>
      <c r="R3" s="6" t="s">
        <v>26</v>
      </c>
      <c r="S3" s="6" t="s">
        <v>27</v>
      </c>
    </row>
    <row r="4" spans="1:19" x14ac:dyDescent="0.25">
      <c r="A4" s="12" t="s">
        <v>16</v>
      </c>
      <c r="B4" s="7" t="s">
        <v>92</v>
      </c>
      <c r="C4" s="6" t="s">
        <v>31</v>
      </c>
      <c r="D4" s="6" t="s">
        <v>32</v>
      </c>
      <c r="E4" s="6" t="s">
        <v>33</v>
      </c>
      <c r="F4" s="6" t="s">
        <v>34</v>
      </c>
      <c r="G4" s="6">
        <v>5</v>
      </c>
      <c r="H4" s="6">
        <v>5</v>
      </c>
      <c r="I4" s="6" t="s">
        <v>35</v>
      </c>
      <c r="L4" s="16">
        <f>H4/5*2</f>
        <v>2</v>
      </c>
      <c r="M4" s="2">
        <f t="shared" si="0"/>
        <v>0</v>
      </c>
      <c r="S4" s="6" t="s">
        <v>27</v>
      </c>
    </row>
    <row r="5" spans="1:19" x14ac:dyDescent="0.25">
      <c r="A5" s="12" t="s">
        <v>16</v>
      </c>
      <c r="B5" s="7" t="s">
        <v>93</v>
      </c>
      <c r="C5" s="6" t="s">
        <v>37</v>
      </c>
      <c r="D5" s="6" t="s">
        <v>38</v>
      </c>
      <c r="E5" s="6" t="s">
        <v>39</v>
      </c>
      <c r="F5" s="6" t="s">
        <v>40</v>
      </c>
      <c r="G5" s="6">
        <v>4</v>
      </c>
      <c r="H5" s="6">
        <v>4</v>
      </c>
      <c r="I5" s="6" t="s">
        <v>41</v>
      </c>
      <c r="J5" s="2">
        <v>25</v>
      </c>
      <c r="K5" s="2">
        <v>100</v>
      </c>
      <c r="L5" s="16">
        <f>H5/2</f>
        <v>2</v>
      </c>
      <c r="M5" s="2">
        <f t="shared" si="0"/>
        <v>50</v>
      </c>
      <c r="S5" s="6" t="s">
        <v>27</v>
      </c>
    </row>
    <row r="6" spans="1:19" x14ac:dyDescent="0.25">
      <c r="A6" s="12" t="s">
        <v>16</v>
      </c>
      <c r="B6" s="7" t="s">
        <v>92</v>
      </c>
      <c r="C6" s="6" t="s">
        <v>42</v>
      </c>
      <c r="D6" s="6" t="s">
        <v>43</v>
      </c>
      <c r="E6" s="6" t="s">
        <v>44</v>
      </c>
      <c r="F6" s="6" t="s">
        <v>45</v>
      </c>
      <c r="G6" s="6">
        <v>15</v>
      </c>
      <c r="H6" s="6">
        <v>15</v>
      </c>
      <c r="I6" s="6" t="s">
        <v>41</v>
      </c>
      <c r="J6" s="2">
        <v>25</v>
      </c>
      <c r="K6" s="2">
        <v>375</v>
      </c>
      <c r="L6" s="16">
        <f>H6/5*2</f>
        <v>6</v>
      </c>
      <c r="M6" s="2">
        <f t="shared" si="0"/>
        <v>150</v>
      </c>
      <c r="O6" s="6" t="s">
        <v>46</v>
      </c>
      <c r="R6" s="6" t="s">
        <v>47</v>
      </c>
      <c r="S6" s="6" t="s">
        <v>27</v>
      </c>
    </row>
    <row r="7" spans="1:19" x14ac:dyDescent="0.25">
      <c r="A7" s="12" t="s">
        <v>16</v>
      </c>
      <c r="B7" s="7" t="s">
        <v>92</v>
      </c>
      <c r="C7" s="6" t="s">
        <v>42</v>
      </c>
      <c r="D7" s="6" t="s">
        <v>48</v>
      </c>
      <c r="E7" s="6" t="s">
        <v>49</v>
      </c>
      <c r="F7" s="6" t="s">
        <v>50</v>
      </c>
      <c r="G7" s="6">
        <v>15</v>
      </c>
      <c r="H7" s="6">
        <v>15</v>
      </c>
      <c r="I7" s="6" t="s">
        <v>41</v>
      </c>
      <c r="J7" s="2">
        <v>25</v>
      </c>
      <c r="K7" s="2">
        <v>375</v>
      </c>
      <c r="L7" s="16">
        <f>H7/5*2</f>
        <v>6</v>
      </c>
      <c r="M7" s="2">
        <f t="shared" si="0"/>
        <v>150</v>
      </c>
      <c r="O7" s="6" t="s">
        <v>46</v>
      </c>
      <c r="R7" s="6" t="s">
        <v>47</v>
      </c>
      <c r="S7" s="6" t="s">
        <v>27</v>
      </c>
    </row>
    <row r="8" spans="1:19" x14ac:dyDescent="0.25">
      <c r="A8" s="12" t="s">
        <v>16</v>
      </c>
      <c r="B8" s="7" t="s">
        <v>92</v>
      </c>
      <c r="C8" s="6" t="s">
        <v>56</v>
      </c>
      <c r="D8" s="6" t="s">
        <v>57</v>
      </c>
      <c r="E8" s="6" t="s">
        <v>20</v>
      </c>
      <c r="F8" s="6" t="s">
        <v>58</v>
      </c>
      <c r="G8" s="6">
        <v>15</v>
      </c>
      <c r="H8" s="6">
        <v>15</v>
      </c>
      <c r="I8" s="6" t="s">
        <v>59</v>
      </c>
      <c r="J8" s="2">
        <v>23</v>
      </c>
      <c r="K8" s="2">
        <v>345</v>
      </c>
      <c r="L8" s="16">
        <f>H8/5*2</f>
        <v>6</v>
      </c>
      <c r="M8" s="2">
        <f t="shared" si="0"/>
        <v>138</v>
      </c>
      <c r="S8" s="6" t="s">
        <v>27</v>
      </c>
    </row>
    <row r="9" spans="1:19" s="8" customFormat="1" x14ac:dyDescent="0.25">
      <c r="A9" s="14" t="s">
        <v>51</v>
      </c>
      <c r="B9" s="8" t="s">
        <v>52</v>
      </c>
      <c r="C9" s="8" t="s">
        <v>31</v>
      </c>
      <c r="D9" s="8" t="s">
        <v>53</v>
      </c>
      <c r="E9" s="8" t="s">
        <v>54</v>
      </c>
      <c r="F9" s="8" t="s">
        <v>55</v>
      </c>
      <c r="G9" s="8">
        <v>2.5</v>
      </c>
      <c r="H9" s="8">
        <v>2.5</v>
      </c>
      <c r="I9" s="8" t="s">
        <v>35</v>
      </c>
      <c r="J9" s="3"/>
      <c r="K9" s="3"/>
      <c r="L9" s="17">
        <f>H9</f>
        <v>2.5</v>
      </c>
      <c r="M9" s="3">
        <f>K9</f>
        <v>0</v>
      </c>
      <c r="N9" s="3"/>
    </row>
    <row r="10" spans="1:19" x14ac:dyDescent="0.25">
      <c r="A10" s="15" t="s">
        <v>51</v>
      </c>
      <c r="B10" s="6" t="s">
        <v>17</v>
      </c>
      <c r="C10" s="6" t="s">
        <v>18</v>
      </c>
      <c r="D10" s="6" t="s">
        <v>19</v>
      </c>
      <c r="E10" s="6" t="s">
        <v>20</v>
      </c>
      <c r="F10" s="6" t="s">
        <v>60</v>
      </c>
      <c r="G10" s="6">
        <v>15</v>
      </c>
      <c r="H10" s="6">
        <v>15</v>
      </c>
      <c r="I10" s="6" t="s">
        <v>22</v>
      </c>
      <c r="J10" s="2">
        <v>24</v>
      </c>
      <c r="K10" s="2">
        <v>360</v>
      </c>
      <c r="L10" s="16">
        <f>H10</f>
        <v>15</v>
      </c>
      <c r="M10" s="2">
        <f>K10</f>
        <v>360</v>
      </c>
      <c r="O10" s="6" t="s">
        <v>23</v>
      </c>
      <c r="P10" s="6" t="s">
        <v>24</v>
      </c>
      <c r="Q10" s="6" t="s">
        <v>25</v>
      </c>
      <c r="R10" s="6" t="s">
        <v>26</v>
      </c>
      <c r="S10" s="6" t="s">
        <v>27</v>
      </c>
    </row>
    <row r="11" spans="1:19" x14ac:dyDescent="0.25">
      <c r="A11" s="15" t="s">
        <v>51</v>
      </c>
      <c r="B11" s="6" t="s">
        <v>17</v>
      </c>
      <c r="C11" s="6" t="s">
        <v>18</v>
      </c>
      <c r="D11" s="6" t="s">
        <v>28</v>
      </c>
      <c r="E11" s="6" t="s">
        <v>29</v>
      </c>
      <c r="F11" s="6" t="s">
        <v>30</v>
      </c>
      <c r="G11" s="6">
        <v>15</v>
      </c>
      <c r="H11" s="6">
        <v>15</v>
      </c>
      <c r="I11" s="6" t="s">
        <v>22</v>
      </c>
      <c r="J11" s="2">
        <v>24</v>
      </c>
      <c r="K11" s="2">
        <v>360</v>
      </c>
      <c r="L11" s="16">
        <f t="shared" ref="L11:L36" si="1">H11</f>
        <v>15</v>
      </c>
      <c r="M11" s="2">
        <f t="shared" ref="M11:M36" si="2">K11</f>
        <v>360</v>
      </c>
      <c r="O11" s="6" t="s">
        <v>23</v>
      </c>
      <c r="P11" s="6" t="s">
        <v>24</v>
      </c>
      <c r="Q11" s="6" t="s">
        <v>25</v>
      </c>
      <c r="R11" s="6" t="s">
        <v>26</v>
      </c>
      <c r="S11" s="6" t="s">
        <v>27</v>
      </c>
    </row>
    <row r="12" spans="1:19" x14ac:dyDescent="0.25">
      <c r="A12" s="15" t="s">
        <v>51</v>
      </c>
      <c r="B12" s="6" t="s">
        <v>17</v>
      </c>
      <c r="C12" s="6" t="s">
        <v>31</v>
      </c>
      <c r="D12" s="6" t="s">
        <v>32</v>
      </c>
      <c r="E12" s="6" t="s">
        <v>33</v>
      </c>
      <c r="F12" s="6" t="s">
        <v>61</v>
      </c>
      <c r="G12" s="6">
        <v>5</v>
      </c>
      <c r="H12" s="6">
        <v>5</v>
      </c>
      <c r="I12" s="6" t="s">
        <v>35</v>
      </c>
      <c r="L12" s="16">
        <f t="shared" si="1"/>
        <v>5</v>
      </c>
      <c r="M12" s="2">
        <f t="shared" si="2"/>
        <v>0</v>
      </c>
      <c r="S12" s="6" t="s">
        <v>27</v>
      </c>
    </row>
    <row r="13" spans="1:19" x14ac:dyDescent="0.25">
      <c r="A13" s="15" t="s">
        <v>51</v>
      </c>
      <c r="B13" s="6" t="s">
        <v>36</v>
      </c>
      <c r="C13" s="6" t="s">
        <v>37</v>
      </c>
      <c r="D13" s="6" t="s">
        <v>38</v>
      </c>
      <c r="E13" s="6" t="s">
        <v>39</v>
      </c>
      <c r="F13" s="6" t="s">
        <v>40</v>
      </c>
      <c r="G13" s="6">
        <v>4</v>
      </c>
      <c r="H13" s="6">
        <v>4</v>
      </c>
      <c r="I13" s="6" t="s">
        <v>41</v>
      </c>
      <c r="J13" s="2">
        <v>25</v>
      </c>
      <c r="K13" s="2">
        <v>100</v>
      </c>
      <c r="L13" s="16">
        <f t="shared" si="1"/>
        <v>4</v>
      </c>
      <c r="M13" s="2">
        <f t="shared" si="2"/>
        <v>100</v>
      </c>
      <c r="S13" s="6" t="s">
        <v>27</v>
      </c>
    </row>
    <row r="14" spans="1:19" x14ac:dyDescent="0.25">
      <c r="A14" s="15" t="s">
        <v>51</v>
      </c>
      <c r="B14" s="6" t="s">
        <v>17</v>
      </c>
      <c r="C14" s="6" t="s">
        <v>42</v>
      </c>
      <c r="D14" s="6" t="s">
        <v>43</v>
      </c>
      <c r="E14" s="6" t="s">
        <v>62</v>
      </c>
      <c r="F14" s="6" t="s">
        <v>34</v>
      </c>
      <c r="G14" s="6">
        <v>15</v>
      </c>
      <c r="H14" s="6">
        <v>15</v>
      </c>
      <c r="I14" s="6" t="s">
        <v>41</v>
      </c>
      <c r="J14" s="2">
        <v>25</v>
      </c>
      <c r="K14" s="2">
        <v>375</v>
      </c>
      <c r="L14" s="16">
        <f t="shared" si="1"/>
        <v>15</v>
      </c>
      <c r="M14" s="2">
        <f t="shared" si="2"/>
        <v>375</v>
      </c>
      <c r="O14" s="6" t="s">
        <v>46</v>
      </c>
      <c r="R14" s="6" t="s">
        <v>47</v>
      </c>
      <c r="S14" s="6" t="s">
        <v>27</v>
      </c>
    </row>
    <row r="15" spans="1:19" x14ac:dyDescent="0.25">
      <c r="A15" s="15" t="s">
        <v>51</v>
      </c>
      <c r="B15" s="6" t="s">
        <v>17</v>
      </c>
      <c r="C15" s="6" t="s">
        <v>42</v>
      </c>
      <c r="D15" s="6" t="s">
        <v>48</v>
      </c>
      <c r="E15" s="6" t="s">
        <v>49</v>
      </c>
      <c r="F15" s="6" t="s">
        <v>63</v>
      </c>
      <c r="G15" s="6">
        <v>15</v>
      </c>
      <c r="H15" s="6">
        <v>15</v>
      </c>
      <c r="I15" s="6" t="s">
        <v>41</v>
      </c>
      <c r="J15" s="2">
        <v>25</v>
      </c>
      <c r="K15" s="2">
        <v>375</v>
      </c>
      <c r="L15" s="16">
        <f t="shared" si="1"/>
        <v>15</v>
      </c>
      <c r="M15" s="2">
        <f t="shared" si="2"/>
        <v>375</v>
      </c>
      <c r="O15" s="6" t="s">
        <v>46</v>
      </c>
      <c r="R15" s="6" t="s">
        <v>47</v>
      </c>
      <c r="S15" s="6" t="s">
        <v>27</v>
      </c>
    </row>
    <row r="16" spans="1:19" x14ac:dyDescent="0.25">
      <c r="A16" s="15" t="s">
        <v>51</v>
      </c>
      <c r="B16" s="6" t="s">
        <v>64</v>
      </c>
      <c r="C16" s="6" t="s">
        <v>56</v>
      </c>
      <c r="D16" s="6" t="s">
        <v>53</v>
      </c>
      <c r="E16" s="6" t="s">
        <v>54</v>
      </c>
      <c r="F16" s="6" t="s">
        <v>55</v>
      </c>
      <c r="G16" s="6">
        <v>0.5</v>
      </c>
      <c r="H16" s="6">
        <v>7.5</v>
      </c>
      <c r="I16" s="6" t="s">
        <v>59</v>
      </c>
      <c r="J16" s="2">
        <v>23</v>
      </c>
      <c r="K16" s="2">
        <v>11.5</v>
      </c>
      <c r="L16" s="16">
        <f t="shared" si="1"/>
        <v>7.5</v>
      </c>
      <c r="M16" s="2">
        <f t="shared" si="2"/>
        <v>11.5</v>
      </c>
      <c r="S16" s="6" t="s">
        <v>27</v>
      </c>
    </row>
    <row r="17" spans="1:19" x14ac:dyDescent="0.25">
      <c r="A17" s="15" t="s">
        <v>51</v>
      </c>
      <c r="B17" s="6" t="s">
        <v>17</v>
      </c>
      <c r="C17" s="6" t="s">
        <v>56</v>
      </c>
      <c r="D17" s="6" t="s">
        <v>57</v>
      </c>
      <c r="E17" s="6" t="s">
        <v>20</v>
      </c>
      <c r="F17" s="6" t="s">
        <v>50</v>
      </c>
      <c r="G17" s="6">
        <v>15</v>
      </c>
      <c r="H17" s="6">
        <v>15</v>
      </c>
      <c r="I17" s="6" t="s">
        <v>59</v>
      </c>
      <c r="J17" s="2">
        <v>23</v>
      </c>
      <c r="K17" s="2">
        <v>345</v>
      </c>
      <c r="L17" s="16">
        <f t="shared" si="1"/>
        <v>15</v>
      </c>
      <c r="M17" s="2">
        <f t="shared" si="2"/>
        <v>345</v>
      </c>
      <c r="S17" s="6" t="s">
        <v>27</v>
      </c>
    </row>
    <row r="18" spans="1:19" s="8" customFormat="1" x14ac:dyDescent="0.25">
      <c r="A18" s="13" t="s">
        <v>65</v>
      </c>
      <c r="B18" s="8" t="s">
        <v>66</v>
      </c>
      <c r="C18" s="8" t="s">
        <v>31</v>
      </c>
      <c r="D18" s="8" t="s">
        <v>67</v>
      </c>
      <c r="E18" s="8" t="s">
        <v>54</v>
      </c>
      <c r="F18" s="8" t="s">
        <v>68</v>
      </c>
      <c r="G18" s="8">
        <v>2.5</v>
      </c>
      <c r="H18" s="8">
        <v>2.5</v>
      </c>
      <c r="I18" s="8" t="s">
        <v>35</v>
      </c>
      <c r="J18" s="3"/>
      <c r="K18" s="3"/>
      <c r="L18" s="17">
        <f t="shared" si="1"/>
        <v>2.5</v>
      </c>
      <c r="M18" s="3">
        <f t="shared" si="2"/>
        <v>0</v>
      </c>
      <c r="N18" s="3"/>
    </row>
    <row r="19" spans="1:19" x14ac:dyDescent="0.25">
      <c r="A19" s="12" t="s">
        <v>65</v>
      </c>
      <c r="B19" s="6" t="s">
        <v>69</v>
      </c>
      <c r="C19" s="6" t="s">
        <v>70</v>
      </c>
      <c r="D19" s="6" t="s">
        <v>71</v>
      </c>
      <c r="E19" s="6" t="s">
        <v>54</v>
      </c>
      <c r="F19" s="6" t="s">
        <v>50</v>
      </c>
      <c r="G19" s="6">
        <v>3</v>
      </c>
      <c r="H19" s="6">
        <v>0.125</v>
      </c>
      <c r="I19" s="6" t="s">
        <v>72</v>
      </c>
      <c r="J19" s="2">
        <v>20</v>
      </c>
      <c r="K19" s="2">
        <v>60</v>
      </c>
      <c r="L19" s="16">
        <f t="shared" si="1"/>
        <v>0.125</v>
      </c>
      <c r="M19" s="2">
        <f t="shared" si="2"/>
        <v>60</v>
      </c>
      <c r="S19" s="6" t="s">
        <v>27</v>
      </c>
    </row>
    <row r="20" spans="1:19" x14ac:dyDescent="0.25">
      <c r="A20" s="12" t="s">
        <v>65</v>
      </c>
      <c r="B20" s="6" t="s">
        <v>17</v>
      </c>
      <c r="C20" s="6" t="s">
        <v>18</v>
      </c>
      <c r="D20" s="6" t="s">
        <v>19</v>
      </c>
      <c r="E20" s="6" t="s">
        <v>20</v>
      </c>
      <c r="F20" s="6" t="s">
        <v>60</v>
      </c>
      <c r="G20" s="6">
        <v>15</v>
      </c>
      <c r="H20" s="6">
        <v>15</v>
      </c>
      <c r="I20" s="6" t="s">
        <v>22</v>
      </c>
      <c r="J20" s="2">
        <v>24</v>
      </c>
      <c r="K20" s="2">
        <v>360</v>
      </c>
      <c r="L20" s="16">
        <f t="shared" si="1"/>
        <v>15</v>
      </c>
      <c r="M20" s="2">
        <f t="shared" si="2"/>
        <v>360</v>
      </c>
      <c r="O20" s="6" t="s">
        <v>23</v>
      </c>
      <c r="P20" s="6" t="s">
        <v>24</v>
      </c>
      <c r="Q20" s="6" t="s">
        <v>25</v>
      </c>
      <c r="R20" s="6" t="s">
        <v>26</v>
      </c>
      <c r="S20" s="6" t="s">
        <v>27</v>
      </c>
    </row>
    <row r="21" spans="1:19" x14ac:dyDescent="0.25">
      <c r="A21" s="12" t="s">
        <v>65</v>
      </c>
      <c r="B21" s="6" t="s">
        <v>17</v>
      </c>
      <c r="C21" s="6" t="s">
        <v>18</v>
      </c>
      <c r="D21" s="6" t="s">
        <v>28</v>
      </c>
      <c r="E21" s="6" t="s">
        <v>73</v>
      </c>
      <c r="F21" s="6" t="s">
        <v>74</v>
      </c>
      <c r="G21" s="6">
        <v>15</v>
      </c>
      <c r="H21" s="6">
        <v>15</v>
      </c>
      <c r="I21" s="6" t="s">
        <v>22</v>
      </c>
      <c r="J21" s="2">
        <v>24</v>
      </c>
      <c r="K21" s="2">
        <v>360</v>
      </c>
      <c r="L21" s="16">
        <f t="shared" si="1"/>
        <v>15</v>
      </c>
      <c r="M21" s="2">
        <f t="shared" si="2"/>
        <v>360</v>
      </c>
      <c r="O21" s="6" t="s">
        <v>23</v>
      </c>
      <c r="P21" s="6" t="s">
        <v>24</v>
      </c>
      <c r="Q21" s="6" t="s">
        <v>25</v>
      </c>
      <c r="R21" s="6" t="s">
        <v>26</v>
      </c>
      <c r="S21" s="6" t="s">
        <v>27</v>
      </c>
    </row>
    <row r="22" spans="1:19" x14ac:dyDescent="0.25">
      <c r="A22" s="12" t="s">
        <v>65</v>
      </c>
      <c r="B22" s="6" t="s">
        <v>17</v>
      </c>
      <c r="C22" s="6" t="s">
        <v>31</v>
      </c>
      <c r="D22" s="6" t="s">
        <v>32</v>
      </c>
      <c r="E22" s="6" t="s">
        <v>75</v>
      </c>
      <c r="F22" s="6" t="s">
        <v>21</v>
      </c>
      <c r="G22" s="6">
        <v>5</v>
      </c>
      <c r="H22" s="6">
        <v>5</v>
      </c>
      <c r="I22" s="6" t="s">
        <v>35</v>
      </c>
      <c r="L22" s="16">
        <f t="shared" si="1"/>
        <v>5</v>
      </c>
      <c r="M22" s="2">
        <f t="shared" si="2"/>
        <v>0</v>
      </c>
      <c r="S22" s="6" t="s">
        <v>27</v>
      </c>
    </row>
    <row r="23" spans="1:19" x14ac:dyDescent="0.25">
      <c r="A23" s="12" t="s">
        <v>65</v>
      </c>
      <c r="B23" s="6" t="s">
        <v>36</v>
      </c>
      <c r="C23" s="6" t="s">
        <v>37</v>
      </c>
      <c r="D23" s="6" t="s">
        <v>38</v>
      </c>
      <c r="E23" s="6" t="s">
        <v>39</v>
      </c>
      <c r="F23" s="6" t="s">
        <v>40</v>
      </c>
      <c r="G23" s="6">
        <v>4</v>
      </c>
      <c r="H23" s="6">
        <v>4</v>
      </c>
      <c r="I23" s="6" t="s">
        <v>41</v>
      </c>
      <c r="J23" s="2">
        <v>25</v>
      </c>
      <c r="K23" s="2">
        <v>100</v>
      </c>
      <c r="L23" s="16">
        <f t="shared" si="1"/>
        <v>4</v>
      </c>
      <c r="M23" s="2">
        <f t="shared" si="2"/>
        <v>100</v>
      </c>
      <c r="S23" s="6" t="s">
        <v>27</v>
      </c>
    </row>
    <row r="24" spans="1:19" x14ac:dyDescent="0.25">
      <c r="A24" s="12" t="s">
        <v>65</v>
      </c>
      <c r="B24" s="6" t="s">
        <v>69</v>
      </c>
      <c r="C24" s="6" t="s">
        <v>37</v>
      </c>
      <c r="D24" s="6" t="s">
        <v>67</v>
      </c>
      <c r="E24" s="6" t="s">
        <v>54</v>
      </c>
      <c r="F24" s="6" t="s">
        <v>68</v>
      </c>
      <c r="G24" s="6">
        <v>0.5</v>
      </c>
      <c r="H24" s="6">
        <v>2.0833333333332999E-2</v>
      </c>
      <c r="I24" s="6" t="s">
        <v>41</v>
      </c>
      <c r="J24" s="2">
        <v>25</v>
      </c>
      <c r="K24" s="2">
        <v>12.5</v>
      </c>
      <c r="L24" s="16">
        <f t="shared" si="1"/>
        <v>2.0833333333332999E-2</v>
      </c>
      <c r="M24" s="2">
        <f t="shared" si="2"/>
        <v>12.5</v>
      </c>
      <c r="S24" s="6" t="s">
        <v>27</v>
      </c>
    </row>
    <row r="25" spans="1:19" x14ac:dyDescent="0.25">
      <c r="A25" s="12" t="s">
        <v>65</v>
      </c>
      <c r="B25" s="6" t="s">
        <v>17</v>
      </c>
      <c r="C25" s="6" t="s">
        <v>42</v>
      </c>
      <c r="D25" s="6" t="s">
        <v>43</v>
      </c>
      <c r="E25" s="6" t="s">
        <v>76</v>
      </c>
      <c r="F25" s="6" t="s">
        <v>60</v>
      </c>
      <c r="G25" s="6">
        <v>15</v>
      </c>
      <c r="H25" s="6">
        <v>15</v>
      </c>
      <c r="I25" s="6" t="s">
        <v>41</v>
      </c>
      <c r="J25" s="2">
        <v>25</v>
      </c>
      <c r="K25" s="2">
        <v>375</v>
      </c>
      <c r="L25" s="16">
        <f t="shared" si="1"/>
        <v>15</v>
      </c>
      <c r="M25" s="2">
        <f t="shared" si="2"/>
        <v>375</v>
      </c>
      <c r="O25" s="6" t="s">
        <v>46</v>
      </c>
      <c r="R25" s="6" t="s">
        <v>47</v>
      </c>
      <c r="S25" s="6" t="s">
        <v>27</v>
      </c>
    </row>
    <row r="26" spans="1:19" x14ac:dyDescent="0.25">
      <c r="A26" s="12" t="s">
        <v>65</v>
      </c>
      <c r="B26" s="6" t="s">
        <v>17</v>
      </c>
      <c r="C26" s="6" t="s">
        <v>42</v>
      </c>
      <c r="D26" s="6" t="s">
        <v>48</v>
      </c>
      <c r="E26" s="6" t="s">
        <v>77</v>
      </c>
      <c r="F26" s="6" t="s">
        <v>63</v>
      </c>
      <c r="G26" s="6">
        <v>15</v>
      </c>
      <c r="H26" s="6">
        <v>15</v>
      </c>
      <c r="I26" s="6" t="s">
        <v>41</v>
      </c>
      <c r="J26" s="2">
        <v>25</v>
      </c>
      <c r="K26" s="2">
        <v>375</v>
      </c>
      <c r="L26" s="16">
        <f t="shared" si="1"/>
        <v>15</v>
      </c>
      <c r="M26" s="2">
        <f t="shared" si="2"/>
        <v>375</v>
      </c>
      <c r="O26" s="6" t="s">
        <v>46</v>
      </c>
      <c r="R26" s="6" t="s">
        <v>47</v>
      </c>
      <c r="S26" s="6" t="s">
        <v>27</v>
      </c>
    </row>
    <row r="27" spans="1:19" x14ac:dyDescent="0.25">
      <c r="A27" s="12" t="s">
        <v>65</v>
      </c>
      <c r="B27" s="6" t="s">
        <v>17</v>
      </c>
      <c r="C27" s="6" t="s">
        <v>56</v>
      </c>
      <c r="D27" s="6" t="s">
        <v>57</v>
      </c>
      <c r="E27" s="6" t="s">
        <v>20</v>
      </c>
      <c r="F27" s="6" t="s">
        <v>50</v>
      </c>
      <c r="G27" s="6">
        <v>15</v>
      </c>
      <c r="H27" s="6">
        <v>15</v>
      </c>
      <c r="I27" s="6" t="s">
        <v>59</v>
      </c>
      <c r="J27" s="2">
        <v>23</v>
      </c>
      <c r="K27" s="2">
        <v>345</v>
      </c>
      <c r="L27" s="16">
        <f t="shared" si="1"/>
        <v>15</v>
      </c>
      <c r="M27" s="2">
        <f t="shared" si="2"/>
        <v>345</v>
      </c>
      <c r="S27" s="6" t="s">
        <v>27</v>
      </c>
    </row>
    <row r="28" spans="1:19" s="8" customFormat="1" x14ac:dyDescent="0.25">
      <c r="A28" s="14" t="s">
        <v>78</v>
      </c>
      <c r="B28" s="8" t="s">
        <v>79</v>
      </c>
      <c r="C28" s="8" t="s">
        <v>70</v>
      </c>
      <c r="D28" s="8" t="s">
        <v>80</v>
      </c>
      <c r="E28" s="8" t="s">
        <v>54</v>
      </c>
      <c r="F28" s="8" t="s">
        <v>55</v>
      </c>
      <c r="G28" s="8">
        <v>3</v>
      </c>
      <c r="H28" s="8">
        <v>0.125</v>
      </c>
      <c r="I28" s="8" t="s">
        <v>72</v>
      </c>
      <c r="J28" s="3">
        <v>20</v>
      </c>
      <c r="K28" s="3">
        <v>60</v>
      </c>
      <c r="L28" s="17">
        <f t="shared" si="1"/>
        <v>0.125</v>
      </c>
      <c r="M28" s="3">
        <f t="shared" si="2"/>
        <v>60</v>
      </c>
      <c r="N28" s="3"/>
      <c r="S28" s="8" t="s">
        <v>27</v>
      </c>
    </row>
    <row r="29" spans="1:19" x14ac:dyDescent="0.25">
      <c r="A29" s="15" t="s">
        <v>78</v>
      </c>
      <c r="B29" s="6" t="s">
        <v>17</v>
      </c>
      <c r="C29" s="6" t="s">
        <v>18</v>
      </c>
      <c r="D29" s="6" t="s">
        <v>19</v>
      </c>
      <c r="E29" s="6" t="s">
        <v>77</v>
      </c>
      <c r="F29" s="6" t="s">
        <v>34</v>
      </c>
      <c r="G29" s="6">
        <v>15</v>
      </c>
      <c r="H29" s="6">
        <v>15</v>
      </c>
      <c r="I29" s="6" t="s">
        <v>22</v>
      </c>
      <c r="J29" s="2">
        <v>24</v>
      </c>
      <c r="K29" s="2">
        <v>360</v>
      </c>
      <c r="L29" s="16">
        <f t="shared" si="1"/>
        <v>15</v>
      </c>
      <c r="M29" s="2">
        <f t="shared" si="2"/>
        <v>360</v>
      </c>
      <c r="O29" s="6" t="s">
        <v>23</v>
      </c>
      <c r="P29" s="6" t="s">
        <v>24</v>
      </c>
      <c r="Q29" s="6" t="s">
        <v>25</v>
      </c>
      <c r="R29" s="6" t="s">
        <v>26</v>
      </c>
      <c r="S29" s="6" t="s">
        <v>27</v>
      </c>
    </row>
    <row r="30" spans="1:19" x14ac:dyDescent="0.25">
      <c r="A30" s="15" t="s">
        <v>78</v>
      </c>
      <c r="B30" s="6" t="s">
        <v>17</v>
      </c>
      <c r="C30" s="6" t="s">
        <v>18</v>
      </c>
      <c r="D30" s="6" t="s">
        <v>28</v>
      </c>
      <c r="E30" s="6" t="s">
        <v>73</v>
      </c>
      <c r="F30" s="6" t="s">
        <v>74</v>
      </c>
      <c r="G30" s="6">
        <v>15</v>
      </c>
      <c r="H30" s="6">
        <v>15</v>
      </c>
      <c r="I30" s="6" t="s">
        <v>22</v>
      </c>
      <c r="J30" s="2">
        <v>24</v>
      </c>
      <c r="K30" s="2">
        <v>360</v>
      </c>
      <c r="L30" s="16">
        <f t="shared" si="1"/>
        <v>15</v>
      </c>
      <c r="M30" s="2">
        <f t="shared" si="2"/>
        <v>360</v>
      </c>
      <c r="O30" s="6" t="s">
        <v>23</v>
      </c>
      <c r="P30" s="6" t="s">
        <v>24</v>
      </c>
      <c r="Q30" s="6" t="s">
        <v>25</v>
      </c>
      <c r="R30" s="6" t="s">
        <v>26</v>
      </c>
      <c r="S30" s="6" t="s">
        <v>27</v>
      </c>
    </row>
    <row r="31" spans="1:19" x14ac:dyDescent="0.25">
      <c r="A31" s="15" t="s">
        <v>78</v>
      </c>
      <c r="B31" s="6" t="s">
        <v>17</v>
      </c>
      <c r="C31" s="6" t="s">
        <v>31</v>
      </c>
      <c r="D31" s="6" t="s">
        <v>32</v>
      </c>
      <c r="E31" s="6" t="s">
        <v>81</v>
      </c>
      <c r="F31" s="6" t="s">
        <v>61</v>
      </c>
      <c r="G31" s="6">
        <v>5</v>
      </c>
      <c r="H31" s="6">
        <v>5</v>
      </c>
      <c r="I31" s="6" t="s">
        <v>35</v>
      </c>
      <c r="L31" s="16">
        <f t="shared" si="1"/>
        <v>5</v>
      </c>
      <c r="M31" s="2">
        <f t="shared" si="2"/>
        <v>0</v>
      </c>
      <c r="S31" s="6" t="s">
        <v>27</v>
      </c>
    </row>
    <row r="32" spans="1:19" x14ac:dyDescent="0.25">
      <c r="A32" s="15" t="s">
        <v>78</v>
      </c>
      <c r="B32" s="6" t="s">
        <v>36</v>
      </c>
      <c r="C32" s="6" t="s">
        <v>37</v>
      </c>
      <c r="D32" s="6" t="s">
        <v>38</v>
      </c>
      <c r="E32" s="6" t="s">
        <v>39</v>
      </c>
      <c r="F32" s="6" t="s">
        <v>40</v>
      </c>
      <c r="G32" s="6">
        <v>4</v>
      </c>
      <c r="H32" s="6">
        <v>4</v>
      </c>
      <c r="I32" s="6" t="s">
        <v>41</v>
      </c>
      <c r="J32" s="2">
        <v>25</v>
      </c>
      <c r="K32" s="2">
        <v>100</v>
      </c>
      <c r="L32" s="16">
        <f t="shared" si="1"/>
        <v>4</v>
      </c>
      <c r="M32" s="2">
        <f t="shared" si="2"/>
        <v>100</v>
      </c>
      <c r="S32" s="6" t="s">
        <v>27</v>
      </c>
    </row>
    <row r="33" spans="1:19" x14ac:dyDescent="0.25">
      <c r="A33" s="15" t="s">
        <v>78</v>
      </c>
      <c r="B33" s="6" t="s">
        <v>17</v>
      </c>
      <c r="C33" s="6" t="s">
        <v>42</v>
      </c>
      <c r="D33" s="6" t="s">
        <v>43</v>
      </c>
      <c r="E33" s="6" t="s">
        <v>82</v>
      </c>
      <c r="F33" s="6" t="s">
        <v>60</v>
      </c>
      <c r="G33" s="6">
        <v>15</v>
      </c>
      <c r="H33" s="6">
        <v>15</v>
      </c>
      <c r="I33" s="6" t="s">
        <v>41</v>
      </c>
      <c r="J33" s="2">
        <v>25</v>
      </c>
      <c r="K33" s="2">
        <v>375</v>
      </c>
      <c r="L33" s="16">
        <f t="shared" si="1"/>
        <v>15</v>
      </c>
      <c r="M33" s="2">
        <f t="shared" si="2"/>
        <v>375</v>
      </c>
      <c r="O33" s="6" t="s">
        <v>46</v>
      </c>
      <c r="R33" s="6" t="s">
        <v>47</v>
      </c>
      <c r="S33" s="6" t="s">
        <v>27</v>
      </c>
    </row>
    <row r="34" spans="1:19" x14ac:dyDescent="0.25">
      <c r="A34" s="15" t="s">
        <v>78</v>
      </c>
      <c r="B34" s="6" t="s">
        <v>17</v>
      </c>
      <c r="C34" s="6" t="s">
        <v>42</v>
      </c>
      <c r="D34" s="6" t="s">
        <v>48</v>
      </c>
      <c r="E34" s="6" t="s">
        <v>77</v>
      </c>
      <c r="F34" s="6" t="s">
        <v>63</v>
      </c>
      <c r="G34" s="6">
        <v>15</v>
      </c>
      <c r="H34" s="6">
        <v>15</v>
      </c>
      <c r="I34" s="6" t="s">
        <v>41</v>
      </c>
      <c r="J34" s="2">
        <v>25</v>
      </c>
      <c r="K34" s="2">
        <v>375</v>
      </c>
      <c r="L34" s="16">
        <f t="shared" si="1"/>
        <v>15</v>
      </c>
      <c r="M34" s="2">
        <f t="shared" si="2"/>
        <v>375</v>
      </c>
      <c r="O34" s="6" t="s">
        <v>46</v>
      </c>
      <c r="R34" s="6" t="s">
        <v>47</v>
      </c>
      <c r="S34" s="6" t="s">
        <v>27</v>
      </c>
    </row>
    <row r="35" spans="1:19" x14ac:dyDescent="0.25">
      <c r="A35" s="15" t="s">
        <v>78</v>
      </c>
      <c r="B35" s="6" t="s">
        <v>79</v>
      </c>
      <c r="C35" s="6" t="s">
        <v>56</v>
      </c>
      <c r="D35" s="6" t="s">
        <v>83</v>
      </c>
      <c r="E35" s="6" t="s">
        <v>54</v>
      </c>
      <c r="F35" s="6" t="s">
        <v>84</v>
      </c>
      <c r="G35" s="6">
        <v>3</v>
      </c>
      <c r="H35" s="6">
        <v>7.5</v>
      </c>
      <c r="I35" s="6" t="s">
        <v>59</v>
      </c>
      <c r="J35" s="2">
        <v>23</v>
      </c>
      <c r="K35" s="2">
        <v>69</v>
      </c>
      <c r="L35" s="16">
        <f t="shared" si="1"/>
        <v>7.5</v>
      </c>
      <c r="M35" s="2">
        <f t="shared" si="2"/>
        <v>69</v>
      </c>
      <c r="S35" s="6" t="s">
        <v>27</v>
      </c>
    </row>
    <row r="36" spans="1:19" x14ac:dyDescent="0.25">
      <c r="A36" s="15" t="s">
        <v>78</v>
      </c>
      <c r="B36" s="6" t="s">
        <v>17</v>
      </c>
      <c r="C36" s="6" t="s">
        <v>56</v>
      </c>
      <c r="D36" s="6" t="s">
        <v>57</v>
      </c>
      <c r="E36" s="6" t="s">
        <v>20</v>
      </c>
      <c r="F36" s="6" t="s">
        <v>50</v>
      </c>
      <c r="G36" s="6">
        <v>15</v>
      </c>
      <c r="H36" s="6">
        <v>15</v>
      </c>
      <c r="I36" s="6" t="s">
        <v>59</v>
      </c>
      <c r="J36" s="2">
        <v>23</v>
      </c>
      <c r="K36" s="2">
        <v>345</v>
      </c>
      <c r="L36" s="16">
        <f t="shared" si="1"/>
        <v>15</v>
      </c>
      <c r="M36" s="2">
        <f t="shared" si="2"/>
        <v>345</v>
      </c>
      <c r="S36" s="6" t="s">
        <v>27</v>
      </c>
    </row>
    <row r="37" spans="1:19" s="8" customFormat="1" x14ac:dyDescent="0.25">
      <c r="A37" s="13" t="s">
        <v>85</v>
      </c>
      <c r="B37" s="9" t="s">
        <v>90</v>
      </c>
      <c r="C37" s="8" t="s">
        <v>18</v>
      </c>
      <c r="D37" s="8" t="s">
        <v>19</v>
      </c>
      <c r="E37" s="8" t="s">
        <v>77</v>
      </c>
      <c r="F37" s="8" t="s">
        <v>60</v>
      </c>
      <c r="G37" s="8">
        <v>15</v>
      </c>
      <c r="H37" s="8">
        <v>15</v>
      </c>
      <c r="I37" s="8" t="s">
        <v>22</v>
      </c>
      <c r="J37" s="3">
        <v>24</v>
      </c>
      <c r="K37" s="3">
        <v>360</v>
      </c>
      <c r="L37" s="17">
        <f>H37/5*3</f>
        <v>9</v>
      </c>
      <c r="M37" s="3">
        <f t="shared" ref="M37:M44" si="3">L37*J37</f>
        <v>216</v>
      </c>
      <c r="N37" s="3"/>
      <c r="O37" s="8" t="s">
        <v>23</v>
      </c>
      <c r="P37" s="8" t="s">
        <v>24</v>
      </c>
      <c r="Q37" s="8" t="s">
        <v>25</v>
      </c>
      <c r="R37" s="8" t="s">
        <v>26</v>
      </c>
      <c r="S37" s="8" t="s">
        <v>27</v>
      </c>
    </row>
    <row r="38" spans="1:19" x14ac:dyDescent="0.25">
      <c r="A38" s="12" t="s">
        <v>85</v>
      </c>
      <c r="B38" s="10" t="s">
        <v>90</v>
      </c>
      <c r="C38" s="6" t="s">
        <v>18</v>
      </c>
      <c r="D38" s="6" t="s">
        <v>28</v>
      </c>
      <c r="E38" s="6" t="s">
        <v>73</v>
      </c>
      <c r="F38" s="6" t="s">
        <v>45</v>
      </c>
      <c r="G38" s="6">
        <v>15</v>
      </c>
      <c r="H38" s="6">
        <v>15</v>
      </c>
      <c r="I38" s="6" t="s">
        <v>22</v>
      </c>
      <c r="J38" s="2">
        <v>24</v>
      </c>
      <c r="K38" s="2">
        <v>360</v>
      </c>
      <c r="L38" s="16">
        <f t="shared" ref="L38:L44" si="4">H38/5*3</f>
        <v>9</v>
      </c>
      <c r="M38" s="2">
        <f t="shared" si="3"/>
        <v>216</v>
      </c>
      <c r="N38" s="2">
        <f>SUBTOTAL(9,M2:M38)</f>
        <v>7166</v>
      </c>
      <c r="O38" s="6" t="s">
        <v>23</v>
      </c>
      <c r="P38" s="6" t="s">
        <v>24</v>
      </c>
      <c r="Q38" s="6" t="s">
        <v>25</v>
      </c>
      <c r="R38" s="6" t="s">
        <v>26</v>
      </c>
      <c r="S38" s="6" t="s">
        <v>27</v>
      </c>
    </row>
    <row r="39" spans="1:19" x14ac:dyDescent="0.25">
      <c r="A39" s="12" t="s">
        <v>85</v>
      </c>
      <c r="B39" s="10" t="s">
        <v>90</v>
      </c>
      <c r="C39" s="6" t="s">
        <v>31</v>
      </c>
      <c r="D39" s="6" t="s">
        <v>32</v>
      </c>
      <c r="E39" s="6" t="s">
        <v>81</v>
      </c>
      <c r="F39" s="6" t="s">
        <v>45</v>
      </c>
      <c r="G39" s="6">
        <v>5</v>
      </c>
      <c r="H39" s="6">
        <v>5</v>
      </c>
      <c r="I39" s="6" t="s">
        <v>35</v>
      </c>
      <c r="L39" s="16">
        <f t="shared" si="4"/>
        <v>3</v>
      </c>
      <c r="M39" s="2">
        <f t="shared" si="3"/>
        <v>0</v>
      </c>
      <c r="S39" s="6" t="s">
        <v>27</v>
      </c>
    </row>
    <row r="40" spans="1:19" x14ac:dyDescent="0.25">
      <c r="A40" s="12" t="s">
        <v>85</v>
      </c>
      <c r="B40" s="7" t="s">
        <v>91</v>
      </c>
      <c r="C40" s="6" t="s">
        <v>37</v>
      </c>
      <c r="D40" s="6" t="s">
        <v>38</v>
      </c>
      <c r="E40" s="6" t="s">
        <v>39</v>
      </c>
      <c r="F40" s="6" t="s">
        <v>40</v>
      </c>
      <c r="G40" s="6">
        <v>4</v>
      </c>
      <c r="H40" s="6">
        <v>4</v>
      </c>
      <c r="I40" s="6" t="s">
        <v>41</v>
      </c>
      <c r="J40" s="2">
        <v>25</v>
      </c>
      <c r="K40" s="2">
        <v>100</v>
      </c>
      <c r="L40" s="16">
        <f>H40/2</f>
        <v>2</v>
      </c>
      <c r="M40" s="2">
        <f t="shared" si="3"/>
        <v>50</v>
      </c>
      <c r="S40" s="6" t="s">
        <v>27</v>
      </c>
    </row>
    <row r="41" spans="1:19" x14ac:dyDescent="0.25">
      <c r="A41" s="12" t="s">
        <v>85</v>
      </c>
      <c r="B41" s="6" t="s">
        <v>86</v>
      </c>
      <c r="C41" s="6" t="s">
        <v>37</v>
      </c>
      <c r="D41" s="6" t="s">
        <v>87</v>
      </c>
      <c r="E41" s="6" t="s">
        <v>39</v>
      </c>
      <c r="F41" s="6" t="s">
        <v>88</v>
      </c>
      <c r="G41" s="6">
        <v>2</v>
      </c>
      <c r="H41" s="6">
        <v>2</v>
      </c>
      <c r="I41" s="6" t="s">
        <v>41</v>
      </c>
      <c r="J41" s="2">
        <v>25</v>
      </c>
      <c r="K41" s="2">
        <v>50</v>
      </c>
      <c r="L41" s="16">
        <f>H41</f>
        <v>2</v>
      </c>
      <c r="M41" s="2">
        <f t="shared" si="3"/>
        <v>50</v>
      </c>
      <c r="S41" s="6" t="s">
        <v>27</v>
      </c>
    </row>
    <row r="42" spans="1:19" x14ac:dyDescent="0.25">
      <c r="A42" s="12" t="s">
        <v>85</v>
      </c>
      <c r="B42" s="10" t="s">
        <v>90</v>
      </c>
      <c r="C42" s="6" t="s">
        <v>42</v>
      </c>
      <c r="D42" s="6" t="s">
        <v>48</v>
      </c>
      <c r="E42" s="6" t="s">
        <v>77</v>
      </c>
      <c r="F42" s="6" t="s">
        <v>50</v>
      </c>
      <c r="G42" s="6">
        <v>15</v>
      </c>
      <c r="H42" s="6">
        <v>15</v>
      </c>
      <c r="I42" s="6" t="s">
        <v>41</v>
      </c>
      <c r="J42" s="2">
        <v>25</v>
      </c>
      <c r="K42" s="2">
        <v>375</v>
      </c>
      <c r="L42" s="16">
        <f t="shared" si="4"/>
        <v>9</v>
      </c>
      <c r="M42" s="2">
        <f t="shared" si="3"/>
        <v>225</v>
      </c>
      <c r="O42" s="6" t="s">
        <v>46</v>
      </c>
      <c r="R42" s="6" t="s">
        <v>47</v>
      </c>
      <c r="S42" s="6" t="s">
        <v>27</v>
      </c>
    </row>
    <row r="43" spans="1:19" x14ac:dyDescent="0.25">
      <c r="A43" s="12" t="s">
        <v>85</v>
      </c>
      <c r="B43" s="10" t="s">
        <v>90</v>
      </c>
      <c r="C43" s="6" t="s">
        <v>42</v>
      </c>
      <c r="D43" s="6" t="s">
        <v>43</v>
      </c>
      <c r="E43" s="6" t="s">
        <v>82</v>
      </c>
      <c r="F43" s="6" t="s">
        <v>58</v>
      </c>
      <c r="G43" s="6">
        <v>15</v>
      </c>
      <c r="H43" s="6">
        <v>15</v>
      </c>
      <c r="I43" s="6" t="s">
        <v>41</v>
      </c>
      <c r="J43" s="2">
        <v>25</v>
      </c>
      <c r="K43" s="2">
        <v>375</v>
      </c>
      <c r="L43" s="16">
        <f t="shared" si="4"/>
        <v>9</v>
      </c>
      <c r="M43" s="2">
        <f t="shared" si="3"/>
        <v>225</v>
      </c>
      <c r="O43" s="6" t="s">
        <v>46</v>
      </c>
      <c r="R43" s="6" t="s">
        <v>47</v>
      </c>
      <c r="S43" s="6" t="s">
        <v>27</v>
      </c>
    </row>
    <row r="44" spans="1:19" x14ac:dyDescent="0.25">
      <c r="A44" s="12" t="s">
        <v>85</v>
      </c>
      <c r="B44" s="10" t="s">
        <v>90</v>
      </c>
      <c r="C44" s="6" t="s">
        <v>56</v>
      </c>
      <c r="D44" s="6" t="s">
        <v>57</v>
      </c>
      <c r="E44" s="6" t="s">
        <v>20</v>
      </c>
      <c r="F44" s="6" t="s">
        <v>89</v>
      </c>
      <c r="G44" s="6">
        <v>15</v>
      </c>
      <c r="H44" s="6">
        <v>15</v>
      </c>
      <c r="I44" s="6" t="s">
        <v>59</v>
      </c>
      <c r="J44" s="2">
        <v>23</v>
      </c>
      <c r="K44" s="2">
        <v>345</v>
      </c>
      <c r="L44" s="16">
        <f t="shared" si="4"/>
        <v>9</v>
      </c>
      <c r="M44" s="2">
        <f t="shared" si="3"/>
        <v>207</v>
      </c>
      <c r="N44" s="2">
        <f>M44+M36+M35+M27+M17+M16+M8</f>
        <v>1460.5</v>
      </c>
      <c r="S44" s="6" t="s">
        <v>27</v>
      </c>
    </row>
    <row r="45" spans="1:19" x14ac:dyDescent="0.25">
      <c r="L45" s="16">
        <f>L44+L36+L35+L27+L17+L16+L8</f>
        <v>75</v>
      </c>
    </row>
    <row r="46" spans="1:19" x14ac:dyDescent="0.25">
      <c r="L46" s="16">
        <f>L44+L36+L35+L27+L17+L16+L8</f>
        <v>75</v>
      </c>
    </row>
  </sheetData>
  <autoFilter ref="A1:S46"/>
  <sortState ref="A2:Q44">
    <sortCondition ref="A2:A44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workbookViewId="0">
      <selection activeCell="A9" sqref="A7:A9"/>
    </sheetView>
  </sheetViews>
  <sheetFormatPr defaultRowHeight="15" x14ac:dyDescent="0.25"/>
  <cols>
    <col min="1" max="1" width="16.28515625" bestFit="1" customWidth="1"/>
    <col min="2" max="2" width="29.42578125" bestFit="1" customWidth="1"/>
    <col min="3" max="3" width="18.5703125" customWidth="1"/>
  </cols>
  <sheetData>
    <row r="3" spans="1:4" x14ac:dyDescent="0.25">
      <c r="A3" s="20" t="s">
        <v>97</v>
      </c>
      <c r="B3" s="19" t="s">
        <v>100</v>
      </c>
      <c r="C3" s="23" t="s">
        <v>99</v>
      </c>
    </row>
    <row r="4" spans="1:4" x14ac:dyDescent="0.25">
      <c r="A4" s="28" t="s">
        <v>56</v>
      </c>
      <c r="B4" s="29">
        <v>75</v>
      </c>
      <c r="C4" s="30">
        <v>1460.5</v>
      </c>
      <c r="D4" s="4" t="s">
        <v>101</v>
      </c>
    </row>
    <row r="5" spans="1:4" x14ac:dyDescent="0.25">
      <c r="A5" s="21" t="s">
        <v>42</v>
      </c>
      <c r="B5" s="24">
        <v>120</v>
      </c>
      <c r="C5" s="26">
        <v>3000</v>
      </c>
    </row>
    <row r="6" spans="1:4" x14ac:dyDescent="0.25">
      <c r="A6" s="21" t="s">
        <v>31</v>
      </c>
      <c r="B6" s="24">
        <v>25</v>
      </c>
      <c r="C6" s="26">
        <v>0</v>
      </c>
    </row>
    <row r="7" spans="1:4" x14ac:dyDescent="0.25">
      <c r="A7" s="21" t="s">
        <v>37</v>
      </c>
      <c r="B7" s="24">
        <v>18.020833333333332</v>
      </c>
      <c r="C7" s="26">
        <v>462.5</v>
      </c>
    </row>
    <row r="8" spans="1:4" x14ac:dyDescent="0.25">
      <c r="A8" s="21" t="s">
        <v>18</v>
      </c>
      <c r="B8" s="24">
        <v>120</v>
      </c>
      <c r="C8" s="26">
        <v>2880</v>
      </c>
    </row>
    <row r="9" spans="1:4" x14ac:dyDescent="0.25">
      <c r="A9" s="21" t="s">
        <v>70</v>
      </c>
      <c r="B9" s="24">
        <v>0.25</v>
      </c>
      <c r="C9" s="26">
        <v>120</v>
      </c>
    </row>
    <row r="10" spans="1:4" x14ac:dyDescent="0.25">
      <c r="A10" s="22" t="s">
        <v>98</v>
      </c>
      <c r="B10" s="25">
        <v>358.27083333333337</v>
      </c>
      <c r="C10" s="27">
        <v>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PIVOT DISPLAY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Accounting » Pay provider » Pay teachers</dc:title>
  <dc:subject/>
  <dc:creator>Team, Partners</dc:creator>
  <cp:keywords/>
  <dc:description/>
  <cp:lastModifiedBy>Neil Mc Mahon</cp:lastModifiedBy>
  <dcterms:created xsi:type="dcterms:W3CDTF">2025-03-26T16:38:42Z</dcterms:created>
  <dcterms:modified xsi:type="dcterms:W3CDTF">2025-06-24T15:43:55Z</dcterms:modified>
  <cp:category/>
</cp:coreProperties>
</file>