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sem\МООиАИ\LR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64" i="1" l="1" a="1"/>
  <c r="AC66" i="1" s="1"/>
  <c r="AC61" i="1" a="1"/>
  <c r="AE61" i="1" s="1"/>
  <c r="AC53" i="1" a="1"/>
  <c r="AC55" i="1" s="1"/>
  <c r="AC50" i="1" a="1"/>
  <c r="AE50" i="1" s="1"/>
  <c r="AC42" i="1" a="1"/>
  <c r="AC43" i="1" s="1"/>
  <c r="AC39" i="1" a="1"/>
  <c r="AE39" i="1" s="1"/>
  <c r="AC28" i="1" a="1"/>
  <c r="AC30" i="1" s="1"/>
  <c r="AC25" i="1" a="1"/>
  <c r="AE25" i="1" s="1"/>
  <c r="X16" i="1"/>
  <c r="X15" i="1"/>
  <c r="X14" i="1"/>
  <c r="X13" i="1"/>
  <c r="V11" i="1"/>
  <c r="V18" i="1" s="1"/>
  <c r="AC50" i="1" l="1"/>
  <c r="AC53" i="1"/>
  <c r="AC54" i="1"/>
  <c r="AC64" i="1"/>
  <c r="AD50" i="1"/>
  <c r="AC61" i="1"/>
  <c r="AD61" i="1"/>
  <c r="AC65" i="1"/>
  <c r="AC39" i="1"/>
  <c r="AD39" i="1"/>
  <c r="AC44" i="1"/>
  <c r="AC42" i="1"/>
  <c r="AD25" i="1"/>
  <c r="AC28" i="1"/>
  <c r="AC25" i="1"/>
  <c r="AC29" i="1"/>
  <c r="V19" i="1"/>
  <c r="AA20" i="1"/>
  <c r="V17" i="1"/>
  <c r="W46" i="1" l="1"/>
  <c r="W34" i="1"/>
  <c r="W57" i="1"/>
  <c r="W68" i="1"/>
  <c r="AB7" i="1" l="1"/>
  <c r="AB6" i="1"/>
  <c r="R18" i="1"/>
  <c r="R17" i="1"/>
  <c r="S6" i="1"/>
  <c r="S5" i="1"/>
  <c r="R13" i="1"/>
  <c r="R12" i="1"/>
  <c r="F48" i="1"/>
  <c r="E50" i="1" s="1"/>
  <c r="E26" i="1"/>
  <c r="E25" i="1"/>
  <c r="E24" i="1"/>
  <c r="D26" i="1"/>
  <c r="D25" i="1"/>
  <c r="D24" i="1"/>
  <c r="C25" i="1"/>
  <c r="C26" i="1"/>
  <c r="C24" i="1"/>
  <c r="C27" i="1" l="1"/>
  <c r="D27" i="1"/>
  <c r="E27" i="1"/>
  <c r="F25" i="1"/>
  <c r="F26" i="1"/>
  <c r="E49" i="1"/>
  <c r="F24" i="1"/>
  <c r="G24" i="1" l="1"/>
  <c r="C28" i="1"/>
</calcChain>
</file>

<file path=xl/sharedStrings.xml><?xml version="1.0" encoding="utf-8"?>
<sst xmlns="http://schemas.openxmlformats.org/spreadsheetml/2006/main" count="146" uniqueCount="86">
  <si>
    <t>Технология</t>
  </si>
  <si>
    <t>Цена реализации единицы продукции, д.е.</t>
  </si>
  <si>
    <t>Полная себестоимость единицы продукции, д.е.</t>
  </si>
  <si>
    <t>Предприятие 1</t>
  </si>
  <si>
    <t>Предприятие 2</t>
  </si>
  <si>
    <t>I</t>
  </si>
  <si>
    <t>II</t>
  </si>
  <si>
    <t>III</t>
  </si>
  <si>
    <t>Задание 1</t>
  </si>
  <si>
    <t>Цена реализации 1 ед. продукции, д.е.</t>
  </si>
  <si>
    <t>Средняя цена реализации 1 ед. продукции, д.е.</t>
  </si>
  <si>
    <t>Спрос на продуцию, тыс. ед.</t>
  </si>
  <si>
    <t>Доля продукции предприятия 1, купленной населением</t>
  </si>
  <si>
    <t xml:space="preserve">  </t>
  </si>
  <si>
    <r>
      <t>B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</si>
  <si>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</si>
  <si>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B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</si>
  <si>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Min</t>
    </r>
    <r>
      <rPr>
        <vertAlign val="subscript"/>
        <sz val="14"/>
        <color theme="1"/>
        <rFont val="Times New Roman"/>
        <family val="1"/>
        <charset val="204"/>
      </rPr>
      <t>j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</si>
  <si>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</si>
  <si>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</si>
  <si>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</si>
  <si>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Max</t>
    </r>
    <r>
      <rPr>
        <vertAlign val="subscript"/>
        <sz val="14"/>
        <color theme="1"/>
        <rFont val="Times New Roman"/>
        <family val="1"/>
        <charset val="204"/>
      </rPr>
      <t>i</t>
    </r>
  </si>
  <si>
    <t>Мин</t>
  </si>
  <si>
    <t>Макс.</t>
  </si>
  <si>
    <t>– нижняя цена игры</t>
  </si>
  <si>
    <t>Так как верхняя цена игры= нижняя цена игры = 5,2, то в конфликтной ситуации есть точка равновесия – седловая точка, которую образуют стратегии (А3, В3).
Если одно предприятие будет придерживаться своей оптимальной стратегии, то самое лучшее 
поведение второго предприятия – также придерживаться своей оптимальной стратегии. В приложении к 
условию это означает, что предприятиям необходимо использовать свои третьи технологии и 
минимальные цены реализации</t>
  </si>
  <si>
    <t>Так как элементы третьей строки больше соответствующих элементов первой строки и второй строки, то стратегии А1 и А2 – заведомо невыгодные, так как предприятие А стремится максимизировать разницу прибылей. Аналогично для предприятия В. Все элементы третьего столбца меньше соответствующих элементов первого и второго столбцов, значит стратегии В1 и В2 – заведомо невыгодные (доминируемые).</t>
  </si>
  <si>
    <t>В ситуации равновесия будет реализовано Y единиц продукции =</t>
  </si>
  <si>
    <t>У первого предприятия купят е. п. =</t>
  </si>
  <si>
    <t>У второго предприятия купят е. п. =</t>
  </si>
  <si>
    <t>В выигрышном положении будет предприятие 1</t>
  </si>
  <si>
    <t>1. существует ли в данной задаче ситуация равновесия при выборе технологий производства продукции обоими предприятиями?</t>
  </si>
  <si>
    <t>2. Существуют ли технологии, которые предприятия заведомо не будут выбирать вследствие невыгодности?</t>
  </si>
  <si>
    <t>3. Сколько продукции будет реализовано в ситуации равновесия? Какое предприятие окажется в выигрышном положении?</t>
  </si>
  <si>
    <t>Задание 2</t>
  </si>
  <si>
    <t>B1</t>
  </si>
  <si>
    <t>B2</t>
  </si>
  <si>
    <t>B3</t>
  </si>
  <si>
    <t>B4</t>
  </si>
  <si>
    <t>B5</t>
  </si>
  <si>
    <t>A1</t>
  </si>
  <si>
    <t>A2</t>
  </si>
  <si>
    <t>A3</t>
  </si>
  <si>
    <t>A4</t>
  </si>
  <si>
    <t>C1</t>
  </si>
  <si>
    <t>C2</t>
  </si>
  <si>
    <t>C3</t>
  </si>
  <si>
    <t>C4</t>
  </si>
  <si>
    <t>D1</t>
  </si>
  <si>
    <t>D2</t>
  </si>
  <si>
    <t>D3</t>
  </si>
  <si>
    <t>D4</t>
  </si>
  <si>
    <t>A5</t>
  </si>
  <si>
    <t>верхняя цена игры:</t>
  </si>
  <si>
    <t>–верхняя цена игры</t>
  </si>
  <si>
    <t>нижняя цена игры:</t>
  </si>
  <si>
    <t>Задание 3</t>
  </si>
  <si>
    <t>Найдите решение парной игры с заданной платежной матрицей, приведенной ниже. Решите задачу с помощью линейной оптимизации, определите цену игры и вероятности применения активных стратегий.</t>
  </si>
  <si>
    <t>Наиболее привлекательным рынком сбыта является рынок с конкурентом-фирмой С.</t>
  </si>
  <si>
    <t>Решение для игрока А</t>
  </si>
  <si>
    <t>целевая ф-я</t>
  </si>
  <si>
    <t>F=</t>
  </si>
  <si>
    <t>Система ограничений</t>
  </si>
  <si>
    <t>x1=</t>
  </si>
  <si>
    <t>x2=</t>
  </si>
  <si>
    <t>x3=</t>
  </si>
  <si>
    <t>p1=</t>
  </si>
  <si>
    <t>вероятность применения стратегии</t>
  </si>
  <si>
    <t>p2=</t>
  </si>
  <si>
    <t>p3=</t>
  </si>
  <si>
    <t>Цена игры</t>
  </si>
  <si>
    <t>v=</t>
  </si>
  <si>
    <t>Матрица А</t>
  </si>
  <si>
    <t>Матрица P</t>
  </si>
  <si>
    <t>Матрица Q</t>
  </si>
  <si>
    <t>Матрица Q^T</t>
  </si>
  <si>
    <t>выйгрыш игрока при смешанной стратегии</t>
  </si>
  <si>
    <t>1) игрок В применяет смешанную стратегию;</t>
  </si>
  <si>
    <t xml:space="preserve">М(P,Q) = </t>
  </si>
  <si>
    <t xml:space="preserve">P * A = </t>
  </si>
  <si>
    <t>платежная матрица</t>
  </si>
  <si>
    <t>b) применяет B2</t>
  </si>
  <si>
    <t>c) применяет B3</t>
  </si>
  <si>
    <t>Средний выигрыш игрок А будет в том случаи, если игрок В применит чистую стратегию B2, выигрыш в среднем равен 0,65625.</t>
  </si>
  <si>
    <t>2) игрок В применяет одну из чистыых стратегий (B1, B2, B3)</t>
  </si>
  <si>
    <t>a) применяет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</si>
</sst>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"/>
    <numFmt numFmtId="169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9" tint="-0.249977111117893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justify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5" fillId="9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8" borderId="4" xfId="0" applyFont="1" applyFill="1" applyBorder="1" applyAlignment="1">
      <alignment horizontal="justify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justify" vertical="center" wrapText="1"/>
    </xf>
    <xf numFmtId="0" fontId="5" fillId="9" borderId="0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5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8" fontId="5" fillId="0" borderId="0" xfId="0" applyNumberFormat="1" applyFont="1"/>
    <xf numFmtId="169" fontId="5" fillId="7" borderId="0" xfId="0" applyNumberFormat="1" applyFont="1" applyFill="1"/>
    <xf numFmtId="0" fontId="8" fillId="0" borderId="0" xfId="0" applyFont="1"/>
    <xf numFmtId="0" fontId="5" fillId="0" borderId="12" xfId="0" applyFont="1" applyBorder="1"/>
    <xf numFmtId="168" fontId="5" fillId="0" borderId="12" xfId="0" applyNumberFormat="1" applyFont="1" applyBorder="1"/>
    <xf numFmtId="0" fontId="9" fillId="0" borderId="0" xfId="0" applyFont="1" applyAlignment="1">
      <alignment horizontal="left" vertical="center" indent="5"/>
    </xf>
    <xf numFmtId="0" fontId="5" fillId="0" borderId="0" xfId="0" applyFont="1" applyBorder="1"/>
    <xf numFmtId="0" fontId="5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topLeftCell="G42" zoomScale="81" workbookViewId="0">
      <selection activeCell="V17" sqref="V17"/>
    </sheetView>
  </sheetViews>
  <sheetFormatPr defaultRowHeight="14.4" x14ac:dyDescent="0.3"/>
  <cols>
    <col min="1" max="1" width="4.21875" customWidth="1"/>
    <col min="2" max="2" width="16.33203125" customWidth="1"/>
    <col min="3" max="3" width="18.33203125" customWidth="1"/>
    <col min="4" max="4" width="17" customWidth="1"/>
    <col min="5" max="5" width="16.33203125" customWidth="1"/>
    <col min="6" max="6" width="13.77734375" customWidth="1"/>
    <col min="23" max="24" width="11.33203125" bestFit="1" customWidth="1"/>
  </cols>
  <sheetData>
    <row r="1" spans="1:38" ht="14.4" customHeight="1" x14ac:dyDescent="0.3">
      <c r="A1" s="31" t="s">
        <v>8</v>
      </c>
      <c r="B1" s="31"/>
      <c r="C1" s="31"/>
      <c r="D1" s="31"/>
      <c r="E1" s="31"/>
      <c r="F1" s="31"/>
      <c r="G1" s="31"/>
      <c r="H1" s="31"/>
      <c r="I1" s="32"/>
      <c r="J1" s="49" t="s">
        <v>34</v>
      </c>
      <c r="K1" s="55"/>
      <c r="L1" s="55"/>
      <c r="M1" s="55"/>
      <c r="N1" s="55"/>
      <c r="O1" s="55"/>
      <c r="P1" s="55"/>
      <c r="Q1" s="55"/>
      <c r="R1" s="55"/>
      <c r="S1" s="56"/>
      <c r="T1" s="59" t="s">
        <v>56</v>
      </c>
      <c r="U1" s="60"/>
      <c r="V1" s="60"/>
      <c r="W1" s="60"/>
      <c r="X1" s="60"/>
      <c r="Y1" s="60"/>
      <c r="Z1" s="60"/>
      <c r="AA1" s="60"/>
      <c r="AB1" s="60"/>
      <c r="AC1" s="61"/>
    </row>
    <row r="2" spans="1:38" ht="14.4" customHeight="1" x14ac:dyDescent="0.3">
      <c r="A2" s="31"/>
      <c r="B2" s="31"/>
      <c r="C2" s="31"/>
      <c r="D2" s="31"/>
      <c r="E2" s="31"/>
      <c r="F2" s="31"/>
      <c r="G2" s="31"/>
      <c r="H2" s="31"/>
      <c r="I2" s="32"/>
      <c r="J2" s="49"/>
      <c r="K2" s="55"/>
      <c r="L2" s="55"/>
      <c r="M2" s="55"/>
      <c r="N2" s="55"/>
      <c r="O2" s="55"/>
      <c r="P2" s="55"/>
      <c r="Q2" s="55"/>
      <c r="R2" s="55"/>
      <c r="S2" s="56"/>
      <c r="T2" s="59"/>
      <c r="U2" s="60"/>
      <c r="V2" s="60"/>
      <c r="W2" s="60"/>
      <c r="X2" s="60"/>
      <c r="Y2" s="60"/>
      <c r="Z2" s="60"/>
      <c r="AA2" s="60"/>
      <c r="AB2" s="60"/>
      <c r="AC2" s="61"/>
    </row>
    <row r="3" spans="1:38" ht="15" customHeight="1" thickBot="1" x14ac:dyDescent="0.4">
      <c r="A3" s="31"/>
      <c r="B3" s="31"/>
      <c r="C3" s="31"/>
      <c r="D3" s="31"/>
      <c r="E3" s="31"/>
      <c r="F3" s="31"/>
      <c r="G3" s="31"/>
      <c r="H3" s="31"/>
      <c r="I3" s="32"/>
      <c r="J3" s="49"/>
      <c r="K3" s="55"/>
      <c r="L3" s="55"/>
      <c r="M3" s="55"/>
      <c r="N3" s="55"/>
      <c r="O3" s="55"/>
      <c r="P3" s="55"/>
      <c r="Q3" s="55"/>
      <c r="R3" s="55"/>
      <c r="S3" s="56"/>
      <c r="T3" s="59"/>
      <c r="U3" s="60"/>
      <c r="V3" s="60"/>
      <c r="W3" s="60"/>
      <c r="X3" s="60"/>
      <c r="Y3" s="60"/>
      <c r="Z3" s="60"/>
      <c r="AA3" s="60"/>
      <c r="AB3" s="60"/>
      <c r="AC3" s="61"/>
      <c r="AD3" s="72"/>
      <c r="AE3" s="72"/>
      <c r="AF3" s="72"/>
      <c r="AG3" s="72"/>
      <c r="AH3" s="72"/>
      <c r="AI3" s="72"/>
      <c r="AJ3" s="72"/>
      <c r="AK3" s="72"/>
      <c r="AL3" s="72"/>
    </row>
    <row r="4" spans="1:38" ht="25.8" customHeight="1" thickBot="1" x14ac:dyDescent="0.4">
      <c r="A4" s="33"/>
      <c r="B4" s="3" t="s">
        <v>0</v>
      </c>
      <c r="C4" s="3" t="s">
        <v>1</v>
      </c>
      <c r="D4" s="4" t="s">
        <v>2</v>
      </c>
      <c r="E4" s="5"/>
      <c r="F4" s="33"/>
      <c r="G4" s="33"/>
      <c r="H4" s="33"/>
      <c r="I4" s="34"/>
      <c r="J4" s="57"/>
      <c r="K4" s="28"/>
      <c r="L4" s="29" t="s">
        <v>35</v>
      </c>
      <c r="M4" s="29" t="s">
        <v>36</v>
      </c>
      <c r="N4" s="29" t="s">
        <v>37</v>
      </c>
      <c r="O4" s="29" t="s">
        <v>38</v>
      </c>
      <c r="P4" s="51" t="s">
        <v>39</v>
      </c>
      <c r="Q4" s="33"/>
      <c r="R4" s="33"/>
      <c r="S4" s="34"/>
      <c r="T4" s="66" t="s">
        <v>57</v>
      </c>
      <c r="U4" s="67"/>
      <c r="V4" s="67"/>
      <c r="W4" s="67"/>
      <c r="X4" s="67"/>
      <c r="Y4" s="67"/>
      <c r="Z4" s="67"/>
      <c r="AA4" s="67"/>
      <c r="AB4" s="67"/>
      <c r="AC4" s="67"/>
      <c r="AD4" s="72"/>
      <c r="AL4" s="72"/>
    </row>
    <row r="5" spans="1:38" ht="16.8" customHeight="1" thickBot="1" x14ac:dyDescent="0.4">
      <c r="A5" s="33"/>
      <c r="B5" s="6"/>
      <c r="C5" s="6"/>
      <c r="D5" s="7" t="s">
        <v>3</v>
      </c>
      <c r="E5" s="7" t="s">
        <v>4</v>
      </c>
      <c r="F5" s="33"/>
      <c r="G5" s="33"/>
      <c r="H5" s="33"/>
      <c r="I5" s="34"/>
      <c r="J5" s="57"/>
      <c r="K5" s="30" t="s">
        <v>40</v>
      </c>
      <c r="L5" s="1">
        <v>-2</v>
      </c>
      <c r="M5" s="1">
        <v>0</v>
      </c>
      <c r="N5" s="1">
        <v>3</v>
      </c>
      <c r="O5" s="1">
        <v>-1</v>
      </c>
      <c r="P5" s="52">
        <v>1</v>
      </c>
      <c r="Q5" s="50" t="s">
        <v>53</v>
      </c>
      <c r="R5" s="58"/>
      <c r="S5" s="34">
        <f>MAX(MIN(L5:P5),MIN(L6:P6),MIN(L7:P7),MIN(L8:P8))</f>
        <v>1</v>
      </c>
      <c r="U5" s="62"/>
      <c r="V5" s="63" t="s">
        <v>35</v>
      </c>
      <c r="W5" s="63" t="s">
        <v>36</v>
      </c>
      <c r="X5" s="63" t="s">
        <v>37</v>
      </c>
      <c r="Y5" s="63" t="s">
        <v>38</v>
      </c>
      <c r="AD5" s="72"/>
      <c r="AL5" s="72"/>
    </row>
    <row r="6" spans="1:38" ht="18.600000000000001" thickBot="1" x14ac:dyDescent="0.4">
      <c r="A6" s="33"/>
      <c r="B6" s="2" t="s">
        <v>5</v>
      </c>
      <c r="C6" s="18">
        <v>12</v>
      </c>
      <c r="D6" s="18">
        <v>6</v>
      </c>
      <c r="E6" s="18">
        <v>8</v>
      </c>
      <c r="F6" s="33"/>
      <c r="G6" s="33"/>
      <c r="H6" s="33"/>
      <c r="I6" s="34"/>
      <c r="J6" s="57"/>
      <c r="K6" s="30" t="s">
        <v>41</v>
      </c>
      <c r="L6" s="1">
        <v>-1</v>
      </c>
      <c r="M6" s="1">
        <v>5</v>
      </c>
      <c r="N6" s="1">
        <v>-2</v>
      </c>
      <c r="O6" s="1">
        <v>-2</v>
      </c>
      <c r="P6" s="52">
        <v>-1</v>
      </c>
      <c r="Q6" s="50" t="s">
        <v>55</v>
      </c>
      <c r="R6" s="58"/>
      <c r="S6" s="34">
        <f>MIN(MAX(L5:L8),MAX(M5:M8),MAX(N5:N8),MAX(O5:O8),MAX(P5:P8))</f>
        <v>1</v>
      </c>
      <c r="U6" s="64" t="s">
        <v>40</v>
      </c>
      <c r="V6" s="65">
        <v>14</v>
      </c>
      <c r="W6" s="65">
        <v>20</v>
      </c>
      <c r="X6" s="65">
        <v>32</v>
      </c>
      <c r="Y6" s="65">
        <v>8</v>
      </c>
      <c r="Z6" s="50" t="s">
        <v>53</v>
      </c>
      <c r="AA6" s="58"/>
      <c r="AB6" s="33">
        <f>MAX(MIN(V6:Y6),MIN(V7:Y7),MIN(V8:Y8))</f>
        <v>11</v>
      </c>
      <c r="AD6" s="72"/>
      <c r="AL6" s="72"/>
    </row>
    <row r="7" spans="1:38" ht="18.600000000000001" thickBot="1" x14ac:dyDescent="0.4">
      <c r="A7" s="33"/>
      <c r="B7" s="2" t="s">
        <v>6</v>
      </c>
      <c r="C7" s="18">
        <v>8</v>
      </c>
      <c r="D7" s="18">
        <v>3</v>
      </c>
      <c r="E7" s="18">
        <v>2</v>
      </c>
      <c r="F7" s="33"/>
      <c r="G7" s="33"/>
      <c r="H7" s="33"/>
      <c r="I7" s="34"/>
      <c r="J7" s="57"/>
      <c r="K7" s="30" t="s">
        <v>42</v>
      </c>
      <c r="L7" s="1">
        <v>-3</v>
      </c>
      <c r="M7" s="1">
        <v>-4</v>
      </c>
      <c r="N7" s="1">
        <v>0</v>
      </c>
      <c r="O7" s="1">
        <v>-2</v>
      </c>
      <c r="P7" s="52">
        <v>-2</v>
      </c>
      <c r="Q7" s="33"/>
      <c r="R7" s="33"/>
      <c r="S7" s="34"/>
      <c r="U7" s="64" t="s">
        <v>41</v>
      </c>
      <c r="V7" s="65">
        <v>15</v>
      </c>
      <c r="W7" s="65">
        <v>11</v>
      </c>
      <c r="X7" s="65">
        <v>19</v>
      </c>
      <c r="Y7" s="65">
        <v>37</v>
      </c>
      <c r="Z7" s="50" t="s">
        <v>55</v>
      </c>
      <c r="AA7" s="58"/>
      <c r="AB7" s="33">
        <f>MIN(MAX(V6:V8),MAX(W6:W8),MAX(X6:X8),MAX(Y6:Y8))</f>
        <v>20</v>
      </c>
      <c r="AD7" s="72"/>
      <c r="AL7" s="72"/>
    </row>
    <row r="8" spans="1:38" ht="18.600000000000001" thickBot="1" x14ac:dyDescent="0.4">
      <c r="A8" s="33"/>
      <c r="B8" s="2" t="s">
        <v>7</v>
      </c>
      <c r="C8" s="18">
        <v>5</v>
      </c>
      <c r="D8" s="18">
        <v>2</v>
      </c>
      <c r="E8" s="18">
        <v>1</v>
      </c>
      <c r="F8" s="35"/>
      <c r="G8" s="33"/>
      <c r="H8" s="33"/>
      <c r="I8" s="34"/>
      <c r="J8" s="57"/>
      <c r="K8" s="54" t="s">
        <v>43</v>
      </c>
      <c r="L8" s="14">
        <v>3</v>
      </c>
      <c r="M8" s="14">
        <v>5</v>
      </c>
      <c r="N8" s="14">
        <v>3</v>
      </c>
      <c r="O8" s="14">
        <v>3</v>
      </c>
      <c r="P8" s="53">
        <v>1</v>
      </c>
      <c r="Q8" s="33"/>
      <c r="R8" s="33"/>
      <c r="S8" s="34"/>
      <c r="U8" s="68" t="s">
        <v>42</v>
      </c>
      <c r="V8" s="65">
        <v>33</v>
      </c>
      <c r="W8" s="65">
        <v>9</v>
      </c>
      <c r="X8" s="65">
        <v>16</v>
      </c>
      <c r="Y8" s="65">
        <v>34</v>
      </c>
      <c r="AD8" s="72"/>
      <c r="AL8" s="72"/>
    </row>
    <row r="9" spans="1:38" ht="18.600000000000001" thickBot="1" x14ac:dyDescent="0.4">
      <c r="A9" s="33"/>
      <c r="B9" s="33"/>
      <c r="C9" s="33"/>
      <c r="D9" s="33"/>
      <c r="E9" s="33"/>
      <c r="F9" s="33"/>
      <c r="G9" s="33"/>
      <c r="H9" s="33"/>
      <c r="I9" s="34"/>
      <c r="J9" s="57"/>
      <c r="K9" s="33"/>
      <c r="L9" s="33"/>
      <c r="M9" s="33"/>
      <c r="N9" s="33"/>
      <c r="O9" s="33"/>
      <c r="P9" s="33"/>
      <c r="Q9" s="33"/>
      <c r="R9" s="33"/>
      <c r="S9" s="34"/>
      <c r="AD9" s="72"/>
      <c r="AL9" s="72"/>
    </row>
    <row r="10" spans="1:38" ht="38.4" customHeight="1" thickBot="1" x14ac:dyDescent="0.4">
      <c r="A10" s="33"/>
      <c r="B10" s="9" t="s">
        <v>9</v>
      </c>
      <c r="C10" s="10"/>
      <c r="D10" s="8" t="s">
        <v>10</v>
      </c>
      <c r="E10" s="8" t="s">
        <v>11</v>
      </c>
      <c r="F10" s="8" t="s">
        <v>12</v>
      </c>
      <c r="G10" s="33"/>
      <c r="H10" s="33"/>
      <c r="I10" s="34"/>
      <c r="J10" s="57"/>
      <c r="K10" s="27" t="s">
        <v>58</v>
      </c>
      <c r="L10" s="33"/>
      <c r="M10" s="33"/>
      <c r="N10" s="33"/>
      <c r="O10" s="33"/>
      <c r="P10" s="33"/>
      <c r="Q10" s="33"/>
      <c r="R10" s="33"/>
      <c r="S10" s="34"/>
      <c r="U10" s="73" t="s">
        <v>59</v>
      </c>
      <c r="V10" s="72"/>
      <c r="W10" s="72"/>
      <c r="X10" s="72"/>
      <c r="Y10" s="72"/>
      <c r="Z10" s="72"/>
      <c r="AA10" s="74" t="s">
        <v>60</v>
      </c>
      <c r="AD10" s="72"/>
      <c r="AL10" s="72"/>
    </row>
    <row r="11" spans="1:38" ht="18.600000000000001" thickBot="1" x14ac:dyDescent="0.4">
      <c r="A11" s="33"/>
      <c r="B11" s="13" t="s">
        <v>3</v>
      </c>
      <c r="C11" s="12" t="s">
        <v>4</v>
      </c>
      <c r="D11" s="11"/>
      <c r="E11" s="11"/>
      <c r="F11" s="11"/>
      <c r="G11" s="33"/>
      <c r="H11" s="33"/>
      <c r="I11" s="34"/>
      <c r="J11" s="57"/>
      <c r="K11" s="71"/>
      <c r="L11" s="16" t="s">
        <v>44</v>
      </c>
      <c r="M11" s="16" t="s">
        <v>45</v>
      </c>
      <c r="N11" s="16" t="s">
        <v>46</v>
      </c>
      <c r="O11" s="69" t="s">
        <v>47</v>
      </c>
      <c r="P11" s="33"/>
      <c r="Q11" s="33"/>
      <c r="R11" s="33"/>
      <c r="S11" s="34"/>
      <c r="U11" s="75" t="s">
        <v>61</v>
      </c>
      <c r="V11" s="72">
        <f>SUM(V13:V15)</f>
        <v>5.9367771912798774E-2</v>
      </c>
      <c r="W11" s="72"/>
      <c r="X11" s="72" t="s">
        <v>62</v>
      </c>
      <c r="Y11" s="72"/>
      <c r="Z11" s="72"/>
      <c r="AA11" s="72"/>
      <c r="AD11" s="72"/>
      <c r="AL11" s="72"/>
    </row>
    <row r="12" spans="1:38" ht="53.4" customHeight="1" thickBot="1" x14ac:dyDescent="0.4">
      <c r="A12" s="33"/>
      <c r="B12" s="2">
        <v>10</v>
      </c>
      <c r="C12" s="1">
        <v>10</v>
      </c>
      <c r="D12" s="1">
        <v>10</v>
      </c>
      <c r="E12" s="1">
        <v>1</v>
      </c>
      <c r="F12" s="1">
        <v>0.56999999999999995</v>
      </c>
      <c r="G12" s="33"/>
      <c r="H12" s="33"/>
      <c r="I12" s="34"/>
      <c r="J12" s="57"/>
      <c r="K12" s="2" t="s">
        <v>40</v>
      </c>
      <c r="L12" s="1">
        <v>4</v>
      </c>
      <c r="M12" s="1">
        <v>-4</v>
      </c>
      <c r="N12" s="1">
        <v>-1</v>
      </c>
      <c r="O12" s="18">
        <v>0</v>
      </c>
      <c r="P12" s="50" t="s">
        <v>53</v>
      </c>
      <c r="Q12" s="58"/>
      <c r="R12" s="33">
        <f>MAX(MIN(L12:O12),MIN(L13:O13),MIN(L14:O14))</f>
        <v>2</v>
      </c>
      <c r="S12" s="34"/>
      <c r="U12" s="72"/>
      <c r="V12" s="72"/>
      <c r="W12" s="72"/>
      <c r="X12" s="72"/>
      <c r="Y12" s="72"/>
      <c r="Z12" s="72"/>
      <c r="AA12" s="72"/>
      <c r="AD12" s="72"/>
      <c r="AL12" s="72"/>
    </row>
    <row r="13" spans="1:38" ht="18.600000000000001" thickBot="1" x14ac:dyDescent="0.4">
      <c r="A13" s="33"/>
      <c r="B13" s="2">
        <v>10</v>
      </c>
      <c r="C13" s="1">
        <v>6</v>
      </c>
      <c r="D13" s="1">
        <v>8</v>
      </c>
      <c r="E13" s="1">
        <v>2</v>
      </c>
      <c r="F13" s="1">
        <v>0.42</v>
      </c>
      <c r="G13" s="33"/>
      <c r="H13" s="33"/>
      <c r="I13" s="34"/>
      <c r="J13" s="57"/>
      <c r="K13" s="2" t="s">
        <v>41</v>
      </c>
      <c r="L13" s="1">
        <v>7</v>
      </c>
      <c r="M13" s="1">
        <v>6</v>
      </c>
      <c r="N13" s="53">
        <v>2</v>
      </c>
      <c r="O13" s="18">
        <v>6</v>
      </c>
      <c r="P13" s="50" t="s">
        <v>55</v>
      </c>
      <c r="Q13" s="58"/>
      <c r="R13" s="33">
        <f>MIN(MAX(L12:L14),MAX(M12:M14),MAX(N12:N14),MAX(O12:O14))</f>
        <v>2</v>
      </c>
      <c r="S13" s="34"/>
      <c r="U13" s="72" t="s">
        <v>63</v>
      </c>
      <c r="V13" s="72">
        <v>4.0400925254665369E-2</v>
      </c>
      <c r="W13" s="72"/>
      <c r="X13" s="72">
        <f>SUMPRODUCT(V6:V8,$V$13:$V$15)</f>
        <v>1.0000000184322906</v>
      </c>
      <c r="Y13" s="72"/>
      <c r="Z13" s="72"/>
      <c r="AA13" s="72"/>
      <c r="AD13" s="72"/>
      <c r="AL13" s="72"/>
    </row>
    <row r="14" spans="1:38" ht="18.600000000000001" thickBot="1" x14ac:dyDescent="0.4">
      <c r="A14" s="33"/>
      <c r="B14" s="2">
        <v>10</v>
      </c>
      <c r="C14" s="1">
        <v>2</v>
      </c>
      <c r="D14" s="1">
        <v>6</v>
      </c>
      <c r="E14" s="1">
        <v>3</v>
      </c>
      <c r="F14" s="1">
        <v>0.25</v>
      </c>
      <c r="G14" s="33"/>
      <c r="H14" s="33"/>
      <c r="I14" s="34"/>
      <c r="J14" s="57"/>
      <c r="K14" s="70" t="s">
        <v>42</v>
      </c>
      <c r="L14" s="18">
        <v>5</v>
      </c>
      <c r="M14" s="18">
        <v>4</v>
      </c>
      <c r="N14" s="18">
        <v>-6</v>
      </c>
      <c r="O14" s="18">
        <v>0</v>
      </c>
      <c r="P14" s="33"/>
      <c r="Q14" s="33"/>
      <c r="R14" s="33"/>
      <c r="S14" s="34"/>
      <c r="U14" s="72" t="s">
        <v>64</v>
      </c>
      <c r="V14" s="72">
        <v>1.0639937491745948E-2</v>
      </c>
      <c r="W14" s="72"/>
      <c r="X14" s="72">
        <f>SUMPRODUCT(W6:W8,$V$13:$V$15)</f>
        <v>1</v>
      </c>
      <c r="Y14" s="72"/>
      <c r="Z14" s="72"/>
      <c r="AA14" s="72"/>
      <c r="AD14" s="72"/>
      <c r="AL14" s="72"/>
    </row>
    <row r="15" spans="1:38" ht="18.600000000000001" customHeight="1" thickBot="1" x14ac:dyDescent="0.4">
      <c r="A15" s="33"/>
      <c r="B15" s="2">
        <v>6</v>
      </c>
      <c r="C15" s="1">
        <v>10</v>
      </c>
      <c r="D15" s="1">
        <v>8</v>
      </c>
      <c r="E15" s="1">
        <v>2</v>
      </c>
      <c r="F15" s="1">
        <v>0.8</v>
      </c>
      <c r="G15" s="33"/>
      <c r="H15" s="33"/>
      <c r="I15" s="34"/>
      <c r="J15" s="57"/>
      <c r="K15" s="33"/>
      <c r="L15" s="33"/>
      <c r="M15" s="33"/>
      <c r="N15" s="33"/>
      <c r="O15" s="33"/>
      <c r="P15" s="33"/>
      <c r="Q15" s="33"/>
      <c r="R15" s="33"/>
      <c r="S15" s="34"/>
      <c r="U15" s="72" t="s">
        <v>65</v>
      </c>
      <c r="V15" s="72">
        <v>8.3269091663874598E-3</v>
      </c>
      <c r="W15" s="72"/>
      <c r="X15" s="72">
        <f>SUMPRODUCT(X6:X8,$V$13:$V$15)</f>
        <v>1.6282189671546643</v>
      </c>
      <c r="Y15" s="72"/>
      <c r="Z15" s="72"/>
      <c r="AA15" s="72"/>
    </row>
    <row r="16" spans="1:38" ht="18.600000000000001" thickBot="1" x14ac:dyDescent="0.4">
      <c r="A16" s="33"/>
      <c r="B16" s="2">
        <v>6</v>
      </c>
      <c r="C16" s="1">
        <v>6</v>
      </c>
      <c r="D16" s="1">
        <v>6</v>
      </c>
      <c r="E16" s="1">
        <v>3</v>
      </c>
      <c r="F16" s="1">
        <v>0.4</v>
      </c>
      <c r="G16" s="33"/>
      <c r="H16" s="33"/>
      <c r="I16" s="34"/>
      <c r="J16" s="57"/>
      <c r="K16" s="28"/>
      <c r="L16" s="16" t="s">
        <v>48</v>
      </c>
      <c r="M16" s="16" t="s">
        <v>49</v>
      </c>
      <c r="N16" s="16" t="s">
        <v>50</v>
      </c>
      <c r="O16" s="69" t="s">
        <v>51</v>
      </c>
      <c r="P16" s="33"/>
      <c r="Q16" s="33"/>
      <c r="R16" s="33"/>
      <c r="S16" s="34"/>
      <c r="U16" s="72"/>
      <c r="V16" s="72"/>
      <c r="W16" s="72"/>
      <c r="X16" s="72">
        <f>SUMPRODUCT(Y6:Y8,$V$13:$V$15)</f>
        <v>1.0000000008890966</v>
      </c>
      <c r="Y16" s="72"/>
      <c r="Z16" s="72"/>
      <c r="AA16" s="72"/>
    </row>
    <row r="17" spans="1:31" ht="19.8" thickBot="1" x14ac:dyDescent="0.4">
      <c r="A17" s="33"/>
      <c r="B17" s="2">
        <v>6</v>
      </c>
      <c r="C17" s="1">
        <v>2</v>
      </c>
      <c r="D17" s="1">
        <v>4</v>
      </c>
      <c r="E17" s="1">
        <v>4</v>
      </c>
      <c r="F17" s="1">
        <v>0.3</v>
      </c>
      <c r="G17" s="33"/>
      <c r="H17" s="33"/>
      <c r="I17" s="34"/>
      <c r="J17" s="57"/>
      <c r="K17" s="2" t="s">
        <v>40</v>
      </c>
      <c r="L17" s="1">
        <v>-6</v>
      </c>
      <c r="M17" s="1">
        <v>5</v>
      </c>
      <c r="N17" s="1">
        <v>-3</v>
      </c>
      <c r="O17" s="18">
        <v>2</v>
      </c>
      <c r="P17" s="50" t="s">
        <v>53</v>
      </c>
      <c r="Q17" s="58"/>
      <c r="R17" s="33">
        <f>MAX(MIN(L17:O17),MIN(L18:O18),MIN(L19:O19),MIN(L20:O20),MIN(L21:O21))</f>
        <v>-3</v>
      </c>
      <c r="S17" s="34"/>
      <c r="U17" s="72" t="s">
        <v>66</v>
      </c>
      <c r="V17" s="72">
        <f>V13/V11</f>
        <v>0.68051947972727533</v>
      </c>
      <c r="W17" s="72"/>
      <c r="X17" s="72"/>
      <c r="Y17" s="72"/>
      <c r="Z17" s="76" t="s">
        <v>67</v>
      </c>
      <c r="AA17" s="76"/>
    </row>
    <row r="18" spans="1:31" ht="18.600000000000001" thickBot="1" x14ac:dyDescent="0.4">
      <c r="A18" s="33"/>
      <c r="B18" s="2">
        <v>2</v>
      </c>
      <c r="C18" s="1">
        <v>10</v>
      </c>
      <c r="D18" s="1">
        <v>6</v>
      </c>
      <c r="E18" s="1">
        <v>3</v>
      </c>
      <c r="F18" s="1">
        <v>0.92</v>
      </c>
      <c r="G18" s="33"/>
      <c r="H18" s="33"/>
      <c r="I18" s="34"/>
      <c r="J18" s="57"/>
      <c r="K18" s="2" t="s">
        <v>41</v>
      </c>
      <c r="L18" s="1">
        <v>-3</v>
      </c>
      <c r="M18" s="1">
        <v>4</v>
      </c>
      <c r="N18" s="1">
        <v>3</v>
      </c>
      <c r="O18" s="18">
        <v>-6</v>
      </c>
      <c r="P18" s="50" t="s">
        <v>55</v>
      </c>
      <c r="Q18" s="58"/>
      <c r="R18" s="33">
        <f>MIN(MAX(L17:L21),MAX(M17:M21),MAX(N17:N21),MAX(O17:O21))</f>
        <v>-3</v>
      </c>
      <c r="S18" s="34"/>
      <c r="U18" s="72" t="s">
        <v>68</v>
      </c>
      <c r="V18" s="72">
        <f>V14/V11</f>
        <v>0.17922076488526836</v>
      </c>
      <c r="W18" s="72"/>
      <c r="X18" s="72"/>
      <c r="Y18" s="72"/>
      <c r="Z18" s="72"/>
      <c r="AA18" s="72"/>
    </row>
    <row r="19" spans="1:31" ht="18.600000000000001" thickBot="1" x14ac:dyDescent="0.4">
      <c r="A19" s="33"/>
      <c r="B19" s="2">
        <v>2</v>
      </c>
      <c r="C19" s="1">
        <v>6</v>
      </c>
      <c r="D19" s="1">
        <v>4</v>
      </c>
      <c r="E19" s="1">
        <v>4</v>
      </c>
      <c r="F19" s="1">
        <v>0.85</v>
      </c>
      <c r="G19" s="33"/>
      <c r="H19" s="33"/>
      <c r="I19" s="34"/>
      <c r="J19" s="57"/>
      <c r="K19" s="2" t="s">
        <v>42</v>
      </c>
      <c r="L19" s="53">
        <v>-3</v>
      </c>
      <c r="M19" s="1">
        <v>7</v>
      </c>
      <c r="N19" s="1">
        <v>5</v>
      </c>
      <c r="O19" s="18">
        <v>-3</v>
      </c>
      <c r="P19" s="33"/>
      <c r="Q19" s="33"/>
      <c r="R19" s="33"/>
      <c r="S19" s="34"/>
      <c r="U19" s="72" t="s">
        <v>69</v>
      </c>
      <c r="V19" s="72">
        <f>V15/V11</f>
        <v>0.14025975538745639</v>
      </c>
      <c r="W19" s="72"/>
      <c r="X19" s="72"/>
      <c r="Y19" s="72"/>
      <c r="Z19" s="72"/>
      <c r="AA19" s="72"/>
    </row>
    <row r="20" spans="1:31" ht="18.600000000000001" thickBot="1" x14ac:dyDescent="0.4">
      <c r="A20" s="33"/>
      <c r="B20" s="2">
        <v>2</v>
      </c>
      <c r="C20" s="1">
        <v>2</v>
      </c>
      <c r="D20" s="1">
        <v>2</v>
      </c>
      <c r="E20" s="1">
        <v>5</v>
      </c>
      <c r="F20" s="1">
        <v>0.72</v>
      </c>
      <c r="G20" s="33"/>
      <c r="H20" s="33"/>
      <c r="I20" s="34"/>
      <c r="J20" s="57"/>
      <c r="K20" s="2" t="s">
        <v>43</v>
      </c>
      <c r="L20" s="1">
        <v>-3</v>
      </c>
      <c r="M20" s="1">
        <v>-1</v>
      </c>
      <c r="N20" s="1">
        <v>-4</v>
      </c>
      <c r="O20" s="18">
        <v>8</v>
      </c>
      <c r="P20" s="33"/>
      <c r="Q20" s="33"/>
      <c r="R20" s="33"/>
      <c r="S20" s="34"/>
      <c r="U20" s="72"/>
      <c r="V20" s="72"/>
      <c r="W20" s="72"/>
      <c r="X20" s="72"/>
      <c r="Y20" s="77" t="s">
        <v>70</v>
      </c>
      <c r="Z20" s="78" t="s">
        <v>71</v>
      </c>
      <c r="AA20" s="79">
        <f>1/V11</f>
        <v>16.844155806770566</v>
      </c>
    </row>
    <row r="21" spans="1:31" ht="18.600000000000001" thickBot="1" x14ac:dyDescent="0.35">
      <c r="A21" s="33"/>
      <c r="B21" s="36"/>
      <c r="C21" s="33"/>
      <c r="D21" s="33"/>
      <c r="E21" s="33"/>
      <c r="F21" s="33"/>
      <c r="G21" s="33"/>
      <c r="H21" s="33"/>
      <c r="I21" s="34"/>
      <c r="J21" s="57"/>
      <c r="K21" s="70" t="s">
        <v>52</v>
      </c>
      <c r="L21" s="18">
        <v>-6</v>
      </c>
      <c r="M21" s="18">
        <v>1</v>
      </c>
      <c r="N21" s="18">
        <v>-6</v>
      </c>
      <c r="O21" s="18">
        <v>5</v>
      </c>
      <c r="P21" s="33"/>
      <c r="Q21" s="33"/>
      <c r="R21" s="33"/>
      <c r="S21" s="34"/>
    </row>
    <row r="22" spans="1:31" ht="18" customHeight="1" thickBot="1" x14ac:dyDescent="0.35">
      <c r="A22" s="33"/>
      <c r="B22" s="33"/>
      <c r="C22" s="33"/>
      <c r="D22" s="33"/>
      <c r="E22" s="33"/>
      <c r="F22" s="33"/>
      <c r="G22" s="33"/>
      <c r="H22" s="33"/>
      <c r="I22" s="34"/>
      <c r="J22" s="57"/>
      <c r="K22" s="33"/>
      <c r="L22" s="33"/>
      <c r="M22" s="33"/>
      <c r="N22" s="33"/>
      <c r="O22" s="33"/>
      <c r="P22" s="33"/>
      <c r="Q22" s="33"/>
      <c r="R22" s="33"/>
      <c r="S22" s="34"/>
    </row>
    <row r="23" spans="1:31" ht="21" thickBot="1" x14ac:dyDescent="0.4">
      <c r="A23" s="33"/>
      <c r="B23" s="15" t="s">
        <v>13</v>
      </c>
      <c r="C23" s="16" t="s">
        <v>14</v>
      </c>
      <c r="D23" s="16" t="s">
        <v>15</v>
      </c>
      <c r="E23" s="24" t="s">
        <v>16</v>
      </c>
      <c r="F23" s="16" t="s">
        <v>17</v>
      </c>
      <c r="G23" s="20" t="s">
        <v>23</v>
      </c>
      <c r="H23" s="33"/>
      <c r="I23" s="34"/>
      <c r="J23" s="33"/>
      <c r="T23" s="82"/>
      <c r="U23" s="72"/>
      <c r="V23" s="74" t="s">
        <v>80</v>
      </c>
      <c r="W23" s="72"/>
      <c r="X23" s="72"/>
      <c r="Y23" s="72"/>
      <c r="Z23" s="72"/>
      <c r="AA23" s="72"/>
      <c r="AB23" s="72"/>
      <c r="AC23" s="72"/>
      <c r="AD23" s="72"/>
      <c r="AE23" s="72"/>
    </row>
    <row r="24" spans="1:31" ht="21" thickBot="1" x14ac:dyDescent="0.4">
      <c r="A24" s="33"/>
      <c r="B24" s="2" t="s">
        <v>18</v>
      </c>
      <c r="C24" s="17">
        <f>E12*(F12*(C6-D6)-(1-F12)*($C$6-$E$6))</f>
        <v>1.6999999999999997</v>
      </c>
      <c r="D24" s="17">
        <f>E13*(F13*(C6-D6)-(1-F13)*($C$7-$E$7))</f>
        <v>-1.9200000000000008</v>
      </c>
      <c r="E24" s="22">
        <f>$E14*($F14*($C6-$D6)-(1-$F14)*($C$8-$E$8))</f>
        <v>-4.5</v>
      </c>
      <c r="F24" s="17">
        <f>MIN(C24:E24)</f>
        <v>-4.5</v>
      </c>
      <c r="G24" s="33">
        <f>MAX(F24:F26)</f>
        <v>5.2</v>
      </c>
      <c r="H24" s="33" t="s">
        <v>54</v>
      </c>
      <c r="I24" s="34"/>
      <c r="J24" s="33"/>
      <c r="T24" s="72"/>
      <c r="U24" s="72"/>
      <c r="V24" s="83"/>
      <c r="W24" s="83" t="s">
        <v>35</v>
      </c>
      <c r="X24" s="83" t="s">
        <v>36</v>
      </c>
      <c r="Y24" s="83" t="s">
        <v>37</v>
      </c>
      <c r="Z24" s="72"/>
      <c r="AA24" s="72"/>
      <c r="AB24" s="72"/>
      <c r="AC24" s="72"/>
      <c r="AD24" s="72"/>
      <c r="AE24" s="72"/>
    </row>
    <row r="25" spans="1:31" ht="21" thickBot="1" x14ac:dyDescent="0.4">
      <c r="A25" s="33"/>
      <c r="B25" s="2" t="s">
        <v>19</v>
      </c>
      <c r="C25" s="17">
        <f>E15*(F15*(C7-D7)-(1-F15)*($C$6-$E$6))</f>
        <v>6.4</v>
      </c>
      <c r="D25" s="17">
        <f>E16*(F16*(C7-D7)-(1-F16)*($C$7-$E$7))</f>
        <v>-4.7999999999999989</v>
      </c>
      <c r="E25" s="22">
        <f>$E17*($F17*($C7-$D7)-(1-$F17)*($C$8-$E$8))</f>
        <v>-5.1999999999999993</v>
      </c>
      <c r="F25" s="17">
        <f t="shared" ref="F25:F26" si="0">MIN(C25:E25)</f>
        <v>-5.1999999999999993</v>
      </c>
      <c r="G25" s="33"/>
      <c r="H25" s="33"/>
      <c r="I25" s="34"/>
      <c r="J25" s="33"/>
      <c r="T25" s="72" t="s">
        <v>72</v>
      </c>
      <c r="U25" s="72"/>
      <c r="V25" s="83" t="s">
        <v>40</v>
      </c>
      <c r="W25" s="84">
        <v>0</v>
      </c>
      <c r="X25" s="84">
        <v>0.5</v>
      </c>
      <c r="Y25" s="84">
        <v>0.83333333333333337</v>
      </c>
      <c r="Z25" s="72"/>
      <c r="AA25" s="72" t="s">
        <v>79</v>
      </c>
      <c r="AB25" s="72"/>
      <c r="AC25" s="72">
        <f t="array" ref="AC25:AE25">MMULT(W28:X28,W25:Y26)</f>
        <v>0.625</v>
      </c>
      <c r="AD25" s="72">
        <v>0.65625</v>
      </c>
      <c r="AE25" s="72">
        <v>0.625</v>
      </c>
    </row>
    <row r="26" spans="1:31" ht="21" thickBot="1" x14ac:dyDescent="0.4">
      <c r="A26" s="33"/>
      <c r="B26" s="25" t="s">
        <v>20</v>
      </c>
      <c r="C26" s="23">
        <f>E18*(F18*(C8-D8)-(1-F18)*($C$6-$E$6))</f>
        <v>7.3200000000000012</v>
      </c>
      <c r="D26" s="23">
        <f>E19*(F19*(C8-D8)-(1-F19)*($C$7-$E$7))</f>
        <v>6.5999999999999988</v>
      </c>
      <c r="E26" s="21">
        <f>$E20*($F20*($C8-$D8)-(1-$F20)*($C$8-$E$8))</f>
        <v>5.2</v>
      </c>
      <c r="F26" s="17">
        <f t="shared" si="0"/>
        <v>5.2</v>
      </c>
      <c r="G26" s="33"/>
      <c r="H26" s="33"/>
      <c r="I26" s="34"/>
      <c r="J26" s="33"/>
      <c r="T26" s="72"/>
      <c r="U26" s="72"/>
      <c r="V26" s="83" t="s">
        <v>41</v>
      </c>
      <c r="W26" s="84">
        <v>1</v>
      </c>
      <c r="X26" s="84">
        <v>0.75</v>
      </c>
      <c r="Y26" s="84">
        <v>0.5</v>
      </c>
      <c r="Z26" s="72"/>
      <c r="AA26" s="72"/>
      <c r="AB26" s="72"/>
      <c r="AC26" s="72"/>
      <c r="AD26" s="72"/>
      <c r="AE26" s="72"/>
    </row>
    <row r="27" spans="1:31" ht="21" thickBot="1" x14ac:dyDescent="0.4">
      <c r="A27" s="33"/>
      <c r="B27" s="2" t="s">
        <v>21</v>
      </c>
      <c r="C27" s="17">
        <f t="shared" ref="C27:D27" si="1">MAX(C24:C26)</f>
        <v>7.3200000000000012</v>
      </c>
      <c r="D27" s="17">
        <f t="shared" si="1"/>
        <v>6.5999999999999988</v>
      </c>
      <c r="E27" s="17">
        <f>MAX(E24:E26)</f>
        <v>5.2</v>
      </c>
      <c r="F27" s="17"/>
      <c r="G27" s="33"/>
      <c r="H27" s="33"/>
      <c r="I27" s="34"/>
      <c r="J27" s="33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</row>
    <row r="28" spans="1:31" ht="18" x14ac:dyDescent="0.35">
      <c r="A28" s="33"/>
      <c r="B28" s="19" t="s">
        <v>22</v>
      </c>
      <c r="C28" s="33">
        <f>MIN(C27:E27)</f>
        <v>5.2</v>
      </c>
      <c r="D28" s="33" t="s">
        <v>24</v>
      </c>
      <c r="E28" s="33"/>
      <c r="F28" s="33"/>
      <c r="G28" s="33"/>
      <c r="H28" s="33"/>
      <c r="I28" s="34"/>
      <c r="J28" s="33"/>
      <c r="T28" s="72" t="s">
        <v>73</v>
      </c>
      <c r="U28" s="72"/>
      <c r="V28" s="72"/>
      <c r="W28" s="80">
        <v>0.375</v>
      </c>
      <c r="X28" s="80">
        <v>0.625</v>
      </c>
      <c r="Y28" s="72"/>
      <c r="Z28" s="72"/>
      <c r="AA28" s="72"/>
      <c r="AB28" s="72"/>
      <c r="AC28" s="72">
        <f t="array" ref="AC28:AC30">TRANSPOSE(W30:Y30)</f>
        <v>0.25</v>
      </c>
      <c r="AD28" s="72"/>
      <c r="AE28" s="72"/>
    </row>
    <row r="29" spans="1:31" ht="18" x14ac:dyDescent="0.35">
      <c r="A29" s="33"/>
      <c r="B29" s="26"/>
      <c r="C29" s="33"/>
      <c r="D29" s="33"/>
      <c r="E29" s="33"/>
      <c r="F29" s="33"/>
      <c r="G29" s="33"/>
      <c r="H29" s="33"/>
      <c r="I29" s="34"/>
      <c r="J29" s="33"/>
      <c r="T29" s="72"/>
      <c r="U29" s="72"/>
      <c r="V29" s="72"/>
      <c r="W29" s="72"/>
      <c r="X29" s="72"/>
      <c r="Y29" s="72"/>
      <c r="Z29" s="72"/>
      <c r="AA29" s="72"/>
      <c r="AB29" s="72"/>
      <c r="AC29" s="72">
        <v>0</v>
      </c>
      <c r="AD29" s="72"/>
      <c r="AE29" s="72"/>
    </row>
    <row r="30" spans="1:31" ht="30.6" customHeight="1" x14ac:dyDescent="0.35">
      <c r="A30" s="33"/>
      <c r="B30" s="37" t="s">
        <v>31</v>
      </c>
      <c r="C30" s="37"/>
      <c r="D30" s="37"/>
      <c r="E30" s="37"/>
      <c r="F30" s="33"/>
      <c r="G30" s="33"/>
      <c r="H30" s="33"/>
      <c r="I30" s="34"/>
      <c r="J30" s="33"/>
      <c r="T30" s="72" t="s">
        <v>74</v>
      </c>
      <c r="U30" s="72"/>
      <c r="V30" s="72"/>
      <c r="W30" s="80">
        <v>0.25</v>
      </c>
      <c r="X30" s="80">
        <v>0</v>
      </c>
      <c r="Y30" s="80">
        <v>0.75</v>
      </c>
      <c r="Z30" s="72"/>
      <c r="AA30" s="72" t="s">
        <v>75</v>
      </c>
      <c r="AB30" s="72"/>
      <c r="AC30" s="72">
        <v>0.75</v>
      </c>
      <c r="AD30" s="72"/>
      <c r="AE30" s="72"/>
    </row>
    <row r="31" spans="1:31" ht="14.4" customHeight="1" x14ac:dyDescent="0.35">
      <c r="A31" s="33"/>
      <c r="B31" s="38" t="s">
        <v>25</v>
      </c>
      <c r="C31" s="38"/>
      <c r="D31" s="38"/>
      <c r="E31" s="38"/>
      <c r="F31" s="38"/>
      <c r="G31" s="38"/>
      <c r="H31" s="38"/>
      <c r="I31" s="34"/>
      <c r="J31" s="33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</row>
    <row r="32" spans="1:31" ht="18" x14ac:dyDescent="0.35">
      <c r="A32" s="33"/>
      <c r="B32" s="38"/>
      <c r="C32" s="38"/>
      <c r="D32" s="38"/>
      <c r="E32" s="38"/>
      <c r="F32" s="38"/>
      <c r="G32" s="38"/>
      <c r="H32" s="38"/>
      <c r="I32" s="34"/>
      <c r="J32" s="33"/>
      <c r="T32" s="72" t="s">
        <v>77</v>
      </c>
      <c r="U32" s="72"/>
      <c r="V32" s="72"/>
      <c r="W32" s="72"/>
      <c r="X32" s="72"/>
      <c r="Y32" s="72"/>
      <c r="Z32" s="80"/>
      <c r="AA32" s="80"/>
      <c r="AB32" s="80"/>
      <c r="AC32" s="72"/>
      <c r="AD32" s="72"/>
      <c r="AE32" s="72"/>
    </row>
    <row r="33" spans="1:34" ht="18" x14ac:dyDescent="0.35">
      <c r="A33" s="33"/>
      <c r="B33" s="38"/>
      <c r="C33" s="38"/>
      <c r="D33" s="38"/>
      <c r="E33" s="38"/>
      <c r="F33" s="38"/>
      <c r="G33" s="38"/>
      <c r="H33" s="38"/>
      <c r="I33" s="34"/>
      <c r="J33" s="33"/>
      <c r="T33" s="72"/>
      <c r="U33" s="72"/>
      <c r="V33" s="72"/>
      <c r="W33" s="72"/>
      <c r="X33" s="72"/>
      <c r="Y33" s="72"/>
      <c r="Z33" s="80"/>
      <c r="AA33" s="80"/>
      <c r="AB33" s="80"/>
      <c r="AC33" s="72"/>
      <c r="AD33" s="72"/>
      <c r="AE33" s="72"/>
    </row>
    <row r="34" spans="1:34" ht="18" x14ac:dyDescent="0.35">
      <c r="A34" s="33"/>
      <c r="B34" s="38"/>
      <c r="C34" s="38"/>
      <c r="D34" s="38"/>
      <c r="E34" s="38"/>
      <c r="F34" s="38"/>
      <c r="G34" s="38"/>
      <c r="H34" s="38"/>
      <c r="I34" s="34"/>
      <c r="J34" s="33"/>
      <c r="T34" s="72" t="s">
        <v>78</v>
      </c>
      <c r="U34" s="72"/>
      <c r="V34" s="72"/>
      <c r="W34" s="81">
        <f>MMULT(AC25:AE25,AC28:AC30)</f>
        <v>0.625</v>
      </c>
      <c r="X34" s="72" t="s">
        <v>76</v>
      </c>
      <c r="Y34" s="72"/>
      <c r="Z34" s="72"/>
      <c r="AA34" s="72"/>
      <c r="AB34" s="72"/>
      <c r="AC34" s="72"/>
      <c r="AD34" s="72"/>
      <c r="AE34" s="72"/>
    </row>
    <row r="35" spans="1:34" x14ac:dyDescent="0.3">
      <c r="A35" s="33"/>
      <c r="B35" s="38"/>
      <c r="C35" s="38"/>
      <c r="D35" s="38"/>
      <c r="E35" s="38"/>
      <c r="F35" s="38"/>
      <c r="G35" s="38"/>
      <c r="H35" s="38"/>
      <c r="I35" s="34"/>
      <c r="J35" s="33"/>
    </row>
    <row r="36" spans="1:34" ht="18" x14ac:dyDescent="0.35">
      <c r="A36" s="33"/>
      <c r="B36" s="38"/>
      <c r="C36" s="38"/>
      <c r="D36" s="38"/>
      <c r="E36" s="38"/>
      <c r="F36" s="38"/>
      <c r="G36" s="38"/>
      <c r="H36" s="38"/>
      <c r="I36" s="34"/>
      <c r="J36" s="33"/>
      <c r="T36" s="85" t="s">
        <v>84</v>
      </c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</row>
    <row r="37" spans="1:34" ht="18" x14ac:dyDescent="0.35">
      <c r="A37" s="33"/>
      <c r="B37" s="38"/>
      <c r="C37" s="38"/>
      <c r="D37" s="38"/>
      <c r="E37" s="38"/>
      <c r="F37" s="38"/>
      <c r="G37" s="38"/>
      <c r="H37" s="38"/>
      <c r="I37" s="34"/>
      <c r="J37" s="33"/>
      <c r="T37" s="85" t="s">
        <v>85</v>
      </c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</row>
    <row r="38" spans="1:34" ht="18" x14ac:dyDescent="0.35">
      <c r="A38" s="33"/>
      <c r="B38" s="39"/>
      <c r="C38" s="40"/>
      <c r="D38" s="40"/>
      <c r="E38" s="40"/>
      <c r="F38" s="40"/>
      <c r="G38" s="40"/>
      <c r="H38" s="40"/>
      <c r="I38" s="34"/>
      <c r="J38" s="33"/>
      <c r="T38" s="72"/>
      <c r="U38" s="72"/>
      <c r="V38" s="83"/>
      <c r="W38" s="83" t="s">
        <v>35</v>
      </c>
      <c r="X38" s="83" t="s">
        <v>36</v>
      </c>
      <c r="Y38" s="83" t="s">
        <v>37</v>
      </c>
      <c r="Z38" s="72"/>
      <c r="AA38" s="72"/>
      <c r="AB38" s="72"/>
      <c r="AC38" s="72"/>
      <c r="AD38" s="72"/>
      <c r="AE38" s="72"/>
    </row>
    <row r="39" spans="1:34" ht="28.8" customHeight="1" x14ac:dyDescent="0.35">
      <c r="A39" s="33"/>
      <c r="B39" s="37" t="s">
        <v>32</v>
      </c>
      <c r="C39" s="37"/>
      <c r="D39" s="37"/>
      <c r="E39" s="37"/>
      <c r="F39" s="41"/>
      <c r="G39" s="41"/>
      <c r="H39" s="41"/>
      <c r="I39" s="34"/>
      <c r="J39" s="33"/>
      <c r="T39" s="72" t="s">
        <v>72</v>
      </c>
      <c r="U39" s="72"/>
      <c r="V39" s="83" t="s">
        <v>40</v>
      </c>
      <c r="W39" s="84">
        <v>0</v>
      </c>
      <c r="X39" s="84">
        <v>0.5</v>
      </c>
      <c r="Y39" s="84">
        <v>0.83333333333333337</v>
      </c>
      <c r="Z39" s="72"/>
      <c r="AA39" s="72" t="s">
        <v>79</v>
      </c>
      <c r="AB39" s="72"/>
      <c r="AC39" s="72">
        <f t="array" ref="AC39:AE39">MMULT(W42:X42,W39:Y40)</f>
        <v>0.625</v>
      </c>
      <c r="AD39" s="72">
        <v>0.65625</v>
      </c>
      <c r="AE39" s="72">
        <v>0.625</v>
      </c>
    </row>
    <row r="40" spans="1:34" ht="18" x14ac:dyDescent="0.35">
      <c r="A40" s="33"/>
      <c r="B40" s="42" t="s">
        <v>26</v>
      </c>
      <c r="C40" s="42"/>
      <c r="D40" s="42"/>
      <c r="E40" s="42"/>
      <c r="F40" s="42"/>
      <c r="G40" s="42"/>
      <c r="H40" s="42"/>
      <c r="I40" s="34"/>
      <c r="J40" s="33"/>
      <c r="T40" s="72"/>
      <c r="U40" s="72"/>
      <c r="V40" s="83" t="s">
        <v>41</v>
      </c>
      <c r="W40" s="84">
        <v>1</v>
      </c>
      <c r="X40" s="84">
        <v>0.75</v>
      </c>
      <c r="Y40" s="84">
        <v>0.5</v>
      </c>
      <c r="Z40" s="72"/>
      <c r="AA40" s="72"/>
      <c r="AB40" s="72"/>
      <c r="AC40" s="72"/>
      <c r="AD40" s="72"/>
      <c r="AE40" s="72"/>
    </row>
    <row r="41" spans="1:34" ht="18" x14ac:dyDescent="0.35">
      <c r="A41" s="33"/>
      <c r="B41" s="42"/>
      <c r="C41" s="42"/>
      <c r="D41" s="42"/>
      <c r="E41" s="42"/>
      <c r="F41" s="42"/>
      <c r="G41" s="42"/>
      <c r="H41" s="42"/>
      <c r="I41" s="34"/>
      <c r="J41" s="33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pans="1:34" ht="18" x14ac:dyDescent="0.35">
      <c r="A42" s="33"/>
      <c r="B42" s="42"/>
      <c r="C42" s="42"/>
      <c r="D42" s="42"/>
      <c r="E42" s="42"/>
      <c r="F42" s="42"/>
      <c r="G42" s="42"/>
      <c r="H42" s="42"/>
      <c r="I42" s="34"/>
      <c r="J42" s="33"/>
      <c r="T42" s="72" t="s">
        <v>73</v>
      </c>
      <c r="U42" s="72"/>
      <c r="V42" s="72"/>
      <c r="W42" s="80">
        <v>0.375</v>
      </c>
      <c r="X42" s="80">
        <v>0.625</v>
      </c>
      <c r="Y42" s="72"/>
      <c r="Z42" s="72"/>
      <c r="AA42" s="72"/>
      <c r="AB42" s="72"/>
      <c r="AC42" s="72">
        <f t="array" ref="AC42:AC44">TRANSPOSE(W44:Y44)</f>
        <v>1</v>
      </c>
      <c r="AD42" s="72"/>
      <c r="AE42" s="72"/>
    </row>
    <row r="43" spans="1:34" ht="18" x14ac:dyDescent="0.35">
      <c r="A43" s="33"/>
      <c r="B43" s="42"/>
      <c r="C43" s="42"/>
      <c r="D43" s="42"/>
      <c r="E43" s="42"/>
      <c r="F43" s="42"/>
      <c r="G43" s="42"/>
      <c r="H43" s="42"/>
      <c r="I43" s="34"/>
      <c r="J43" s="33"/>
      <c r="T43" s="72"/>
      <c r="U43" s="72"/>
      <c r="V43" s="72"/>
      <c r="W43" s="72"/>
      <c r="X43" s="72"/>
      <c r="Y43" s="72"/>
      <c r="Z43" s="72"/>
      <c r="AA43" s="72"/>
      <c r="AB43" s="72"/>
      <c r="AC43" s="72">
        <v>0</v>
      </c>
      <c r="AD43" s="72"/>
      <c r="AE43" s="72"/>
    </row>
    <row r="44" spans="1:34" ht="18" x14ac:dyDescent="0.35">
      <c r="A44" s="33"/>
      <c r="B44" s="42"/>
      <c r="C44" s="42"/>
      <c r="D44" s="42"/>
      <c r="E44" s="42"/>
      <c r="F44" s="42"/>
      <c r="G44" s="42"/>
      <c r="H44" s="42"/>
      <c r="I44" s="34"/>
      <c r="J44" s="33"/>
      <c r="T44" s="72" t="s">
        <v>74</v>
      </c>
      <c r="U44" s="72"/>
      <c r="V44" s="72"/>
      <c r="W44" s="80">
        <v>1</v>
      </c>
      <c r="X44" s="80">
        <v>0</v>
      </c>
      <c r="Y44" s="80">
        <v>0</v>
      </c>
      <c r="Z44" s="72"/>
      <c r="AA44" s="72" t="s">
        <v>75</v>
      </c>
      <c r="AB44" s="72"/>
      <c r="AC44" s="72">
        <v>0</v>
      </c>
      <c r="AD44" s="72"/>
      <c r="AE44" s="72"/>
    </row>
    <row r="45" spans="1:34" ht="18" x14ac:dyDescent="0.35">
      <c r="A45" s="33"/>
      <c r="B45" s="43"/>
      <c r="C45" s="43"/>
      <c r="D45" s="43"/>
      <c r="E45" s="43"/>
      <c r="F45" s="43"/>
      <c r="G45" s="43"/>
      <c r="H45" s="43"/>
      <c r="I45" s="34"/>
      <c r="J45" s="33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pans="1:34" ht="29.4" customHeight="1" x14ac:dyDescent="0.35">
      <c r="A46" s="33"/>
      <c r="B46" s="37" t="s">
        <v>33</v>
      </c>
      <c r="C46" s="37"/>
      <c r="D46" s="37"/>
      <c r="E46" s="37"/>
      <c r="F46" s="43"/>
      <c r="G46" s="43"/>
      <c r="H46" s="43"/>
      <c r="I46" s="34"/>
      <c r="J46" s="33"/>
      <c r="T46" s="72" t="s">
        <v>78</v>
      </c>
      <c r="U46" s="72"/>
      <c r="V46" s="72"/>
      <c r="W46" s="87">
        <f>MMULT(AC39:AE39,AC42:AC44)</f>
        <v>0.625</v>
      </c>
      <c r="X46" s="72"/>
      <c r="Y46" s="72"/>
      <c r="Z46" s="72"/>
      <c r="AA46" s="72"/>
      <c r="AB46" s="72"/>
      <c r="AC46" s="72"/>
      <c r="AD46" s="72"/>
      <c r="AE46" s="72"/>
    </row>
    <row r="47" spans="1:34" x14ac:dyDescent="0.3">
      <c r="A47" s="33"/>
      <c r="B47" s="44" t="s">
        <v>30</v>
      </c>
      <c r="C47" s="45"/>
      <c r="D47" s="45"/>
      <c r="E47" s="45"/>
      <c r="F47" s="45"/>
      <c r="G47" s="33"/>
      <c r="H47" s="33"/>
      <c r="I47" s="34"/>
      <c r="J47" s="33"/>
    </row>
    <row r="48" spans="1:34" ht="18" x14ac:dyDescent="0.35">
      <c r="A48" s="33"/>
      <c r="B48" s="46" t="s">
        <v>27</v>
      </c>
      <c r="C48" s="46"/>
      <c r="D48" s="46"/>
      <c r="E48" s="46"/>
      <c r="F48" s="47">
        <f>(10-0.6*(C8+C8)/2)*1000</f>
        <v>7000</v>
      </c>
      <c r="G48" s="33"/>
      <c r="H48" s="33"/>
      <c r="I48" s="34"/>
      <c r="J48" s="33"/>
      <c r="T48" s="85" t="s">
        <v>81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86"/>
    </row>
    <row r="49" spans="1:34" ht="18" x14ac:dyDescent="0.35">
      <c r="A49" s="33"/>
      <c r="B49" s="48" t="s">
        <v>28</v>
      </c>
      <c r="C49" s="48"/>
      <c r="D49" s="48"/>
      <c r="E49" s="33">
        <f>F48*F20</f>
        <v>5040</v>
      </c>
      <c r="F49" s="33"/>
      <c r="G49" s="33"/>
      <c r="H49" s="33"/>
      <c r="I49" s="34"/>
      <c r="J49" s="33"/>
      <c r="T49" s="72"/>
      <c r="U49" s="72"/>
      <c r="V49" s="83"/>
      <c r="W49" s="83" t="s">
        <v>35</v>
      </c>
      <c r="X49" s="83" t="s">
        <v>36</v>
      </c>
      <c r="Y49" s="83" t="s">
        <v>37</v>
      </c>
      <c r="Z49" s="72"/>
      <c r="AA49" s="72"/>
      <c r="AB49" s="72"/>
      <c r="AC49" s="72"/>
      <c r="AD49" s="72"/>
      <c r="AE49" s="72"/>
      <c r="AF49" s="72"/>
      <c r="AG49" s="72"/>
      <c r="AH49" s="86"/>
    </row>
    <row r="50" spans="1:34" ht="18" x14ac:dyDescent="0.35">
      <c r="A50" s="33"/>
      <c r="B50" s="48" t="s">
        <v>29</v>
      </c>
      <c r="C50" s="48"/>
      <c r="D50" s="48"/>
      <c r="E50" s="33">
        <f>F48*(1-F20)</f>
        <v>1960.0000000000002</v>
      </c>
      <c r="F50" s="33"/>
      <c r="G50" s="33"/>
      <c r="H50" s="33"/>
      <c r="I50" s="34"/>
      <c r="J50" s="33"/>
      <c r="T50" s="72" t="s">
        <v>72</v>
      </c>
      <c r="U50" s="72"/>
      <c r="V50" s="83" t="s">
        <v>40</v>
      </c>
      <c r="W50" s="84">
        <v>0</v>
      </c>
      <c r="X50" s="84">
        <v>0.5</v>
      </c>
      <c r="Y50" s="84">
        <v>0.83333333333333337</v>
      </c>
      <c r="Z50" s="72"/>
      <c r="AA50" s="72" t="s">
        <v>79</v>
      </c>
      <c r="AB50" s="72"/>
      <c r="AC50" s="72">
        <f t="array" ref="AC50:AE50">MMULT(W53:X53,W50:Y51)</f>
        <v>0.625</v>
      </c>
      <c r="AD50" s="72">
        <v>0.65625</v>
      </c>
      <c r="AE50" s="72">
        <v>0.625</v>
      </c>
      <c r="AF50" s="72"/>
      <c r="AG50" s="72"/>
      <c r="AH50" s="86"/>
    </row>
    <row r="51" spans="1:34" ht="18" x14ac:dyDescent="0.35">
      <c r="A51" s="33"/>
      <c r="B51" s="33"/>
      <c r="C51" s="33"/>
      <c r="D51" s="33"/>
      <c r="E51" s="33"/>
      <c r="F51" s="33"/>
      <c r="G51" s="33"/>
      <c r="H51" s="33"/>
      <c r="I51" s="34"/>
      <c r="J51" s="33"/>
      <c r="T51" s="72"/>
      <c r="U51" s="72"/>
      <c r="V51" s="83" t="s">
        <v>41</v>
      </c>
      <c r="W51" s="84">
        <v>1</v>
      </c>
      <c r="X51" s="84">
        <v>0.75</v>
      </c>
      <c r="Y51" s="84">
        <v>0.5</v>
      </c>
      <c r="Z51" s="72"/>
      <c r="AA51" s="72"/>
      <c r="AB51" s="72"/>
      <c r="AC51" s="72"/>
      <c r="AD51" s="72"/>
      <c r="AE51" s="72"/>
      <c r="AF51" s="72"/>
      <c r="AG51" s="72"/>
      <c r="AH51" s="86"/>
    </row>
    <row r="52" spans="1:34" ht="18" x14ac:dyDescent="0.35">
      <c r="A52" s="33"/>
      <c r="B52" s="33"/>
      <c r="C52" s="33"/>
      <c r="D52" s="33"/>
      <c r="E52" s="33"/>
      <c r="F52" s="33"/>
      <c r="G52" s="33"/>
      <c r="H52" s="33"/>
      <c r="I52" s="34"/>
      <c r="J52" s="33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86"/>
    </row>
    <row r="53" spans="1:34" ht="18" x14ac:dyDescent="0.35">
      <c r="T53" s="72" t="s">
        <v>73</v>
      </c>
      <c r="U53" s="72"/>
      <c r="V53" s="72"/>
      <c r="W53" s="80">
        <v>0.375</v>
      </c>
      <c r="X53" s="80">
        <v>0.625</v>
      </c>
      <c r="Y53" s="72"/>
      <c r="Z53" s="72"/>
      <c r="AA53" s="72"/>
      <c r="AB53" s="72"/>
      <c r="AC53" s="72">
        <f t="array" ref="AC53:AC55">TRANSPOSE(W55:Y55)</f>
        <v>0</v>
      </c>
      <c r="AD53" s="72"/>
      <c r="AE53" s="72"/>
      <c r="AF53" s="72"/>
      <c r="AG53" s="72"/>
      <c r="AH53" s="86"/>
    </row>
    <row r="54" spans="1:34" ht="18" x14ac:dyDescent="0.35">
      <c r="T54" s="72"/>
      <c r="U54" s="72"/>
      <c r="V54" s="72"/>
      <c r="W54" s="72"/>
      <c r="X54" s="72"/>
      <c r="Y54" s="72"/>
      <c r="Z54" s="72"/>
      <c r="AA54" s="72"/>
      <c r="AB54" s="72"/>
      <c r="AC54" s="72">
        <v>1</v>
      </c>
      <c r="AD54" s="72"/>
      <c r="AE54" s="72"/>
      <c r="AF54" s="72"/>
      <c r="AG54" s="72"/>
      <c r="AH54" s="86"/>
    </row>
    <row r="55" spans="1:34" ht="18" x14ac:dyDescent="0.35">
      <c r="T55" s="72" t="s">
        <v>74</v>
      </c>
      <c r="U55" s="72"/>
      <c r="V55" s="72"/>
      <c r="W55" s="80">
        <v>0</v>
      </c>
      <c r="X55" s="80">
        <v>1</v>
      </c>
      <c r="Y55" s="80">
        <v>0</v>
      </c>
      <c r="Z55" s="72"/>
      <c r="AA55" s="72" t="s">
        <v>75</v>
      </c>
      <c r="AB55" s="72"/>
      <c r="AC55" s="72">
        <v>0</v>
      </c>
      <c r="AD55" s="72"/>
      <c r="AE55" s="72"/>
      <c r="AF55" s="72"/>
      <c r="AG55" s="72"/>
      <c r="AH55" s="86"/>
    </row>
    <row r="56" spans="1:34" ht="18" x14ac:dyDescent="0.35"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86"/>
    </row>
    <row r="57" spans="1:34" ht="18" x14ac:dyDescent="0.35">
      <c r="T57" s="72" t="s">
        <v>78</v>
      </c>
      <c r="U57" s="72"/>
      <c r="V57" s="72"/>
      <c r="W57" s="87">
        <f>MMULT(AC50:AE50,AC53:AC55)</f>
        <v>0.65625</v>
      </c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86"/>
    </row>
    <row r="58" spans="1:34" ht="18" x14ac:dyDescent="0.35"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86"/>
    </row>
    <row r="59" spans="1:34" ht="18" x14ac:dyDescent="0.35">
      <c r="T59" s="85" t="s">
        <v>82</v>
      </c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86"/>
    </row>
    <row r="60" spans="1:34" ht="18" x14ac:dyDescent="0.35">
      <c r="T60" s="72"/>
      <c r="U60" s="72"/>
      <c r="V60" s="83"/>
      <c r="W60" s="83" t="s">
        <v>35</v>
      </c>
      <c r="X60" s="83" t="s">
        <v>36</v>
      </c>
      <c r="Y60" s="83" t="s">
        <v>37</v>
      </c>
      <c r="Z60" s="72"/>
      <c r="AA60" s="72"/>
      <c r="AB60" s="72"/>
      <c r="AC60" s="72"/>
      <c r="AD60" s="72"/>
      <c r="AE60" s="72"/>
      <c r="AF60" s="72"/>
      <c r="AG60" s="72"/>
      <c r="AH60" s="86"/>
    </row>
    <row r="61" spans="1:34" ht="18" x14ac:dyDescent="0.35">
      <c r="T61" s="72" t="s">
        <v>72</v>
      </c>
      <c r="U61" s="72"/>
      <c r="V61" s="83" t="s">
        <v>40</v>
      </c>
      <c r="W61" s="84">
        <v>0</v>
      </c>
      <c r="X61" s="84">
        <v>0.5</v>
      </c>
      <c r="Y61" s="84">
        <v>0.83333333333333337</v>
      </c>
      <c r="Z61" s="72"/>
      <c r="AA61" s="72" t="s">
        <v>79</v>
      </c>
      <c r="AB61" s="72"/>
      <c r="AC61" s="72">
        <f t="array" ref="AC61:AE61">MMULT(W64:X64,W61:Y62)</f>
        <v>0.625</v>
      </c>
      <c r="AD61" s="72">
        <v>0.65625</v>
      </c>
      <c r="AE61" s="72">
        <v>0.625</v>
      </c>
      <c r="AF61" s="72"/>
      <c r="AG61" s="72"/>
      <c r="AH61" s="86"/>
    </row>
    <row r="62" spans="1:34" ht="18" x14ac:dyDescent="0.35">
      <c r="T62" s="72"/>
      <c r="U62" s="72"/>
      <c r="V62" s="83" t="s">
        <v>41</v>
      </c>
      <c r="W62" s="84">
        <v>1</v>
      </c>
      <c r="X62" s="84">
        <v>0.75</v>
      </c>
      <c r="Y62" s="84">
        <v>0.5</v>
      </c>
      <c r="Z62" s="72"/>
      <c r="AA62" s="72"/>
      <c r="AB62" s="72"/>
      <c r="AC62" s="72"/>
      <c r="AD62" s="72"/>
      <c r="AE62" s="72"/>
      <c r="AF62" s="72"/>
      <c r="AG62" s="72"/>
      <c r="AH62" s="86"/>
    </row>
    <row r="63" spans="1:34" ht="18" x14ac:dyDescent="0.35"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86"/>
    </row>
    <row r="64" spans="1:34" ht="18" x14ac:dyDescent="0.35">
      <c r="T64" s="72" t="s">
        <v>73</v>
      </c>
      <c r="U64" s="72"/>
      <c r="V64" s="72"/>
      <c r="W64" s="80">
        <v>0.375</v>
      </c>
      <c r="X64" s="80">
        <v>0.625</v>
      </c>
      <c r="Y64" s="72"/>
      <c r="Z64" s="72"/>
      <c r="AA64" s="72"/>
      <c r="AB64" s="72"/>
      <c r="AC64" s="72">
        <f t="array" ref="AC64:AC66">TRANSPOSE(W66:Y66)</f>
        <v>0</v>
      </c>
      <c r="AD64" s="72"/>
      <c r="AE64" s="72"/>
      <c r="AF64" s="72"/>
      <c r="AG64" s="72"/>
      <c r="AH64" s="86"/>
    </row>
    <row r="65" spans="20:34" ht="18" x14ac:dyDescent="0.35">
      <c r="T65" s="72"/>
      <c r="U65" s="72"/>
      <c r="V65" s="72"/>
      <c r="W65" s="72"/>
      <c r="X65" s="72"/>
      <c r="Y65" s="72"/>
      <c r="Z65" s="72"/>
      <c r="AA65" s="72"/>
      <c r="AB65" s="72"/>
      <c r="AC65" s="72">
        <v>0</v>
      </c>
      <c r="AD65" s="72"/>
      <c r="AE65" s="72"/>
      <c r="AF65" s="72"/>
      <c r="AG65" s="72"/>
      <c r="AH65" s="86"/>
    </row>
    <row r="66" spans="20:34" ht="18" x14ac:dyDescent="0.35">
      <c r="T66" s="72" t="s">
        <v>74</v>
      </c>
      <c r="U66" s="72"/>
      <c r="V66" s="72"/>
      <c r="W66" s="80">
        <v>0</v>
      </c>
      <c r="X66" s="80">
        <v>0</v>
      </c>
      <c r="Y66" s="80">
        <v>1</v>
      </c>
      <c r="Z66" s="72"/>
      <c r="AA66" s="72" t="s">
        <v>75</v>
      </c>
      <c r="AB66" s="72"/>
      <c r="AC66" s="72">
        <v>1</v>
      </c>
      <c r="AD66" s="72"/>
      <c r="AE66" s="72"/>
      <c r="AF66" s="72"/>
      <c r="AG66" s="72"/>
      <c r="AH66" s="86"/>
    </row>
    <row r="67" spans="20:34" ht="18" x14ac:dyDescent="0.35"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86"/>
    </row>
    <row r="68" spans="20:34" ht="18" x14ac:dyDescent="0.35">
      <c r="T68" s="72" t="s">
        <v>78</v>
      </c>
      <c r="U68" s="72"/>
      <c r="V68" s="72"/>
      <c r="W68" s="87">
        <f>MMULT(AC61:AE61,AC64:AC66)</f>
        <v>0.625</v>
      </c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86"/>
    </row>
    <row r="69" spans="20:34" ht="18" x14ac:dyDescent="0.35"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86"/>
    </row>
    <row r="70" spans="20:34" ht="18" x14ac:dyDescent="0.35">
      <c r="T70" s="72" t="s">
        <v>83</v>
      </c>
      <c r="U70" s="72"/>
      <c r="V70" s="72"/>
      <c r="W70" s="72"/>
      <c r="X70" s="72"/>
      <c r="Y70" s="72"/>
      <c r="Z70" s="72"/>
      <c r="AA70" s="72"/>
      <c r="AB70" s="72"/>
      <c r="AC70" s="72"/>
      <c r="AD70" s="86"/>
      <c r="AE70" s="86"/>
      <c r="AF70" s="86"/>
      <c r="AG70" s="72"/>
      <c r="AH70" s="86"/>
    </row>
  </sheetData>
  <mergeCells count="29">
    <mergeCell ref="Z17:AA17"/>
    <mergeCell ref="T1:AC3"/>
    <mergeCell ref="T4:AC4"/>
    <mergeCell ref="Z6:AA6"/>
    <mergeCell ref="Z7:AA7"/>
    <mergeCell ref="P17:Q17"/>
    <mergeCell ref="P18:Q18"/>
    <mergeCell ref="J1:S3"/>
    <mergeCell ref="Q5:R5"/>
    <mergeCell ref="Q6:R6"/>
    <mergeCell ref="P12:Q12"/>
    <mergeCell ref="P13:Q13"/>
    <mergeCell ref="B40:H44"/>
    <mergeCell ref="B48:E48"/>
    <mergeCell ref="B49:D49"/>
    <mergeCell ref="B50:D50"/>
    <mergeCell ref="B47:F47"/>
    <mergeCell ref="B30:E30"/>
    <mergeCell ref="B46:E46"/>
    <mergeCell ref="B39:E39"/>
    <mergeCell ref="F10:F11"/>
    <mergeCell ref="B31:H37"/>
    <mergeCell ref="B4:B5"/>
    <mergeCell ref="C4:C5"/>
    <mergeCell ref="D4:E4"/>
    <mergeCell ref="B10:C10"/>
    <mergeCell ref="D10:D11"/>
    <mergeCell ref="E10:E11"/>
    <mergeCell ref="A1:I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2022-12-19T22:08:58Z</dcterms:created>
  <dcterms:modified xsi:type="dcterms:W3CDTF">2022-12-20T05:53:14Z</dcterms:modified>
</cp:coreProperties>
</file>