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2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study-sem5-labs-mathanalysis\lab3\"/>
    </mc:Choice>
  </mc:AlternateContent>
  <xr:revisionPtr revIDLastSave="0" documentId="13_ncr:1_{EFD16608-6073-4A6F-A7E2-AC130B08BC15}" xr6:coauthVersionLast="47" xr6:coauthVersionMax="47" xr10:uidLastSave="{00000000-0000-0000-0000-000000000000}"/>
  <bookViews>
    <workbookView xWindow="-120" yWindow="330" windowWidth="29040" windowHeight="15990" activeTab="4" xr2:uid="{F9A85247-53FA-40F7-B333-8DBF30DF38C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5" l="1"/>
  <c r="O7" i="5"/>
  <c r="O5" i="5"/>
  <c r="O2" i="5"/>
  <c r="L5" i="4"/>
  <c r="K5" i="4"/>
  <c r="J5" i="4"/>
  <c r="E12" i="4" s="1"/>
  <c r="L4" i="4"/>
  <c r="K4" i="4"/>
  <c r="J4" i="4"/>
  <c r="L3" i="4"/>
  <c r="K3" i="4"/>
  <c r="J3" i="4"/>
  <c r="L6" i="4"/>
  <c r="K6" i="4"/>
  <c r="J6" i="4"/>
  <c r="B17" i="4"/>
  <c r="E17" i="4" s="1"/>
  <c r="E16" i="4"/>
  <c r="B15" i="4"/>
  <c r="B18" i="4" s="1"/>
  <c r="C20" i="4" s="1"/>
  <c r="B10" i="4"/>
  <c r="B9" i="4"/>
  <c r="B13" i="4" s="1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J4" i="3"/>
  <c r="J9" i="3"/>
  <c r="J8" i="3"/>
  <c r="J7" i="3"/>
  <c r="J6" i="3"/>
  <c r="J10" i="3" s="1"/>
  <c r="J3" i="3"/>
  <c r="J2" i="3"/>
  <c r="J1" i="3"/>
  <c r="B6" i="3"/>
  <c r="E5" i="3"/>
  <c r="D5" i="3"/>
  <c r="C5" i="3"/>
  <c r="B5" i="3"/>
  <c r="G2" i="3"/>
  <c r="F3" i="3"/>
  <c r="F4" i="3"/>
  <c r="F2" i="3"/>
  <c r="E10" i="4" l="1"/>
  <c r="E11" i="4"/>
  <c r="E9" i="4"/>
  <c r="E15" i="4"/>
  <c r="M1" i="3"/>
  <c r="M3" i="3"/>
  <c r="M2" i="3"/>
  <c r="M9" i="3"/>
  <c r="M6" i="3"/>
  <c r="M8" i="3"/>
  <c r="M7" i="3"/>
  <c r="N7" i="2" l="1"/>
  <c r="K8" i="2" s="1"/>
  <c r="M7" i="2"/>
  <c r="L7" i="2"/>
  <c r="K7" i="2"/>
  <c r="O6" i="2"/>
  <c r="V5" i="2"/>
  <c r="U5" i="2"/>
  <c r="T5" i="2"/>
  <c r="S5" i="2"/>
  <c r="O5" i="2"/>
  <c r="W4" i="2"/>
  <c r="O4" i="2"/>
  <c r="W3" i="2"/>
  <c r="O3" i="2"/>
  <c r="W2" i="2"/>
  <c r="O2" i="2"/>
  <c r="P2" i="2" s="1"/>
  <c r="G5" i="2"/>
  <c r="G4" i="2"/>
  <c r="G3" i="2"/>
  <c r="H2" i="2" s="1"/>
  <c r="G2" i="2"/>
  <c r="L2" i="1"/>
  <c r="H6" i="1"/>
  <c r="K5" i="1"/>
  <c r="J5" i="1"/>
  <c r="J4" i="1"/>
  <c r="J3" i="1"/>
  <c r="J2" i="1"/>
  <c r="I4" i="1"/>
  <c r="I5" i="1" s="1"/>
  <c r="I3" i="1"/>
  <c r="I2" i="1"/>
  <c r="H4" i="1"/>
  <c r="K4" i="1" s="1"/>
  <c r="H3" i="1"/>
  <c r="K3" i="1" s="1"/>
  <c r="H2" i="1"/>
  <c r="H5" i="1" s="1"/>
  <c r="S6" i="2" l="1"/>
  <c r="X2" i="2"/>
  <c r="K2" i="1"/>
</calcChain>
</file>

<file path=xl/sharedStrings.xml><?xml version="1.0" encoding="utf-8"?>
<sst xmlns="http://schemas.openxmlformats.org/spreadsheetml/2006/main" count="118" uniqueCount="70">
  <si>
    <t>Цена реализации 1 ед. продукции, д.е.</t>
  </si>
  <si>
    <t>Средняя цена реализации 1 ед. продукции, д.е.</t>
  </si>
  <si>
    <t>Спрос на продуцию, тыс. ед.</t>
  </si>
  <si>
    <t>Доля продукции предприятия 1, купленной населением</t>
  </si>
  <si>
    <t>Предприятие 1</t>
  </si>
  <si>
    <t>Предприятие 2</t>
  </si>
  <si>
    <t>Технология</t>
  </si>
  <si>
    <t>Цена реал. ед. продукции, д.е.</t>
  </si>
  <si>
    <t>Полная себестоимость единицы продукции, д.е.</t>
  </si>
  <si>
    <t>I</t>
  </si>
  <si>
    <t>II</t>
  </si>
  <si>
    <t>III</t>
  </si>
  <si>
    <t xml:space="preserve">  </t>
  </si>
  <si>
    <r>
      <t>B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</si>
  <si>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</si>
  <si>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B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</si>
  <si>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Min</t>
    </r>
    <r>
      <rPr>
        <vertAlign val="subscript"/>
        <sz val="14"/>
        <color theme="1"/>
        <rFont val="Times New Roman"/>
        <family val="1"/>
        <charset val="204"/>
      </rPr>
      <t>j</t>
    </r>
  </si>
  <si>
    <t>Max</t>
  </si>
  <si>
    <r>
      <t>A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</si>
  <si>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</si>
  <si>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</si>
  <si>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Max</t>
    </r>
    <r>
      <rPr>
        <vertAlign val="subscript"/>
        <sz val="14"/>
        <color theme="1"/>
        <rFont val="Times New Roman"/>
        <family val="1"/>
        <charset val="204"/>
      </rPr>
      <t>i</t>
    </r>
  </si>
  <si>
    <t>Min</t>
  </si>
  <si>
    <t>B1</t>
  </si>
  <si>
    <t>B2</t>
  </si>
  <si>
    <t>B3</t>
  </si>
  <si>
    <t>B4</t>
  </si>
  <si>
    <t>B5</t>
  </si>
  <si>
    <t>A1</t>
  </si>
  <si>
    <t>A2</t>
  </si>
  <si>
    <t>A3</t>
  </si>
  <si>
    <t>A4</t>
  </si>
  <si>
    <t>D1</t>
  </si>
  <si>
    <t>D2</t>
  </si>
  <si>
    <t>D3</t>
  </si>
  <si>
    <t>D4</t>
  </si>
  <si>
    <t>C1</t>
  </si>
  <si>
    <t>C2</t>
  </si>
  <si>
    <t>C3</t>
  </si>
  <si>
    <t>C4</t>
  </si>
  <si>
    <t>A5</t>
  </si>
  <si>
    <t>x1</t>
  </si>
  <si>
    <t>p1</t>
  </si>
  <si>
    <t>x2</t>
  </si>
  <si>
    <t>p2</t>
  </si>
  <si>
    <t>x3</t>
  </si>
  <si>
    <t>p3</t>
  </si>
  <si>
    <t>γ</t>
  </si>
  <si>
    <t>u1</t>
  </si>
  <si>
    <t>q1</t>
  </si>
  <si>
    <t>u2</t>
  </si>
  <si>
    <t>q2</t>
  </si>
  <si>
    <t>u3</t>
  </si>
  <si>
    <t>q3</t>
  </si>
  <si>
    <t>u4</t>
  </si>
  <si>
    <t>q4</t>
  </si>
  <si>
    <t>Стратегия предприятия 1</t>
  </si>
  <si>
    <t xml:space="preserve">Стратегия предприятия 2   </t>
  </si>
  <si>
    <t>Число прибавки</t>
  </si>
  <si>
    <t>x4</t>
  </si>
  <si>
    <t>p4</t>
  </si>
  <si>
    <t>Цена игры</t>
  </si>
  <si>
    <t>Без доминирующей стратегии</t>
  </si>
  <si>
    <t>ё</t>
  </si>
  <si>
    <t>P</t>
  </si>
  <si>
    <t>Q</t>
  </si>
  <si>
    <t>Игрок А выигрывает при смешанных стратегиях игрока Б</t>
  </si>
  <si>
    <t>Игрок А выиграет при первой чистой стратегии игрока Б</t>
  </si>
  <si>
    <t>Игрок А выиграет при третьей чистой стратегии игрока Б</t>
  </si>
  <si>
    <t>Игрок А выиграет при второй чистой стратегии игрока 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</si>
</sst>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20" xfId="0" applyFont="1" applyBorder="1"/>
    <xf numFmtId="0" fontId="2" fillId="0" borderId="10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9" xfId="0" applyFont="1" applyBorder="1"/>
    <xf numFmtId="0" fontId="4" fillId="0" borderId="11" xfId="0" applyFont="1" applyBorder="1"/>
    <xf numFmtId="0" fontId="4" fillId="0" borderId="0" xfId="0" applyFont="1"/>
    <xf numFmtId="0" fontId="2" fillId="0" borderId="9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2" xfId="0" applyFont="1" applyBorder="1"/>
    <xf numFmtId="0" fontId="2" fillId="0" borderId="17" xfId="0" applyFont="1" applyBorder="1" applyAlignment="1">
      <alignment horizontal="justify" vertical="center"/>
    </xf>
    <xf numFmtId="0" fontId="4" fillId="0" borderId="18" xfId="0" applyFont="1" applyBorder="1"/>
    <xf numFmtId="0" fontId="2" fillId="0" borderId="14" xfId="0" applyFont="1" applyBorder="1"/>
    <xf numFmtId="0" fontId="4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0" xfId="0" applyFont="1" applyBorder="1"/>
    <xf numFmtId="0" fontId="2" fillId="0" borderId="24" xfId="0" applyFont="1" applyBorder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6" xfId="0" applyBorder="1"/>
    <xf numFmtId="0" fontId="0" fillId="0" borderId="12" xfId="0" applyBorder="1"/>
    <xf numFmtId="0" fontId="0" fillId="0" borderId="19" xfId="0" applyBorder="1"/>
    <xf numFmtId="0" fontId="0" fillId="0" borderId="8" xfId="0" applyBorder="1"/>
    <xf numFmtId="0" fontId="0" fillId="0" borderId="25" xfId="0" applyBorder="1"/>
    <xf numFmtId="0" fontId="2" fillId="0" borderId="9" xfId="0" applyFont="1" applyBorder="1" applyAlignment="1">
      <alignment horizontal="center" vertical="center" wrapText="1"/>
    </xf>
    <xf numFmtId="0" fontId="2" fillId="0" borderId="22" xfId="0" applyFont="1" applyBorder="1"/>
    <xf numFmtId="0" fontId="0" fillId="0" borderId="23" xfId="0" applyBorder="1"/>
    <xf numFmtId="0" fontId="2" fillId="0" borderId="8" xfId="0" applyFont="1" applyBorder="1" applyAlignment="1">
      <alignment horizontal="justify" vertical="center"/>
    </xf>
    <xf numFmtId="0" fontId="2" fillId="0" borderId="21" xfId="0" applyFont="1" applyBorder="1"/>
    <xf numFmtId="0" fontId="0" fillId="0" borderId="21" xfId="0" applyBorder="1"/>
    <xf numFmtId="0" fontId="2" fillId="0" borderId="1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/>
    <xf numFmtId="0" fontId="5" fillId="0" borderId="0" xfId="0" applyFont="1"/>
    <xf numFmtId="164" fontId="5" fillId="0" borderId="0" xfId="0" applyNumberFormat="1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1" fontId="5" fillId="0" borderId="4" xfId="0" applyNumberFormat="1" applyFont="1" applyBorder="1" applyAlignment="1">
      <alignment horizontal="center" vertical="center" wrapText="1"/>
    </xf>
    <xf numFmtId="164" fontId="5" fillId="0" borderId="0" xfId="0" applyNumberFormat="1" applyFont="1"/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Border="1"/>
    <xf numFmtId="1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0" fillId="0" borderId="1" xfId="0" applyBorder="1"/>
    <xf numFmtId="1" fontId="5" fillId="0" borderId="1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2" fillId="0" borderId="0" xfId="0" applyFont="1"/>
    <xf numFmtId="0" fontId="2" fillId="2" borderId="8" xfId="0" applyFont="1" applyFill="1" applyBorder="1"/>
    <xf numFmtId="0" fontId="2" fillId="0" borderId="8" xfId="0" applyFont="1" applyBorder="1" applyAlignment="1">
      <alignment horizontal="center"/>
    </xf>
    <xf numFmtId="0" fontId="2" fillId="2" borderId="26" xfId="0" applyFont="1" applyFill="1" applyBorder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66032E46-470E-4E46-AAA3-08BB05DFF3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wmf"/><Relationship Id="rId1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180975</xdr:colOff>
          <xdr:row>2</xdr:row>
          <xdr:rowOff>19050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190500</xdr:colOff>
          <xdr:row>2</xdr:row>
          <xdr:rowOff>19050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171450</xdr:colOff>
          <xdr:row>2</xdr:row>
          <xdr:rowOff>28575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</xdr:row>
          <xdr:rowOff>0</xdr:rowOff>
        </xdr:from>
        <xdr:to>
          <xdr:col>4</xdr:col>
          <xdr:colOff>200025</xdr:colOff>
          <xdr:row>2</xdr:row>
          <xdr:rowOff>28575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180975</xdr:colOff>
          <xdr:row>3</xdr:row>
          <xdr:rowOff>19050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209550</xdr:colOff>
          <xdr:row>4</xdr:row>
          <xdr:rowOff>19050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</xdr:row>
          <xdr:rowOff>0</xdr:rowOff>
        </xdr:from>
        <xdr:to>
          <xdr:col>0</xdr:col>
          <xdr:colOff>180975</xdr:colOff>
          <xdr:row>5</xdr:row>
          <xdr:rowOff>19050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28575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180975</xdr:colOff>
          <xdr:row>2</xdr:row>
          <xdr:rowOff>19050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0</xdr:rowOff>
        </xdr:from>
        <xdr:to>
          <xdr:col>10</xdr:col>
          <xdr:colOff>190500</xdr:colOff>
          <xdr:row>2</xdr:row>
          <xdr:rowOff>19050</xdr:rowOff>
        </xdr:to>
        <xdr:sp macro="" textlink="">
          <xdr:nvSpPr>
            <xdr:cNvPr id="4122" name="Object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11</xdr:col>
          <xdr:colOff>171450</xdr:colOff>
          <xdr:row>2</xdr:row>
          <xdr:rowOff>28575</xdr:rowOff>
        </xdr:to>
        <xdr:sp macro="" textlink="">
          <xdr:nvSpPr>
            <xdr:cNvPr id="4123" name="Object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180975</xdr:colOff>
          <xdr:row>3</xdr:row>
          <xdr:rowOff>19050</xdr:rowOff>
        </xdr:to>
        <xdr:sp macro="" textlink="">
          <xdr:nvSpPr>
            <xdr:cNvPr id="4125" name="Object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</xdr:row>
          <xdr:rowOff>0</xdr:rowOff>
        </xdr:from>
        <xdr:to>
          <xdr:col>8</xdr:col>
          <xdr:colOff>209550</xdr:colOff>
          <xdr:row>4</xdr:row>
          <xdr:rowOff>19050</xdr:rowOff>
        </xdr:to>
        <xdr:sp macro="" textlink="">
          <xdr:nvSpPr>
            <xdr:cNvPr id="4126" name="Object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</xdr:row>
          <xdr:rowOff>0</xdr:rowOff>
        </xdr:from>
        <xdr:to>
          <xdr:col>8</xdr:col>
          <xdr:colOff>180975</xdr:colOff>
          <xdr:row>5</xdr:row>
          <xdr:rowOff>19050</xdr:rowOff>
        </xdr:to>
        <xdr:sp macro="" textlink="">
          <xdr:nvSpPr>
            <xdr:cNvPr id="4127" name="Object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</xdr:row>
          <xdr:rowOff>0</xdr:rowOff>
        </xdr:from>
        <xdr:to>
          <xdr:col>8</xdr:col>
          <xdr:colOff>228600</xdr:colOff>
          <xdr:row>6</xdr:row>
          <xdr:rowOff>28575</xdr:rowOff>
        </xdr:to>
        <xdr:sp macro="" textlink="">
          <xdr:nvSpPr>
            <xdr:cNvPr id="4128" name="Object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180975</xdr:colOff>
          <xdr:row>1</xdr:row>
          <xdr:rowOff>209550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190500</xdr:colOff>
          <xdr:row>2</xdr:row>
          <xdr:rowOff>209550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2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8.bin"/><Relationship Id="rId25" Type="http://schemas.openxmlformats.org/officeDocument/2006/relationships/image" Target="../media/image8.w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wmf"/><Relationship Id="rId20" Type="http://schemas.openxmlformats.org/officeDocument/2006/relationships/oleObject" Target="../embeddings/oleObject11.bin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4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10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wmf"/><Relationship Id="rId22" Type="http://schemas.openxmlformats.org/officeDocument/2006/relationships/oleObject" Target="../embeddings/oleObject1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0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7.bin"/><Relationship Id="rId5" Type="http://schemas.openxmlformats.org/officeDocument/2006/relationships/image" Target="../media/image9.wmf"/><Relationship Id="rId4" Type="http://schemas.openxmlformats.org/officeDocument/2006/relationships/oleObject" Target="../embeddings/oleObject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FAD9-E486-4783-BBE4-F87B050BFD81}">
  <dimension ref="A1:L17"/>
  <sheetViews>
    <sheetView workbookViewId="0">
      <selection activeCell="J4" sqref="J4"/>
    </sheetView>
  </sheetViews>
  <sheetFormatPr defaultRowHeight="15" x14ac:dyDescent="0.25"/>
  <cols>
    <col min="1" max="1" width="20" customWidth="1"/>
    <col min="2" max="2" width="20.28515625" customWidth="1"/>
    <col min="3" max="3" width="22.28515625" customWidth="1"/>
    <col min="4" max="4" width="23" customWidth="1"/>
    <col min="5" max="5" width="30.140625" customWidth="1"/>
  </cols>
  <sheetData>
    <row r="1" spans="1:12" ht="42" customHeight="1" thickBot="1" x14ac:dyDescent="0.3">
      <c r="A1" s="87" t="s">
        <v>0</v>
      </c>
      <c r="B1" s="88"/>
      <c r="C1" s="89" t="s">
        <v>1</v>
      </c>
      <c r="D1" s="89" t="s">
        <v>2</v>
      </c>
      <c r="E1" s="89" t="s">
        <v>3</v>
      </c>
      <c r="G1" s="8" t="s">
        <v>12</v>
      </c>
      <c r="H1" s="9" t="s">
        <v>13</v>
      </c>
      <c r="I1" s="9" t="s">
        <v>14</v>
      </c>
      <c r="J1" s="9" t="s">
        <v>15</v>
      </c>
      <c r="K1" s="10" t="s">
        <v>16</v>
      </c>
      <c r="L1" s="14" t="s">
        <v>17</v>
      </c>
    </row>
    <row r="2" spans="1:12" ht="21" thickBot="1" x14ac:dyDescent="0.3">
      <c r="A2" s="1" t="s">
        <v>4</v>
      </c>
      <c r="B2" s="2" t="s">
        <v>5</v>
      </c>
      <c r="C2" s="90"/>
      <c r="D2" s="90"/>
      <c r="E2" s="90"/>
      <c r="G2" s="6" t="s">
        <v>18</v>
      </c>
      <c r="H2" s="7">
        <f>D3*(E3*(B15-C15)-(1-E3)*($B$15-$D$15))</f>
        <v>1.6999999999999997</v>
      </c>
      <c r="I2" s="7">
        <f>D4*(E4*(B15-C15)-(1-E4)*($B$16-$D$16))</f>
        <v>-1.9200000000000008</v>
      </c>
      <c r="J2" s="7">
        <f>D5*(E5*(B15-C15)-(1-E5)*($B$17-$D$17))</f>
        <v>-4.5</v>
      </c>
      <c r="K2" s="12">
        <f>MIN(H2:J2)</f>
        <v>-4.5</v>
      </c>
      <c r="L2" s="3">
        <f>MAX(K2:K5)</f>
        <v>5.2</v>
      </c>
    </row>
    <row r="3" spans="1:12" ht="21" thickBot="1" x14ac:dyDescent="0.3">
      <c r="A3" s="1">
        <v>10</v>
      </c>
      <c r="B3" s="2">
        <v>10</v>
      </c>
      <c r="C3" s="2">
        <v>10</v>
      </c>
      <c r="D3" s="2">
        <v>1</v>
      </c>
      <c r="E3" s="2">
        <v>0.56999999999999995</v>
      </c>
      <c r="G3" s="6" t="s">
        <v>19</v>
      </c>
      <c r="H3" s="7">
        <f>D6*(E6*(B16-C16)-(1-E6)*($B$15-$D$15))</f>
        <v>6.4</v>
      </c>
      <c r="I3" s="7">
        <f>D7*(E7*(B16-C16)-(1-E7)*($B$16-$D$16))</f>
        <v>-4.7999999999999989</v>
      </c>
      <c r="J3" s="7">
        <f>D8*(E8*(B16-C16)-(1-E8)*($B$17-$D$17))</f>
        <v>-5.1999999999999993</v>
      </c>
      <c r="K3" s="7">
        <f>MIN(H3:J3)</f>
        <v>-5.1999999999999993</v>
      </c>
      <c r="L3" s="15"/>
    </row>
    <row r="4" spans="1:12" ht="21" thickBot="1" x14ac:dyDescent="0.3">
      <c r="A4" s="1">
        <v>10</v>
      </c>
      <c r="B4" s="2">
        <v>6</v>
      </c>
      <c r="C4" s="2">
        <v>8</v>
      </c>
      <c r="D4" s="2">
        <v>2</v>
      </c>
      <c r="E4" s="2">
        <v>0.42</v>
      </c>
      <c r="G4" s="6" t="s">
        <v>20</v>
      </c>
      <c r="H4" s="7">
        <f>D9*(E9*(B17-C17)-(1-E9)*($B$15-$D$15))</f>
        <v>7.3200000000000012</v>
      </c>
      <c r="I4" s="7">
        <f>D10*(E10*(B17-C17)-(1-E10)*($B$16-$D$16))</f>
        <v>6.5999999999999988</v>
      </c>
      <c r="J4" s="16">
        <f>D11*(E11*(B17-C17)-(1-E11)*($B$17-$D$17))</f>
        <v>5.2</v>
      </c>
      <c r="K4" s="7">
        <f>MIN(H4:J4)</f>
        <v>5.2</v>
      </c>
      <c r="L4" s="15"/>
    </row>
    <row r="5" spans="1:12" ht="21" thickBot="1" x14ac:dyDescent="0.3">
      <c r="A5" s="1">
        <v>10</v>
      </c>
      <c r="B5" s="2">
        <v>2</v>
      </c>
      <c r="C5" s="2">
        <v>6</v>
      </c>
      <c r="D5" s="2">
        <v>3</v>
      </c>
      <c r="E5" s="2">
        <v>0.25</v>
      </c>
      <c r="G5" s="11" t="s">
        <v>21</v>
      </c>
      <c r="H5" s="8">
        <f>MAX(H2:H4)</f>
        <v>7.3200000000000012</v>
      </c>
      <c r="I5" s="9">
        <f t="shared" ref="I5" si="0">MAX(I2:I4)</f>
        <v>6.5999999999999988</v>
      </c>
      <c r="J5" s="9">
        <f>MAX(J2:J4)</f>
        <v>5.2</v>
      </c>
      <c r="K5" s="9">
        <f>MAX(K2:K4)</f>
        <v>5.2</v>
      </c>
      <c r="L5" s="15"/>
    </row>
    <row r="6" spans="1:12" ht="19.5" thickBot="1" x14ac:dyDescent="0.3">
      <c r="A6" s="1">
        <v>6</v>
      </c>
      <c r="B6" s="2">
        <v>10</v>
      </c>
      <c r="C6" s="2">
        <v>8</v>
      </c>
      <c r="D6" s="2">
        <v>2</v>
      </c>
      <c r="E6" s="2">
        <v>0.8</v>
      </c>
      <c r="G6" s="13" t="s">
        <v>22</v>
      </c>
      <c r="H6" s="3">
        <f>MIN(H5:K5)</f>
        <v>5.2</v>
      </c>
      <c r="I6" s="15"/>
      <c r="J6" s="15"/>
      <c r="K6" s="15"/>
      <c r="L6" s="15"/>
    </row>
    <row r="7" spans="1:12" ht="19.5" thickBot="1" x14ac:dyDescent="0.3">
      <c r="A7" s="1">
        <v>6</v>
      </c>
      <c r="B7" s="2">
        <v>6</v>
      </c>
      <c r="C7" s="2">
        <v>6</v>
      </c>
      <c r="D7" s="2">
        <v>3</v>
      </c>
      <c r="E7" s="2">
        <v>0.4</v>
      </c>
    </row>
    <row r="8" spans="1:12" ht="19.5" thickBot="1" x14ac:dyDescent="0.3">
      <c r="A8" s="1">
        <v>6</v>
      </c>
      <c r="B8" s="2">
        <v>2</v>
      </c>
      <c r="C8" s="2">
        <v>4</v>
      </c>
      <c r="D8" s="2">
        <v>4</v>
      </c>
      <c r="E8" s="2">
        <v>0.3</v>
      </c>
    </row>
    <row r="9" spans="1:12" ht="19.5" thickBot="1" x14ac:dyDescent="0.3">
      <c r="A9" s="1">
        <v>2</v>
      </c>
      <c r="B9" s="2">
        <v>10</v>
      </c>
      <c r="C9" s="2">
        <v>6</v>
      </c>
      <c r="D9" s="2">
        <v>3</v>
      </c>
      <c r="E9" s="2">
        <v>0.92</v>
      </c>
    </row>
    <row r="10" spans="1:12" ht="19.5" thickBot="1" x14ac:dyDescent="0.3">
      <c r="A10" s="1">
        <v>2</v>
      </c>
      <c r="B10" s="2">
        <v>6</v>
      </c>
      <c r="C10" s="2">
        <v>4</v>
      </c>
      <c r="D10" s="2">
        <v>4</v>
      </c>
      <c r="E10" s="2">
        <v>0.85</v>
      </c>
    </row>
    <row r="11" spans="1:12" ht="19.5" thickBot="1" x14ac:dyDescent="0.3">
      <c r="A11" s="1">
        <v>2</v>
      </c>
      <c r="B11" s="2">
        <v>2</v>
      </c>
      <c r="C11" s="2">
        <v>2</v>
      </c>
      <c r="D11" s="2">
        <v>5</v>
      </c>
      <c r="E11" s="2">
        <v>0.72</v>
      </c>
    </row>
    <row r="12" spans="1:12" ht="15.75" thickBot="1" x14ac:dyDescent="0.3"/>
    <row r="13" spans="1:12" ht="19.5" thickBot="1" x14ac:dyDescent="0.3">
      <c r="A13" s="89" t="s">
        <v>6</v>
      </c>
      <c r="B13" s="89" t="s">
        <v>7</v>
      </c>
      <c r="C13" s="87" t="s">
        <v>8</v>
      </c>
      <c r="D13" s="88"/>
    </row>
    <row r="14" spans="1:12" ht="19.5" thickBot="1" x14ac:dyDescent="0.3">
      <c r="A14" s="90"/>
      <c r="B14" s="90"/>
      <c r="C14" s="5" t="s">
        <v>4</v>
      </c>
      <c r="D14" s="5" t="s">
        <v>5</v>
      </c>
    </row>
    <row r="15" spans="1:12" ht="19.5" thickBot="1" x14ac:dyDescent="0.3">
      <c r="A15" s="4" t="s">
        <v>9</v>
      </c>
      <c r="B15" s="5">
        <v>12</v>
      </c>
      <c r="C15" s="5">
        <v>6</v>
      </c>
      <c r="D15" s="5">
        <v>8</v>
      </c>
    </row>
    <row r="16" spans="1:12" ht="19.5" thickBot="1" x14ac:dyDescent="0.3">
      <c r="A16" s="4" t="s">
        <v>10</v>
      </c>
      <c r="B16" s="5">
        <v>8</v>
      </c>
      <c r="C16" s="5">
        <v>3</v>
      </c>
      <c r="D16" s="5">
        <v>2</v>
      </c>
    </row>
    <row r="17" spans="1:4" ht="19.5" thickBot="1" x14ac:dyDescent="0.3">
      <c r="A17" s="4" t="s">
        <v>11</v>
      </c>
      <c r="B17" s="5">
        <v>5</v>
      </c>
      <c r="C17" s="5">
        <v>2</v>
      </c>
      <c r="D17" s="5">
        <v>1</v>
      </c>
    </row>
  </sheetData>
  <mergeCells count="7">
    <mergeCell ref="A1:B1"/>
    <mergeCell ref="C1:C2"/>
    <mergeCell ref="D1:D2"/>
    <mergeCell ref="E1:E2"/>
    <mergeCell ref="A13:A14"/>
    <mergeCell ref="B13:B14"/>
    <mergeCell ref="C13:D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BC6C-6525-4B34-B1D0-A921905E97D6}">
  <dimension ref="A1:X8"/>
  <sheetViews>
    <sheetView zoomScale="105" workbookViewId="0">
      <selection activeCell="A6" sqref="A6:F7"/>
    </sheetView>
  </sheetViews>
  <sheetFormatPr defaultRowHeight="15" x14ac:dyDescent="0.25"/>
  <sheetData>
    <row r="1" spans="1:24" ht="19.5" thickBot="1" x14ac:dyDescent="0.35">
      <c r="A1" s="17"/>
      <c r="B1" s="18" t="s">
        <v>23</v>
      </c>
      <c r="C1" s="18" t="s">
        <v>24</v>
      </c>
      <c r="D1" s="18" t="s">
        <v>25</v>
      </c>
      <c r="E1" s="18" t="s">
        <v>26</v>
      </c>
      <c r="F1" s="19" t="s">
        <v>27</v>
      </c>
      <c r="G1" s="20" t="s">
        <v>22</v>
      </c>
      <c r="H1" s="21" t="s">
        <v>17</v>
      </c>
      <c r="J1" s="17"/>
      <c r="K1" s="37" t="s">
        <v>32</v>
      </c>
      <c r="L1" s="37" t="s">
        <v>33</v>
      </c>
      <c r="M1" s="37" t="s">
        <v>34</v>
      </c>
      <c r="N1" s="38" t="s">
        <v>35</v>
      </c>
      <c r="O1" s="39" t="s">
        <v>22</v>
      </c>
      <c r="P1" s="21" t="s">
        <v>17</v>
      </c>
      <c r="R1" s="17"/>
      <c r="S1" s="37" t="s">
        <v>36</v>
      </c>
      <c r="T1" s="37" t="s">
        <v>37</v>
      </c>
      <c r="U1" s="37" t="s">
        <v>38</v>
      </c>
      <c r="V1" s="37" t="s">
        <v>39</v>
      </c>
      <c r="W1" s="40" t="s">
        <v>22</v>
      </c>
      <c r="X1" s="41" t="s">
        <v>17</v>
      </c>
    </row>
    <row r="2" spans="1:24" ht="19.5" thickBot="1" x14ac:dyDescent="0.3">
      <c r="A2" s="22" t="s">
        <v>28</v>
      </c>
      <c r="B2" s="23">
        <v>-2</v>
      </c>
      <c r="C2" s="23">
        <v>0</v>
      </c>
      <c r="D2" s="23">
        <v>3</v>
      </c>
      <c r="E2" s="23">
        <v>-1</v>
      </c>
      <c r="F2" s="54">
        <v>1</v>
      </c>
      <c r="G2" s="25">
        <f>MIN(B2:F2)</f>
        <v>-2</v>
      </c>
      <c r="H2" s="26">
        <f>MAX(G2:G5)</f>
        <v>1</v>
      </c>
      <c r="J2" s="42" t="s">
        <v>28</v>
      </c>
      <c r="K2" s="23">
        <v>-6</v>
      </c>
      <c r="L2" s="23">
        <v>5</v>
      </c>
      <c r="M2" s="23">
        <v>-3</v>
      </c>
      <c r="N2" s="24">
        <v>2</v>
      </c>
      <c r="O2" s="43">
        <f>MIN(K2:N2)</f>
        <v>-6</v>
      </c>
      <c r="P2" s="44">
        <f>MAX(O2:O6)</f>
        <v>-3</v>
      </c>
      <c r="R2" s="42" t="s">
        <v>28</v>
      </c>
      <c r="S2" s="23">
        <v>4</v>
      </c>
      <c r="T2" s="23">
        <v>-4</v>
      </c>
      <c r="U2" s="23">
        <v>-1</v>
      </c>
      <c r="V2" s="23">
        <v>0</v>
      </c>
      <c r="W2" s="44">
        <f>MIN(S2:V2)</f>
        <v>-4</v>
      </c>
      <c r="X2" s="45">
        <f>MAX(W2:W4)</f>
        <v>2</v>
      </c>
    </row>
    <row r="3" spans="1:24" ht="19.5" thickBot="1" x14ac:dyDescent="0.3">
      <c r="A3" s="22" t="s">
        <v>29</v>
      </c>
      <c r="B3" s="23">
        <v>-1</v>
      </c>
      <c r="C3" s="23">
        <v>5</v>
      </c>
      <c r="D3" s="23">
        <v>-2</v>
      </c>
      <c r="E3" s="23">
        <v>-2</v>
      </c>
      <c r="F3" s="24">
        <v>-1</v>
      </c>
      <c r="G3" s="27">
        <f>MIN(B3:F3)</f>
        <v>-2</v>
      </c>
      <c r="H3" s="28"/>
      <c r="J3" s="42" t="s">
        <v>29</v>
      </c>
      <c r="K3" s="23">
        <v>-3</v>
      </c>
      <c r="L3" s="23">
        <v>4</v>
      </c>
      <c r="M3" s="23">
        <v>3</v>
      </c>
      <c r="N3" s="24">
        <v>-6</v>
      </c>
      <c r="O3" s="46">
        <f>MIN(K3:N3)</f>
        <v>-6</v>
      </c>
      <c r="R3" s="42" t="s">
        <v>29</v>
      </c>
      <c r="S3" s="23">
        <v>7</v>
      </c>
      <c r="T3" s="23">
        <v>6</v>
      </c>
      <c r="U3" s="55">
        <v>2</v>
      </c>
      <c r="V3" s="23">
        <v>6</v>
      </c>
      <c r="W3" s="47">
        <f>MIN(S3:V3)</f>
        <v>2</v>
      </c>
    </row>
    <row r="4" spans="1:24" ht="19.5" thickBot="1" x14ac:dyDescent="0.3">
      <c r="A4" s="22" t="s">
        <v>30</v>
      </c>
      <c r="B4" s="23">
        <v>-3</v>
      </c>
      <c r="C4" s="23">
        <v>-4</v>
      </c>
      <c r="D4" s="23">
        <v>0</v>
      </c>
      <c r="E4" s="23">
        <v>-2</v>
      </c>
      <c r="F4" s="24">
        <v>-2</v>
      </c>
      <c r="G4" s="27">
        <f>MIN(B4:F4)</f>
        <v>-4</v>
      </c>
      <c r="H4" s="28"/>
      <c r="J4" s="42" t="s">
        <v>30</v>
      </c>
      <c r="K4" s="23">
        <v>-3</v>
      </c>
      <c r="L4" s="23">
        <v>7</v>
      </c>
      <c r="M4" s="23">
        <v>5</v>
      </c>
      <c r="N4" s="24">
        <v>-3</v>
      </c>
      <c r="O4" s="46">
        <f>MIN(K4:N4)</f>
        <v>-3</v>
      </c>
      <c r="R4" s="48" t="s">
        <v>30</v>
      </c>
      <c r="S4" s="30">
        <v>5</v>
      </c>
      <c r="T4" s="30">
        <v>4</v>
      </c>
      <c r="U4" s="30">
        <v>-6</v>
      </c>
      <c r="V4" s="30">
        <v>0</v>
      </c>
      <c r="W4" s="44">
        <f>MIN(S4:V4)</f>
        <v>-6</v>
      </c>
    </row>
    <row r="5" spans="1:24" ht="19.5" thickBot="1" x14ac:dyDescent="0.3">
      <c r="A5" s="29" t="s">
        <v>31</v>
      </c>
      <c r="B5" s="30">
        <v>3</v>
      </c>
      <c r="C5" s="30">
        <v>5</v>
      </c>
      <c r="D5" s="30">
        <v>3</v>
      </c>
      <c r="E5" s="30">
        <v>3</v>
      </c>
      <c r="F5" s="31">
        <v>1</v>
      </c>
      <c r="G5" s="32">
        <f>MIN(B5:F5)</f>
        <v>1</v>
      </c>
      <c r="H5" s="28"/>
      <c r="J5" s="42" t="s">
        <v>31</v>
      </c>
      <c r="K5" s="23">
        <v>-3</v>
      </c>
      <c r="L5" s="23">
        <v>-1</v>
      </c>
      <c r="M5" s="23">
        <v>-4</v>
      </c>
      <c r="N5" s="24">
        <v>8</v>
      </c>
      <c r="O5" s="46">
        <f>MIN(K5:N5)</f>
        <v>-4</v>
      </c>
      <c r="R5" s="51" t="s">
        <v>17</v>
      </c>
      <c r="S5" s="46">
        <f>MAX(S2:S4)</f>
        <v>7</v>
      </c>
      <c r="T5" s="46">
        <f>MAX(T2:T4)</f>
        <v>6</v>
      </c>
      <c r="U5" s="46">
        <f>MAX(U2:U4)</f>
        <v>2</v>
      </c>
      <c r="V5" s="46">
        <f>MAX(V2:V4)</f>
        <v>6</v>
      </c>
    </row>
    <row r="6" spans="1:24" ht="19.5" thickBot="1" x14ac:dyDescent="0.35">
      <c r="G6" s="28"/>
      <c r="H6" s="28"/>
      <c r="J6" s="48" t="s">
        <v>40</v>
      </c>
      <c r="K6" s="30">
        <v>-6</v>
      </c>
      <c r="L6" s="30">
        <v>1</v>
      </c>
      <c r="M6" s="30">
        <v>-6</v>
      </c>
      <c r="N6" s="31">
        <v>5</v>
      </c>
      <c r="O6" s="46">
        <f>MIN(K6:N6)</f>
        <v>-6</v>
      </c>
      <c r="R6" s="49" t="s">
        <v>22</v>
      </c>
      <c r="S6" s="50">
        <f>MIN(S5:V5)</f>
        <v>2</v>
      </c>
    </row>
    <row r="7" spans="1:24" ht="18.75" x14ac:dyDescent="0.25">
      <c r="G7" s="28"/>
      <c r="H7" s="28"/>
      <c r="J7" s="51" t="s">
        <v>17</v>
      </c>
      <c r="K7" s="46">
        <f>MAX(K2:K6)</f>
        <v>-3</v>
      </c>
      <c r="L7" s="46">
        <f>MAX(L2:L6)</f>
        <v>7</v>
      </c>
      <c r="M7" s="46">
        <f>MAX(M2:M6)</f>
        <v>5</v>
      </c>
      <c r="N7" s="46">
        <f>MAX(N2:N6)</f>
        <v>8</v>
      </c>
    </row>
    <row r="8" spans="1:24" ht="18.75" x14ac:dyDescent="0.3">
      <c r="J8" s="52" t="s">
        <v>22</v>
      </c>
      <c r="K8" s="53">
        <f>MIN(K7:N7)</f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3A818-0EBB-4B65-A80F-E27CEF87AD52}">
  <dimension ref="A1:M10"/>
  <sheetViews>
    <sheetView workbookViewId="0">
      <selection activeCell="I1" sqref="I1:M10"/>
    </sheetView>
  </sheetViews>
  <sheetFormatPr defaultRowHeight="15" x14ac:dyDescent="0.25"/>
  <cols>
    <col min="10" max="10" width="9.5703125" bestFit="1" customWidth="1"/>
  </cols>
  <sheetData>
    <row r="1" spans="1:13" ht="19.5" thickBot="1" x14ac:dyDescent="0.35">
      <c r="A1" s="56"/>
      <c r="B1" s="57" t="s">
        <v>23</v>
      </c>
      <c r="C1" s="57" t="s">
        <v>24</v>
      </c>
      <c r="D1" s="57" t="s">
        <v>25</v>
      </c>
      <c r="E1" s="57" t="s">
        <v>26</v>
      </c>
      <c r="F1" s="20" t="s">
        <v>22</v>
      </c>
      <c r="G1" s="21" t="s">
        <v>17</v>
      </c>
      <c r="I1" s="62" t="s">
        <v>41</v>
      </c>
      <c r="J1" s="63">
        <f>262/6485</f>
        <v>4.0400925212027754E-2</v>
      </c>
      <c r="L1" s="62" t="s">
        <v>42</v>
      </c>
      <c r="M1">
        <f>$J$4*J1</f>
        <v>0.68051948051948052</v>
      </c>
    </row>
    <row r="2" spans="1:13" ht="16.5" thickBot="1" x14ac:dyDescent="0.3">
      <c r="A2" s="58" t="s">
        <v>28</v>
      </c>
      <c r="B2" s="59">
        <v>14</v>
      </c>
      <c r="C2" s="59">
        <v>20</v>
      </c>
      <c r="D2" s="59">
        <v>32</v>
      </c>
      <c r="E2" s="59">
        <v>8</v>
      </c>
      <c r="F2" s="25">
        <f>MIN(B2:E2)</f>
        <v>8</v>
      </c>
      <c r="G2" s="26">
        <f>MAX(F2:F4)</f>
        <v>11</v>
      </c>
      <c r="I2" s="62" t="s">
        <v>43</v>
      </c>
      <c r="J2" s="63">
        <f>69/6485</f>
        <v>1.063993831919815E-2</v>
      </c>
      <c r="K2" s="62"/>
      <c r="L2" s="62" t="s">
        <v>44</v>
      </c>
      <c r="M2">
        <f t="shared" ref="M2:M3" si="0">$J$4*J2</f>
        <v>0.17922077922077925</v>
      </c>
    </row>
    <row r="3" spans="1:13" ht="16.5" thickBot="1" x14ac:dyDescent="0.3">
      <c r="A3" s="58" t="s">
        <v>29</v>
      </c>
      <c r="B3" s="59">
        <v>15</v>
      </c>
      <c r="C3" s="59">
        <v>11</v>
      </c>
      <c r="D3" s="59">
        <v>19</v>
      </c>
      <c r="E3" s="59">
        <v>37</v>
      </c>
      <c r="F3" s="25">
        <f t="shared" ref="F3:F4" si="1">MIN(B3:E3)</f>
        <v>11</v>
      </c>
      <c r="G3" s="28"/>
      <c r="I3" s="62" t="s">
        <v>45</v>
      </c>
      <c r="J3" s="63">
        <f>54/6485</f>
        <v>8.326908249807247E-3</v>
      </c>
      <c r="K3" s="62"/>
      <c r="L3" s="62" t="s">
        <v>46</v>
      </c>
      <c r="M3">
        <f t="shared" si="0"/>
        <v>0.14025974025974028</v>
      </c>
    </row>
    <row r="4" spans="1:13" ht="16.5" thickBot="1" x14ac:dyDescent="0.3">
      <c r="A4" s="59" t="s">
        <v>30</v>
      </c>
      <c r="B4" s="59">
        <v>33</v>
      </c>
      <c r="C4" s="59">
        <v>9</v>
      </c>
      <c r="D4" s="59">
        <v>16</v>
      </c>
      <c r="E4" s="59">
        <v>34</v>
      </c>
      <c r="F4" s="61">
        <f t="shared" si="1"/>
        <v>9</v>
      </c>
      <c r="G4" s="28"/>
      <c r="I4" s="64" t="s">
        <v>47</v>
      </c>
      <c r="J4" s="63">
        <f>1/SUM(J1:J3)</f>
        <v>16.844155844155846</v>
      </c>
      <c r="K4" s="62"/>
      <c r="L4" s="62"/>
      <c r="M4" s="65"/>
    </row>
    <row r="5" spans="1:13" ht="19.5" thickBot="1" x14ac:dyDescent="0.3">
      <c r="A5" s="33" t="s">
        <v>17</v>
      </c>
      <c r="B5" s="34">
        <f>MAX(B1:B4)</f>
        <v>33</v>
      </c>
      <c r="C5" s="34">
        <f t="shared" ref="C5:E5" si="2">MAX(C1:C4)</f>
        <v>20</v>
      </c>
      <c r="D5" s="34">
        <f t="shared" si="2"/>
        <v>32</v>
      </c>
      <c r="E5" s="34">
        <f t="shared" si="2"/>
        <v>37</v>
      </c>
      <c r="F5" s="60"/>
      <c r="G5" s="28"/>
      <c r="I5" s="62"/>
      <c r="J5" s="63"/>
      <c r="K5" s="62"/>
      <c r="L5" s="62"/>
      <c r="M5" s="65"/>
    </row>
    <row r="6" spans="1:13" ht="19.5" thickBot="1" x14ac:dyDescent="0.35">
      <c r="A6" s="35" t="s">
        <v>22</v>
      </c>
      <c r="B6" s="36">
        <f>MIN(B5:E5)</f>
        <v>20</v>
      </c>
      <c r="C6" s="28"/>
      <c r="D6" s="28"/>
      <c r="E6" s="28"/>
      <c r="F6" s="60"/>
      <c r="G6" s="28"/>
      <c r="I6" s="62" t="s">
        <v>48</v>
      </c>
      <c r="J6" s="63">
        <f>17/2694</f>
        <v>6.3103192279138831E-3</v>
      </c>
      <c r="K6" s="62"/>
      <c r="L6" s="62" t="s">
        <v>49</v>
      </c>
      <c r="M6" s="65">
        <f>$J$10*J6</f>
        <v>0.10672933568261468</v>
      </c>
    </row>
    <row r="7" spans="1:13" ht="15.75" x14ac:dyDescent="0.25">
      <c r="I7" s="62" t="s">
        <v>50</v>
      </c>
      <c r="J7" s="63">
        <f>105/2594</f>
        <v>4.0478026214340788E-2</v>
      </c>
      <c r="K7" s="62"/>
      <c r="L7" s="62" t="s">
        <v>51</v>
      </c>
      <c r="M7" s="65">
        <f t="shared" ref="M7:M9" si="3">$J$10*J7</f>
        <v>0.68462350184909093</v>
      </c>
    </row>
    <row r="8" spans="1:13" ht="15.75" x14ac:dyDescent="0.25">
      <c r="I8" s="62" t="s">
        <v>52</v>
      </c>
      <c r="J8" s="63">
        <f>0</f>
        <v>0</v>
      </c>
      <c r="K8" s="62"/>
      <c r="L8" s="62" t="s">
        <v>53</v>
      </c>
      <c r="M8" s="65">
        <f t="shared" si="3"/>
        <v>0</v>
      </c>
    </row>
    <row r="9" spans="1:13" ht="15.75" x14ac:dyDescent="0.25">
      <c r="I9" s="62" t="s">
        <v>54</v>
      </c>
      <c r="J9" s="65">
        <f>16/1297</f>
        <v>1.2336160370084811E-2</v>
      </c>
      <c r="K9" s="62"/>
      <c r="L9" s="62" t="s">
        <v>55</v>
      </c>
      <c r="M9" s="65">
        <f t="shared" si="3"/>
        <v>0.20864716246829437</v>
      </c>
    </row>
    <row r="10" spans="1:13" ht="15.75" x14ac:dyDescent="0.25">
      <c r="I10" s="62" t="s">
        <v>47</v>
      </c>
      <c r="J10" s="65">
        <f>1/SUM(J6:J9)</f>
        <v>16.913460607586114</v>
      </c>
      <c r="K10" s="62"/>
      <c r="L10" s="62"/>
      <c r="M10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8718-8ABD-4CB7-B34C-2BEAA7F16D5D}">
  <dimension ref="A1:O28"/>
  <sheetViews>
    <sheetView workbookViewId="0">
      <selection activeCell="F23" sqref="F23"/>
    </sheetView>
  </sheetViews>
  <sheetFormatPr defaultRowHeight="15" x14ac:dyDescent="0.25"/>
  <cols>
    <col min="1" max="1" width="15.85546875" customWidth="1"/>
    <col min="7" max="7" width="15.5703125" customWidth="1"/>
    <col min="8" max="8" width="9.140625" customWidth="1"/>
  </cols>
  <sheetData>
    <row r="1" spans="1:13" ht="63.75" customHeight="1" thickBot="1" x14ac:dyDescent="0.3">
      <c r="A1" s="94" t="s">
        <v>56</v>
      </c>
      <c r="B1" s="91" t="s">
        <v>57</v>
      </c>
      <c r="C1" s="92"/>
      <c r="D1" s="92"/>
      <c r="E1" s="93"/>
      <c r="G1" t="s">
        <v>58</v>
      </c>
      <c r="I1" s="70"/>
      <c r="J1" s="91" t="s">
        <v>62</v>
      </c>
      <c r="K1" s="92"/>
      <c r="L1" s="93"/>
      <c r="M1" s="74"/>
    </row>
    <row r="2" spans="1:13" ht="16.5" customHeight="1" thickBot="1" x14ac:dyDescent="0.3">
      <c r="A2" s="95"/>
      <c r="B2" s="66"/>
      <c r="C2" s="66"/>
      <c r="D2" s="66"/>
      <c r="E2" s="66"/>
      <c r="G2">
        <v>9</v>
      </c>
      <c r="I2" s="71"/>
      <c r="J2" s="75"/>
      <c r="K2" s="75"/>
      <c r="L2" s="75"/>
      <c r="M2" s="72"/>
    </row>
    <row r="3" spans="1:13" ht="16.5" thickBot="1" x14ac:dyDescent="0.3">
      <c r="A3" s="67"/>
      <c r="B3" s="68">
        <f>-4+G2</f>
        <v>5</v>
      </c>
      <c r="C3" s="68">
        <f>-5+G2</f>
        <v>4</v>
      </c>
      <c r="D3" s="68">
        <f>-1 + G2</f>
        <v>8</v>
      </c>
      <c r="E3" s="68">
        <f>6+G2</f>
        <v>15</v>
      </c>
      <c r="I3" s="67"/>
      <c r="J3" s="76">
        <f>-4+G2</f>
        <v>5</v>
      </c>
      <c r="K3" s="76">
        <f>-5+G2</f>
        <v>4</v>
      </c>
      <c r="L3" s="76">
        <f>-1 + G2</f>
        <v>8</v>
      </c>
      <c r="M3" s="73"/>
    </row>
    <row r="4" spans="1:13" ht="16.5" thickBot="1" x14ac:dyDescent="0.3">
      <c r="A4" s="67"/>
      <c r="B4" s="68">
        <f>-1 + G2</f>
        <v>8</v>
      </c>
      <c r="C4" s="68">
        <f>0 + G2</f>
        <v>9</v>
      </c>
      <c r="D4" s="68">
        <f>-3 + G2</f>
        <v>6</v>
      </c>
      <c r="E4" s="68">
        <f>5 +G2</f>
        <v>14</v>
      </c>
      <c r="I4" s="67"/>
      <c r="J4" s="68">
        <f>-1 + G2</f>
        <v>8</v>
      </c>
      <c r="K4" s="68">
        <f>0 + G2</f>
        <v>9</v>
      </c>
      <c r="L4" s="76">
        <f>-3 + G2</f>
        <v>6</v>
      </c>
      <c r="M4" s="73"/>
    </row>
    <row r="5" spans="1:13" ht="16.5" thickBot="1" x14ac:dyDescent="0.3">
      <c r="A5" s="67"/>
      <c r="B5" s="68">
        <f>-3 + G2</f>
        <v>6</v>
      </c>
      <c r="C5" s="68">
        <f>1 + G2</f>
        <v>10</v>
      </c>
      <c r="D5" s="68">
        <f>-5 + G2</f>
        <v>4</v>
      </c>
      <c r="E5" s="68">
        <f>5 + G2</f>
        <v>14</v>
      </c>
      <c r="I5" s="67"/>
      <c r="J5" s="68">
        <f>-3 + G2</f>
        <v>6</v>
      </c>
      <c r="K5" s="68">
        <f>1 + G2</f>
        <v>10</v>
      </c>
      <c r="L5" s="76">
        <f>-5 + G2</f>
        <v>4</v>
      </c>
      <c r="M5" s="73"/>
    </row>
    <row r="6" spans="1:13" ht="16.5" thickBot="1" x14ac:dyDescent="0.3">
      <c r="A6" s="67"/>
      <c r="B6" s="68">
        <f>-8 + G2</f>
        <v>1</v>
      </c>
      <c r="C6" s="68">
        <f>-7 + G2</f>
        <v>2</v>
      </c>
      <c r="D6" s="68">
        <f>-6 + G2</f>
        <v>3</v>
      </c>
      <c r="E6" s="68">
        <f>0 + G2</f>
        <v>9</v>
      </c>
      <c r="I6" s="67"/>
      <c r="J6" s="68">
        <f>-8 + O2</f>
        <v>-8</v>
      </c>
      <c r="K6" s="68">
        <f>-7 + O2</f>
        <v>-7</v>
      </c>
      <c r="L6" s="76">
        <f>-6 + O2</f>
        <v>-6</v>
      </c>
      <c r="M6" s="73"/>
    </row>
    <row r="9" spans="1:13" ht="15.75" x14ac:dyDescent="0.25">
      <c r="A9" s="62" t="s">
        <v>41</v>
      </c>
      <c r="B9" s="63">
        <f>2/29</f>
        <v>6.8965517241379309E-2</v>
      </c>
      <c r="D9" s="62" t="s">
        <v>42</v>
      </c>
      <c r="E9" s="63">
        <f>$J$5*B9</f>
        <v>0.41379310344827586</v>
      </c>
    </row>
    <row r="10" spans="1:13" ht="15.75" x14ac:dyDescent="0.25">
      <c r="A10" s="62" t="s">
        <v>43</v>
      </c>
      <c r="B10" s="63">
        <f>3/29</f>
        <v>0.10344827586206896</v>
      </c>
      <c r="C10" s="62"/>
      <c r="D10" s="62" t="s">
        <v>44</v>
      </c>
      <c r="E10" s="63">
        <f>$J$5*B10</f>
        <v>0.62068965517241381</v>
      </c>
    </row>
    <row r="11" spans="1:13" ht="15.75" x14ac:dyDescent="0.25">
      <c r="A11" s="62" t="s">
        <v>45</v>
      </c>
      <c r="B11" s="63">
        <v>0</v>
      </c>
      <c r="C11" s="62"/>
      <c r="D11" s="62" t="s">
        <v>46</v>
      </c>
      <c r="E11" s="63">
        <f>$J$5*B11</f>
        <v>0</v>
      </c>
    </row>
    <row r="12" spans="1:13" ht="15.75" x14ac:dyDescent="0.25">
      <c r="A12" s="64" t="s">
        <v>59</v>
      </c>
      <c r="B12" s="63">
        <v>0</v>
      </c>
      <c r="C12" s="62"/>
      <c r="D12" s="62" t="s">
        <v>60</v>
      </c>
      <c r="E12" s="63">
        <f>$J$5*B12</f>
        <v>0</v>
      </c>
    </row>
    <row r="13" spans="1:13" ht="15.75" x14ac:dyDescent="0.25">
      <c r="A13" s="64" t="s">
        <v>47</v>
      </c>
      <c r="B13" s="63">
        <f>1/SUM(B9:B12)</f>
        <v>5.8</v>
      </c>
      <c r="C13" s="62"/>
      <c r="D13" s="62"/>
      <c r="E13" s="63"/>
    </row>
    <row r="14" spans="1:13" ht="15.75" x14ac:dyDescent="0.25">
      <c r="A14" s="62"/>
      <c r="B14" s="63"/>
      <c r="C14" s="62"/>
      <c r="D14" s="62"/>
      <c r="E14" s="63"/>
    </row>
    <row r="15" spans="1:13" ht="15.75" x14ac:dyDescent="0.25">
      <c r="A15" s="62" t="s">
        <v>48</v>
      </c>
      <c r="B15" s="63">
        <f>2/29</f>
        <v>6.8965517241379309E-2</v>
      </c>
      <c r="C15" s="62"/>
      <c r="D15" s="62" t="s">
        <v>49</v>
      </c>
      <c r="E15" s="63">
        <f>$J$10*B15</f>
        <v>0</v>
      </c>
    </row>
    <row r="16" spans="1:13" ht="15.75" x14ac:dyDescent="0.25">
      <c r="A16" s="62" t="s">
        <v>50</v>
      </c>
      <c r="B16" s="63">
        <v>0</v>
      </c>
      <c r="C16" s="62"/>
      <c r="D16" s="62" t="s">
        <v>51</v>
      </c>
      <c r="E16" s="63">
        <f t="shared" ref="E16:E17" si="0">$J$10*B16</f>
        <v>0</v>
      </c>
    </row>
    <row r="17" spans="1:15" ht="15.75" x14ac:dyDescent="0.25">
      <c r="A17" s="62" t="s">
        <v>52</v>
      </c>
      <c r="B17" s="63">
        <f>3/29</f>
        <v>0.10344827586206896</v>
      </c>
      <c r="C17" s="62"/>
      <c r="D17" s="62" t="s">
        <v>53</v>
      </c>
      <c r="E17" s="63">
        <f t="shared" si="0"/>
        <v>0</v>
      </c>
    </row>
    <row r="18" spans="1:15" ht="15.75" x14ac:dyDescent="0.25">
      <c r="A18" s="62" t="s">
        <v>47</v>
      </c>
      <c r="B18" s="63">
        <f>1/SUM(B15:B17)</f>
        <v>5.8</v>
      </c>
      <c r="C18" s="62"/>
      <c r="D18" s="62"/>
      <c r="E18" s="62"/>
    </row>
    <row r="19" spans="1:15" ht="15.75" x14ac:dyDescent="0.25">
      <c r="A19" s="62"/>
      <c r="B19" s="65"/>
      <c r="C19" s="62"/>
      <c r="D19" s="62"/>
    </row>
    <row r="20" spans="1:15" ht="15.75" x14ac:dyDescent="0.25">
      <c r="A20" s="96" t="s">
        <v>61</v>
      </c>
      <c r="B20" s="96"/>
      <c r="C20" s="69">
        <f>B18 - 9</f>
        <v>-3.2</v>
      </c>
    </row>
    <row r="28" spans="1:15" x14ac:dyDescent="0.25">
      <c r="O28" t="s">
        <v>63</v>
      </c>
    </row>
  </sheetData>
  <mergeCells count="4">
    <mergeCell ref="J1:L1"/>
    <mergeCell ref="A1:A2"/>
    <mergeCell ref="B1:E1"/>
    <mergeCell ref="A20:B2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101" r:id="rId3">
          <objectPr defaultSize="0" autoPict="0" r:id="rId4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180975</xdr:colOff>
                <xdr:row>3</xdr:row>
                <xdr:rowOff>19050</xdr:rowOff>
              </to>
            </anchor>
          </objectPr>
        </oleObject>
      </mc:Choice>
      <mc:Fallback>
        <oleObject progId="Equation.3" shapeId="4101" r:id="rId3"/>
      </mc:Fallback>
    </mc:AlternateContent>
    <mc:AlternateContent xmlns:mc="http://schemas.openxmlformats.org/markup-compatibility/2006">
      <mc:Choice Requires="x14">
        <oleObject progId="Equation.3" shapeId="4102" r:id="rId5">
          <objectPr defaultSize="0" autoPict="0" r:id="rId6">
            <anchor moveWithCells="1" siz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209550</xdr:colOff>
                <xdr:row>4</xdr:row>
                <xdr:rowOff>19050</xdr:rowOff>
              </to>
            </anchor>
          </objectPr>
        </oleObject>
      </mc:Choice>
      <mc:Fallback>
        <oleObject progId="Equation.3" shapeId="4102" r:id="rId5"/>
      </mc:Fallback>
    </mc:AlternateContent>
    <mc:AlternateContent xmlns:mc="http://schemas.openxmlformats.org/markup-compatibility/2006">
      <mc:Choice Requires="x14">
        <oleObject progId="Equation.3" shapeId="4103" r:id="rId7">
          <objectPr defaultSize="0" autoPict="0" r:id="rId8">
            <anchor moveWithCells="1" siz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180975</xdr:colOff>
                <xdr:row>5</xdr:row>
                <xdr:rowOff>19050</xdr:rowOff>
              </to>
            </anchor>
          </objectPr>
        </oleObject>
      </mc:Choice>
      <mc:Fallback>
        <oleObject progId="Equation.3" shapeId="4103" r:id="rId7"/>
      </mc:Fallback>
    </mc:AlternateContent>
    <mc:AlternateContent xmlns:mc="http://schemas.openxmlformats.org/markup-compatibility/2006">
      <mc:Choice Requires="x14">
        <oleObject progId="Equation.3" shapeId="4104" r:id="rId9">
          <objectPr defaultSize="0" autoPict="0" r:id="rId10">
            <anchor moveWithCells="1" siz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28575</xdr:rowOff>
              </to>
            </anchor>
          </objectPr>
        </oleObject>
      </mc:Choice>
      <mc:Fallback>
        <oleObject progId="Equation.3" shapeId="4104" r:id="rId9"/>
      </mc:Fallback>
    </mc:AlternateContent>
    <mc:AlternateContent xmlns:mc="http://schemas.openxmlformats.org/markup-compatibility/2006">
      <mc:Choice Requires="x14">
        <oleObject progId="Equation.3" shapeId="4121" r:id="rId11">
          <objectPr defaultSize="0" autoPict="0" r:id="rId12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180975</xdr:colOff>
                <xdr:row>2</xdr:row>
                <xdr:rowOff>19050</xdr:rowOff>
              </to>
            </anchor>
          </objectPr>
        </oleObject>
      </mc:Choice>
      <mc:Fallback>
        <oleObject progId="Equation.3" shapeId="4121" r:id="rId11"/>
      </mc:Fallback>
    </mc:AlternateContent>
    <mc:AlternateContent xmlns:mc="http://schemas.openxmlformats.org/markup-compatibility/2006">
      <mc:Choice Requires="x14">
        <oleObject progId="Equation.3" shapeId="4122" r:id="rId13">
          <objectPr defaultSize="0" autoPict="0" r:id="rId14">
            <anchor moveWithCells="1" sizeWithCells="1">
              <from>
                <xdr:col>10</xdr:col>
                <xdr:colOff>0</xdr:colOff>
                <xdr:row>1</xdr:row>
                <xdr:rowOff>0</xdr:rowOff>
              </from>
              <to>
                <xdr:col>10</xdr:col>
                <xdr:colOff>190500</xdr:colOff>
                <xdr:row>2</xdr:row>
                <xdr:rowOff>19050</xdr:rowOff>
              </to>
            </anchor>
          </objectPr>
        </oleObject>
      </mc:Choice>
      <mc:Fallback>
        <oleObject progId="Equation.3" shapeId="4122" r:id="rId13"/>
      </mc:Fallback>
    </mc:AlternateContent>
    <mc:AlternateContent xmlns:mc="http://schemas.openxmlformats.org/markup-compatibility/2006">
      <mc:Choice Requires="x14">
        <oleObject progId="Equation.3" shapeId="4123" r:id="rId15">
          <objectPr defaultSize="0" autoPict="0" r:id="rId16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171450</xdr:colOff>
                <xdr:row>2</xdr:row>
                <xdr:rowOff>28575</xdr:rowOff>
              </to>
            </anchor>
          </objectPr>
        </oleObject>
      </mc:Choice>
      <mc:Fallback>
        <oleObject progId="Equation.3" shapeId="4123" r:id="rId15"/>
      </mc:Fallback>
    </mc:AlternateContent>
    <mc:AlternateContent xmlns:mc="http://schemas.openxmlformats.org/markup-compatibility/2006">
      <mc:Choice Requires="x14">
        <oleObject progId="Equation.3" shapeId="4125" r:id="rId17">
          <objectPr defaultSize="0" autoPict="0" r:id="rId4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180975</xdr:colOff>
                <xdr:row>3</xdr:row>
                <xdr:rowOff>19050</xdr:rowOff>
              </to>
            </anchor>
          </objectPr>
        </oleObject>
      </mc:Choice>
      <mc:Fallback>
        <oleObject progId="Equation.3" shapeId="4125" r:id="rId17"/>
      </mc:Fallback>
    </mc:AlternateContent>
    <mc:AlternateContent xmlns:mc="http://schemas.openxmlformats.org/markup-compatibility/2006">
      <mc:Choice Requires="x14">
        <oleObject progId="Equation.3" shapeId="4126" r:id="rId18">
          <objectPr defaultSize="0" autoPict="0" r:id="rId6">
            <anchor moveWithCells="1" sizeWithCells="1">
              <from>
                <xdr:col>8</xdr:col>
                <xdr:colOff>0</xdr:colOff>
                <xdr:row>3</xdr:row>
                <xdr:rowOff>0</xdr:rowOff>
              </from>
              <to>
                <xdr:col>8</xdr:col>
                <xdr:colOff>209550</xdr:colOff>
                <xdr:row>4</xdr:row>
                <xdr:rowOff>19050</xdr:rowOff>
              </to>
            </anchor>
          </objectPr>
        </oleObject>
      </mc:Choice>
      <mc:Fallback>
        <oleObject progId="Equation.3" shapeId="4126" r:id="rId18"/>
      </mc:Fallback>
    </mc:AlternateContent>
    <mc:AlternateContent xmlns:mc="http://schemas.openxmlformats.org/markup-compatibility/2006">
      <mc:Choice Requires="x14">
        <oleObject progId="Equation.3" shapeId="4127" r:id="rId19">
          <objectPr defaultSize="0" autoPict="0" r:id="rId8">
            <anchor moveWithCells="1" sizeWithCells="1">
              <from>
                <xdr:col>8</xdr:col>
                <xdr:colOff>0</xdr:colOff>
                <xdr:row>4</xdr:row>
                <xdr:rowOff>0</xdr:rowOff>
              </from>
              <to>
                <xdr:col>8</xdr:col>
                <xdr:colOff>180975</xdr:colOff>
                <xdr:row>5</xdr:row>
                <xdr:rowOff>19050</xdr:rowOff>
              </to>
            </anchor>
          </objectPr>
        </oleObject>
      </mc:Choice>
      <mc:Fallback>
        <oleObject progId="Equation.3" shapeId="4127" r:id="rId19"/>
      </mc:Fallback>
    </mc:AlternateContent>
    <mc:AlternateContent xmlns:mc="http://schemas.openxmlformats.org/markup-compatibility/2006">
      <mc:Choice Requires="x14">
        <oleObject progId="Equation.3" shapeId="4128" r:id="rId20">
          <objectPr defaultSize="0" autoPict="0" r:id="rId10">
            <anchor moveWithCells="1" sizeWithCells="1">
              <from>
                <xdr:col>8</xdr:col>
                <xdr:colOff>0</xdr:colOff>
                <xdr:row>5</xdr:row>
                <xdr:rowOff>0</xdr:rowOff>
              </from>
              <to>
                <xdr:col>8</xdr:col>
                <xdr:colOff>228600</xdr:colOff>
                <xdr:row>6</xdr:row>
                <xdr:rowOff>28575</xdr:rowOff>
              </to>
            </anchor>
          </objectPr>
        </oleObject>
      </mc:Choice>
      <mc:Fallback>
        <oleObject progId="Equation.3" shapeId="4128" r:id="rId20"/>
      </mc:Fallback>
    </mc:AlternateContent>
    <mc:AlternateContent xmlns:mc="http://schemas.openxmlformats.org/markup-compatibility/2006">
      <mc:Choice Requires="x14">
        <oleObject progId="Equation.3" shapeId="4097" r:id="rId21">
          <objectPr defaultSize="0" autoPict="0" r:id="rId12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180975</xdr:colOff>
                <xdr:row>2</xdr:row>
                <xdr:rowOff>19050</xdr:rowOff>
              </to>
            </anchor>
          </objectPr>
        </oleObject>
      </mc:Choice>
      <mc:Fallback>
        <oleObject progId="Equation.3" shapeId="4097" r:id="rId21"/>
      </mc:Fallback>
    </mc:AlternateContent>
    <mc:AlternateContent xmlns:mc="http://schemas.openxmlformats.org/markup-compatibility/2006">
      <mc:Choice Requires="x14">
        <oleObject progId="Equation.3" shapeId="4098" r:id="rId22">
          <objectPr defaultSize="0" autoPict="0" r:id="rId14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190500</xdr:colOff>
                <xdr:row>2</xdr:row>
                <xdr:rowOff>19050</xdr:rowOff>
              </to>
            </anchor>
          </objectPr>
        </oleObject>
      </mc:Choice>
      <mc:Fallback>
        <oleObject progId="Equation.3" shapeId="4098" r:id="rId22"/>
      </mc:Fallback>
    </mc:AlternateContent>
    <mc:AlternateContent xmlns:mc="http://schemas.openxmlformats.org/markup-compatibility/2006">
      <mc:Choice Requires="x14">
        <oleObject progId="Equation.3" shapeId="4099" r:id="rId23">
          <objectPr defaultSize="0" autoPict="0" r:id="rId16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171450</xdr:colOff>
                <xdr:row>2</xdr:row>
                <xdr:rowOff>28575</xdr:rowOff>
              </to>
            </anchor>
          </objectPr>
        </oleObject>
      </mc:Choice>
      <mc:Fallback>
        <oleObject progId="Equation.3" shapeId="4099" r:id="rId23"/>
      </mc:Fallback>
    </mc:AlternateContent>
    <mc:AlternateContent xmlns:mc="http://schemas.openxmlformats.org/markup-compatibility/2006">
      <mc:Choice Requires="x14">
        <oleObject progId="Equation.3" shapeId="4100" r:id="rId24">
          <objectPr defaultSize="0" autoPict="0" r:id="rId25">
            <anchor moveWithCells="1" siz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200025</xdr:colOff>
                <xdr:row>2</xdr:row>
                <xdr:rowOff>28575</xdr:rowOff>
              </to>
            </anchor>
          </objectPr>
        </oleObject>
      </mc:Choice>
      <mc:Fallback>
        <oleObject progId="Equation.3" shapeId="4100" r:id="rId2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172F-9DE7-4D39-9FE5-7DE2DEC02D71}">
  <dimension ref="A1:O9"/>
  <sheetViews>
    <sheetView tabSelected="1" workbookViewId="0">
      <selection activeCell="K7" sqref="K7"/>
    </sheetView>
  </sheetViews>
  <sheetFormatPr defaultRowHeight="18.75" x14ac:dyDescent="0.3"/>
  <cols>
    <col min="1" max="14" width="9.140625" style="81"/>
    <col min="15" max="15" width="72.7109375" style="81" customWidth="1"/>
    <col min="16" max="16384" width="9.140625" style="81"/>
  </cols>
  <sheetData>
    <row r="1" spans="1:15" x14ac:dyDescent="0.3">
      <c r="A1" s="77"/>
      <c r="B1" s="79" t="s">
        <v>23</v>
      </c>
      <c r="C1" s="79" t="s">
        <v>24</v>
      </c>
      <c r="D1" s="79" t="s">
        <v>25</v>
      </c>
      <c r="F1" s="82" t="s">
        <v>64</v>
      </c>
      <c r="G1" s="83">
        <v>0.375</v>
      </c>
      <c r="H1" s="83">
        <v>0.625</v>
      </c>
      <c r="J1" s="84" t="s">
        <v>65</v>
      </c>
      <c r="O1" s="85" t="s">
        <v>66</v>
      </c>
    </row>
    <row r="2" spans="1:15" x14ac:dyDescent="0.3">
      <c r="A2" s="80"/>
      <c r="B2" s="78">
        <v>0</v>
      </c>
      <c r="C2" s="78">
        <v>0.5</v>
      </c>
      <c r="D2" s="78">
        <v>0.83330000000000004</v>
      </c>
      <c r="J2" s="83">
        <v>0.25</v>
      </c>
      <c r="K2" s="83">
        <v>0.25</v>
      </c>
      <c r="L2" s="83">
        <v>0</v>
      </c>
      <c r="M2" s="83">
        <v>0</v>
      </c>
      <c r="O2" s="86">
        <f>MMULT(MMULT(G1:H1,B2:D3), J2:J4)</f>
        <v>0.62499062500000002</v>
      </c>
    </row>
    <row r="3" spans="1:15" x14ac:dyDescent="0.3">
      <c r="A3" s="80"/>
      <c r="B3" s="78">
        <v>1</v>
      </c>
      <c r="C3" s="78">
        <v>0.75</v>
      </c>
      <c r="D3" s="78">
        <v>0.5</v>
      </c>
      <c r="J3" s="83">
        <v>0</v>
      </c>
      <c r="K3" s="83">
        <v>0</v>
      </c>
      <c r="L3" s="83">
        <v>0</v>
      </c>
      <c r="M3" s="83">
        <v>0</v>
      </c>
      <c r="O3" s="86"/>
    </row>
    <row r="4" spans="1:15" x14ac:dyDescent="0.3">
      <c r="J4" s="83">
        <v>0.75</v>
      </c>
      <c r="K4" s="83">
        <v>0</v>
      </c>
      <c r="L4" s="83">
        <v>0</v>
      </c>
      <c r="M4" s="83">
        <v>0.75</v>
      </c>
      <c r="O4" s="85" t="s">
        <v>67</v>
      </c>
    </row>
    <row r="5" spans="1:15" x14ac:dyDescent="0.3">
      <c r="O5" s="86">
        <f>MMULT(MMULT(G1:H1,B2:D3), K2:K4)</f>
        <v>0.15625</v>
      </c>
    </row>
    <row r="6" spans="1:15" x14ac:dyDescent="0.3">
      <c r="O6" s="85" t="s">
        <v>69</v>
      </c>
    </row>
    <row r="7" spans="1:15" x14ac:dyDescent="0.3">
      <c r="O7" s="86">
        <f>MMULT(MMULT(G1:H1,B2:D3), L2:L4)</f>
        <v>0</v>
      </c>
    </row>
    <row r="8" spans="1:15" x14ac:dyDescent="0.3">
      <c r="O8" s="85" t="s">
        <v>68</v>
      </c>
    </row>
    <row r="9" spans="1:15" x14ac:dyDescent="0.3">
      <c r="O9" s="86">
        <f>MMULT(MMULT(G1:H1,B2:D3), M2:M4)</f>
        <v>0.46874062500000002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5124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180975</xdr:colOff>
                <xdr:row>1</xdr:row>
                <xdr:rowOff>209550</xdr:rowOff>
              </to>
            </anchor>
          </objectPr>
        </oleObject>
      </mc:Choice>
      <mc:Fallback>
        <oleObject progId="Equation.3" shapeId="5124" r:id="rId4"/>
      </mc:Fallback>
    </mc:AlternateContent>
    <mc:AlternateContent xmlns:mc="http://schemas.openxmlformats.org/markup-compatibility/2006">
      <mc:Choice Requires="x14">
        <oleObject progId="Equation.3" shapeId="5125" r:id="rId6">
          <objectPr defaultSize="0" autoPict="0" r:id="rId7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190500</xdr:colOff>
                <xdr:row>2</xdr:row>
                <xdr:rowOff>209550</xdr:rowOff>
              </to>
            </anchor>
          </objectPr>
        </oleObject>
      </mc:Choice>
      <mc:Fallback>
        <oleObject progId="Equation.3" shapeId="5125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Sayevich</dc:creator>
  <cp:lastModifiedBy>Dmitry Sayevich</cp:lastModifiedBy>
  <dcterms:created xsi:type="dcterms:W3CDTF">2022-11-08T06:42:32Z</dcterms:created>
  <dcterms:modified xsi:type="dcterms:W3CDTF">2022-11-22T08:43:08Z</dcterms:modified>
</cp:coreProperties>
</file>