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Asus\Desktop\Verano_Uli\POO\Repositorio\Clone\TechnoShop\Plan_de_Trabajo\"/>
    </mc:Choice>
  </mc:AlternateContent>
  <xr:revisionPtr revIDLastSave="0" documentId="13_ncr:1_{99EF50D0-6A12-44FD-A1B0-F70EE797B85A}" xr6:coauthVersionLast="33" xr6:coauthVersionMax="33" xr10:uidLastSave="{00000000-0000-0000-0000-000000000000}"/>
  <bookViews>
    <workbookView xWindow="0" yWindow="0" windowWidth="20490" windowHeight="7545" xr2:uid="{00000000-000D-0000-FFFF-FFFF00000000}"/>
  </bookViews>
  <sheets>
    <sheet name="GanttChart" sheetId="9" r:id="rId1"/>
  </sheets>
  <definedNames>
    <definedName name="_xlnm.Print_Area" localSheetId="0">GanttChart!$A$1:$BN$45</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concurrentCalc="0"/>
</workbook>
</file>

<file path=xl/calcChain.xml><?xml version="1.0" encoding="utf-8"?>
<calcChain xmlns="http://schemas.openxmlformats.org/spreadsheetml/2006/main">
  <c r="I39" i="9" l="1"/>
  <c r="F29" i="9"/>
  <c r="I29" i="9"/>
  <c r="A29" i="9"/>
  <c r="F32" i="9"/>
  <c r="I32" i="9"/>
  <c r="A8" i="9"/>
  <c r="A9" i="9"/>
  <c r="A10" i="9"/>
  <c r="A11" i="9"/>
  <c r="A12" i="9"/>
  <c r="A13" i="9"/>
  <c r="A14" i="9"/>
  <c r="A15" i="9"/>
  <c r="A16" i="9"/>
  <c r="A17" i="9"/>
  <c r="A18" i="9"/>
  <c r="A19" i="9"/>
  <c r="A20" i="9"/>
  <c r="A21" i="9"/>
  <c r="A22" i="9"/>
  <c r="A23" i="9"/>
  <c r="A24" i="9"/>
  <c r="A25" i="9"/>
  <c r="A26" i="9"/>
  <c r="A27" i="9"/>
  <c r="A28" i="9"/>
  <c r="A30" i="9"/>
  <c r="A31" i="9"/>
  <c r="A32" i="9"/>
  <c r="F41" i="9"/>
  <c r="I41" i="9"/>
  <c r="A33" i="9"/>
  <c r="A34" i="9"/>
  <c r="A35" i="9"/>
  <c r="A36" i="9"/>
  <c r="A37" i="9"/>
  <c r="A38" i="9"/>
  <c r="A39" i="9"/>
  <c r="A40" i="9"/>
  <c r="A41" i="9"/>
  <c r="F37" i="9"/>
  <c r="I37" i="9"/>
  <c r="F36" i="9"/>
  <c r="I36" i="9"/>
  <c r="F38" i="9"/>
  <c r="I38" i="9"/>
  <c r="F35" i="9"/>
  <c r="I35" i="9"/>
  <c r="F40" i="9"/>
  <c r="I40" i="9"/>
  <c r="F39" i="9"/>
  <c r="F34" i="9"/>
  <c r="I34" i="9"/>
  <c r="F33" i="9"/>
  <c r="I33" i="9"/>
  <c r="F31" i="9"/>
  <c r="I31" i="9"/>
  <c r="F30" i="9"/>
  <c r="I30" i="9"/>
  <c r="K6" i="9"/>
  <c r="L6" i="9"/>
  <c r="M6" i="9"/>
  <c r="N6" i="9"/>
  <c r="O6" i="9"/>
  <c r="P6" i="9"/>
  <c r="Q6" i="9"/>
  <c r="R6" i="9"/>
  <c r="R5" i="9"/>
  <c r="F28" i="9"/>
  <c r="F24" i="9"/>
  <c r="I24" i="9"/>
  <c r="F25" i="9"/>
  <c r="I25" i="9"/>
  <c r="S6" i="9"/>
  <c r="T6" i="9"/>
  <c r="U6" i="9"/>
  <c r="V6" i="9"/>
  <c r="V7" i="9"/>
  <c r="F26" i="9"/>
  <c r="F27" i="9"/>
  <c r="F23" i="9"/>
  <c r="I23" i="9"/>
  <c r="F22" i="9"/>
  <c r="I22" i="9"/>
  <c r="F11" i="9"/>
  <c r="F12" i="9"/>
  <c r="I12" i="9"/>
  <c r="F13" i="9"/>
  <c r="F21" i="9"/>
  <c r="I21" i="9"/>
  <c r="F9" i="9"/>
  <c r="I9" i="9"/>
  <c r="K5" i="9"/>
  <c r="K7" i="9"/>
  <c r="K4" i="9"/>
  <c r="I48" i="9"/>
  <c r="I47" i="9"/>
  <c r="F52" i="9"/>
  <c r="F53" i="9"/>
  <c r="I53" i="9"/>
  <c r="F51" i="9"/>
  <c r="I51" i="9"/>
  <c r="F8" i="9"/>
  <c r="I8" i="9"/>
  <c r="F20" i="9"/>
  <c r="I20" i="9"/>
  <c r="F14" i="9"/>
  <c r="I14" i="9"/>
  <c r="F54" i="9"/>
  <c r="I54" i="9"/>
  <c r="I52" i="9"/>
  <c r="F10" i="9"/>
  <c r="A51" i="9"/>
  <c r="A52" i="9"/>
  <c r="A53" i="9"/>
  <c r="A54" i="9"/>
  <c r="L7" i="9"/>
  <c r="F16" i="9"/>
  <c r="F15" i="9"/>
  <c r="F43" i="9"/>
  <c r="I43" i="9"/>
  <c r="F42" i="9"/>
  <c r="I42" i="9"/>
  <c r="M7" i="9"/>
  <c r="F44" i="9"/>
  <c r="I44" i="9"/>
  <c r="N7" i="9"/>
  <c r="F45" i="9"/>
  <c r="I45" i="9"/>
  <c r="O7" i="9"/>
  <c r="F46" i="9"/>
  <c r="I46" i="9"/>
  <c r="P7" i="9"/>
  <c r="Q7" i="9"/>
  <c r="R4" i="9"/>
  <c r="R7" i="9"/>
  <c r="S7" i="9"/>
  <c r="T7" i="9"/>
  <c r="U7" i="9"/>
  <c r="W6" i="9"/>
  <c r="W7" i="9"/>
  <c r="X6" i="9"/>
  <c r="X7" i="9"/>
  <c r="Y6" i="9"/>
  <c r="Y4" i="9"/>
  <c r="Y7" i="9"/>
  <c r="Z6" i="9"/>
  <c r="Z7" i="9"/>
  <c r="AA6" i="9"/>
  <c r="AA7" i="9"/>
  <c r="AB6" i="9"/>
  <c r="AB7" i="9"/>
  <c r="Y5" i="9"/>
  <c r="AC6" i="9"/>
  <c r="AC7" i="9"/>
  <c r="AD6" i="9"/>
  <c r="AD7" i="9"/>
  <c r="AE6" i="9"/>
  <c r="AE7" i="9"/>
  <c r="AF6" i="9"/>
  <c r="AF4" i="9"/>
  <c r="AG6" i="9"/>
  <c r="AH6" i="9"/>
  <c r="AI6"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7" i="9"/>
  <c r="A42" i="9"/>
  <c r="I17" i="9"/>
  <c r="F18" i="9"/>
  <c r="F19" i="9"/>
  <c r="I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<sst xmlns="http://schemas.openxmlformats.org/spreadsheetml/2006/main" count="83" uniqueCount="62">
  <si>
    <t>WBS</t>
  </si>
  <si>
    <t>TEMPLATE ROWS</t>
  </si>
  <si>
    <t>[Task]</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</si>
  <si>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</si>
  <si>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</si>
  <si>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</si>
  <si>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</si>
  <si>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</si>
  <si>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</si>
  <si>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</si>
  <si>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</si>
  <si>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</si>
  <si>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Definicion del problema</t>
  </si>
  <si>
    <t>LIDER</t>
  </si>
  <si>
    <t>TAREA</t>
  </si>
  <si>
    <t>INICIO</t>
  </si>
  <si>
    <t>FIN</t>
  </si>
  <si>
    <t>DIAS</t>
  </si>
  <si>
    <t xml:space="preserve">% </t>
  </si>
  <si>
    <t xml:space="preserve">Fecha de inicio del proyecto </t>
  </si>
  <si>
    <t xml:space="preserve">Lider del proyecto </t>
  </si>
  <si>
    <t>Elaboracion del documento de requerimientos</t>
  </si>
  <si>
    <t>Diseño</t>
  </si>
  <si>
    <t>Diagrama de clases</t>
  </si>
  <si>
    <t>Codificacion</t>
  </si>
  <si>
    <t>[TechnoShop] Proyecto POO</t>
  </si>
  <si>
    <t>Ulises A.</t>
  </si>
  <si>
    <t>UADY</t>
  </si>
  <si>
    <t>Ulises Ancona, Emmanuel Azcorra, Shaid Bojorquez, Martin Alpuche, Juan Duran</t>
  </si>
  <si>
    <t>Pruebas</t>
  </si>
  <si>
    <t>Acuerdo del funcionamiento del proyecto</t>
  </si>
  <si>
    <t>Investigacion sobre el tema del proyecto</t>
  </si>
  <si>
    <t>Escenarios y Casos de uso</t>
  </si>
  <si>
    <t>Calendarizacion de tareas</t>
  </si>
  <si>
    <t>Shaid B.</t>
  </si>
  <si>
    <t>EF</t>
  </si>
  <si>
    <t>E1</t>
  </si>
  <si>
    <t>E2</t>
  </si>
  <si>
    <t>Acciones del administrador</t>
  </si>
  <si>
    <t>...Validacion de usuarios</t>
  </si>
  <si>
    <t>...Registro de usuarios</t>
  </si>
  <si>
    <t>...Carrito de productos</t>
  </si>
  <si>
    <t>Diseño de interfaz grafica</t>
  </si>
  <si>
    <t>...Agregar o eliminar producto</t>
  </si>
  <si>
    <t>...Validacion de administrador</t>
  </si>
  <si>
    <t>Diagrama MVC</t>
  </si>
  <si>
    <t>Juan D.</t>
  </si>
  <si>
    <t>Acciones de Usuarios</t>
  </si>
  <si>
    <t>La fecha de fin, es la fecha programada para terminar con la actividad</t>
  </si>
  <si>
    <t>…Realizar pedido</t>
  </si>
  <si>
    <t>…..Pago por tarjeta</t>
  </si>
  <si>
    <t>…..Pago por membresia</t>
  </si>
  <si>
    <t>Ulises Ancona</t>
  </si>
  <si>
    <t>Adimistracion de la tienda</t>
  </si>
  <si>
    <t>…Ver pedidos realizados</t>
  </si>
  <si>
    <t>…Generar reporte de ganancias</t>
  </si>
  <si>
    <t>…Disponibilidad de productos</t>
  </si>
  <si>
    <t>Implementacion de Bases de datos</t>
  </si>
  <si>
    <t>Creacion y actualizacion del repositorio en Github</t>
  </si>
  <si>
    <t>Emmanuel A.</t>
  </si>
  <si>
    <t>...Asignacion de membresia</t>
  </si>
  <si>
    <t>…Añadir accesorio a un dispositivo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</si>
</sst>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b/>
      <sz val="9"/>
      <name val="Arial"/>
      <family val="2"/>
      <scheme val="minor"/>
    </font>
    <font>
      <b/>
      <sz val="9"/>
      <color rgb="FF00000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30" fillId="26" borderId="20" xfId="0" applyNumberFormat="1" applyFont="1" applyFill="1" applyBorder="1" applyAlignment="1" applyProtection="1">
      <alignment horizontal="center" vertical="center" shrinkToFit="1"/>
    </xf>
    <xf numFmtId="0" fontId="30" fillId="26" borderId="14" xfId="0" applyFont="1" applyFill="1" applyBorder="1" applyAlignment="1" applyProtection="1">
      <alignment horizontal="left" vertical="center"/>
    </xf>
    <xf numFmtId="0" fontId="30" fillId="26" borderId="10" xfId="0" applyFont="1" applyFill="1" applyBorder="1" applyAlignment="1" applyProtection="1">
      <alignment horizontal="left" vertical="center"/>
    </xf>
    <xf numFmtId="0" fontId="30" fillId="26" borderId="19" xfId="0" applyNumberFormat="1" applyFont="1" applyFill="1" applyBorder="1" applyAlignment="1" applyProtection="1">
      <alignment horizontal="center" vertical="center" shrinkToFit="1"/>
    </xf>
    <xf numFmtId="0" fontId="41" fillId="0" borderId="0" xfId="0" applyFont="1" applyFill="1" applyAlignment="1" applyProtection="1">
      <alignment vertical="center"/>
    </xf>
    <xf numFmtId="0" fontId="35" fillId="0" borderId="0" xfId="0" applyFont="1" applyBorder="1" applyAlignment="1" applyProtection="1">
      <alignment vertical="center"/>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164" fontId="33" fillId="0" borderId="22" xfId="0" applyNumberFormat="1" applyFont="1" applyFill="1" applyBorder="1" applyAlignment="1" applyProtection="1">
      <alignment horizontal="center" vertical="center" shrinkToFit="1"/>
      <protection locked="0"/>
    </xf>
    <xf numFmtId="0" fontId="0" fillId="23" borderId="0" xfId="0" applyFill="1" applyProtection="1"/>
    <xf numFmtId="0" fontId="50" fillId="0" borderId="10" xfId="0" applyFont="1" applyFill="1" applyBorder="1" applyAlignment="1" applyProtection="1">
      <alignment vertical="center" wrapText="1"/>
    </xf>
    <xf numFmtId="0" fontId="51" fillId="0" borderId="12" xfId="0" applyFont="1" applyBorder="1" applyAlignment="1" applyProtection="1">
      <alignment horizontal="left" vertical="center"/>
    </xf>
    <xf numFmtId="0" fontId="51" fillId="0" borderId="0" xfId="0" applyFont="1" applyBorder="1" applyAlignment="1" applyProtection="1">
      <alignment horizontal="left" vertical="center"/>
    </xf>
    <xf numFmtId="0" fontId="51" fillId="0" borderId="12" xfId="0" applyFont="1" applyBorder="1" applyAlignment="1" applyProtection="1">
      <alignment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1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368300</xdr:colOff>
      <xdr:row>5</xdr:row>
      <xdr:rowOff>142875</xdr:rowOff>
    </xdr:from>
    <xdr:to>
      <xdr:col>24</xdr:col>
      <xdr:colOff>122766</xdr:colOff>
      <xdr:row>8</xdr:row>
      <xdr:rowOff>387350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115358</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N55"/>
  <sheetViews>
    <sheetView showGridLines="0" tabSelected="1" zoomScale="90" zoomScaleNormal="90" workbookViewId="0">
      <pane ySplit="7" topLeftCell="A11" activePane="bottomLeft" state="frozen"/>
      <selection pane="bottomLeft" activeCell="E10" sqref="E10"/>
    </sheetView>
  </sheetViews>
  <sheetFormatPr baseColWidth="10" defaultColWidth="9.140625" defaultRowHeight="12.75" x14ac:dyDescent="0.2"/>
  <cols>
    <col min="1" max="1" width="6.85546875" style="5" customWidth="1"/>
    <col min="2" max="2" width="30.140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21" width="2.42578125" style="1" customWidth="1"/>
    <col min="22" max="22" width="2.140625" style="1" customWidth="1"/>
    <col min="23" max="66" width="2.42578125" style="1" customWidth="1"/>
    <col min="67" max="16384" width="9.140625" style="3"/>
  </cols>
  <sheetData>
    <row r="1" spans="1:66" ht="30" customHeight="1" x14ac:dyDescent="0.2">
      <c r="A1" s="91" t="s">
        <v>25</v>
      </c>
      <c r="B1" s="14"/>
      <c r="C1" s="14"/>
      <c r="D1" s="14"/>
      <c r="E1" s="14"/>
      <c r="F1" s="14"/>
      <c r="I1" s="97"/>
      <c r="K1" s="111" t="s">
        <v>11</v>
      </c>
      <c r="L1" s="111"/>
      <c r="M1" s="111"/>
      <c r="N1" s="111"/>
      <c r="O1" s="111"/>
      <c r="P1" s="111"/>
      <c r="Q1" s="111"/>
      <c r="R1" s="111"/>
      <c r="S1" s="111"/>
      <c r="T1" s="111"/>
      <c r="U1" s="111"/>
      <c r="V1" s="111"/>
      <c r="W1" s="111"/>
      <c r="X1" s="111"/>
      <c r="Y1" s="111"/>
      <c r="Z1" s="111"/>
      <c r="AA1" s="111"/>
      <c r="AB1" s="111"/>
      <c r="AC1" s="111"/>
      <c r="AD1" s="111"/>
      <c r="AE1" s="111"/>
      <c r="AL1" s="75" t="s">
        <v>48</v>
      </c>
      <c r="AM1" s="114"/>
      <c r="AN1" s="114"/>
      <c r="AO1" s="114"/>
      <c r="AP1" s="114"/>
      <c r="AQ1" s="114"/>
      <c r="AR1" s="114"/>
      <c r="AS1" s="114"/>
      <c r="AT1" s="114"/>
      <c r="AU1" s="114"/>
      <c r="AV1" s="114"/>
      <c r="AW1" s="114"/>
      <c r="AX1" s="114"/>
      <c r="AY1" s="114"/>
      <c r="AZ1" s="114"/>
      <c r="BA1" s="114"/>
      <c r="BB1" s="114"/>
      <c r="BC1" s="114"/>
      <c r="BD1" s="114"/>
      <c r="BE1" s="114"/>
      <c r="BF1" s="114"/>
      <c r="BG1" s="114"/>
      <c r="BH1" s="114"/>
    </row>
    <row r="2" spans="1:66" ht="18" customHeight="1" x14ac:dyDescent="0.2">
      <c r="A2" s="19" t="s">
        <v>27</v>
      </c>
      <c r="B2" s="7" t="s">
        <v>28</v>
      </c>
      <c r="C2" s="7"/>
      <c r="D2" s="13"/>
      <c r="E2" s="98"/>
      <c r="F2" s="98"/>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6"/>
      <c r="B4" s="80" t="s">
        <v>19</v>
      </c>
      <c r="C4" s="113">
        <v>43259</v>
      </c>
      <c r="D4" s="113"/>
      <c r="E4" s="113"/>
      <c r="F4" s="77"/>
      <c r="G4" s="80" t="s">
        <v>9</v>
      </c>
      <c r="H4" s="94">
        <v>1</v>
      </c>
      <c r="I4" s="78"/>
      <c r="J4" s="17"/>
      <c r="K4" s="105" t="str">
        <f>"Semana "&amp;(K6-($C$4-WEEKDAY($C$4,1)+2))/7+1</f>
        <v>Semana 1</v>
      </c>
      <c r="L4" s="106"/>
      <c r="M4" s="106"/>
      <c r="N4" s="106"/>
      <c r="O4" s="106"/>
      <c r="P4" s="106"/>
      <c r="Q4" s="107"/>
      <c r="R4" s="105" t="str">
        <f>"Semana "&amp;(R6-($C$4-WEEKDAY($C$4,1)+2))/7+1</f>
        <v>Semana 2</v>
      </c>
      <c r="S4" s="106"/>
      <c r="T4" s="106"/>
      <c r="U4" s="106"/>
      <c r="V4" s="106"/>
      <c r="W4" s="106"/>
      <c r="X4" s="107"/>
      <c r="Y4" s="105" t="str">
        <f>"Semana "&amp;(Y6-($C$4-WEEKDAY($C$4,1)+2))/7+1</f>
        <v>Semana 3</v>
      </c>
      <c r="Z4" s="106"/>
      <c r="AA4" s="106"/>
      <c r="AB4" s="106"/>
      <c r="AC4" s="106"/>
      <c r="AD4" s="106"/>
      <c r="AE4" s="107"/>
      <c r="AF4" s="105" t="str">
        <f>"Semana "&amp;(AF6-($C$4-WEEKDAY($C$4,1)+2))/7+1</f>
        <v>Semana 4</v>
      </c>
      <c r="AG4" s="106"/>
      <c r="AH4" s="106"/>
      <c r="AI4" s="106"/>
      <c r="AJ4" s="106"/>
      <c r="AK4" s="106"/>
      <c r="AL4" s="107"/>
      <c r="AM4" s="105" t="str">
        <f>"Week "&amp;(AM6-($C$4-WEEKDAY($C$4,1)+2))/7+1</f>
        <v>Week 5</v>
      </c>
      <c r="AN4" s="106"/>
      <c r="AO4" s="106"/>
      <c r="AP4" s="106"/>
      <c r="AQ4" s="106"/>
      <c r="AR4" s="106"/>
      <c r="AS4" s="107"/>
      <c r="AT4" s="105" t="str">
        <f>"Week "&amp;(AT6-($C$4-WEEKDAY($C$4,1)+2))/7+1</f>
        <v>Week 6</v>
      </c>
      <c r="AU4" s="106"/>
      <c r="AV4" s="106"/>
      <c r="AW4" s="106"/>
      <c r="AX4" s="106"/>
      <c r="AY4" s="106"/>
      <c r="AZ4" s="107"/>
      <c r="BA4" s="105" t="str">
        <f>"Week "&amp;(BA6-($C$4-WEEKDAY($C$4,1)+2))/7+1</f>
        <v>Week 7</v>
      </c>
      <c r="BB4" s="106"/>
      <c r="BC4" s="106"/>
      <c r="BD4" s="106"/>
      <c r="BE4" s="106"/>
      <c r="BF4" s="106"/>
      <c r="BG4" s="107"/>
      <c r="BH4" s="105" t="str">
        <f>"Week "&amp;(BH6-($C$4-WEEKDAY($C$4,1)+2))/7+1</f>
        <v>Week 8</v>
      </c>
      <c r="BI4" s="106"/>
      <c r="BJ4" s="106"/>
      <c r="BK4" s="106"/>
      <c r="BL4" s="106"/>
      <c r="BM4" s="106"/>
      <c r="BN4" s="107"/>
    </row>
    <row r="5" spans="1:66" ht="17.25" customHeight="1" x14ac:dyDescent="0.2">
      <c r="A5" s="76"/>
      <c r="B5" s="80" t="s">
        <v>20</v>
      </c>
      <c r="C5" s="112" t="s">
        <v>52</v>
      </c>
      <c r="D5" s="112"/>
      <c r="E5" s="112"/>
      <c r="F5" s="79"/>
      <c r="G5" s="79"/>
      <c r="H5" s="79"/>
      <c r="I5" s="79"/>
      <c r="J5" s="17"/>
      <c r="K5" s="108">
        <f>K6</f>
        <v>43255</v>
      </c>
      <c r="L5" s="109"/>
      <c r="M5" s="109"/>
      <c r="N5" s="109"/>
      <c r="O5" s="109"/>
      <c r="P5" s="109"/>
      <c r="Q5" s="110"/>
      <c r="R5" s="108">
        <f>R6</f>
        <v>43262</v>
      </c>
      <c r="S5" s="109"/>
      <c r="T5" s="109"/>
      <c r="U5" s="109"/>
      <c r="V5" s="109"/>
      <c r="W5" s="109"/>
      <c r="X5" s="110"/>
      <c r="Y5" s="108">
        <f>Y6</f>
        <v>43269</v>
      </c>
      <c r="Z5" s="109"/>
      <c r="AA5" s="109"/>
      <c r="AB5" s="109"/>
      <c r="AC5" s="109"/>
      <c r="AD5" s="109"/>
      <c r="AE5" s="110"/>
      <c r="AF5" s="108">
        <f>AF6</f>
        <v>43276</v>
      </c>
      <c r="AG5" s="109"/>
      <c r="AH5" s="109"/>
      <c r="AI5" s="109"/>
      <c r="AJ5" s="109"/>
      <c r="AK5" s="109"/>
      <c r="AL5" s="110"/>
      <c r="AM5" s="108">
        <f>AM6</f>
        <v>43283</v>
      </c>
      <c r="AN5" s="109"/>
      <c r="AO5" s="109"/>
      <c r="AP5" s="109"/>
      <c r="AQ5" s="109"/>
      <c r="AR5" s="109"/>
      <c r="AS5" s="110"/>
      <c r="AT5" s="108">
        <f>AT6</f>
        <v>43290</v>
      </c>
      <c r="AU5" s="109"/>
      <c r="AV5" s="109"/>
      <c r="AW5" s="109"/>
      <c r="AX5" s="109"/>
      <c r="AY5" s="109"/>
      <c r="AZ5" s="110"/>
      <c r="BA5" s="108">
        <f>BA6</f>
        <v>43297</v>
      </c>
      <c r="BB5" s="109"/>
      <c r="BC5" s="109"/>
      <c r="BD5" s="109"/>
      <c r="BE5" s="109"/>
      <c r="BF5" s="109"/>
      <c r="BG5" s="110"/>
      <c r="BH5" s="108">
        <f>BH6</f>
        <v>43304</v>
      </c>
      <c r="BI5" s="109"/>
      <c r="BJ5" s="109"/>
      <c r="BK5" s="109"/>
      <c r="BL5" s="109"/>
      <c r="BM5" s="109"/>
      <c r="BN5" s="110"/>
    </row>
    <row r="6" spans="1:66" x14ac:dyDescent="0.2">
      <c r="A6" s="16"/>
      <c r="B6" s="17"/>
      <c r="C6" s="17"/>
      <c r="D6" s="18"/>
      <c r="E6" s="17"/>
      <c r="F6" s="17"/>
      <c r="G6" s="17"/>
      <c r="H6" s="17"/>
      <c r="I6" s="17"/>
      <c r="J6" s="17"/>
      <c r="K6" s="59">
        <f>C4-WEEKDAY(C4,1)+2+7*(H4-1)</f>
        <v>43255</v>
      </c>
      <c r="L6" s="50">
        <f t="shared" ref="L6:AQ6" si="0">K6+1</f>
        <v>43256</v>
      </c>
      <c r="M6" s="50">
        <f t="shared" si="0"/>
        <v>43257</v>
      </c>
      <c r="N6" s="50">
        <f t="shared" si="0"/>
        <v>43258</v>
      </c>
      <c r="O6" s="50">
        <f t="shared" si="0"/>
        <v>43259</v>
      </c>
      <c r="P6" s="50">
        <f t="shared" si="0"/>
        <v>43260</v>
      </c>
      <c r="Q6" s="60">
        <f t="shared" si="0"/>
        <v>43261</v>
      </c>
      <c r="R6" s="59">
        <f t="shared" si="0"/>
        <v>43262</v>
      </c>
      <c r="S6" s="50">
        <f t="shared" si="0"/>
        <v>43263</v>
      </c>
      <c r="T6" s="50">
        <f t="shared" si="0"/>
        <v>43264</v>
      </c>
      <c r="U6" s="50">
        <f t="shared" si="0"/>
        <v>43265</v>
      </c>
      <c r="V6" s="50">
        <f t="shared" si="0"/>
        <v>43266</v>
      </c>
      <c r="W6" s="50">
        <f t="shared" si="0"/>
        <v>43267</v>
      </c>
      <c r="X6" s="60">
        <f t="shared" si="0"/>
        <v>43268</v>
      </c>
      <c r="Y6" s="59">
        <f t="shared" si="0"/>
        <v>43269</v>
      </c>
      <c r="Z6" s="50">
        <f t="shared" si="0"/>
        <v>43270</v>
      </c>
      <c r="AA6" s="50">
        <f t="shared" si="0"/>
        <v>43271</v>
      </c>
      <c r="AB6" s="50">
        <f t="shared" si="0"/>
        <v>43272</v>
      </c>
      <c r="AC6" s="50">
        <f t="shared" si="0"/>
        <v>43273</v>
      </c>
      <c r="AD6" s="50">
        <f t="shared" si="0"/>
        <v>43274</v>
      </c>
      <c r="AE6" s="60">
        <f t="shared" si="0"/>
        <v>43275</v>
      </c>
      <c r="AF6" s="59">
        <f t="shared" si="0"/>
        <v>43276</v>
      </c>
      <c r="AG6" s="50">
        <f t="shared" si="0"/>
        <v>43277</v>
      </c>
      <c r="AH6" s="50">
        <f t="shared" si="0"/>
        <v>43278</v>
      </c>
      <c r="AI6" s="50">
        <f t="shared" si="0"/>
        <v>43279</v>
      </c>
      <c r="AJ6" s="50">
        <f t="shared" si="0"/>
        <v>43280</v>
      </c>
      <c r="AK6" s="50">
        <f t="shared" si="0"/>
        <v>43281</v>
      </c>
      <c r="AL6" s="60">
        <f t="shared" si="0"/>
        <v>43282</v>
      </c>
      <c r="AM6" s="59">
        <f t="shared" si="0"/>
        <v>43283</v>
      </c>
      <c r="AN6" s="50">
        <f t="shared" si="0"/>
        <v>43284</v>
      </c>
      <c r="AO6" s="50">
        <f t="shared" si="0"/>
        <v>43285</v>
      </c>
      <c r="AP6" s="50">
        <f t="shared" si="0"/>
        <v>43286</v>
      </c>
      <c r="AQ6" s="50">
        <f t="shared" si="0"/>
        <v>43287</v>
      </c>
      <c r="AR6" s="50">
        <f t="shared" ref="AR6:BN6" si="1">AQ6+1</f>
        <v>43288</v>
      </c>
      <c r="AS6" s="60">
        <f t="shared" si="1"/>
        <v>43289</v>
      </c>
      <c r="AT6" s="59">
        <f t="shared" si="1"/>
        <v>43290</v>
      </c>
      <c r="AU6" s="50">
        <f t="shared" si="1"/>
        <v>43291</v>
      </c>
      <c r="AV6" s="50">
        <f t="shared" si="1"/>
        <v>43292</v>
      </c>
      <c r="AW6" s="50">
        <f t="shared" si="1"/>
        <v>43293</v>
      </c>
      <c r="AX6" s="50">
        <f t="shared" si="1"/>
        <v>43294</v>
      </c>
      <c r="AY6" s="50">
        <f t="shared" si="1"/>
        <v>43295</v>
      </c>
      <c r="AZ6" s="60">
        <f t="shared" si="1"/>
        <v>43296</v>
      </c>
      <c r="BA6" s="59">
        <f t="shared" si="1"/>
        <v>43297</v>
      </c>
      <c r="BB6" s="50">
        <f t="shared" si="1"/>
        <v>43298</v>
      </c>
      <c r="BC6" s="50">
        <f t="shared" si="1"/>
        <v>43299</v>
      </c>
      <c r="BD6" s="50">
        <f t="shared" si="1"/>
        <v>43300</v>
      </c>
      <c r="BE6" s="50">
        <f t="shared" si="1"/>
        <v>43301</v>
      </c>
      <c r="BF6" s="50">
        <f t="shared" si="1"/>
        <v>43302</v>
      </c>
      <c r="BG6" s="60">
        <f t="shared" si="1"/>
        <v>43303</v>
      </c>
      <c r="BH6" s="59">
        <f t="shared" si="1"/>
        <v>43304</v>
      </c>
      <c r="BI6" s="50">
        <f t="shared" si="1"/>
        <v>43305</v>
      </c>
      <c r="BJ6" s="50">
        <f t="shared" si="1"/>
        <v>43306</v>
      </c>
      <c r="BK6" s="50">
        <f t="shared" si="1"/>
        <v>43307</v>
      </c>
      <c r="BL6" s="50">
        <f t="shared" si="1"/>
        <v>43308</v>
      </c>
      <c r="BM6" s="50">
        <f t="shared" si="1"/>
        <v>43309</v>
      </c>
      <c r="BN6" s="60">
        <f t="shared" si="1"/>
        <v>43310</v>
      </c>
    </row>
    <row r="7" spans="1:66" s="90" customFormat="1" ht="24.75" thickBot="1" x14ac:dyDescent="0.25">
      <c r="A7" s="82" t="s">
        <v>0</v>
      </c>
      <c r="B7" s="83" t="s">
        <v>14</v>
      </c>
      <c r="C7" s="84" t="s">
        <v>13</v>
      </c>
      <c r="D7" s="85" t="s">
        <v>8</v>
      </c>
      <c r="E7" s="86" t="s">
        <v>15</v>
      </c>
      <c r="F7" s="86" t="s">
        <v>16</v>
      </c>
      <c r="G7" s="84" t="s">
        <v>17</v>
      </c>
      <c r="H7" s="84" t="s">
        <v>18</v>
      </c>
      <c r="I7" s="84" t="s">
        <v>7</v>
      </c>
      <c r="J7" s="84"/>
      <c r="K7" s="87" t="str">
        <f t="shared" ref="K7:AE7" si="2">CHOOSE(WEEKDAY(K6,1),"D","L","M","M","J","V","S")</f>
        <v>L</v>
      </c>
      <c r="L7" s="87" t="str">
        <f t="shared" si="2"/>
        <v>M</v>
      </c>
      <c r="M7" s="87" t="str">
        <f t="shared" si="2"/>
        <v>M</v>
      </c>
      <c r="N7" s="87" t="str">
        <f t="shared" si="2"/>
        <v>J</v>
      </c>
      <c r="O7" s="87" t="str">
        <f t="shared" si="2"/>
        <v>V</v>
      </c>
      <c r="P7" s="87" t="str">
        <f t="shared" si="2"/>
        <v>S</v>
      </c>
      <c r="Q7" s="87" t="str">
        <f t="shared" si="2"/>
        <v>D</v>
      </c>
      <c r="R7" s="87" t="str">
        <f t="shared" si="2"/>
        <v>L</v>
      </c>
      <c r="S7" s="87" t="str">
        <f t="shared" si="2"/>
        <v>M</v>
      </c>
      <c r="T7" s="87" t="str">
        <f t="shared" si="2"/>
        <v>M</v>
      </c>
      <c r="U7" s="87" t="str">
        <f t="shared" si="2"/>
        <v>J</v>
      </c>
      <c r="V7" s="102" t="str">
        <f t="shared" si="2"/>
        <v>V</v>
      </c>
      <c r="W7" s="87" t="str">
        <f t="shared" si="2"/>
        <v>S</v>
      </c>
      <c r="X7" s="87" t="str">
        <f t="shared" si="2"/>
        <v>D</v>
      </c>
      <c r="Y7" s="87" t="str">
        <f t="shared" si="2"/>
        <v>L</v>
      </c>
      <c r="Z7" s="87" t="str">
        <f t="shared" si="2"/>
        <v>M</v>
      </c>
      <c r="AA7" s="87" t="str">
        <f t="shared" si="2"/>
        <v>M</v>
      </c>
      <c r="AB7" s="87" t="str">
        <f t="shared" si="2"/>
        <v>J</v>
      </c>
      <c r="AC7" s="87" t="str">
        <f t="shared" si="2"/>
        <v>V</v>
      </c>
      <c r="AD7" s="87" t="str">
        <f t="shared" si="2"/>
        <v>S</v>
      </c>
      <c r="AE7" s="87" t="str">
        <f t="shared" si="2"/>
        <v>D</v>
      </c>
      <c r="AF7" s="102" t="str">
        <f t="shared" ref="AF7:AP7" si="3">CHOOSE(WEEKDAY(AF6,1),"S","M","T","W","T","F","S")</f>
        <v>M</v>
      </c>
      <c r="AG7" s="88" t="str">
        <f t="shared" si="3"/>
        <v>T</v>
      </c>
      <c r="AH7" s="88" t="str">
        <f t="shared" si="3"/>
        <v>W</v>
      </c>
      <c r="AI7" s="88" t="str">
        <f t="shared" si="3"/>
        <v>T</v>
      </c>
      <c r="AJ7" s="88" t="str">
        <f t="shared" si="3"/>
        <v>F</v>
      </c>
      <c r="AK7" s="88" t="str">
        <f t="shared" si="3"/>
        <v>S</v>
      </c>
      <c r="AL7" s="89" t="str">
        <f t="shared" si="3"/>
        <v>S</v>
      </c>
      <c r="AM7" s="87" t="str">
        <f t="shared" si="3"/>
        <v>M</v>
      </c>
      <c r="AN7" s="88" t="str">
        <f t="shared" si="3"/>
        <v>T</v>
      </c>
      <c r="AO7" s="99" t="str">
        <f t="shared" si="3"/>
        <v>W</v>
      </c>
      <c r="AP7" s="88" t="str">
        <f t="shared" si="3"/>
        <v>T</v>
      </c>
      <c r="AQ7" s="88" t="str">
        <f t="shared" ref="AQ7:BN7" si="4">CHOOSE(WEEKDAY(AQ6,1),"S","M","T","W","T","F","S")</f>
        <v>F</v>
      </c>
      <c r="AR7" s="88" t="str">
        <f t="shared" si="4"/>
        <v>S</v>
      </c>
      <c r="AS7" s="89" t="str">
        <f t="shared" si="4"/>
        <v>S</v>
      </c>
      <c r="AT7" s="87" t="str">
        <f t="shared" si="4"/>
        <v>M</v>
      </c>
      <c r="AU7" s="88" t="str">
        <f t="shared" si="4"/>
        <v>T</v>
      </c>
      <c r="AV7" s="88" t="str">
        <f t="shared" si="4"/>
        <v>W</v>
      </c>
      <c r="AW7" s="88" t="str">
        <f t="shared" si="4"/>
        <v>T</v>
      </c>
      <c r="AX7" s="88" t="str">
        <f t="shared" si="4"/>
        <v>F</v>
      </c>
      <c r="AY7" s="88" t="str">
        <f t="shared" si="4"/>
        <v>S</v>
      </c>
      <c r="AZ7" s="89" t="str">
        <f t="shared" si="4"/>
        <v>S</v>
      </c>
      <c r="BA7" s="87" t="str">
        <f t="shared" si="4"/>
        <v>M</v>
      </c>
      <c r="BB7" s="88" t="str">
        <f t="shared" si="4"/>
        <v>T</v>
      </c>
      <c r="BC7" s="88" t="str">
        <f t="shared" si="4"/>
        <v>W</v>
      </c>
      <c r="BD7" s="88" t="str">
        <f t="shared" si="4"/>
        <v>T</v>
      </c>
      <c r="BE7" s="88" t="str">
        <f t="shared" si="4"/>
        <v>F</v>
      </c>
      <c r="BF7" s="88" t="str">
        <f t="shared" si="4"/>
        <v>S</v>
      </c>
      <c r="BG7" s="89" t="str">
        <f t="shared" si="4"/>
        <v>S</v>
      </c>
      <c r="BH7" s="87" t="str">
        <f t="shared" si="4"/>
        <v>M</v>
      </c>
      <c r="BI7" s="88" t="str">
        <f t="shared" si="4"/>
        <v>T</v>
      </c>
      <c r="BJ7" s="88" t="str">
        <f t="shared" si="4"/>
        <v>W</v>
      </c>
      <c r="BK7" s="88" t="str">
        <f t="shared" si="4"/>
        <v>T</v>
      </c>
      <c r="BL7" s="88" t="str">
        <f t="shared" si="4"/>
        <v>F</v>
      </c>
      <c r="BM7" s="88" t="str">
        <f t="shared" si="4"/>
        <v>S</v>
      </c>
      <c r="BN7" s="89" t="str">
        <f t="shared" si="4"/>
        <v>S</v>
      </c>
    </row>
    <row r="8" spans="1:66" s="22" customFormat="1" ht="18" x14ac:dyDescent="0.2">
      <c r="A8" s="51" t="str">
        <f>IF(ISERROR(VALUE(SUBSTITUTE(prevWBS,".",""))),"1",IF(ISERROR(FIND("`",SUBSTITUTE(prevWBS,".","`",1))),TEXT(VALUE(prevWBS)+1,"#"),TEXT(VALUE(LEFT(prevWBS,FIND("`",SUBSTITUTE(prevWBS,".","`",1))-1))+1,"#")))</f>
        <v>1</v>
      </c>
      <c r="B8" s="52" t="s">
        <v>12</v>
      </c>
      <c r="C8" s="53"/>
      <c r="D8" s="54"/>
      <c r="E8" s="55"/>
      <c r="F8" s="81" t="str">
        <f>IF(ISBLANK(E8)," - ",IF(G8=0,E8,E8+G8-1))</f>
        <v xml:space="preserve"> - </v>
      </c>
      <c r="G8" s="56"/>
      <c r="H8" s="57"/>
      <c r="I8" s="58" t="str">
        <f t="shared" ref="I8:I48" si="5">IF(OR(F8=0,E8=0)," - ",NETWORKDAYS(E8,F8))</f>
        <v xml:space="preserve"> - </v>
      </c>
      <c r="J8" s="61"/>
      <c r="K8" s="72"/>
      <c r="L8" s="72"/>
      <c r="M8" s="72"/>
      <c r="N8" s="72"/>
      <c r="O8" s="72"/>
      <c r="P8" s="72"/>
      <c r="Q8" s="72"/>
      <c r="R8" s="72"/>
      <c r="S8" s="72"/>
      <c r="T8" s="72"/>
      <c r="U8" s="72"/>
      <c r="V8" s="100" t="s">
        <v>36</v>
      </c>
      <c r="W8" s="72"/>
      <c r="X8" s="72"/>
      <c r="Y8" s="72"/>
      <c r="Z8" s="72"/>
      <c r="AA8" s="72"/>
      <c r="AB8" s="72"/>
      <c r="AC8" s="72"/>
      <c r="AD8" s="72"/>
      <c r="AE8" s="72"/>
      <c r="AF8" s="100" t="s">
        <v>37</v>
      </c>
      <c r="AG8" s="72"/>
      <c r="AH8" s="72"/>
      <c r="AI8" s="72"/>
      <c r="AJ8" s="72"/>
      <c r="AK8" s="72"/>
      <c r="AL8" s="72"/>
      <c r="AM8" s="72"/>
      <c r="AN8" s="72"/>
      <c r="AO8" s="100" t="s">
        <v>35</v>
      </c>
      <c r="AP8" s="75"/>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28" customFormat="1" ht="36" x14ac:dyDescent="0.2">
      <c r="A9" s="27"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30</v>
      </c>
      <c r="C9" s="28" t="s">
        <v>26</v>
      </c>
      <c r="D9" s="93"/>
      <c r="E9" s="66">
        <v>43259</v>
      </c>
      <c r="F9" s="67">
        <f>IF(ISBLANK(E9)," I10- ",IF(G9=0,E9,E9+G9-1))</f>
        <v>43262</v>
      </c>
      <c r="G9" s="29">
        <v>4</v>
      </c>
      <c r="H9" s="30">
        <v>1</v>
      </c>
      <c r="I9" s="31">
        <f t="shared" si="5"/>
        <v>2</v>
      </c>
      <c r="J9" s="62"/>
      <c r="K9" s="73"/>
      <c r="L9" s="73"/>
      <c r="M9" s="73"/>
      <c r="N9" s="73"/>
      <c r="O9" s="73"/>
      <c r="P9" s="73"/>
      <c r="Q9" s="73"/>
      <c r="R9" s="73"/>
      <c r="S9" s="73"/>
      <c r="T9" s="73"/>
      <c r="U9" s="73"/>
      <c r="V9" s="101"/>
      <c r="W9" s="73"/>
      <c r="X9" s="73"/>
      <c r="Y9" s="73"/>
      <c r="Z9" s="73"/>
      <c r="AA9" s="73"/>
      <c r="AB9" s="73"/>
      <c r="AC9" s="73"/>
      <c r="AD9" s="73"/>
      <c r="AE9" s="73"/>
      <c r="AF9" s="101"/>
      <c r="AG9" s="73"/>
      <c r="AH9" s="73"/>
      <c r="AI9" s="73"/>
      <c r="AJ9" s="73"/>
      <c r="AK9" s="73"/>
      <c r="AL9" s="73"/>
      <c r="AM9" s="73"/>
      <c r="AN9" s="73"/>
      <c r="AO9" s="101"/>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28" customFormat="1" ht="36" x14ac:dyDescent="0.2">
      <c r="A10" s="27" t="str">
        <f t="shared" si="6"/>
        <v>1.2</v>
      </c>
      <c r="B10" s="92" t="s">
        <v>21</v>
      </c>
      <c r="C10" s="28" t="s">
        <v>26</v>
      </c>
      <c r="D10" s="93"/>
      <c r="E10" s="66">
        <v>43262</v>
      </c>
      <c r="F10" s="67">
        <f t="shared" ref="F10:F46" si="7">IF(ISBLANK(E10)," - ",IF(G10=0,E10,E10+G10-1))</f>
        <v>43266</v>
      </c>
      <c r="G10" s="29">
        <v>5</v>
      </c>
      <c r="H10" s="30">
        <v>1</v>
      </c>
      <c r="I10" s="31">
        <v>4</v>
      </c>
      <c r="J10" s="62"/>
      <c r="K10" s="73"/>
      <c r="L10" s="73"/>
      <c r="M10" s="73"/>
      <c r="N10" s="73"/>
      <c r="O10" s="73"/>
      <c r="P10" s="73"/>
      <c r="Q10" s="73"/>
      <c r="R10" s="73"/>
      <c r="S10" s="73"/>
      <c r="T10" s="73"/>
      <c r="U10" s="73"/>
      <c r="V10" s="101"/>
      <c r="W10" s="73"/>
      <c r="X10" s="73"/>
      <c r="Y10" s="73"/>
      <c r="Z10" s="73"/>
      <c r="AA10" s="73"/>
      <c r="AB10" s="73"/>
      <c r="AC10" s="73"/>
      <c r="AD10" s="73"/>
      <c r="AE10" s="73"/>
      <c r="AF10" s="101"/>
      <c r="AG10" s="73"/>
      <c r="AH10" s="73"/>
      <c r="AI10" s="73"/>
      <c r="AJ10" s="73"/>
      <c r="AK10" s="73"/>
      <c r="AL10" s="73"/>
      <c r="AM10" s="73"/>
      <c r="AN10" s="73"/>
      <c r="AO10" s="101"/>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28" customFormat="1" ht="24" x14ac:dyDescent="0.2">
      <c r="A11" s="27" t="str">
        <f t="shared" si="6"/>
        <v>1.3</v>
      </c>
      <c r="B11" s="92" t="s">
        <v>31</v>
      </c>
      <c r="C11" s="28" t="s">
        <v>26</v>
      </c>
      <c r="D11" s="93"/>
      <c r="E11" s="66">
        <v>43262</v>
      </c>
      <c r="F11" s="67">
        <f>IF(ISBLANK(E11)," - ",IF(G11=0,E11,E11+G11-1))</f>
        <v>43272</v>
      </c>
      <c r="G11" s="29">
        <v>11</v>
      </c>
      <c r="H11" s="30">
        <v>0.85</v>
      </c>
      <c r="I11" s="31">
        <v>5</v>
      </c>
      <c r="J11" s="62"/>
      <c r="K11" s="73"/>
      <c r="L11" s="73"/>
      <c r="M11" s="74"/>
      <c r="N11" s="73"/>
      <c r="O11" s="73"/>
      <c r="P11" s="73"/>
      <c r="Q11" s="73"/>
      <c r="R11" s="73"/>
      <c r="S11" s="73"/>
      <c r="T11" s="73"/>
      <c r="U11" s="73"/>
      <c r="V11" s="101"/>
      <c r="W11" s="73"/>
      <c r="X11" s="73"/>
      <c r="Y11" s="73"/>
      <c r="Z11" s="73"/>
      <c r="AA11" s="73"/>
      <c r="AB11" s="73"/>
      <c r="AC11" s="73"/>
      <c r="AD11" s="73"/>
      <c r="AE11" s="73"/>
      <c r="AF11" s="101"/>
      <c r="AG11" s="73"/>
      <c r="AH11" s="73"/>
      <c r="AI11" s="73"/>
      <c r="AJ11" s="73"/>
      <c r="AK11" s="73"/>
      <c r="AL11" s="73"/>
      <c r="AM11" s="73"/>
      <c r="AN11" s="73"/>
      <c r="AO11" s="101"/>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28" customFormat="1" ht="24" x14ac:dyDescent="0.2">
      <c r="A12" s="27" t="str">
        <f t="shared" si="6"/>
        <v>1.4</v>
      </c>
      <c r="B12" s="92" t="s">
        <v>58</v>
      </c>
      <c r="C12" s="28" t="s">
        <v>26</v>
      </c>
      <c r="D12" s="93"/>
      <c r="E12" s="66">
        <v>43262</v>
      </c>
      <c r="F12" s="67">
        <f t="shared" si="7"/>
        <v>43284</v>
      </c>
      <c r="G12" s="29">
        <v>23</v>
      </c>
      <c r="H12" s="30">
        <v>1</v>
      </c>
      <c r="I12" s="31">
        <f t="shared" si="5"/>
        <v>17</v>
      </c>
      <c r="J12" s="62"/>
      <c r="K12" s="73"/>
      <c r="L12" s="73"/>
      <c r="M12" s="73"/>
      <c r="N12" s="73"/>
      <c r="O12" s="73"/>
      <c r="P12" s="73"/>
      <c r="Q12" s="73"/>
      <c r="R12" s="73"/>
      <c r="S12" s="73"/>
      <c r="T12" s="73"/>
      <c r="U12" s="73"/>
      <c r="V12" s="101"/>
      <c r="W12" s="73"/>
      <c r="X12" s="73"/>
      <c r="Y12" s="73"/>
      <c r="Z12" s="73"/>
      <c r="AA12" s="73"/>
      <c r="AB12" s="73"/>
      <c r="AC12" s="73"/>
      <c r="AD12" s="73"/>
      <c r="AE12" s="73"/>
      <c r="AF12" s="101"/>
      <c r="AG12" s="73"/>
      <c r="AH12" s="73"/>
      <c r="AI12" s="73"/>
      <c r="AJ12" s="73"/>
      <c r="AK12" s="73"/>
      <c r="AL12" s="73"/>
      <c r="AM12" s="73"/>
      <c r="AN12" s="73"/>
      <c r="AO12" s="101"/>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28" customFormat="1" ht="18" x14ac:dyDescent="0.2">
      <c r="A13" s="27" t="str">
        <f t="shared" si="6"/>
        <v>1.5</v>
      </c>
      <c r="B13" s="92" t="s">
        <v>33</v>
      </c>
      <c r="C13" s="28" t="s">
        <v>26</v>
      </c>
      <c r="D13" s="93"/>
      <c r="E13" s="66">
        <v>43262</v>
      </c>
      <c r="F13" s="67">
        <f>IF(ISBLANK(E13)," - ",IF(G13=0,E13,E13+G13-1))</f>
        <v>43279</v>
      </c>
      <c r="G13" s="29">
        <v>18</v>
      </c>
      <c r="H13" s="30">
        <v>0.7</v>
      </c>
      <c r="I13" s="31">
        <v>4</v>
      </c>
      <c r="J13" s="62"/>
      <c r="K13" s="73"/>
      <c r="L13" s="73"/>
      <c r="M13" s="73"/>
      <c r="N13" s="73"/>
      <c r="O13" s="73"/>
      <c r="P13" s="73"/>
      <c r="Q13" s="73"/>
      <c r="R13" s="73"/>
      <c r="S13" s="73"/>
      <c r="T13" s="73"/>
      <c r="U13" s="73"/>
      <c r="V13" s="101"/>
      <c r="W13" s="73"/>
      <c r="X13" s="73"/>
      <c r="Y13" s="73"/>
      <c r="Z13" s="73"/>
      <c r="AA13" s="73"/>
      <c r="AB13" s="73"/>
      <c r="AC13" s="73"/>
      <c r="AD13" s="73"/>
      <c r="AE13" s="73"/>
      <c r="AF13" s="101"/>
      <c r="AG13" s="73"/>
      <c r="AH13" s="73"/>
      <c r="AI13" s="73"/>
      <c r="AJ13" s="73"/>
      <c r="AK13" s="73"/>
      <c r="AL13" s="73"/>
      <c r="AM13" s="73"/>
      <c r="AN13" s="73"/>
      <c r="AO13" s="101"/>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66" s="22" customFormat="1" ht="18" x14ac:dyDescent="0.2">
      <c r="A14" s="20" t="str">
        <f>IF(ISERROR(VALUE(SUBSTITUTE(prevWBS,".",""))),"1",IF(ISERROR(FIND("`",SUBSTITUTE(prevWBS,".","`",1))),TEXT(VALUE(prevWBS)+1,"#"),TEXT(VALUE(LEFT(prevWBS,FIND("`",SUBSTITUTE(prevWBS,".","`",1))-1))+1,"#")))</f>
        <v>2</v>
      </c>
      <c r="B14" s="21" t="s">
        <v>22</v>
      </c>
      <c r="D14" s="23"/>
      <c r="E14" s="68"/>
      <c r="F14" s="68" t="str">
        <f t="shared" si="7"/>
        <v xml:space="preserve"> - </v>
      </c>
      <c r="G14" s="24"/>
      <c r="H14" s="25"/>
      <c r="I14" s="26" t="str">
        <f t="shared" si="5"/>
        <v xml:space="preserve"> - </v>
      </c>
      <c r="J14" s="63"/>
      <c r="K14" s="75"/>
      <c r="L14" s="75"/>
      <c r="M14" s="75"/>
      <c r="N14" s="75"/>
      <c r="O14" s="75"/>
      <c r="P14" s="75"/>
      <c r="Q14" s="75"/>
      <c r="R14" s="75"/>
      <c r="S14" s="75"/>
      <c r="T14" s="75"/>
      <c r="U14" s="75"/>
      <c r="V14" s="101"/>
      <c r="W14" s="75"/>
      <c r="X14" s="75"/>
      <c r="Y14" s="75"/>
      <c r="Z14" s="75"/>
      <c r="AA14" s="75"/>
      <c r="AB14" s="75"/>
      <c r="AC14" s="75"/>
      <c r="AD14" s="75"/>
      <c r="AE14" s="75"/>
      <c r="AF14" s="101"/>
      <c r="AG14" s="75"/>
      <c r="AH14" s="75"/>
      <c r="AI14" s="75"/>
      <c r="AJ14" s="75"/>
      <c r="AK14" s="75"/>
      <c r="AL14" s="75"/>
      <c r="AM14" s="75"/>
      <c r="AN14" s="75"/>
      <c r="AO14" s="101"/>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row>
    <row r="15" spans="1:66" s="28" customFormat="1" ht="18" x14ac:dyDescent="0.2">
      <c r="A1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23</v>
      </c>
      <c r="C15" s="28" t="s">
        <v>34</v>
      </c>
      <c r="D15" s="93"/>
      <c r="E15" s="66">
        <v>43262</v>
      </c>
      <c r="F15" s="67">
        <f t="shared" si="7"/>
        <v>43279</v>
      </c>
      <c r="G15" s="29">
        <v>18</v>
      </c>
      <c r="H15" s="30">
        <v>0.8</v>
      </c>
      <c r="I15" s="31">
        <v>4</v>
      </c>
      <c r="J15" s="62"/>
      <c r="K15" s="73"/>
      <c r="L15" s="73"/>
      <c r="M15" s="73"/>
      <c r="N15" s="73"/>
      <c r="O15" s="73"/>
      <c r="P15" s="73"/>
      <c r="Q15" s="73"/>
      <c r="R15" s="73"/>
      <c r="S15" s="73"/>
      <c r="T15" s="73"/>
      <c r="U15" s="73"/>
      <c r="V15" s="101"/>
      <c r="W15" s="73"/>
      <c r="X15" s="73"/>
      <c r="Y15" s="73"/>
      <c r="Z15" s="73"/>
      <c r="AA15" s="73"/>
      <c r="AB15" s="73"/>
      <c r="AC15" s="73"/>
      <c r="AD15" s="73"/>
      <c r="AE15" s="73"/>
      <c r="AF15" s="101"/>
      <c r="AG15" s="73"/>
      <c r="AH15" s="73"/>
      <c r="AI15" s="73"/>
      <c r="AJ15" s="73"/>
      <c r="AK15" s="73"/>
      <c r="AL15" s="73"/>
      <c r="AM15" s="73"/>
      <c r="AN15" s="73"/>
      <c r="AO15" s="101"/>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28" customFormat="1" ht="24" x14ac:dyDescent="0.2">
      <c r="A1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2" t="s">
        <v>32</v>
      </c>
      <c r="C16" s="28" t="s">
        <v>26</v>
      </c>
      <c r="D16" s="93"/>
      <c r="E16" s="66">
        <v>43262</v>
      </c>
      <c r="F16" s="67">
        <f t="shared" si="7"/>
        <v>43274</v>
      </c>
      <c r="G16" s="29">
        <v>13</v>
      </c>
      <c r="H16" s="30">
        <v>0.9</v>
      </c>
      <c r="I16" s="31">
        <v>4</v>
      </c>
      <c r="J16" s="62"/>
      <c r="K16" s="73"/>
      <c r="L16" s="73"/>
      <c r="M16" s="73"/>
      <c r="N16" s="73"/>
      <c r="O16" s="73"/>
      <c r="P16" s="73"/>
      <c r="Q16" s="73"/>
      <c r="R16" s="73"/>
      <c r="S16" s="73"/>
      <c r="T16" s="73"/>
      <c r="U16" s="73"/>
      <c r="V16" s="101"/>
      <c r="W16" s="73"/>
      <c r="X16" s="73"/>
      <c r="Y16" s="73"/>
      <c r="Z16" s="73"/>
      <c r="AA16" s="73"/>
      <c r="AB16" s="73"/>
      <c r="AC16" s="73"/>
      <c r="AD16" s="73"/>
      <c r="AE16" s="73"/>
      <c r="AF16" s="101"/>
      <c r="AG16" s="73"/>
      <c r="AH16" s="73"/>
      <c r="AI16" s="73"/>
      <c r="AJ16" s="73"/>
      <c r="AK16" s="73"/>
      <c r="AL16" s="73"/>
      <c r="AM16" s="73"/>
      <c r="AN16" s="73"/>
      <c r="AO16" s="101"/>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92" s="28" customFormat="1" ht="18" x14ac:dyDescent="0.2">
      <c r="A1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2" t="s">
        <v>45</v>
      </c>
      <c r="C17" s="28" t="s">
        <v>46</v>
      </c>
      <c r="D17" s="93"/>
      <c r="E17" s="66">
        <v>43276</v>
      </c>
      <c r="F17" s="67">
        <f t="shared" si="7"/>
        <v>43281</v>
      </c>
      <c r="G17" s="29">
        <v>6</v>
      </c>
      <c r="H17" s="30">
        <v>0.7</v>
      </c>
      <c r="I17" s="31">
        <f t="shared" si="5"/>
        <v>5</v>
      </c>
      <c r="J17" s="62"/>
      <c r="K17" s="73"/>
      <c r="L17" s="73"/>
      <c r="M17" s="73"/>
      <c r="N17" s="73"/>
      <c r="O17" s="73"/>
      <c r="P17" s="73"/>
      <c r="Q17" s="73"/>
      <c r="R17" s="73"/>
      <c r="S17" s="73"/>
      <c r="T17" s="73"/>
      <c r="U17" s="73"/>
      <c r="V17" s="101"/>
      <c r="W17" s="73"/>
      <c r="X17" s="73"/>
      <c r="Y17" s="73"/>
      <c r="Z17" s="73"/>
      <c r="AA17" s="73"/>
      <c r="AB17" s="73"/>
      <c r="AC17" s="73"/>
      <c r="AD17" s="73"/>
      <c r="AE17" s="73"/>
      <c r="AF17" s="101"/>
      <c r="AG17" s="73"/>
      <c r="AH17" s="73"/>
      <c r="AI17" s="73"/>
      <c r="AJ17" s="73"/>
      <c r="AK17" s="73"/>
      <c r="AL17" s="73"/>
      <c r="AM17" s="73"/>
      <c r="AN17" s="73"/>
      <c r="AO17" s="101"/>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92" s="28" customFormat="1" ht="18" x14ac:dyDescent="0.2">
      <c r="A1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2" t="s">
        <v>42</v>
      </c>
      <c r="C18" s="28" t="s">
        <v>26</v>
      </c>
      <c r="D18" s="93"/>
      <c r="E18" s="66">
        <v>43269</v>
      </c>
      <c r="F18" s="67">
        <f t="shared" si="7"/>
        <v>43276</v>
      </c>
      <c r="G18" s="29">
        <v>8</v>
      </c>
      <c r="H18" s="30">
        <v>0.95</v>
      </c>
      <c r="I18" s="31">
        <v>4</v>
      </c>
      <c r="J18" s="62"/>
      <c r="K18" s="73"/>
      <c r="L18" s="73"/>
      <c r="M18" s="73"/>
      <c r="N18" s="73"/>
      <c r="O18" s="73"/>
      <c r="P18" s="73"/>
      <c r="Q18" s="73"/>
      <c r="R18" s="73"/>
      <c r="S18" s="73"/>
      <c r="T18" s="73"/>
      <c r="U18" s="73"/>
      <c r="V18" s="101"/>
      <c r="W18" s="73"/>
      <c r="X18" s="73"/>
      <c r="Y18" s="73"/>
      <c r="Z18" s="73"/>
      <c r="AA18" s="73"/>
      <c r="AB18" s="73"/>
      <c r="AC18" s="73"/>
      <c r="AD18" s="73"/>
      <c r="AE18" s="73"/>
      <c r="AF18" s="101"/>
      <c r="AG18" s="73"/>
      <c r="AH18" s="73"/>
      <c r="AI18" s="73"/>
      <c r="AJ18" s="73"/>
      <c r="AK18" s="73"/>
      <c r="AL18" s="73"/>
      <c r="AM18" s="73"/>
      <c r="AN18" s="73"/>
      <c r="AO18" s="101"/>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92"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2"/>
      <c r="D19" s="93"/>
      <c r="E19" s="66"/>
      <c r="F19" s="67" t="str">
        <f t="shared" si="7"/>
        <v xml:space="preserve"> - </v>
      </c>
      <c r="G19" s="29">
        <v>0</v>
      </c>
      <c r="H19" s="30">
        <v>0</v>
      </c>
      <c r="I19" s="31" t="str">
        <f t="shared" si="5"/>
        <v xml:space="preserve"> - </v>
      </c>
      <c r="J19" s="62"/>
      <c r="K19" s="73"/>
      <c r="L19" s="73"/>
      <c r="M19" s="73"/>
      <c r="N19" s="73"/>
      <c r="O19" s="73"/>
      <c r="P19" s="73"/>
      <c r="Q19" s="73"/>
      <c r="R19" s="73"/>
      <c r="S19" s="73"/>
      <c r="T19" s="73"/>
      <c r="U19" s="73"/>
      <c r="V19" s="101"/>
      <c r="W19" s="73"/>
      <c r="X19" s="73"/>
      <c r="Y19" s="73"/>
      <c r="Z19" s="73"/>
      <c r="AA19" s="73"/>
      <c r="AB19" s="73"/>
      <c r="AC19" s="73"/>
      <c r="AD19" s="73"/>
      <c r="AE19" s="73"/>
      <c r="AF19" s="101"/>
      <c r="AG19" s="73"/>
      <c r="AH19" s="73"/>
      <c r="AI19" s="73"/>
      <c r="AJ19" s="73"/>
      <c r="AK19" s="73"/>
      <c r="AL19" s="73"/>
      <c r="AM19" s="73"/>
      <c r="AN19" s="73"/>
      <c r="AO19" s="101"/>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92" s="22" customFormat="1" ht="18" x14ac:dyDescent="0.2">
      <c r="A20" s="20" t="str">
        <f>IF(ISERROR(VALUE(SUBSTITUTE(prevWBS,".",""))),"1",IF(ISERROR(FIND("`",SUBSTITUTE(prevWBS,".","`",1))),TEXT(VALUE(prevWBS)+1,"#"),TEXT(VALUE(LEFT(prevWBS,FIND("`",SUBSTITUTE(prevWBS,".","`",1))-1))+1,"#")))</f>
        <v>3</v>
      </c>
      <c r="B20" s="21" t="s">
        <v>24</v>
      </c>
      <c r="D20" s="23"/>
      <c r="E20" s="68"/>
      <c r="F20" s="68" t="str">
        <f t="shared" si="7"/>
        <v xml:space="preserve"> - </v>
      </c>
      <c r="G20" s="24"/>
      <c r="H20" s="25"/>
      <c r="I20" s="26" t="str">
        <f t="shared" si="5"/>
        <v xml:space="preserve"> - </v>
      </c>
      <c r="J20" s="63"/>
      <c r="K20" s="75"/>
      <c r="L20" s="75"/>
      <c r="M20" s="75"/>
      <c r="N20" s="75"/>
      <c r="O20" s="75"/>
      <c r="P20" s="75"/>
      <c r="Q20" s="75"/>
      <c r="R20" s="75"/>
      <c r="S20" s="75"/>
      <c r="T20" s="75"/>
      <c r="U20" s="75"/>
      <c r="V20" s="101"/>
      <c r="W20" s="75"/>
      <c r="X20" s="75"/>
      <c r="Y20" s="75"/>
      <c r="Z20" s="75"/>
      <c r="AA20" s="75"/>
      <c r="AB20" s="75"/>
      <c r="AC20" s="75"/>
      <c r="AD20" s="75"/>
      <c r="AE20" s="75"/>
      <c r="AF20" s="101"/>
      <c r="AG20" s="75"/>
      <c r="AH20" s="75"/>
      <c r="AI20" s="75"/>
      <c r="AJ20" s="75"/>
      <c r="AK20" s="75"/>
      <c r="AL20" s="75"/>
      <c r="AM20" s="75"/>
      <c r="AN20" s="75"/>
      <c r="AO20" s="101"/>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R20" s="28"/>
      <c r="BS20" s="28"/>
      <c r="BT20" s="28"/>
      <c r="BU20" s="28"/>
      <c r="BV20" s="28"/>
      <c r="BW20" s="28"/>
      <c r="BX20" s="28"/>
      <c r="BY20" s="28"/>
      <c r="BZ20" s="28"/>
      <c r="CA20" s="28"/>
      <c r="CB20" s="28"/>
      <c r="CC20" s="28"/>
      <c r="CD20" s="28"/>
      <c r="CE20" s="28"/>
      <c r="CF20" s="28"/>
      <c r="CG20" s="28"/>
      <c r="CH20" s="28"/>
      <c r="CI20" s="28"/>
      <c r="CJ20" s="28"/>
      <c r="CK20" s="28"/>
      <c r="CL20" s="28"/>
      <c r="CM20" s="28"/>
      <c r="CN20" s="28"/>
    </row>
    <row r="21" spans="1:92" s="28" customFormat="1" ht="18" x14ac:dyDescent="0.2">
      <c r="A21" s="27" t="str">
        <f t="shared" ref="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15" t="s">
        <v>47</v>
      </c>
      <c r="D21" s="93"/>
      <c r="E21" s="66">
        <v>43269</v>
      </c>
      <c r="F21" s="67">
        <f t="shared" ref="F21:F25" si="9">IF(ISBLANK(E21)," - ",IF(G21=0,E21,E21+G21-1))</f>
        <v>43281</v>
      </c>
      <c r="G21" s="29">
        <v>13</v>
      </c>
      <c r="H21" s="30">
        <v>0.1</v>
      </c>
      <c r="I21" s="31">
        <f t="shared" ref="I21:I25" si="10">IF(OR(F21=0,E21=0)," - ",NETWORKDAYS(E21,F21))</f>
        <v>10</v>
      </c>
      <c r="J21" s="62"/>
      <c r="K21" s="73"/>
      <c r="L21" s="73"/>
      <c r="M21" s="73"/>
      <c r="N21" s="73"/>
      <c r="O21" s="73"/>
      <c r="P21" s="73"/>
      <c r="Q21" s="73"/>
      <c r="R21" s="73"/>
      <c r="S21" s="73"/>
      <c r="T21" s="73"/>
      <c r="U21" s="73"/>
      <c r="V21" s="101"/>
      <c r="W21" s="73"/>
      <c r="X21" s="73"/>
      <c r="Y21" s="73"/>
      <c r="Z21" s="73"/>
      <c r="AA21" s="73"/>
      <c r="AB21" s="73"/>
      <c r="AC21" s="73"/>
      <c r="AD21" s="73"/>
      <c r="AE21" s="73"/>
      <c r="AF21" s="101"/>
      <c r="AG21" s="73"/>
      <c r="AH21" s="73"/>
      <c r="AI21" s="73"/>
      <c r="AJ21" s="73"/>
      <c r="AK21" s="73"/>
      <c r="AL21" s="73"/>
      <c r="AM21" s="73"/>
      <c r="AN21" s="73"/>
      <c r="AO21" s="101"/>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92" s="28" customFormat="1" ht="18" x14ac:dyDescent="0.2">
      <c r="A2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2" s="115" t="s">
        <v>39</v>
      </c>
      <c r="C22" s="28" t="s">
        <v>34</v>
      </c>
      <c r="D22" s="93"/>
      <c r="E22" s="66">
        <v>43269</v>
      </c>
      <c r="F22" s="67">
        <f t="shared" si="9"/>
        <v>43278</v>
      </c>
      <c r="G22" s="29">
        <v>10</v>
      </c>
      <c r="H22" s="30">
        <v>0.2</v>
      </c>
      <c r="I22" s="31">
        <f t="shared" si="10"/>
        <v>8</v>
      </c>
      <c r="J22" s="62"/>
      <c r="K22" s="73"/>
      <c r="L22" s="73"/>
      <c r="M22" s="73"/>
      <c r="N22" s="73"/>
      <c r="O22" s="73"/>
      <c r="P22" s="73"/>
      <c r="Q22" s="73"/>
      <c r="R22" s="73"/>
      <c r="S22" s="73"/>
      <c r="T22" s="73"/>
      <c r="U22" s="73"/>
      <c r="V22" s="101"/>
      <c r="W22" s="73"/>
      <c r="X22" s="73"/>
      <c r="Y22" s="73"/>
      <c r="Z22" s="73"/>
      <c r="AA22" s="73"/>
      <c r="AB22" s="73"/>
      <c r="AC22" s="73"/>
      <c r="AD22" s="73"/>
      <c r="AE22" s="73"/>
      <c r="AF22" s="101"/>
      <c r="AG22" s="73"/>
      <c r="AH22" s="73"/>
      <c r="AI22" s="73"/>
      <c r="AJ22" s="73"/>
      <c r="AK22" s="73"/>
      <c r="AL22" s="73"/>
      <c r="AM22" s="73"/>
      <c r="AN22" s="73"/>
      <c r="AO22" s="101"/>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92" s="28" customFormat="1" ht="18" x14ac:dyDescent="0.2">
      <c r="A2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3" s="115" t="s">
        <v>40</v>
      </c>
      <c r="C23" s="28" t="s">
        <v>26</v>
      </c>
      <c r="D23" s="93"/>
      <c r="E23" s="66">
        <v>43270</v>
      </c>
      <c r="F23" s="67">
        <f t="shared" si="9"/>
        <v>43271</v>
      </c>
      <c r="G23" s="29">
        <v>2</v>
      </c>
      <c r="H23" s="30">
        <v>1</v>
      </c>
      <c r="I23" s="31">
        <f t="shared" si="10"/>
        <v>2</v>
      </c>
      <c r="J23" s="62"/>
      <c r="K23" s="73"/>
      <c r="L23" s="73"/>
      <c r="M23" s="73"/>
      <c r="N23" s="73"/>
      <c r="O23" s="73"/>
      <c r="P23" s="73"/>
      <c r="Q23" s="73"/>
      <c r="R23" s="73"/>
      <c r="S23" s="73"/>
      <c r="T23" s="73"/>
      <c r="U23" s="73"/>
      <c r="V23" s="101"/>
      <c r="W23" s="73"/>
      <c r="X23" s="73"/>
      <c r="Y23" s="73"/>
      <c r="Z23" s="73"/>
      <c r="AA23" s="73"/>
      <c r="AB23" s="73"/>
      <c r="AC23" s="73"/>
      <c r="AD23" s="73"/>
      <c r="AE23" s="73"/>
      <c r="AF23" s="101"/>
      <c r="AG23" s="73"/>
      <c r="AH23" s="73"/>
      <c r="AI23" s="73"/>
      <c r="AJ23" s="73"/>
      <c r="AK23" s="73"/>
      <c r="AL23" s="73"/>
      <c r="AM23" s="73"/>
      <c r="AN23" s="73"/>
      <c r="AO23" s="101"/>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92" s="28" customFormat="1" ht="18" x14ac:dyDescent="0.2">
      <c r="A2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4" s="115" t="s">
        <v>41</v>
      </c>
      <c r="C24" s="28" t="s">
        <v>26</v>
      </c>
      <c r="D24" s="93"/>
      <c r="E24" s="66">
        <v>43277</v>
      </c>
      <c r="F24" s="67">
        <f t="shared" si="9"/>
        <v>43278</v>
      </c>
      <c r="G24" s="29">
        <v>2</v>
      </c>
      <c r="H24" s="30">
        <v>0</v>
      </c>
      <c r="I24" s="31">
        <f>IF(OR(F24=0,E24=0)," - ",NETWORKDAYS(E24,F24))</f>
        <v>2</v>
      </c>
      <c r="J24" s="62"/>
      <c r="K24" s="73"/>
      <c r="L24" s="73"/>
      <c r="M24" s="73"/>
      <c r="N24" s="73"/>
      <c r="O24" s="73"/>
      <c r="P24" s="73"/>
      <c r="Q24" s="73"/>
      <c r="R24" s="73"/>
      <c r="S24" s="73"/>
      <c r="T24" s="73"/>
      <c r="U24" s="73"/>
      <c r="V24" s="101"/>
      <c r="W24" s="73"/>
      <c r="X24" s="73"/>
      <c r="Y24" s="73"/>
      <c r="Z24" s="73"/>
      <c r="AA24" s="73"/>
      <c r="AB24" s="73"/>
      <c r="AC24" s="73"/>
      <c r="AD24" s="73"/>
      <c r="AE24" s="73"/>
      <c r="AF24" s="101"/>
      <c r="AG24" s="73"/>
      <c r="AH24" s="73"/>
      <c r="AI24" s="73"/>
      <c r="AJ24" s="73"/>
      <c r="AK24" s="73"/>
      <c r="AL24" s="73"/>
      <c r="AM24" s="73"/>
      <c r="AN24" s="73"/>
      <c r="AO24" s="101"/>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92" s="28" customFormat="1" ht="18" x14ac:dyDescent="0.2">
      <c r="A25"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5" s="115" t="s">
        <v>54</v>
      </c>
      <c r="C25" s="28" t="s">
        <v>26</v>
      </c>
      <c r="D25" s="93"/>
      <c r="E25" s="66">
        <v>43278</v>
      </c>
      <c r="F25" s="67">
        <f t="shared" si="9"/>
        <v>43279</v>
      </c>
      <c r="G25" s="29">
        <v>2</v>
      </c>
      <c r="H25" s="30">
        <v>0</v>
      </c>
      <c r="I25" s="31">
        <f t="shared" si="10"/>
        <v>2</v>
      </c>
      <c r="J25" s="62"/>
      <c r="K25" s="73"/>
      <c r="L25" s="73"/>
      <c r="M25" s="73"/>
      <c r="N25" s="73"/>
      <c r="O25" s="73"/>
      <c r="P25" s="73"/>
      <c r="Q25" s="73"/>
      <c r="R25" s="73"/>
      <c r="S25" s="73"/>
      <c r="T25" s="73"/>
      <c r="U25" s="73"/>
      <c r="V25" s="101"/>
      <c r="W25" s="73"/>
      <c r="X25" s="73"/>
      <c r="Y25" s="73"/>
      <c r="Z25" s="73"/>
      <c r="AA25" s="73"/>
      <c r="AB25" s="73"/>
      <c r="AC25" s="73"/>
      <c r="AD25" s="73"/>
      <c r="AE25" s="73"/>
      <c r="AF25" s="101"/>
      <c r="AG25" s="73"/>
      <c r="AH25" s="73"/>
      <c r="AI25" s="73"/>
      <c r="AJ25" s="73"/>
      <c r="AK25" s="73"/>
      <c r="AL25" s="73"/>
      <c r="AM25" s="73"/>
      <c r="AN25" s="73"/>
      <c r="AO25" s="101"/>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92" s="28" customFormat="1" ht="18" x14ac:dyDescent="0.2">
      <c r="A2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26" s="115" t="s">
        <v>49</v>
      </c>
      <c r="C26" s="28" t="s">
        <v>34</v>
      </c>
      <c r="D26" s="93"/>
      <c r="E26" s="66">
        <v>43270</v>
      </c>
      <c r="F26" s="67">
        <f t="shared" ref="F26" si="11">IF(ISBLANK(E26)," - ",IF(G26=0,E26,E26+G26-1))</f>
        <v>43280</v>
      </c>
      <c r="G26" s="29">
        <v>11</v>
      </c>
      <c r="H26" s="30">
        <v>0</v>
      </c>
      <c r="I26" s="31">
        <v>2</v>
      </c>
      <c r="J26" s="62"/>
      <c r="K26" s="73"/>
      <c r="L26" s="73"/>
      <c r="M26" s="73"/>
      <c r="N26" s="73"/>
      <c r="O26" s="73"/>
      <c r="P26" s="73"/>
      <c r="Q26" s="73"/>
      <c r="R26" s="73"/>
      <c r="S26" s="73"/>
      <c r="T26" s="73"/>
      <c r="U26" s="73"/>
      <c r="V26" s="101"/>
      <c r="W26" s="73"/>
      <c r="X26" s="73"/>
      <c r="Y26" s="73"/>
      <c r="Z26" s="73"/>
      <c r="AA26" s="73"/>
      <c r="AB26" s="73"/>
      <c r="AC26" s="73"/>
      <c r="AD26" s="73"/>
      <c r="AE26" s="73"/>
      <c r="AF26" s="101"/>
      <c r="AG26" s="73"/>
      <c r="AH26" s="73"/>
      <c r="AI26" s="73"/>
      <c r="AJ26" s="73"/>
      <c r="AK26" s="73"/>
      <c r="AL26" s="73"/>
      <c r="AM26" s="73"/>
      <c r="AN26" s="73"/>
      <c r="AO26" s="101"/>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92" s="28" customFormat="1" ht="18" x14ac:dyDescent="0.2">
      <c r="A27"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3.1.5.1</v>
      </c>
      <c r="B27" s="115" t="s">
        <v>51</v>
      </c>
      <c r="C27" s="28" t="s">
        <v>34</v>
      </c>
      <c r="D27" s="93"/>
      <c r="E27" s="66">
        <v>43270</v>
      </c>
      <c r="F27" s="67">
        <f t="shared" ref="F27" si="12">IF(ISBLANK(E27)," - ",IF(G27=0,E27,E27+G27-1))</f>
        <v>43270</v>
      </c>
      <c r="G27" s="29">
        <v>1</v>
      </c>
      <c r="H27" s="30">
        <v>1</v>
      </c>
      <c r="I27" s="31">
        <v>1</v>
      </c>
      <c r="J27" s="62"/>
      <c r="K27" s="73"/>
      <c r="L27" s="73"/>
      <c r="M27" s="73"/>
      <c r="N27" s="73"/>
      <c r="O27" s="73"/>
      <c r="P27" s="73"/>
      <c r="Q27" s="73"/>
      <c r="R27" s="73"/>
      <c r="S27" s="73"/>
      <c r="T27" s="73"/>
      <c r="U27" s="73"/>
      <c r="V27" s="101"/>
      <c r="W27" s="73"/>
      <c r="X27" s="73"/>
      <c r="Y27" s="73"/>
      <c r="Z27" s="73"/>
      <c r="AA27" s="73"/>
      <c r="AB27" s="73"/>
      <c r="AC27" s="73"/>
      <c r="AD27" s="73"/>
      <c r="AE27" s="73"/>
      <c r="AF27" s="101"/>
      <c r="AG27" s="73"/>
      <c r="AH27" s="73"/>
      <c r="AI27" s="73"/>
      <c r="AJ27" s="73"/>
      <c r="AK27" s="73"/>
      <c r="AL27" s="73"/>
      <c r="AM27" s="73"/>
      <c r="AN27" s="73"/>
      <c r="AO27" s="101"/>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92" s="28" customFormat="1" ht="17.25" customHeight="1" x14ac:dyDescent="0.2">
      <c r="A28"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3.1.5.2</v>
      </c>
      <c r="B28" s="115" t="s">
        <v>50</v>
      </c>
      <c r="C28" s="28" t="s">
        <v>34</v>
      </c>
      <c r="D28" s="93"/>
      <c r="E28" s="66">
        <v>43278</v>
      </c>
      <c r="F28" s="67">
        <f>IF(ISBLANK(E28)," - ",IF(G28=0,E28,E28+G28-1))</f>
        <v>43278</v>
      </c>
      <c r="G28" s="29">
        <v>1</v>
      </c>
      <c r="H28" s="30">
        <v>0</v>
      </c>
      <c r="I28" s="31">
        <v>1</v>
      </c>
      <c r="J28" s="62"/>
      <c r="K28" s="73"/>
      <c r="L28" s="73"/>
      <c r="M28" s="73"/>
      <c r="N28" s="73"/>
      <c r="O28" s="73"/>
      <c r="P28" s="73"/>
      <c r="Q28" s="73"/>
      <c r="R28" s="73"/>
      <c r="S28" s="73"/>
      <c r="T28" s="73"/>
      <c r="U28" s="73"/>
      <c r="V28" s="101"/>
      <c r="W28" s="73"/>
      <c r="X28" s="73"/>
      <c r="Y28" s="73"/>
      <c r="Z28" s="73"/>
      <c r="AA28" s="73"/>
      <c r="AB28" s="73"/>
      <c r="AC28" s="73"/>
      <c r="AD28" s="73"/>
      <c r="AE28" s="73"/>
      <c r="AF28" s="101"/>
      <c r="AG28" s="73"/>
      <c r="AH28" s="73"/>
      <c r="AI28" s="73"/>
      <c r="AJ28" s="73"/>
      <c r="AK28" s="73"/>
      <c r="AL28" s="73"/>
      <c r="AM28" s="73"/>
      <c r="AN28" s="73"/>
      <c r="AO28" s="101"/>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92" s="28" customFormat="1" ht="17.25" customHeight="1" x14ac:dyDescent="0.2">
      <c r="A29"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3.1.6</v>
      </c>
      <c r="B29" s="116" t="s">
        <v>61</v>
      </c>
      <c r="C29" s="48" t="s">
        <v>26</v>
      </c>
      <c r="D29" s="46"/>
      <c r="E29" s="66">
        <v>43280</v>
      </c>
      <c r="F29" s="67">
        <f t="shared" ref="F29" si="13">IF(ISBLANK(E29)," - ",IF(G29=0,E29,E29+G29-1))</f>
        <v>43280</v>
      </c>
      <c r="G29" s="29">
        <v>1</v>
      </c>
      <c r="H29" s="30">
        <v>0</v>
      </c>
      <c r="I29" s="47">
        <f t="shared" ref="I29" si="14">IF(OR(F29=0,E29=0)," - ",NETWORKDAYS(E29,F29))</f>
        <v>1</v>
      </c>
      <c r="J29" s="62"/>
      <c r="K29" s="73"/>
      <c r="L29" s="73"/>
      <c r="M29" s="73"/>
      <c r="N29" s="73"/>
      <c r="O29" s="73"/>
      <c r="P29" s="73"/>
      <c r="Q29" s="73"/>
      <c r="R29" s="73"/>
      <c r="S29" s="73"/>
      <c r="T29" s="73"/>
      <c r="U29" s="73"/>
      <c r="V29" s="101"/>
      <c r="W29" s="73"/>
      <c r="X29" s="73"/>
      <c r="Y29" s="73"/>
      <c r="Z29" s="73"/>
      <c r="AA29" s="73"/>
      <c r="AB29" s="73"/>
      <c r="AC29" s="73"/>
      <c r="AD29" s="73"/>
      <c r="AE29" s="73"/>
      <c r="AF29" s="101"/>
      <c r="AG29" s="73"/>
      <c r="AH29" s="73"/>
      <c r="AI29" s="73"/>
      <c r="AJ29" s="73"/>
      <c r="AK29" s="73"/>
      <c r="AL29" s="73"/>
      <c r="AM29" s="73"/>
      <c r="AN29" s="73"/>
      <c r="AO29" s="101"/>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92" s="28" customFormat="1" ht="22.5" customHeight="1" x14ac:dyDescent="0.2">
      <c r="A30"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3.1.7</v>
      </c>
      <c r="B30" s="115" t="s">
        <v>60</v>
      </c>
      <c r="C30" s="28" t="s">
        <v>34</v>
      </c>
      <c r="D30" s="93"/>
      <c r="E30" s="66">
        <v>43270</v>
      </c>
      <c r="F30" s="67">
        <f t="shared" ref="F30" si="15">IF(ISBLANK(E30)," - ",IF(G30=0,E30,E30+G30-1))</f>
        <v>43270</v>
      </c>
      <c r="G30" s="29">
        <v>1</v>
      </c>
      <c r="H30" s="30">
        <v>1</v>
      </c>
      <c r="I30" s="31">
        <f t="shared" ref="I30:I31" si="16">IF(OR(F30=0,E30=0)," - ",NETWORKDAYS(E30,F30))</f>
        <v>1</v>
      </c>
      <c r="J30" s="62"/>
      <c r="K30" s="73"/>
      <c r="L30" s="73"/>
      <c r="M30" s="73"/>
      <c r="N30" s="73"/>
      <c r="O30" s="73"/>
      <c r="P30" s="73"/>
      <c r="Q30" s="73"/>
      <c r="R30" s="73"/>
      <c r="S30" s="73"/>
      <c r="T30" s="73"/>
      <c r="U30" s="73"/>
      <c r="V30" s="101"/>
      <c r="W30" s="73"/>
      <c r="X30" s="73"/>
      <c r="Y30" s="73"/>
      <c r="Z30" s="73"/>
      <c r="AA30" s="73"/>
      <c r="AB30" s="73"/>
      <c r="AC30" s="73"/>
      <c r="AD30" s="73"/>
      <c r="AE30" s="73"/>
      <c r="AF30" s="101"/>
      <c r="AG30" s="73"/>
      <c r="AH30" s="73"/>
      <c r="AI30" s="73"/>
      <c r="AJ30" s="73"/>
      <c r="AK30" s="73"/>
      <c r="AL30" s="73"/>
      <c r="AM30" s="73"/>
      <c r="AN30" s="73"/>
      <c r="AO30" s="101"/>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row>
    <row r="31" spans="1:92" s="28" customFormat="1" ht="18" x14ac:dyDescent="0.2">
      <c r="A3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15" t="s">
        <v>38</v>
      </c>
      <c r="D31" s="93"/>
      <c r="E31" s="66">
        <v>43276</v>
      </c>
      <c r="F31" s="67">
        <f>IF(ISBLANK(E31)," - ",IF(G31=0,E31,E31+G31-1))</f>
        <v>43280</v>
      </c>
      <c r="G31" s="29">
        <v>5</v>
      </c>
      <c r="H31" s="30">
        <v>0.15</v>
      </c>
      <c r="I31" s="31">
        <f t="shared" si="16"/>
        <v>5</v>
      </c>
      <c r="J31" s="62"/>
      <c r="K31" s="73"/>
      <c r="L31" s="73"/>
      <c r="M31" s="73"/>
      <c r="N31" s="73"/>
      <c r="O31" s="73"/>
      <c r="P31" s="73"/>
      <c r="Q31" s="73"/>
      <c r="R31" s="73"/>
      <c r="S31" s="73"/>
      <c r="T31" s="73"/>
      <c r="U31" s="73"/>
      <c r="V31" s="101"/>
      <c r="W31" s="73"/>
      <c r="X31" s="73"/>
      <c r="Y31" s="73"/>
      <c r="Z31" s="73"/>
      <c r="AA31" s="73"/>
      <c r="AB31" s="73"/>
      <c r="AC31" s="73"/>
      <c r="AD31" s="73"/>
      <c r="AE31" s="73"/>
      <c r="AF31" s="101"/>
      <c r="AG31" s="73"/>
      <c r="AH31" s="73"/>
      <c r="AI31" s="73"/>
      <c r="AJ31" s="73"/>
      <c r="AK31" s="73"/>
      <c r="AL31" s="73"/>
      <c r="AM31" s="73"/>
      <c r="AN31" s="73"/>
      <c r="AO31" s="101"/>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92" s="28" customFormat="1" ht="18" x14ac:dyDescent="0.2">
      <c r="A3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2" s="116" t="s">
        <v>55</v>
      </c>
      <c r="C32" s="48" t="s">
        <v>59</v>
      </c>
      <c r="D32" s="46"/>
      <c r="E32" s="66">
        <v>43279</v>
      </c>
      <c r="F32" s="67">
        <f t="shared" ref="F32" si="17">IF(ISBLANK(E32)," - ",IF(G32=0,E32,E32+G32-1))</f>
        <v>43280</v>
      </c>
      <c r="G32" s="29">
        <v>2</v>
      </c>
      <c r="H32" s="30">
        <v>0</v>
      </c>
      <c r="I32" s="47">
        <f>IF(OR(F32=0,E32=0)," - ",NETWORKDAYS(E32,F32))</f>
        <v>2</v>
      </c>
      <c r="J32" s="62"/>
      <c r="K32" s="73"/>
      <c r="L32" s="73"/>
      <c r="M32" s="73"/>
      <c r="N32" s="73"/>
      <c r="O32" s="73"/>
      <c r="P32" s="73"/>
      <c r="Q32" s="73"/>
      <c r="R32" s="73"/>
      <c r="S32" s="73"/>
      <c r="T32" s="73"/>
      <c r="U32" s="73"/>
      <c r="V32" s="101"/>
      <c r="W32" s="73"/>
      <c r="X32" s="73"/>
      <c r="Y32" s="73"/>
      <c r="Z32" s="73"/>
      <c r="AA32" s="73"/>
      <c r="AB32" s="73"/>
      <c r="AC32" s="73"/>
      <c r="AD32" s="73"/>
      <c r="AE32" s="73"/>
      <c r="AF32" s="101"/>
      <c r="AG32" s="73"/>
      <c r="AH32" s="73"/>
      <c r="AI32" s="73"/>
      <c r="AJ32" s="73"/>
      <c r="AK32" s="73"/>
      <c r="AL32" s="73"/>
      <c r="AM32" s="73"/>
      <c r="AN32" s="73"/>
      <c r="AO32" s="101"/>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row>
    <row r="33" spans="1:66" s="28" customFormat="1" ht="18" x14ac:dyDescent="0.2">
      <c r="A3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3" s="116" t="s">
        <v>43</v>
      </c>
      <c r="C33" s="48" t="s">
        <v>26</v>
      </c>
      <c r="D33" s="46"/>
      <c r="E33" s="66">
        <v>43276</v>
      </c>
      <c r="F33" s="67">
        <f t="shared" ref="F33:F41" si="18">IF(ISBLANK(E33)," - ",IF(G33=0,E33,E33+G33-1))</f>
        <v>43277</v>
      </c>
      <c r="G33" s="29">
        <v>2</v>
      </c>
      <c r="H33" s="30">
        <v>0.05</v>
      </c>
      <c r="I33" s="47">
        <f>IF(OR(F33=0,E33=0)," - ",NETWORKDAYS(E33,F33))</f>
        <v>2</v>
      </c>
      <c r="J33" s="62"/>
      <c r="K33" s="73"/>
      <c r="L33" s="73"/>
      <c r="M33" s="73"/>
      <c r="N33" s="73"/>
      <c r="O33" s="73"/>
      <c r="P33" s="73"/>
      <c r="Q33" s="73"/>
      <c r="R33" s="73"/>
      <c r="S33" s="73"/>
      <c r="T33" s="73"/>
      <c r="U33" s="73"/>
      <c r="V33" s="101"/>
      <c r="W33" s="73"/>
      <c r="X33" s="73"/>
      <c r="Y33" s="73"/>
      <c r="Z33" s="73"/>
      <c r="AA33" s="73"/>
      <c r="AB33" s="73"/>
      <c r="AC33" s="73"/>
      <c r="AD33" s="73"/>
      <c r="AE33" s="73"/>
      <c r="AF33" s="101"/>
      <c r="AG33" s="73"/>
      <c r="AH33" s="73"/>
      <c r="AI33" s="73"/>
      <c r="AJ33" s="73"/>
      <c r="AK33" s="73"/>
      <c r="AL33" s="73"/>
      <c r="AM33" s="73"/>
      <c r="AN33" s="73"/>
      <c r="AO33" s="101"/>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row r="34" spans="1:66" s="28" customFormat="1" ht="18" x14ac:dyDescent="0.2">
      <c r="A3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4" s="116" t="s">
        <v>44</v>
      </c>
      <c r="C34" s="48" t="s">
        <v>26</v>
      </c>
      <c r="D34" s="46"/>
      <c r="E34" s="66">
        <v>43277</v>
      </c>
      <c r="F34" s="67">
        <f t="shared" si="18"/>
        <v>43277</v>
      </c>
      <c r="G34" s="29">
        <v>1</v>
      </c>
      <c r="H34" s="30">
        <v>0.2</v>
      </c>
      <c r="I34" s="31">
        <f t="shared" ref="I34:I41" si="19">IF(OR(F34=0,E34=0)," - ",NETWORKDAYS(E34,F34))</f>
        <v>1</v>
      </c>
      <c r="J34" s="62"/>
      <c r="K34" s="73"/>
      <c r="L34" s="73"/>
      <c r="M34" s="73"/>
      <c r="N34" s="73"/>
      <c r="O34" s="73"/>
      <c r="P34" s="73"/>
      <c r="Q34" s="73"/>
      <c r="R34" s="73"/>
      <c r="S34" s="73"/>
      <c r="T34" s="73"/>
      <c r="U34" s="73"/>
      <c r="V34" s="101"/>
      <c r="W34" s="73"/>
      <c r="X34" s="73"/>
      <c r="Y34" s="73"/>
      <c r="Z34" s="73"/>
      <c r="AA34" s="73"/>
      <c r="AB34" s="73"/>
      <c r="AC34" s="73"/>
      <c r="AD34" s="73"/>
      <c r="AE34" s="73"/>
      <c r="AF34" s="101"/>
      <c r="AG34" s="73"/>
      <c r="AH34" s="73"/>
      <c r="AI34" s="73"/>
      <c r="AJ34" s="73"/>
      <c r="AK34" s="73"/>
      <c r="AL34" s="73"/>
      <c r="AM34" s="73"/>
      <c r="AN34" s="73"/>
      <c r="AO34" s="101"/>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row>
    <row r="35" spans="1:66" s="28" customFormat="1" ht="18"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5" s="118" t="s">
        <v>53</v>
      </c>
      <c r="C35" s="48"/>
      <c r="D35" s="46"/>
      <c r="E35" s="66">
        <v>43279</v>
      </c>
      <c r="F35" s="67">
        <f t="shared" ref="F35:F38" si="20">IF(ISBLANK(E35)," - ",IF(G35=0,E35,E35+G35-1))</f>
        <v>43280</v>
      </c>
      <c r="G35" s="29">
        <v>2</v>
      </c>
      <c r="H35" s="30">
        <v>0</v>
      </c>
      <c r="I35" s="47">
        <f t="shared" ref="I35:I38" si="21">IF(OR(F35=0,E35=0)," - ",NETWORKDAYS(E35,F35))</f>
        <v>2</v>
      </c>
      <c r="J35" s="62"/>
      <c r="K35" s="73"/>
      <c r="L35" s="73"/>
      <c r="M35" s="73"/>
      <c r="N35" s="73"/>
      <c r="O35" s="73"/>
      <c r="P35" s="73"/>
      <c r="Q35" s="73"/>
      <c r="R35" s="73"/>
      <c r="S35" s="73"/>
      <c r="T35" s="73"/>
      <c r="U35" s="73"/>
      <c r="V35" s="101"/>
      <c r="W35" s="73"/>
      <c r="X35" s="73"/>
      <c r="Y35" s="73"/>
      <c r="Z35" s="73"/>
      <c r="AA35" s="73"/>
      <c r="AB35" s="73"/>
      <c r="AC35" s="73"/>
      <c r="AD35" s="73"/>
      <c r="AE35" s="73"/>
      <c r="AF35" s="101"/>
      <c r="AG35" s="73"/>
      <c r="AH35" s="73"/>
      <c r="AI35" s="73"/>
      <c r="AJ35" s="73"/>
      <c r="AK35" s="73"/>
      <c r="AL35" s="73"/>
      <c r="AM35" s="73"/>
      <c r="AN35" s="73"/>
      <c r="AO35" s="101"/>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row>
    <row r="36" spans="1:66" s="28" customFormat="1" ht="18" x14ac:dyDescent="0.2">
      <c r="A3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6" s="117" t="s">
        <v>56</v>
      </c>
      <c r="C36" s="104" t="s">
        <v>26</v>
      </c>
      <c r="D36" s="46"/>
      <c r="E36" s="66">
        <v>43280</v>
      </c>
      <c r="F36" s="67">
        <f t="shared" si="20"/>
        <v>43280</v>
      </c>
      <c r="G36" s="29">
        <v>1</v>
      </c>
      <c r="H36" s="30">
        <v>0</v>
      </c>
      <c r="I36" s="31">
        <f t="shared" si="21"/>
        <v>1</v>
      </c>
      <c r="J36" s="62"/>
      <c r="K36" s="73"/>
      <c r="L36" s="73"/>
      <c r="M36" s="73"/>
      <c r="N36" s="73"/>
      <c r="O36" s="73"/>
      <c r="P36" s="73"/>
      <c r="Q36" s="73"/>
      <c r="R36" s="73"/>
      <c r="S36" s="73"/>
      <c r="T36" s="73"/>
      <c r="U36" s="73"/>
      <c r="V36" s="101"/>
      <c r="W36" s="73"/>
      <c r="X36" s="73"/>
      <c r="Y36" s="73"/>
      <c r="Z36" s="73"/>
      <c r="AA36" s="73"/>
      <c r="AB36" s="73"/>
      <c r="AC36" s="73"/>
      <c r="AD36" s="73"/>
      <c r="AE36" s="73"/>
      <c r="AF36" s="101"/>
      <c r="AG36" s="73"/>
      <c r="AH36" s="73"/>
      <c r="AI36" s="73"/>
      <c r="AJ36" s="73"/>
      <c r="AK36" s="73"/>
      <c r="AL36" s="73"/>
      <c r="AM36" s="73"/>
      <c r="AN36" s="73"/>
      <c r="AO36" s="101"/>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row>
    <row r="37" spans="1:66" s="28" customFormat="1" ht="24" x14ac:dyDescent="0.2">
      <c r="A3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7" s="115" t="s">
        <v>57</v>
      </c>
      <c r="D37" s="93"/>
      <c r="E37" s="66">
        <v>43273</v>
      </c>
      <c r="F37" s="67">
        <f t="shared" si="20"/>
        <v>43281</v>
      </c>
      <c r="G37" s="29">
        <v>9</v>
      </c>
      <c r="H37" s="30">
        <v>0.25</v>
      </c>
      <c r="I37" s="31">
        <f t="shared" si="21"/>
        <v>6</v>
      </c>
      <c r="J37" s="62"/>
      <c r="K37" s="73"/>
      <c r="L37" s="73"/>
      <c r="M37" s="73"/>
      <c r="N37" s="73"/>
      <c r="O37" s="73"/>
      <c r="P37" s="73"/>
      <c r="Q37" s="73"/>
      <c r="R37" s="73"/>
      <c r="S37" s="73"/>
      <c r="T37" s="73"/>
      <c r="U37" s="73"/>
      <c r="V37" s="101"/>
      <c r="W37" s="73"/>
      <c r="X37" s="73"/>
      <c r="Y37" s="73"/>
      <c r="Z37" s="73"/>
      <c r="AA37" s="73"/>
      <c r="AB37" s="73"/>
      <c r="AC37" s="73"/>
      <c r="AD37" s="73"/>
      <c r="AE37" s="73"/>
      <c r="AF37" s="101"/>
      <c r="AG37" s="73"/>
      <c r="AH37" s="73"/>
      <c r="AI37" s="73"/>
      <c r="AJ37" s="73"/>
      <c r="AK37" s="73"/>
      <c r="AL37" s="73"/>
      <c r="AM37" s="73"/>
      <c r="AN37" s="73"/>
      <c r="AO37" s="101"/>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row>
    <row r="38" spans="1:66" s="28" customFormat="1" ht="18" x14ac:dyDescent="0.2">
      <c r="A3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8" s="48" t="s">
        <v>4</v>
      </c>
      <c r="C38" s="48"/>
      <c r="D38" s="46"/>
      <c r="E38" s="66">
        <v>43279</v>
      </c>
      <c r="F38" s="67">
        <f t="shared" si="20"/>
        <v>43279</v>
      </c>
      <c r="G38" s="29"/>
      <c r="H38" s="30">
        <v>0</v>
      </c>
      <c r="I38" s="47">
        <f t="shared" si="21"/>
        <v>1</v>
      </c>
      <c r="J38" s="62"/>
      <c r="K38" s="73"/>
      <c r="L38" s="73"/>
      <c r="M38" s="73"/>
      <c r="N38" s="73"/>
      <c r="O38" s="73"/>
      <c r="P38" s="73"/>
      <c r="Q38" s="73"/>
      <c r="R38" s="73"/>
      <c r="S38" s="73"/>
      <c r="T38" s="73"/>
      <c r="U38" s="73"/>
      <c r="V38" s="101"/>
      <c r="W38" s="73"/>
      <c r="X38" s="73"/>
      <c r="Y38" s="73"/>
      <c r="Z38" s="73"/>
      <c r="AA38" s="73"/>
      <c r="AB38" s="73"/>
      <c r="AC38" s="73"/>
      <c r="AD38" s="73"/>
      <c r="AE38" s="73"/>
      <c r="AF38" s="101"/>
      <c r="AG38" s="73"/>
      <c r="AH38" s="73"/>
      <c r="AI38" s="73"/>
      <c r="AJ38" s="73"/>
      <c r="AK38" s="73"/>
      <c r="AL38" s="73"/>
      <c r="AM38" s="73"/>
      <c r="AN38" s="73"/>
      <c r="AO38" s="101"/>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row>
    <row r="39" spans="1:66" s="28" customFormat="1" ht="18" x14ac:dyDescent="0.2">
      <c r="A3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9" s="48" t="s">
        <v>4</v>
      </c>
      <c r="C39" s="48"/>
      <c r="D39" s="46"/>
      <c r="E39" s="66">
        <v>43279</v>
      </c>
      <c r="F39" s="67">
        <f t="shared" si="18"/>
        <v>43279</v>
      </c>
      <c r="G39" s="29"/>
      <c r="H39" s="30">
        <v>0</v>
      </c>
      <c r="I39" s="47">
        <f>IF(OR(F39=0,E39=0)," - ",NETWORKDAYS(E39,F39))</f>
        <v>1</v>
      </c>
      <c r="J39" s="62"/>
      <c r="K39" s="73"/>
      <c r="L39" s="73"/>
      <c r="M39" s="73"/>
      <c r="N39" s="73"/>
      <c r="O39" s="73"/>
      <c r="P39" s="73"/>
      <c r="Q39" s="73"/>
      <c r="R39" s="73"/>
      <c r="S39" s="73"/>
      <c r="T39" s="73"/>
      <c r="U39" s="73"/>
      <c r="V39" s="101"/>
      <c r="W39" s="73"/>
      <c r="X39" s="73"/>
      <c r="Y39" s="73"/>
      <c r="Z39" s="73"/>
      <c r="AA39" s="73"/>
      <c r="AB39" s="73"/>
      <c r="AC39" s="73"/>
      <c r="AD39" s="73"/>
      <c r="AE39" s="73"/>
      <c r="AF39" s="101"/>
      <c r="AG39" s="73"/>
      <c r="AH39" s="73"/>
      <c r="AI39" s="73"/>
      <c r="AJ39" s="73"/>
      <c r="AK39" s="73"/>
      <c r="AL39" s="73"/>
      <c r="AM39" s="73"/>
      <c r="AN39" s="73"/>
      <c r="AO39" s="101"/>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row>
    <row r="40" spans="1:66" s="28" customFormat="1" ht="18" x14ac:dyDescent="0.2">
      <c r="A4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0" s="48" t="s">
        <v>4</v>
      </c>
      <c r="C40" s="48"/>
      <c r="D40" s="46"/>
      <c r="E40" s="66">
        <v>43280</v>
      </c>
      <c r="F40" s="67">
        <f t="shared" si="18"/>
        <v>43280</v>
      </c>
      <c r="G40" s="29"/>
      <c r="H40" s="30">
        <v>0</v>
      </c>
      <c r="I40" s="47">
        <f t="shared" si="19"/>
        <v>1</v>
      </c>
      <c r="J40" s="62"/>
      <c r="K40" s="73"/>
      <c r="L40" s="73"/>
      <c r="M40" s="73"/>
      <c r="N40" s="73"/>
      <c r="O40" s="73"/>
      <c r="P40" s="73"/>
      <c r="Q40" s="73"/>
      <c r="R40" s="73"/>
      <c r="S40" s="73"/>
      <c r="T40" s="73"/>
      <c r="U40" s="73"/>
      <c r="V40" s="101"/>
      <c r="W40" s="73"/>
      <c r="X40" s="73"/>
      <c r="Y40" s="73"/>
      <c r="Z40" s="73"/>
      <c r="AA40" s="73"/>
      <c r="AB40" s="73"/>
      <c r="AC40" s="73"/>
      <c r="AD40" s="73"/>
      <c r="AE40" s="73"/>
      <c r="AF40" s="101"/>
      <c r="AG40" s="73"/>
      <c r="AH40" s="73"/>
      <c r="AI40" s="73"/>
      <c r="AJ40" s="73"/>
      <c r="AK40" s="73"/>
      <c r="AL40" s="73"/>
      <c r="AM40" s="73"/>
      <c r="AN40" s="73"/>
      <c r="AO40" s="101"/>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row>
    <row r="41" spans="1:66" s="28" customFormat="1" ht="18" x14ac:dyDescent="0.2">
      <c r="A41" s="95" t="str">
        <f>IF(ISERROR(VALUE(SUBSTITUTE(prevWBS,".",""))),"1",IF(ISERROR(FIND("`",SUBSTITUTE(prevWBS,".","`",1))),TEXT(VALUE(prevWBS)+1,"#"),TEXT(VALUE(LEFT(prevWBS,FIND("`",SUBSTITUTE(prevWBS,".","`",1))-1))+1,"#")))</f>
        <v>4</v>
      </c>
      <c r="B41" s="96" t="s">
        <v>29</v>
      </c>
      <c r="C41" s="45"/>
      <c r="D41" s="46"/>
      <c r="E41" s="66"/>
      <c r="F41" s="67" t="str">
        <f t="shared" si="18"/>
        <v xml:space="preserve"> - </v>
      </c>
      <c r="G41" s="29">
        <v>0</v>
      </c>
      <c r="H41" s="30">
        <v>0</v>
      </c>
      <c r="I41" s="31" t="str">
        <f t="shared" si="19"/>
        <v xml:space="preserve"> - </v>
      </c>
      <c r="J41" s="63"/>
      <c r="K41" s="75"/>
      <c r="L41" s="75"/>
      <c r="M41" s="75"/>
      <c r="N41" s="75"/>
      <c r="O41" s="75"/>
      <c r="P41" s="75"/>
      <c r="Q41" s="75"/>
      <c r="R41" s="75"/>
      <c r="S41" s="75"/>
      <c r="T41" s="75"/>
      <c r="U41" s="75"/>
      <c r="V41" s="101"/>
      <c r="W41" s="75"/>
      <c r="X41" s="75"/>
      <c r="Y41" s="75"/>
      <c r="Z41" s="75"/>
      <c r="AA41" s="75"/>
      <c r="AB41" s="75"/>
      <c r="AC41" s="75"/>
      <c r="AD41" s="75"/>
      <c r="AE41" s="75"/>
      <c r="AF41" s="101"/>
      <c r="AG41" s="75"/>
      <c r="AH41" s="75"/>
      <c r="AI41" s="75"/>
      <c r="AJ41" s="75"/>
      <c r="AK41" s="75"/>
      <c r="AL41" s="75"/>
      <c r="AM41" s="75"/>
      <c r="AN41" s="75"/>
      <c r="AO41" s="101"/>
      <c r="AP41" s="75"/>
      <c r="AQ41" s="75"/>
      <c r="AR41" s="75"/>
      <c r="AS41" s="75"/>
      <c r="AT41" s="73"/>
      <c r="AU41" s="73"/>
      <c r="AV41" s="73"/>
      <c r="AW41" s="73"/>
      <c r="AX41" s="73"/>
      <c r="AY41" s="73"/>
      <c r="AZ41" s="73"/>
      <c r="BA41" s="73"/>
      <c r="BB41" s="73"/>
      <c r="BC41" s="73"/>
      <c r="BD41" s="73"/>
      <c r="BE41" s="73"/>
      <c r="BF41" s="73"/>
      <c r="BG41" s="73"/>
      <c r="BH41" s="73"/>
      <c r="BI41" s="73"/>
      <c r="BJ41" s="73"/>
      <c r="BK41" s="73"/>
      <c r="BL41" s="73"/>
      <c r="BM41" s="73"/>
      <c r="BN41" s="73"/>
    </row>
    <row r="42" spans="1:66" s="28" customFormat="1" ht="18" x14ac:dyDescent="0.2">
      <c r="A4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92" t="s">
        <v>2</v>
      </c>
      <c r="D42" s="93"/>
      <c r="E42" s="66"/>
      <c r="F42" s="67" t="str">
        <f t="shared" si="7"/>
        <v xml:space="preserve"> - </v>
      </c>
      <c r="G42" s="29">
        <v>0</v>
      </c>
      <c r="H42" s="30">
        <v>0</v>
      </c>
      <c r="I42" s="31" t="str">
        <f t="shared" si="5"/>
        <v xml:space="preserve"> - </v>
      </c>
      <c r="J42" s="62"/>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row>
    <row r="43" spans="1:66" s="28" customFormat="1" ht="18" x14ac:dyDescent="0.2">
      <c r="A43" s="27"/>
      <c r="B43" s="92"/>
      <c r="D43" s="93"/>
      <c r="E43" s="66"/>
      <c r="F43" s="67" t="str">
        <f t="shared" si="7"/>
        <v xml:space="preserve"> - </v>
      </c>
      <c r="G43" s="29">
        <v>0</v>
      </c>
      <c r="H43" s="30">
        <v>0</v>
      </c>
      <c r="I43" s="31" t="str">
        <f t="shared" si="5"/>
        <v xml:space="preserve"> - </v>
      </c>
      <c r="J43" s="62"/>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row>
    <row r="44" spans="1:66" s="37" customFormat="1" ht="18" x14ac:dyDescent="0.2">
      <c r="A44" s="27"/>
      <c r="B44" s="92"/>
      <c r="C44" s="28"/>
      <c r="D44" s="93"/>
      <c r="E44" s="66"/>
      <c r="F44" s="67" t="str">
        <f t="shared" si="7"/>
        <v xml:space="preserve"> - </v>
      </c>
      <c r="G44" s="29">
        <v>0</v>
      </c>
      <c r="H44" s="30">
        <v>0</v>
      </c>
      <c r="I44" s="31" t="str">
        <f t="shared" si="5"/>
        <v xml:space="preserve"> - </v>
      </c>
      <c r="J44" s="64"/>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row>
    <row r="45" spans="1:66" s="37" customFormat="1" ht="18" x14ac:dyDescent="0.2">
      <c r="A45" s="27"/>
      <c r="B45" s="92"/>
      <c r="C45" s="28"/>
      <c r="D45" s="93"/>
      <c r="E45" s="66"/>
      <c r="F45" s="67" t="str">
        <f t="shared" si="7"/>
        <v xml:space="preserve"> - </v>
      </c>
      <c r="G45" s="29">
        <v>0</v>
      </c>
      <c r="H45" s="30">
        <v>0</v>
      </c>
      <c r="I45" s="31" t="str">
        <f t="shared" si="5"/>
        <v xml:space="preserve"> - </v>
      </c>
      <c r="J45" s="64"/>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row>
    <row r="46" spans="1:66" s="42" customFormat="1" ht="18" x14ac:dyDescent="0.2">
      <c r="A46" s="27"/>
      <c r="B46" s="92"/>
      <c r="C46" s="28"/>
      <c r="D46" s="93"/>
      <c r="E46" s="66"/>
      <c r="F46" s="67" t="str">
        <f t="shared" si="7"/>
        <v xml:space="preserve"> - </v>
      </c>
      <c r="G46" s="29">
        <v>0</v>
      </c>
      <c r="H46" s="30">
        <v>0</v>
      </c>
      <c r="I46" s="31" t="str">
        <f t="shared" si="5"/>
        <v xml:space="preserve"> - </v>
      </c>
      <c r="J46" s="10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row>
    <row r="47" spans="1:66" s="37" customFormat="1" ht="18" x14ac:dyDescent="0.2">
      <c r="A47" s="27"/>
      <c r="B47" s="32"/>
      <c r="C47" s="32"/>
      <c r="D47" s="33"/>
      <c r="E47" s="69"/>
      <c r="F47" s="69"/>
      <c r="G47" s="34"/>
      <c r="H47" s="35"/>
      <c r="I47" s="36" t="str">
        <f t="shared" si="5"/>
        <v xml:space="preserve"> - </v>
      </c>
      <c r="J47" s="10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row>
    <row r="48" spans="1:66" s="37" customFormat="1" ht="18" x14ac:dyDescent="0.2">
      <c r="A48" s="27"/>
      <c r="B48" s="32"/>
      <c r="C48" s="32"/>
      <c r="D48" s="33"/>
      <c r="E48" s="69"/>
      <c r="F48" s="69"/>
      <c r="G48" s="34"/>
      <c r="H48" s="35"/>
      <c r="I48" s="36" t="str">
        <f t="shared" si="5"/>
        <v xml:space="preserve"> - </v>
      </c>
      <c r="J48" s="65"/>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row>
    <row r="49" spans="1:66" s="37" customFormat="1" ht="18" x14ac:dyDescent="0.2">
      <c r="A49" s="38" t="s">
        <v>1</v>
      </c>
      <c r="B49" s="39"/>
      <c r="C49" s="40"/>
      <c r="D49" s="40"/>
      <c r="E49" s="70"/>
      <c r="F49" s="70"/>
      <c r="G49" s="41"/>
      <c r="H49" s="41"/>
      <c r="I49" s="41"/>
      <c r="J49" s="65"/>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row>
    <row r="50" spans="1:66" s="37" customFormat="1" ht="18" x14ac:dyDescent="0.2">
      <c r="A50" s="43" t="s">
        <v>3</v>
      </c>
      <c r="B50" s="44"/>
      <c r="C50" s="44"/>
      <c r="D50" s="44"/>
      <c r="E50" s="71"/>
      <c r="F50" s="71"/>
      <c r="G50" s="44"/>
      <c r="H50" s="44"/>
      <c r="I50" s="44"/>
      <c r="J50" s="65"/>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row>
    <row r="51" spans="1:66" s="37" customFormat="1" ht="18" x14ac:dyDescent="0.2">
      <c r="A51" s="95" t="str">
        <f>IF(ISERROR(VALUE(SUBSTITUTE(prevWBS,".",""))),"1",IF(ISERROR(FIND("`",SUBSTITUTE(prevWBS,".","`",1))),TEXT(VALUE(prevWBS)+1,"#"),TEXT(VALUE(LEFT(prevWBS,FIND("`",SUBSTITUTE(prevWBS,".","`",1))-1))+1,"#")))</f>
        <v>1</v>
      </c>
      <c r="B51" s="96" t="s">
        <v>10</v>
      </c>
      <c r="C51" s="45"/>
      <c r="D51" s="46"/>
      <c r="E51" s="66"/>
      <c r="F51" s="67" t="str">
        <f t="shared" ref="F51:F54" si="22">IF(ISBLANK(E51)," - ",IF(G51=0,E51,E51+G51-1))</f>
        <v xml:space="preserve"> - </v>
      </c>
      <c r="G51" s="29"/>
      <c r="H51" s="30"/>
      <c r="I51" s="47" t="str">
        <f>IF(OR(F51=0,E51=0)," - ",NETWORKDAYS(E51,F51))</f>
        <v xml:space="preserve"> - </v>
      </c>
      <c r="J51" s="65"/>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row>
    <row r="52" spans="1:66" s="12" customFormat="1" x14ac:dyDescent="0.2">
      <c r="A5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2" s="48" t="s">
        <v>4</v>
      </c>
      <c r="C52" s="48"/>
      <c r="D52" s="46"/>
      <c r="E52" s="66"/>
      <c r="F52" s="67" t="str">
        <f t="shared" si="22"/>
        <v xml:space="preserve"> - </v>
      </c>
      <c r="G52" s="29"/>
      <c r="H52" s="30"/>
      <c r="I52" s="47" t="str">
        <f t="shared" ref="I52:I54" si="23">IF(OR(F52=0,E52=0)," - ",NETWORKDAYS(E52,F52))</f>
        <v xml:space="preserve"> - </v>
      </c>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A5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3" s="49" t="s">
        <v>5</v>
      </c>
      <c r="C53" s="48"/>
      <c r="D53" s="46"/>
      <c r="E53" s="66"/>
      <c r="F53" s="67" t="str">
        <f t="shared" si="22"/>
        <v xml:space="preserve"> - </v>
      </c>
      <c r="G53" s="29"/>
      <c r="H53" s="30"/>
      <c r="I53" s="47" t="str">
        <f t="shared" si="23"/>
        <v xml:space="preserve"> - </v>
      </c>
    </row>
    <row r="54" spans="1:66" x14ac:dyDescent="0.2">
      <c r="A54"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4" s="49" t="s">
        <v>6</v>
      </c>
      <c r="C54" s="48"/>
      <c r="D54" s="46"/>
      <c r="E54" s="66"/>
      <c r="F54" s="67" t="str">
        <f t="shared" si="22"/>
        <v xml:space="preserve"> - </v>
      </c>
      <c r="G54" s="29"/>
      <c r="H54" s="30"/>
      <c r="I54" s="47" t="str">
        <f t="shared" si="23"/>
        <v xml:space="preserve"> - </v>
      </c>
    </row>
    <row r="55" spans="1:66" x14ac:dyDescent="0.2">
      <c r="A55" s="9"/>
      <c r="B55" s="10"/>
      <c r="C55" s="10"/>
      <c r="D55" s="11"/>
      <c r="E55" s="10"/>
      <c r="F55" s="10"/>
      <c r="G55" s="10"/>
      <c r="H55" s="10"/>
      <c r="I55"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H42:H54">
    <cfRule type="dataBar" priority="6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3" priority="110">
      <formula>K$6=TODAY()</formula>
    </cfRule>
  </conditionalFormatting>
  <conditionalFormatting sqref="K8:BN39">
    <cfRule type="expression" dxfId="12" priority="113">
      <formula>AND($E8&lt;=K$6,ROUNDDOWN(($F8-$E8+1)*$H8,0)+$E8-1&gt;=K$6)</formula>
    </cfRule>
    <cfRule type="expression" dxfId="11" priority="114">
      <formula>AND(NOT(ISBLANK($E8)),$E8&lt;=K$6,$F8&gt;=K$6)</formula>
    </cfRule>
  </conditionalFormatting>
  <conditionalFormatting sqref="K42:BN51 AU41:BN41 K6:BN40">
    <cfRule type="expression" dxfId="10" priority="73">
      <formula>K$6=TODAY()</formula>
    </cfRule>
  </conditionalFormatting>
  <conditionalFormatting sqref="H21:H28">
    <cfRule type="dataBar" priority="62">
      <dataBar>
        <cfvo type="num" val="0"/>
        <cfvo type="num" val="1"/>
        <color theme="0" tint="-0.34998626667073579"/>
      </dataBar>
      <extLst>
        <ext xmlns:x14="http://schemas.microsoft.com/office/spreadsheetml/2009/9/main" uri="{B025F937-C7B1-47D3-B67F-A62EFF666E3E}">
          <x14:id>{2FF0FC17-99F8-4043-8C72-4D80C2CF5D75}</x14:id>
        </ext>
      </extLst>
    </cfRule>
  </conditionalFormatting>
  <conditionalFormatting sqref="K41:BN51">
    <cfRule type="expression" dxfId="9" priority="124">
      <formula>AND($E44&lt;=K$6,ROUNDDOWN(($F44-$E44+1)*$H44,0)+$E44-1&gt;=K$6)</formula>
    </cfRule>
    <cfRule type="expression" dxfId="8" priority="125">
      <formula>AND(NOT(ISBLANK($E44)),$E44&lt;=K$6,$F44&gt;=K$6)</formula>
    </cfRule>
  </conditionalFormatting>
  <conditionalFormatting sqref="K41:AT41">
    <cfRule type="expression" dxfId="7" priority="54">
      <formula>K$6=TODAY()</formula>
    </cfRule>
  </conditionalFormatting>
  <conditionalFormatting sqref="AL1">
    <cfRule type="expression" dxfId="6" priority="52">
      <formula>AND($E1&lt;=AL$6,ROUNDDOWN(($F1-$E1+1)*$H1,0)+$E1-1&gt;=AL$6)</formula>
    </cfRule>
    <cfRule type="expression" dxfId="5" priority="53">
      <formula>AND(NOT(ISBLANK($E1)),$E1&lt;=AL$6,$F1&gt;=AL$6)</formula>
    </cfRule>
  </conditionalFormatting>
  <conditionalFormatting sqref="AL1">
    <cfRule type="expression" dxfId="4" priority="51">
      <formula>AL$6=TODAY()</formula>
    </cfRule>
  </conditionalFormatting>
  <conditionalFormatting sqref="H30">
    <cfRule type="dataBar" priority="50">
      <dataBar>
        <cfvo type="num" val="0"/>
        <cfvo type="num" val="1"/>
        <color theme="0" tint="-0.34998626667073579"/>
      </dataBar>
      <extLst>
        <ext xmlns:x14="http://schemas.microsoft.com/office/spreadsheetml/2009/9/main" uri="{B025F937-C7B1-47D3-B67F-A62EFF666E3E}">
          <x14:id>{5C64F880-8A0C-4584-AFDF-B638FC4C36DA}</x14:id>
        </ext>
      </extLst>
    </cfRule>
  </conditionalFormatting>
  <conditionalFormatting sqref="H34">
    <cfRule type="dataBar" priority="47">
      <dataBar>
        <cfvo type="num" val="0"/>
        <cfvo type="num" val="1"/>
        <color theme="0" tint="-0.34998626667073579"/>
      </dataBar>
      <extLst>
        <ext xmlns:x14="http://schemas.microsoft.com/office/spreadsheetml/2009/9/main" uri="{B025F937-C7B1-47D3-B67F-A62EFF666E3E}">
          <x14:id>{D7147305-2FDA-4D83-8784-CC850D249858}</x14:id>
        </ext>
      </extLst>
    </cfRule>
  </conditionalFormatting>
  <conditionalFormatting sqref="H31">
    <cfRule type="dataBar" priority="39">
      <dataBar>
        <cfvo type="num" val="0"/>
        <cfvo type="num" val="1"/>
        <color theme="0" tint="-0.34998626667073579"/>
      </dataBar>
      <extLst>
        <ext xmlns:x14="http://schemas.microsoft.com/office/spreadsheetml/2009/9/main" uri="{B025F937-C7B1-47D3-B67F-A62EFF666E3E}">
          <x14:id>{609E9530-E021-45F6-B3E1-5EEB2E7C3686}</x14:id>
        </ext>
      </extLst>
    </cfRule>
  </conditionalFormatting>
  <conditionalFormatting sqref="H33">
    <cfRule type="dataBar" priority="38">
      <dataBar>
        <cfvo type="num" val="0"/>
        <cfvo type="num" val="1"/>
        <color theme="0" tint="-0.34998626667073579"/>
      </dataBar>
      <extLst>
        <ext xmlns:x14="http://schemas.microsoft.com/office/spreadsheetml/2009/9/main" uri="{B025F937-C7B1-47D3-B67F-A62EFF666E3E}">
          <x14:id>{0AB73D50-B8AC-457F-B05A-DA87AF1152F6}</x14:id>
        </ext>
      </extLst>
    </cfRule>
  </conditionalFormatting>
  <conditionalFormatting sqref="H31">
    <cfRule type="dataBar" priority="28">
      <dataBar>
        <cfvo type="num" val="0"/>
        <cfvo type="num" val="1"/>
        <color theme="0" tint="-0.34998626667073579"/>
      </dataBar>
      <extLst>
        <ext xmlns:x14="http://schemas.microsoft.com/office/spreadsheetml/2009/9/main" uri="{B025F937-C7B1-47D3-B67F-A62EFF666E3E}">
          <x14:id>{EBC10F2E-E54B-45E6-8923-45FB9F1B71DE}</x14:id>
        </ext>
      </extLst>
    </cfRule>
  </conditionalFormatting>
  <conditionalFormatting sqref="H33">
    <cfRule type="dataBar" priority="27">
      <dataBar>
        <cfvo type="num" val="0"/>
        <cfvo type="num" val="1"/>
        <color theme="0" tint="-0.34998626667073579"/>
      </dataBar>
      <extLst>
        <ext xmlns:x14="http://schemas.microsoft.com/office/spreadsheetml/2009/9/main" uri="{B025F937-C7B1-47D3-B67F-A62EFF666E3E}">
          <x14:id>{97077C9B-785B-4ACC-A89C-64375BE07876}</x14:id>
        </ext>
      </extLst>
    </cfRule>
  </conditionalFormatting>
  <conditionalFormatting sqref="H34">
    <cfRule type="dataBar" priority="25">
      <dataBar>
        <cfvo type="num" val="0"/>
        <cfvo type="num" val="1"/>
        <color theme="0" tint="-0.34998626667073579"/>
      </dataBar>
      <extLst>
        <ext xmlns:x14="http://schemas.microsoft.com/office/spreadsheetml/2009/9/main" uri="{B025F937-C7B1-47D3-B67F-A62EFF666E3E}">
          <x14:id>{0AF6C42B-73F3-4CE9-A500-571B77CE6F5B}</x14:id>
        </ext>
      </extLst>
    </cfRule>
  </conditionalFormatting>
  <conditionalFormatting sqref="K34:AP40">
    <cfRule type="expression" dxfId="3" priority="145">
      <formula>AND(#REF!&lt;=K$6,ROUNDDOWN((#REF!-#REF!+1)*#REF!,0)+#REF!-1&gt;=K$6)</formula>
    </cfRule>
    <cfRule type="expression" dxfId="2" priority="146">
      <formula>AND(NOT(ISBLANK(#REF!)),#REF!&lt;=K$6,#REF!&gt;=K$6)</formula>
    </cfRule>
  </conditionalFormatting>
  <conditionalFormatting sqref="K40:BN40">
    <cfRule type="expression" dxfId="1" priority="165">
      <formula>AND(#REF!&lt;=K$6,ROUNDDOWN((#REF!-#REF!+1)*#REF!,0)+#REF!-1&gt;=K$6)</formula>
    </cfRule>
    <cfRule type="expression" dxfId="0" priority="166">
      <formula>AND(NOT(ISBLANK(#REF!)),#REF!&lt;=K$6,#REF!&gt;=K$6)</formula>
    </cfRule>
  </conditionalFormatting>
  <conditionalFormatting sqref="H39">
    <cfRule type="dataBar" priority="19">
      <dataBar>
        <cfvo type="num" val="0"/>
        <cfvo type="num" val="1"/>
        <color theme="0" tint="-0.34998626667073579"/>
      </dataBar>
      <extLst>
        <ext xmlns:x14="http://schemas.microsoft.com/office/spreadsheetml/2009/9/main" uri="{B025F937-C7B1-47D3-B67F-A62EFF666E3E}">
          <x14:id>{3EFF89D5-DD93-4085-AE40-B42B93333C2B}</x14:id>
        </ext>
      </extLst>
    </cfRule>
  </conditionalFormatting>
  <conditionalFormatting sqref="H40">
    <cfRule type="dataBar" priority="18">
      <dataBar>
        <cfvo type="num" val="0"/>
        <cfvo type="num" val="1"/>
        <color theme="0" tint="-0.34998626667073579"/>
      </dataBar>
      <extLst>
        <ext xmlns:x14="http://schemas.microsoft.com/office/spreadsheetml/2009/9/main" uri="{B025F937-C7B1-47D3-B67F-A62EFF666E3E}">
          <x14:id>{97B7FB37-0C3C-46ED-9E82-117564CBC8A6}</x14:id>
        </ext>
      </extLst>
    </cfRule>
  </conditionalFormatting>
  <conditionalFormatting sqref="H35">
    <cfRule type="dataBar" priority="17">
      <dataBar>
        <cfvo type="num" val="0"/>
        <cfvo type="num" val="1"/>
        <color theme="0" tint="-0.34998626667073579"/>
      </dataBar>
      <extLst>
        <ext xmlns:x14="http://schemas.microsoft.com/office/spreadsheetml/2009/9/main" uri="{B025F937-C7B1-47D3-B67F-A62EFF666E3E}">
          <x14:id>{4349B167-0C40-4855-A51F-300A746BA11D}</x14:id>
        </ext>
      </extLst>
    </cfRule>
  </conditionalFormatting>
  <conditionalFormatting sqref="H36">
    <cfRule type="dataBar" priority="11">
      <dataBar>
        <cfvo type="num" val="0"/>
        <cfvo type="num" val="1"/>
        <color theme="0" tint="-0.34998626667073579"/>
      </dataBar>
      <extLst>
        <ext xmlns:x14="http://schemas.microsoft.com/office/spreadsheetml/2009/9/main" uri="{B025F937-C7B1-47D3-B67F-A62EFF666E3E}">
          <x14:id>{DE6D0839-4422-4A42-99E0-9A574FAC224C}</x14:id>
        </ext>
      </extLst>
    </cfRule>
  </conditionalFormatting>
  <conditionalFormatting sqref="H38">
    <cfRule type="dataBar" priority="13">
      <dataBar>
        <cfvo type="num" val="0"/>
        <cfvo type="num" val="1"/>
        <color theme="0" tint="-0.34998626667073579"/>
      </dataBar>
      <extLst>
        <ext xmlns:x14="http://schemas.microsoft.com/office/spreadsheetml/2009/9/main" uri="{B025F937-C7B1-47D3-B67F-A62EFF666E3E}">
          <x14:id>{F6FD27C3-F907-428F-9C4D-9091BAE61A81}</x14:id>
        </ext>
      </extLst>
    </cfRule>
  </conditionalFormatting>
  <conditionalFormatting sqref="H36">
    <cfRule type="dataBar" priority="12">
      <dataBar>
        <cfvo type="num" val="0"/>
        <cfvo type="num" val="1"/>
        <color theme="0" tint="-0.34998626667073579"/>
      </dataBar>
      <extLst>
        <ext xmlns:x14="http://schemas.microsoft.com/office/spreadsheetml/2009/9/main" uri="{B025F937-C7B1-47D3-B67F-A62EFF666E3E}">
          <x14:id>{9D5DC2D6-C0D8-4736-A8B9-DD34AE537E7C}</x14:id>
        </ext>
      </extLst>
    </cfRule>
  </conditionalFormatting>
  <conditionalFormatting sqref="H37">
    <cfRule type="dataBar" priority="8">
      <dataBar>
        <cfvo type="num" val="0"/>
        <cfvo type="num" val="1"/>
        <color theme="0" tint="-0.34998626667073579"/>
      </dataBar>
      <extLst>
        <ext xmlns:x14="http://schemas.microsoft.com/office/spreadsheetml/2009/9/main" uri="{B025F937-C7B1-47D3-B67F-A62EFF666E3E}">
          <x14:id>{CEC79A96-5D7E-4788-9E7F-37A8A2CCCF2A}</x14:id>
        </ext>
      </extLst>
    </cfRule>
  </conditionalFormatting>
  <conditionalFormatting sqref="H37">
    <cfRule type="dataBar" priority="7">
      <dataBar>
        <cfvo type="num" val="0"/>
        <cfvo type="num" val="1"/>
        <color theme="0" tint="-0.34998626667073579"/>
      </dataBar>
      <extLst>
        <ext xmlns:x14="http://schemas.microsoft.com/office/spreadsheetml/2009/9/main" uri="{B025F937-C7B1-47D3-B67F-A62EFF666E3E}">
          <x14:id>{6B8A734F-0617-4E6B-B219-5001B8E5A8AF}</x14:id>
        </ext>
      </extLst>
    </cfRule>
  </conditionalFormatting>
  <conditionalFormatting sqref="H37">
    <cfRule type="dataBar" priority="6">
      <dataBar>
        <cfvo type="num" val="0"/>
        <cfvo type="num" val="1"/>
        <color theme="0" tint="-0.34998626667073579"/>
      </dataBar>
      <extLst>
        <ext xmlns:x14="http://schemas.microsoft.com/office/spreadsheetml/2009/9/main" uri="{B025F937-C7B1-47D3-B67F-A62EFF666E3E}">
          <x14:id>{B0AB4685-403A-472F-BB2E-4B149B5534F9}</x14:id>
        </ext>
      </extLst>
    </cfRule>
  </conditionalFormatting>
  <conditionalFormatting sqref="H41">
    <cfRule type="dataBar" priority="4">
      <dataBar>
        <cfvo type="num" val="0"/>
        <cfvo type="num" val="1"/>
        <color theme="0" tint="-0.34998626667073579"/>
      </dataBar>
      <extLst>
        <ext xmlns:x14="http://schemas.microsoft.com/office/spreadsheetml/2009/9/main" uri="{B025F937-C7B1-47D3-B67F-A62EFF666E3E}">
          <x14:id>{153F441B-CA35-4C34-B0B5-83CC70899D9A}</x14:id>
        </ext>
      </extLst>
    </cfRule>
  </conditionalFormatting>
  <conditionalFormatting sqref="H32">
    <cfRule type="dataBar" priority="3">
      <dataBar>
        <cfvo type="num" val="0"/>
        <cfvo type="num" val="1"/>
        <color theme="0" tint="-0.34998626667073579"/>
      </dataBar>
      <extLst>
        <ext xmlns:x14="http://schemas.microsoft.com/office/spreadsheetml/2009/9/main" uri="{B025F937-C7B1-47D3-B67F-A62EFF666E3E}">
          <x14:id>{BB833B4C-C2CE-4079-BAD9-1D8FD54B13A0}</x14:id>
        </ext>
      </extLst>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{196B7BBD-B640-4C00-8097-AF5F9FBD377D}</x14:id>
        </ext>
      </extLst>
    </cfRule>
  </conditionalFormatting>
  <conditionalFormatting sqref="H29">
    <cfRule type="dataBar" priority="1">
      <dataBar>
        <cfvo type="num" val="0"/>
        <cfvo type="num" val="1"/>
        <color theme="0" tint="-0.34998626667073579"/>
      </dataBar>
      <extLst>
        <ext xmlns:x14="http://schemas.microsoft.com/office/spreadsheetml/2009/9/main" uri="{B025F937-C7B1-47D3-B67F-A62EFF666E3E}">
          <x14:id>{7A7A3FB2-8CCE-4CAE-9573-7D13DFEDEF5A}</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47:B48 B42 A50:B50 B49 E14 E20 E47:H50 G14:H14 G20:H20 G51 G52:G53 G54 H45 H43 H44 H42" unlockedFormula="1"/>
    <ignoredError sqref="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123825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H42:H54</xm:sqref>
        </x14:conditionalFormatting>
        <x14:conditionalFormatting xmlns:xm="http://schemas.microsoft.com/office/excel/2006/main">
          <x14:cfRule type="dataBar" id="{2FF0FC17-99F8-4043-8C72-4D80C2CF5D75}">
            <x14:dataBar minLength="0" maxLength="100" gradient="0">
              <x14:cfvo type="num">
                <xm:f>0</xm:f>
              </x14:cfvo>
              <x14:cfvo type="num">
                <xm:f>1</xm:f>
              </x14:cfvo>
              <x14:negativeFillColor rgb="FFFF0000"/>
              <x14:axisColor rgb="FF000000"/>
            </x14:dataBar>
          </x14:cfRule>
          <xm:sqref>H21:H28</xm:sqref>
        </x14:conditionalFormatting>
        <x14:conditionalFormatting xmlns:xm="http://schemas.microsoft.com/office/excel/2006/main">
          <x14:cfRule type="dataBar" id="{5C64F880-8A0C-4584-AFDF-B638FC4C36D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7147305-2FDA-4D83-8784-CC850D24985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609E9530-E021-45F6-B3E1-5EEB2E7C368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AB73D50-B8AC-457F-B05A-DA87AF1152F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BC10F2E-E54B-45E6-8923-45FB9F1B71DE}">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97077C9B-785B-4ACC-A89C-64375BE0787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AF6C42B-73F3-4CE9-A500-571B77CE6F5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EFF89D5-DD93-4085-AE40-B42B93333C2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97B7FB37-0C3C-46ED-9E82-117564CBC8A6}">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4349B167-0C40-4855-A51F-300A746BA11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E6D0839-4422-4A42-99E0-9A574FAC224C}">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F6FD27C3-F907-428F-9C4D-9091BAE61A81}">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D5DC2D6-C0D8-4736-A8B9-DD34AE537E7C}">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EC79A96-5D7E-4788-9E7F-37A8A2CCCF2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B8A734F-0617-4E6B-B219-5001B8E5A8A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B0AB4685-403A-472F-BB2E-4B149B5534F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53F441B-CA35-4C34-B0B5-83CC70899D9A}">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BB833B4C-C2CE-4079-BAD9-1D8FD54B13A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196B7BBD-B640-4C00-8097-AF5F9FBD377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A7A3FB2-8CCE-4CAE-9573-7D13DFEDEF5A}">
            <x14:dataBar minLength="0" maxLength="100" gradient="0">
              <x14:cfvo type="num">
                <xm:f>0</xm:f>
              </x14:cfvo>
              <x14:cfvo type="num">
                <xm:f>1</xm:f>
              </x14:cfvo>
              <x14:negativeFillColor rgb="FFFF0000"/>
              <x14:axisColor rgb="FF000000"/>
            </x14:dataBar>
          </x14:cfRule>
          <xm:sqref>H29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Asus</cp:lastModifiedBy>
  <cp:lastPrinted>2018-02-12T20:25:38Z</cp:lastPrinted>
  <dcterms:created xsi:type="dcterms:W3CDTF">2010-06-09T16:05:03Z</dcterms:created>
  <dcterms:modified xsi:type="dcterms:W3CDTF">2018-06-26T04:15:38Z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