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C:\Users\Asus\Desktop\Verano_Uli\POO\RepositorioGitHub\TechnoShop\Plan_de_Trabajo\"/>
    </mc:Choice>
  </mc:AlternateContent>
  <xr:revisionPtr revIDLastSave="0" documentId="13_ncr:1_{B67690FA-315F-4D7B-AE2D-99E7552F462A}" xr6:coauthVersionLast="33" xr6:coauthVersionMax="33" xr10:uidLastSave="{00000000-0000-0000-0000-000000000000}"/>
  <bookViews>
    <workbookView xWindow="0" yWindow="0" windowWidth="20490" windowHeight="7545" xr2:uid="{00000000-000D-0000-FFFF-FFFF00000000}"/>
  </bookViews>
  <sheets>
    <sheet name="GanttChart" sheetId="9" r:id="rId1"/>
  </sheets>
  <definedNames>
    <definedName name="_xlnm.Print_Area" localSheetId="0">GanttChart!$A$1:$BN$33</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17"/>
</workbook>
</file>

<file path=xl/calcChain.xml><?xml version="1.0" encoding="utf-8"?>
<calcChain xmlns="http://schemas.openxmlformats.org/spreadsheetml/2006/main">
  <c r="I23" i="9" l="1"/>
  <c r="F23" i="9"/>
  <c r="F26" i="9"/>
  <c r="I26" i="9" s="1"/>
  <c r="F25" i="9"/>
  <c r="I25" i="9" s="1"/>
  <c r="F24" i="9"/>
  <c r="I24" i="9" s="1"/>
  <c r="A29" i="9"/>
  <c r="F12" i="9" l="1"/>
  <c r="I12" i="9" s="1"/>
  <c r="F13" i="9"/>
  <c r="F11" i="9"/>
  <c r="I11" i="9" s="1"/>
  <c r="F22" i="9"/>
  <c r="I22" i="9" s="1"/>
  <c r="F21" i="9"/>
  <c r="I21" i="9" s="1"/>
  <c r="F9" i="9"/>
  <c r="I9" i="9" s="1"/>
  <c r="K6" i="9" l="1"/>
  <c r="K5" i="9" s="1"/>
  <c r="K7" i="9" l="1"/>
  <c r="K4" i="9"/>
  <c r="I36" i="9" l="1"/>
  <c r="I35" i="9"/>
  <c r="F40" i="9" l="1"/>
  <c r="F41" i="9" s="1"/>
  <c r="I41" i="9" s="1"/>
  <c r="F39" i="9"/>
  <c r="I39" i="9" s="1"/>
  <c r="F8" i="9"/>
  <c r="I8" i="9" s="1"/>
  <c r="F29" i="9"/>
  <c r="I29" i="9" s="1"/>
  <c r="F20" i="9"/>
  <c r="I20" i="9" s="1"/>
  <c r="F14" i="9"/>
  <c r="I14" i="9" s="1"/>
  <c r="F42" i="9" l="1"/>
  <c r="I42" i="9" s="1"/>
  <c r="I40" i="9"/>
  <c r="F10" i="9" l="1"/>
  <c r="I10" i="9" s="1"/>
  <c r="A8" i="9"/>
  <c r="A39" i="9"/>
  <c r="A40" i="9" s="1"/>
  <c r="A41" i="9" s="1"/>
  <c r="A42" i="9" s="1"/>
  <c r="L6" i="9" l="1"/>
  <c r="L7" i="9" s="1"/>
  <c r="F16" i="9" l="1"/>
  <c r="I16" i="9" s="1"/>
  <c r="F15" i="9"/>
  <c r="I15" i="9" s="1"/>
  <c r="F31" i="9"/>
  <c r="I31" i="9" s="1"/>
  <c r="F30" i="9"/>
  <c r="I30" i="9" s="1"/>
  <c r="M6" i="9"/>
  <c r="M7" i="9" s="1"/>
  <c r="F32" i="9" l="1"/>
  <c r="I32" i="9" s="1"/>
  <c r="N6" i="9"/>
  <c r="N7" i="9" s="1"/>
  <c r="F33" i="9" l="1"/>
  <c r="I33" i="9" s="1"/>
  <c r="F27" i="9"/>
  <c r="I27" i="9" s="1"/>
  <c r="O6" i="9"/>
  <c r="O7" i="9" s="1"/>
  <c r="F34" i="9" l="1"/>
  <c r="I34" i="9" s="1"/>
  <c r="F28" i="9"/>
  <c r="I28" i="9" s="1"/>
  <c r="P6" i="9"/>
  <c r="P7" i="9" s="1"/>
  <c r="Q6" i="9" l="1"/>
  <c r="Q7" i="9" s="1"/>
  <c r="R6" i="9" l="1"/>
  <c r="R4" i="9" l="1"/>
  <c r="R7" i="9"/>
  <c r="S6" i="9"/>
  <c r="S7" i="9" s="1"/>
  <c r="T6" i="9" l="1"/>
  <c r="T7" i="9" s="1"/>
  <c r="U6" i="9" l="1"/>
  <c r="U7" i="9" s="1"/>
  <c r="V6" i="9" l="1"/>
  <c r="V7" i="9" s="1"/>
  <c r="R5" i="9"/>
  <c r="W6" i="9" l="1"/>
  <c r="W7" i="9" s="1"/>
  <c r="X6" i="9" l="1"/>
  <c r="X7" i="9" s="1"/>
  <c r="Y6" i="9" l="1"/>
  <c r="Y4" i="9" l="1"/>
  <c r="Y7" i="9"/>
  <c r="Z6" i="9"/>
  <c r="Z7" i="9" s="1"/>
  <c r="AA6" i="9" l="1"/>
  <c r="AA7" i="9" s="1"/>
  <c r="AB6" i="9" l="1"/>
  <c r="AB7" i="9" s="1"/>
  <c r="Y5" i="9"/>
  <c r="AC6" i="9" l="1"/>
  <c r="AC7" i="9" s="1"/>
  <c r="AD6" i="9" l="1"/>
  <c r="AD7" i="9" s="1"/>
  <c r="AE6" i="9" l="1"/>
  <c r="AE7" i="9" s="1"/>
  <c r="AF6" i="9" l="1"/>
  <c r="AF4" i="9" s="1"/>
  <c r="AG6" i="9" l="1"/>
  <c r="AH6" i="9" l="1"/>
  <c r="AI6" i="9" l="1"/>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l="1"/>
  <c r="A15" i="9" s="1"/>
  <c r="A16" i="9" s="1"/>
  <c r="A17" i="9" l="1"/>
  <c r="A18" i="9" s="1"/>
  <c r="A19" i="9" s="1"/>
  <c r="A20" i="9" s="1"/>
  <c r="A21" i="9" s="1"/>
  <c r="A22" i="9" s="1"/>
  <c r="A23" i="9" l="1"/>
  <c r="A24" i="9" s="1"/>
  <c r="A25" i="9" s="1"/>
  <c r="A26" i="9" s="1"/>
  <c r="F17" i="9"/>
  <c r="A30" i="9"/>
  <c r="I17" i="9" l="1"/>
  <c r="F18" i="9"/>
  <c r="I18" i="9" l="1"/>
  <c r="F19" i="9"/>
  <c r="I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<sst xmlns="http://schemas.openxmlformats.org/spreadsheetml/2006/main" count="48" uniqueCount="42">
  <si>
    <t>WBS</t>
  </si>
  <si>
    <t>TEMPLATE ROWS</t>
  </si>
  <si>
    <t>[Task]</t>
  </si>
  <si>
    <t>See the Help worksheet to learn how to use these rows. You can hide these rows before printing.</t>
  </si>
  <si>
    <t xml:space="preserve"> . [ Level 2 Task ]</t>
  </si>
  <si>
    <t xml:space="preserve"> . . [ Level 3 Task ]</t>
  </si>
  <si>
    <t xml:space="preserve"> . . . [ Level 4 Task ]</t>
  </si>
  <si>
    <t>WORK DAYS</t>
  </si>
  <si>
    <t>PREDECESSOR</t>
  </si>
  <si>
    <t xml:space="preserve">Display Week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</si>
  <si>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</si>
  <si>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</si>
  <si>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Definicion del problema</t>
  </si>
  <si>
    <t>LIDER</t>
  </si>
  <si>
    <t>TAREA</t>
  </si>
  <si>
    <t>INICIO</t>
  </si>
  <si>
    <t>FIN</t>
  </si>
  <si>
    <t>DIAS</t>
  </si>
  <si>
    <t xml:space="preserve">% </t>
  </si>
  <si>
    <t xml:space="preserve">Fecha de inicio del proyecto </t>
  </si>
  <si>
    <t xml:space="preserve">Lider del proyecto </t>
  </si>
  <si>
    <t>Elaboracion del documento de requerimientos</t>
  </si>
  <si>
    <t>Diseño</t>
  </si>
  <si>
    <t>Diagrama de clases</t>
  </si>
  <si>
    <t>Codificacion</t>
  </si>
  <si>
    <t>[TechnoShop] Proyecto POO</t>
  </si>
  <si>
    <t>Ulises A.</t>
  </si>
  <si>
    <t>UADY</t>
  </si>
  <si>
    <t>Ulises Ancona, Emmanuel Azcorra, Shaid Bojorquez, Martin Alpuche, Juan Duran</t>
  </si>
  <si>
    <t>Pruebas</t>
  </si>
  <si>
    <t>Creacion del repositorio en Github</t>
  </si>
  <si>
    <t>Acuerdo del funcionamiento del proyecto</t>
  </si>
  <si>
    <t>Investigacion sobre el tema del proyecto</t>
  </si>
  <si>
    <t>Escenarios y Casos de uso</t>
  </si>
  <si>
    <t>Calendarizacion de tareas</t>
  </si>
  <si>
    <t>Shaid B.</t>
  </si>
  <si>
    <t xml:space="preserve"> . .Administracion de usuarios</t>
  </si>
  <si>
    <t xml:space="preserve"> . .Acciones del administrador</t>
  </si>
  <si>
    <t>Creacion del esqueleto del programa (clases con metodos y atributos)</t>
  </si>
  <si>
    <t>Implementacion del programa</t>
  </si>
  <si>
    <t xml:space="preserve"> . .Diseño de interfaz gráfica</t>
  </si>
  <si>
    <t xml:space="preserve"> . .Bases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</si>
</sst>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0"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0" fontId="41" fillId="23" borderId="0" xfId="0" applyFont="1" applyFill="1" applyAlignment="1" applyProtection="1">
      <alignment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4" fontId="33" fillId="0" borderId="22" xfId="0" applyNumberFormat="1" applyFont="1" applyFill="1" applyBorder="1" applyAlignment="1" applyProtection="1">
      <alignment horizontal="center" vertical="center" shrinkToFit="1"/>
      <protection locked="0"/>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xf numFmtId="0" fontId="30" fillId="26" borderId="20" xfId="0" applyNumberFormat="1" applyFont="1" applyFill="1" applyBorder="1" applyAlignment="1" applyProtection="1">
      <alignment horizontal="center" vertical="center" shrinkToFit="1"/>
    </xf>
    <xf numFmtId="0" fontId="30" fillId="26" borderId="14" xfId="0" applyFont="1" applyFill="1" applyBorder="1" applyAlignment="1" applyProtection="1">
      <alignment horizontal="left" vertical="center"/>
    </xf>
    <xf numFmtId="0" fontId="30" fillId="26" borderId="10" xfId="0" applyFont="1" applyFill="1" applyBorder="1" applyAlignment="1" applyProtection="1">
      <alignment horizontal="left" vertical="center"/>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11">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19050</xdr:colOff>
      <xdr:row>5</xdr:row>
      <xdr:rowOff>142875</xdr:rowOff>
    </xdr:from>
    <xdr:to>
      <xdr:col>27</xdr:col>
      <xdr:colOff>133350</xdr:colOff>
      <xdr:row>8</xdr:row>
      <xdr:rowOff>387350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3"/>
  <sheetViews>
    <sheetView showGridLines="0" tabSelected="1" zoomScale="90" zoomScaleNormal="90" workbookViewId="0">
      <pane ySplit="7" topLeftCell="A17" activePane="bottomLeft" state="frozen"/>
      <selection pane="bottomLeft" activeCell="I21" sqref="I21"/>
    </sheetView>
  </sheetViews>
  <sheetFormatPr baseColWidth="10" defaultColWidth="9.140625" defaultRowHeight="12.75" x14ac:dyDescent="0.2"/>
  <cols>
    <col min="1" max="1" width="6.85546875" style="5" customWidth="1"/>
    <col min="2" max="2" width="22.710937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2" t="s">
        <v>25</v>
      </c>
      <c r="B1" s="14"/>
      <c r="C1" s="14"/>
      <c r="D1" s="14"/>
      <c r="E1" s="14"/>
      <c r="F1" s="14"/>
      <c r="I1" s="98"/>
      <c r="K1" s="100" t="s">
        <v>11</v>
      </c>
      <c r="L1" s="100"/>
      <c r="M1" s="100"/>
      <c r="N1" s="100"/>
      <c r="O1" s="100"/>
      <c r="P1" s="100"/>
      <c r="Q1" s="100"/>
      <c r="R1" s="100"/>
      <c r="S1" s="100"/>
      <c r="T1" s="100"/>
      <c r="U1" s="100"/>
      <c r="V1" s="100"/>
      <c r="W1" s="100"/>
      <c r="X1" s="100"/>
      <c r="Y1" s="100"/>
      <c r="Z1" s="100"/>
      <c r="AA1" s="100"/>
      <c r="AB1" s="100"/>
      <c r="AC1" s="100"/>
      <c r="AD1" s="100"/>
      <c r="AE1" s="100"/>
    </row>
    <row r="2" spans="1:66" ht="18" customHeight="1" x14ac:dyDescent="0.2">
      <c r="A2" s="19" t="s">
        <v>27</v>
      </c>
      <c r="B2" s="7" t="s">
        <v>28</v>
      </c>
      <c r="C2" s="7"/>
      <c r="D2" s="13"/>
      <c r="E2" s="99"/>
      <c r="F2" s="99"/>
      <c r="H2" s="2"/>
    </row>
    <row r="3" spans="1:66" ht="14.2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77"/>
      <c r="B4" s="81" t="s">
        <v>19</v>
      </c>
      <c r="C4" s="105">
        <v>43259</v>
      </c>
      <c r="D4" s="105"/>
      <c r="E4" s="105"/>
      <c r="F4" s="78"/>
      <c r="G4" s="81" t="s">
        <v>9</v>
      </c>
      <c r="H4" s="95">
        <v>1</v>
      </c>
      <c r="I4" s="79"/>
      <c r="J4" s="17"/>
      <c r="K4" s="102" t="str">
        <f>"Semana "&amp;(K6-($C$4-WEEKDAY($C$4,1)+2))/7+1</f>
        <v>Semana 1</v>
      </c>
      <c r="L4" s="103"/>
      <c r="M4" s="103"/>
      <c r="N4" s="103"/>
      <c r="O4" s="103"/>
      <c r="P4" s="103"/>
      <c r="Q4" s="104"/>
      <c r="R4" s="102" t="str">
        <f>"Semana "&amp;(R6-($C$4-WEEKDAY($C$4,1)+2))/7+1</f>
        <v>Semana 2</v>
      </c>
      <c r="S4" s="103"/>
      <c r="T4" s="103"/>
      <c r="U4" s="103"/>
      <c r="V4" s="103"/>
      <c r="W4" s="103"/>
      <c r="X4" s="104"/>
      <c r="Y4" s="102" t="str">
        <f>"Semana "&amp;(Y6-($C$4-WEEKDAY($C$4,1)+2))/7+1</f>
        <v>Semana 3</v>
      </c>
      <c r="Z4" s="103"/>
      <c r="AA4" s="103"/>
      <c r="AB4" s="103"/>
      <c r="AC4" s="103"/>
      <c r="AD4" s="103"/>
      <c r="AE4" s="104"/>
      <c r="AF4" s="102" t="str">
        <f>"Semana "&amp;(AF6-($C$4-WEEKDAY($C$4,1)+2))/7+1</f>
        <v>Semana 4</v>
      </c>
      <c r="AG4" s="103"/>
      <c r="AH4" s="103"/>
      <c r="AI4" s="103"/>
      <c r="AJ4" s="103"/>
      <c r="AK4" s="103"/>
      <c r="AL4" s="104"/>
      <c r="AM4" s="102" t="str">
        <f>"Week "&amp;(AM6-($C$4-WEEKDAY($C$4,1)+2))/7+1</f>
        <v>Week 5</v>
      </c>
      <c r="AN4" s="103"/>
      <c r="AO4" s="103"/>
      <c r="AP4" s="103"/>
      <c r="AQ4" s="103"/>
      <c r="AR4" s="103"/>
      <c r="AS4" s="104"/>
      <c r="AT4" s="102" t="str">
        <f>"Week "&amp;(AT6-($C$4-WEEKDAY($C$4,1)+2))/7+1</f>
        <v>Week 6</v>
      </c>
      <c r="AU4" s="103"/>
      <c r="AV4" s="103"/>
      <c r="AW4" s="103"/>
      <c r="AX4" s="103"/>
      <c r="AY4" s="103"/>
      <c r="AZ4" s="104"/>
      <c r="BA4" s="102" t="str">
        <f>"Week "&amp;(BA6-($C$4-WEEKDAY($C$4,1)+2))/7+1</f>
        <v>Week 7</v>
      </c>
      <c r="BB4" s="103"/>
      <c r="BC4" s="103"/>
      <c r="BD4" s="103"/>
      <c r="BE4" s="103"/>
      <c r="BF4" s="103"/>
      <c r="BG4" s="104"/>
      <c r="BH4" s="102" t="str">
        <f>"Week "&amp;(BH6-($C$4-WEEKDAY($C$4,1)+2))/7+1</f>
        <v>Week 8</v>
      </c>
      <c r="BI4" s="103"/>
      <c r="BJ4" s="103"/>
      <c r="BK4" s="103"/>
      <c r="BL4" s="103"/>
      <c r="BM4" s="103"/>
      <c r="BN4" s="104"/>
    </row>
    <row r="5" spans="1:66" ht="17.25" customHeight="1" x14ac:dyDescent="0.2">
      <c r="A5" s="77"/>
      <c r="B5" s="81" t="s">
        <v>20</v>
      </c>
      <c r="C5" s="101"/>
      <c r="D5" s="101"/>
      <c r="E5" s="101"/>
      <c r="F5" s="80"/>
      <c r="G5" s="80"/>
      <c r="H5" s="80"/>
      <c r="I5" s="80"/>
      <c r="J5" s="17"/>
      <c r="K5" s="106">
        <f>K6</f>
        <v>43255</v>
      </c>
      <c r="L5" s="107"/>
      <c r="M5" s="107"/>
      <c r="N5" s="107"/>
      <c r="O5" s="107"/>
      <c r="P5" s="107"/>
      <c r="Q5" s="108"/>
      <c r="R5" s="106">
        <f>R6</f>
        <v>43262</v>
      </c>
      <c r="S5" s="107"/>
      <c r="T5" s="107"/>
      <c r="U5" s="107"/>
      <c r="V5" s="107"/>
      <c r="W5" s="107"/>
      <c r="X5" s="108"/>
      <c r="Y5" s="106">
        <f>Y6</f>
        <v>43269</v>
      </c>
      <c r="Z5" s="107"/>
      <c r="AA5" s="107"/>
      <c r="AB5" s="107"/>
      <c r="AC5" s="107"/>
      <c r="AD5" s="107"/>
      <c r="AE5" s="108"/>
      <c r="AF5" s="106">
        <f>AF6</f>
        <v>43276</v>
      </c>
      <c r="AG5" s="107"/>
      <c r="AH5" s="107"/>
      <c r="AI5" s="107"/>
      <c r="AJ5" s="107"/>
      <c r="AK5" s="107"/>
      <c r="AL5" s="108"/>
      <c r="AM5" s="106">
        <f>AM6</f>
        <v>43283</v>
      </c>
      <c r="AN5" s="107"/>
      <c r="AO5" s="107"/>
      <c r="AP5" s="107"/>
      <c r="AQ5" s="107"/>
      <c r="AR5" s="107"/>
      <c r="AS5" s="108"/>
      <c r="AT5" s="106">
        <f>AT6</f>
        <v>43290</v>
      </c>
      <c r="AU5" s="107"/>
      <c r="AV5" s="107"/>
      <c r="AW5" s="107"/>
      <c r="AX5" s="107"/>
      <c r="AY5" s="107"/>
      <c r="AZ5" s="108"/>
      <c r="BA5" s="106">
        <f>BA6</f>
        <v>43297</v>
      </c>
      <c r="BB5" s="107"/>
      <c r="BC5" s="107"/>
      <c r="BD5" s="107"/>
      <c r="BE5" s="107"/>
      <c r="BF5" s="107"/>
      <c r="BG5" s="108"/>
      <c r="BH5" s="106">
        <f>BH6</f>
        <v>43304</v>
      </c>
      <c r="BI5" s="107"/>
      <c r="BJ5" s="107"/>
      <c r="BK5" s="107"/>
      <c r="BL5" s="107"/>
      <c r="BM5" s="107"/>
      <c r="BN5" s="108"/>
    </row>
    <row r="6" spans="1:66" x14ac:dyDescent="0.2">
      <c r="A6" s="16"/>
      <c r="B6" s="17"/>
      <c r="C6" s="17"/>
      <c r="D6" s="18"/>
      <c r="E6" s="17"/>
      <c r="F6" s="17"/>
      <c r="G6" s="17"/>
      <c r="H6" s="17"/>
      <c r="I6" s="17"/>
      <c r="J6" s="17"/>
      <c r="K6" s="59">
        <f>C4-WEEKDAY(C4,1)+2+7*(H4-1)</f>
        <v>43255</v>
      </c>
      <c r="L6" s="50">
        <f t="shared" ref="L6:AQ6" si="0">K6+1</f>
        <v>43256</v>
      </c>
      <c r="M6" s="50">
        <f t="shared" si="0"/>
        <v>43257</v>
      </c>
      <c r="N6" s="50">
        <f t="shared" si="0"/>
        <v>43258</v>
      </c>
      <c r="O6" s="50">
        <f t="shared" si="0"/>
        <v>43259</v>
      </c>
      <c r="P6" s="50">
        <f t="shared" si="0"/>
        <v>43260</v>
      </c>
      <c r="Q6" s="60">
        <f t="shared" si="0"/>
        <v>43261</v>
      </c>
      <c r="R6" s="59">
        <f t="shared" si="0"/>
        <v>43262</v>
      </c>
      <c r="S6" s="50">
        <f t="shared" si="0"/>
        <v>43263</v>
      </c>
      <c r="T6" s="50">
        <f t="shared" si="0"/>
        <v>43264</v>
      </c>
      <c r="U6" s="50">
        <f t="shared" si="0"/>
        <v>43265</v>
      </c>
      <c r="V6" s="50">
        <f t="shared" si="0"/>
        <v>43266</v>
      </c>
      <c r="W6" s="50">
        <f t="shared" si="0"/>
        <v>43267</v>
      </c>
      <c r="X6" s="60">
        <f t="shared" si="0"/>
        <v>43268</v>
      </c>
      <c r="Y6" s="59">
        <f t="shared" si="0"/>
        <v>43269</v>
      </c>
      <c r="Z6" s="50">
        <f t="shared" si="0"/>
        <v>43270</v>
      </c>
      <c r="AA6" s="50">
        <f t="shared" si="0"/>
        <v>43271</v>
      </c>
      <c r="AB6" s="50">
        <f t="shared" si="0"/>
        <v>43272</v>
      </c>
      <c r="AC6" s="50">
        <f t="shared" si="0"/>
        <v>43273</v>
      </c>
      <c r="AD6" s="50">
        <f t="shared" si="0"/>
        <v>43274</v>
      </c>
      <c r="AE6" s="60">
        <f t="shared" si="0"/>
        <v>43275</v>
      </c>
      <c r="AF6" s="59">
        <f t="shared" si="0"/>
        <v>43276</v>
      </c>
      <c r="AG6" s="50">
        <f t="shared" si="0"/>
        <v>43277</v>
      </c>
      <c r="AH6" s="50">
        <f t="shared" si="0"/>
        <v>43278</v>
      </c>
      <c r="AI6" s="50">
        <f t="shared" si="0"/>
        <v>43279</v>
      </c>
      <c r="AJ6" s="50">
        <f t="shared" si="0"/>
        <v>43280</v>
      </c>
      <c r="AK6" s="50">
        <f t="shared" si="0"/>
        <v>43281</v>
      </c>
      <c r="AL6" s="60">
        <f t="shared" si="0"/>
        <v>43282</v>
      </c>
      <c r="AM6" s="59">
        <f t="shared" si="0"/>
        <v>43283</v>
      </c>
      <c r="AN6" s="50">
        <f t="shared" si="0"/>
        <v>43284</v>
      </c>
      <c r="AO6" s="50">
        <f t="shared" si="0"/>
        <v>43285</v>
      </c>
      <c r="AP6" s="50">
        <f t="shared" si="0"/>
        <v>43286</v>
      </c>
      <c r="AQ6" s="50">
        <f t="shared" si="0"/>
        <v>43287</v>
      </c>
      <c r="AR6" s="50">
        <f t="shared" ref="AR6:BN6" si="1">AQ6+1</f>
        <v>43288</v>
      </c>
      <c r="AS6" s="60">
        <f t="shared" si="1"/>
        <v>43289</v>
      </c>
      <c r="AT6" s="59">
        <f t="shared" si="1"/>
        <v>43290</v>
      </c>
      <c r="AU6" s="50">
        <f t="shared" si="1"/>
        <v>43291</v>
      </c>
      <c r="AV6" s="50">
        <f t="shared" si="1"/>
        <v>43292</v>
      </c>
      <c r="AW6" s="50">
        <f t="shared" si="1"/>
        <v>43293</v>
      </c>
      <c r="AX6" s="50">
        <f t="shared" si="1"/>
        <v>43294</v>
      </c>
      <c r="AY6" s="50">
        <f t="shared" si="1"/>
        <v>43295</v>
      </c>
      <c r="AZ6" s="60">
        <f t="shared" si="1"/>
        <v>43296</v>
      </c>
      <c r="BA6" s="59">
        <f t="shared" si="1"/>
        <v>43297</v>
      </c>
      <c r="BB6" s="50">
        <f t="shared" si="1"/>
        <v>43298</v>
      </c>
      <c r="BC6" s="50">
        <f t="shared" si="1"/>
        <v>43299</v>
      </c>
      <c r="BD6" s="50">
        <f t="shared" si="1"/>
        <v>43300</v>
      </c>
      <c r="BE6" s="50">
        <f t="shared" si="1"/>
        <v>43301</v>
      </c>
      <c r="BF6" s="50">
        <f t="shared" si="1"/>
        <v>43302</v>
      </c>
      <c r="BG6" s="60">
        <f t="shared" si="1"/>
        <v>43303</v>
      </c>
      <c r="BH6" s="59">
        <f t="shared" si="1"/>
        <v>43304</v>
      </c>
      <c r="BI6" s="50">
        <f t="shared" si="1"/>
        <v>43305</v>
      </c>
      <c r="BJ6" s="50">
        <f t="shared" si="1"/>
        <v>43306</v>
      </c>
      <c r="BK6" s="50">
        <f t="shared" si="1"/>
        <v>43307</v>
      </c>
      <c r="BL6" s="50">
        <f t="shared" si="1"/>
        <v>43308</v>
      </c>
      <c r="BM6" s="50">
        <f t="shared" si="1"/>
        <v>43309</v>
      </c>
      <c r="BN6" s="60">
        <f t="shared" si="1"/>
        <v>43310</v>
      </c>
    </row>
    <row r="7" spans="1:66" s="91" customFormat="1" ht="24.75" thickBot="1" x14ac:dyDescent="0.25">
      <c r="A7" s="83" t="s">
        <v>0</v>
      </c>
      <c r="B7" s="84" t="s">
        <v>14</v>
      </c>
      <c r="C7" s="85" t="s">
        <v>13</v>
      </c>
      <c r="D7" s="86" t="s">
        <v>8</v>
      </c>
      <c r="E7" s="87" t="s">
        <v>15</v>
      </c>
      <c r="F7" s="87" t="s">
        <v>16</v>
      </c>
      <c r="G7" s="85" t="s">
        <v>17</v>
      </c>
      <c r="H7" s="85" t="s">
        <v>18</v>
      </c>
      <c r="I7" s="85" t="s">
        <v>7</v>
      </c>
      <c r="J7" s="85"/>
      <c r="K7" s="88" t="str">
        <f t="shared" ref="K7:AE7" si="2">CHOOSE(WEEKDAY(K6,1),"D","L","M","M","J","V","S")</f>
        <v>L</v>
      </c>
      <c r="L7" s="88" t="str">
        <f t="shared" si="2"/>
        <v>M</v>
      </c>
      <c r="M7" s="88" t="str">
        <f t="shared" si="2"/>
        <v>M</v>
      </c>
      <c r="N7" s="88" t="str">
        <f t="shared" si="2"/>
        <v>J</v>
      </c>
      <c r="O7" s="88" t="str">
        <f t="shared" si="2"/>
        <v>V</v>
      </c>
      <c r="P7" s="88" t="str">
        <f t="shared" si="2"/>
        <v>S</v>
      </c>
      <c r="Q7" s="88" t="str">
        <f t="shared" si="2"/>
        <v>D</v>
      </c>
      <c r="R7" s="88" t="str">
        <f t="shared" si="2"/>
        <v>L</v>
      </c>
      <c r="S7" s="88" t="str">
        <f t="shared" si="2"/>
        <v>M</v>
      </c>
      <c r="T7" s="88" t="str">
        <f t="shared" si="2"/>
        <v>M</v>
      </c>
      <c r="U7" s="88" t="str">
        <f t="shared" si="2"/>
        <v>J</v>
      </c>
      <c r="V7" s="88" t="str">
        <f t="shared" si="2"/>
        <v>V</v>
      </c>
      <c r="W7" s="88" t="str">
        <f t="shared" si="2"/>
        <v>S</v>
      </c>
      <c r="X7" s="88" t="str">
        <f t="shared" si="2"/>
        <v>D</v>
      </c>
      <c r="Y7" s="88" t="str">
        <f t="shared" si="2"/>
        <v>L</v>
      </c>
      <c r="Z7" s="88" t="str">
        <f t="shared" si="2"/>
        <v>M</v>
      </c>
      <c r="AA7" s="88" t="str">
        <f t="shared" si="2"/>
        <v>M</v>
      </c>
      <c r="AB7" s="88" t="str">
        <f t="shared" si="2"/>
        <v>J</v>
      </c>
      <c r="AC7" s="88" t="str">
        <f t="shared" si="2"/>
        <v>V</v>
      </c>
      <c r="AD7" s="88" t="str">
        <f t="shared" si="2"/>
        <v>S</v>
      </c>
      <c r="AE7" s="88" t="str">
        <f t="shared" si="2"/>
        <v>D</v>
      </c>
      <c r="AF7" s="88" t="str">
        <f t="shared" ref="AF7:AP7" si="3">CHOOSE(WEEKDAY(AF6,1),"S","M","T","W","T","F","S")</f>
        <v>M</v>
      </c>
      <c r="AG7" s="89" t="str">
        <f t="shared" si="3"/>
        <v>T</v>
      </c>
      <c r="AH7" s="89" t="str">
        <f t="shared" si="3"/>
        <v>W</v>
      </c>
      <c r="AI7" s="89" t="str">
        <f t="shared" si="3"/>
        <v>T</v>
      </c>
      <c r="AJ7" s="89" t="str">
        <f t="shared" si="3"/>
        <v>F</v>
      </c>
      <c r="AK7" s="89" t="str">
        <f t="shared" si="3"/>
        <v>S</v>
      </c>
      <c r="AL7" s="90" t="str">
        <f t="shared" si="3"/>
        <v>S</v>
      </c>
      <c r="AM7" s="88" t="str">
        <f t="shared" si="3"/>
        <v>M</v>
      </c>
      <c r="AN7" s="89" t="str">
        <f t="shared" si="3"/>
        <v>T</v>
      </c>
      <c r="AO7" s="109" t="str">
        <f t="shared" si="3"/>
        <v>W</v>
      </c>
      <c r="AP7" s="89" t="str">
        <f t="shared" si="3"/>
        <v>T</v>
      </c>
      <c r="AQ7" s="89" t="str">
        <f t="shared" ref="AQ7:BN7" si="4">CHOOSE(WEEKDAY(AQ6,1),"S","M","T","W","T","F","S")</f>
        <v>F</v>
      </c>
      <c r="AR7" s="89" t="str">
        <f t="shared" si="4"/>
        <v>S</v>
      </c>
      <c r="AS7" s="90" t="str">
        <f t="shared" si="4"/>
        <v>S</v>
      </c>
      <c r="AT7" s="88" t="str">
        <f t="shared" si="4"/>
        <v>M</v>
      </c>
      <c r="AU7" s="89" t="str">
        <f t="shared" si="4"/>
        <v>T</v>
      </c>
      <c r="AV7" s="89" t="str">
        <f t="shared" si="4"/>
        <v>W</v>
      </c>
      <c r="AW7" s="89" t="str">
        <f t="shared" si="4"/>
        <v>T</v>
      </c>
      <c r="AX7" s="89" t="str">
        <f t="shared" si="4"/>
        <v>F</v>
      </c>
      <c r="AY7" s="89" t="str">
        <f t="shared" si="4"/>
        <v>S</v>
      </c>
      <c r="AZ7" s="90" t="str">
        <f t="shared" si="4"/>
        <v>S</v>
      </c>
      <c r="BA7" s="88" t="str">
        <f t="shared" si="4"/>
        <v>M</v>
      </c>
      <c r="BB7" s="89" t="str">
        <f t="shared" si="4"/>
        <v>T</v>
      </c>
      <c r="BC7" s="89" t="str">
        <f t="shared" si="4"/>
        <v>W</v>
      </c>
      <c r="BD7" s="89" t="str">
        <f t="shared" si="4"/>
        <v>T</v>
      </c>
      <c r="BE7" s="89" t="str">
        <f t="shared" si="4"/>
        <v>F</v>
      </c>
      <c r="BF7" s="89" t="str">
        <f t="shared" si="4"/>
        <v>S</v>
      </c>
      <c r="BG7" s="90" t="str">
        <f t="shared" si="4"/>
        <v>S</v>
      </c>
      <c r="BH7" s="88" t="str">
        <f t="shared" si="4"/>
        <v>M</v>
      </c>
      <c r="BI7" s="89" t="str">
        <f t="shared" si="4"/>
        <v>T</v>
      </c>
      <c r="BJ7" s="89" t="str">
        <f t="shared" si="4"/>
        <v>W</v>
      </c>
      <c r="BK7" s="89" t="str">
        <f t="shared" si="4"/>
        <v>T</v>
      </c>
      <c r="BL7" s="89" t="str">
        <f t="shared" si="4"/>
        <v>F</v>
      </c>
      <c r="BM7" s="89" t="str">
        <f t="shared" si="4"/>
        <v>S</v>
      </c>
      <c r="BN7" s="90" t="str">
        <f t="shared" si="4"/>
        <v>S</v>
      </c>
    </row>
    <row r="8" spans="1:66" s="22" customFormat="1" ht="18" x14ac:dyDescent="0.2">
      <c r="A8" s="51" t="str">
        <f>IF(ISERROR(VALUE(SUBSTITUTE(prevWBS,".",""))),"1",IF(ISERROR(FIND("`",SUBSTITUTE(prevWBS,".","`",1))),TEXT(VALUE(prevWBS)+1,"#"),TEXT(VALUE(LEFT(prevWBS,FIND("`",SUBSTITUTE(prevWBS,".","`",1))-1))+1,"#")))</f>
        <v>1</v>
      </c>
      <c r="B8" s="52" t="s">
        <v>12</v>
      </c>
      <c r="C8" s="53"/>
      <c r="D8" s="54"/>
      <c r="E8" s="55"/>
      <c r="F8" s="82" t="str">
        <f>IF(ISBLANK(E8)," - ",IF(G8=0,E8,E8+G8-1))</f>
        <v xml:space="preserve"> - </v>
      </c>
      <c r="G8" s="56"/>
      <c r="H8" s="57"/>
      <c r="I8" s="58" t="str">
        <f t="shared" ref="I8:I36" si="5">IF(OR(F8=0,E8=0)," - ",NETWORKDAYS(E8,F8))</f>
        <v xml:space="preserve"> - </v>
      </c>
      <c r="J8" s="61"/>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110"/>
      <c r="AP8" s="73"/>
      <c r="AQ8" s="73"/>
      <c r="AR8" s="73"/>
      <c r="AS8" s="73"/>
      <c r="AT8" s="73"/>
      <c r="AU8" s="73"/>
      <c r="AV8" s="73"/>
      <c r="AW8" s="73"/>
      <c r="AX8" s="73"/>
      <c r="AY8" s="73"/>
      <c r="AZ8" s="73"/>
      <c r="BA8" s="73"/>
      <c r="BB8" s="73"/>
      <c r="BC8" s="73"/>
      <c r="BD8" s="73"/>
      <c r="BE8" s="73"/>
      <c r="BF8" s="73"/>
      <c r="BG8" s="73"/>
      <c r="BH8" s="73"/>
      <c r="BI8" s="73"/>
      <c r="BJ8" s="73"/>
      <c r="BK8" s="73"/>
      <c r="BL8" s="73"/>
      <c r="BM8" s="73"/>
      <c r="BN8" s="73"/>
    </row>
    <row r="9" spans="1:66" s="28" customFormat="1" ht="36" x14ac:dyDescent="0.2">
      <c r="A9" s="27" t="str">
        <f t="shared" ref="A9:A13"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3" t="s">
        <v>31</v>
      </c>
      <c r="C9" s="28" t="s">
        <v>26</v>
      </c>
      <c r="D9" s="94"/>
      <c r="E9" s="67">
        <v>43259</v>
      </c>
      <c r="F9" s="68">
        <f>IF(ISBLANK(E9)," I10- ",IF(G9=0,E9,E9+G9-1))</f>
        <v>43262</v>
      </c>
      <c r="G9" s="29">
        <v>4</v>
      </c>
      <c r="H9" s="30">
        <v>1</v>
      </c>
      <c r="I9" s="31">
        <f t="shared" si="5"/>
        <v>2</v>
      </c>
      <c r="J9" s="62"/>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111"/>
      <c r="AP9" s="74"/>
      <c r="AQ9" s="74"/>
      <c r="AR9" s="74"/>
      <c r="AS9" s="74"/>
      <c r="AT9" s="74"/>
      <c r="AU9" s="74"/>
      <c r="AV9" s="74"/>
      <c r="AW9" s="74"/>
      <c r="AX9" s="74"/>
      <c r="AY9" s="74"/>
      <c r="AZ9" s="74"/>
      <c r="BA9" s="74"/>
      <c r="BB9" s="74"/>
      <c r="BC9" s="74"/>
      <c r="BD9" s="74"/>
      <c r="BE9" s="74"/>
      <c r="BF9" s="74"/>
      <c r="BG9" s="74"/>
      <c r="BH9" s="74"/>
      <c r="BI9" s="74"/>
      <c r="BJ9" s="74"/>
      <c r="BK9" s="74"/>
      <c r="BL9" s="74"/>
      <c r="BM9" s="74"/>
      <c r="BN9" s="74"/>
    </row>
    <row r="10" spans="1:66" s="28" customFormat="1" ht="36" x14ac:dyDescent="0.2">
      <c r="A10" s="27" t="str">
        <f t="shared" si="6"/>
        <v>1.2</v>
      </c>
      <c r="B10" s="93" t="s">
        <v>21</v>
      </c>
      <c r="C10" s="28" t="s">
        <v>26</v>
      </c>
      <c r="D10" s="94"/>
      <c r="E10" s="67">
        <v>43262</v>
      </c>
      <c r="F10" s="68">
        <f t="shared" ref="F10:F34" si="7">IF(ISBLANK(E10)," - ",IF(G10=0,E10,E10+G10-1))</f>
        <v>43266</v>
      </c>
      <c r="G10" s="29">
        <v>5</v>
      </c>
      <c r="H10" s="30">
        <v>0.9</v>
      </c>
      <c r="I10" s="31">
        <f t="shared" si="5"/>
        <v>5</v>
      </c>
      <c r="J10" s="62"/>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111"/>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row>
    <row r="11" spans="1:66" s="28" customFormat="1" ht="24" x14ac:dyDescent="0.2">
      <c r="A11" s="27" t="str">
        <f t="shared" si="6"/>
        <v>1.3</v>
      </c>
      <c r="B11" s="93" t="s">
        <v>32</v>
      </c>
      <c r="C11" s="28" t="s">
        <v>26</v>
      </c>
      <c r="D11" s="94"/>
      <c r="E11" s="67">
        <v>43262</v>
      </c>
      <c r="F11" s="68">
        <f>IF(ISBLANK(E11)," - ",IF(G11=0,E11,E11+G11-1))</f>
        <v>43265</v>
      </c>
      <c r="G11" s="29">
        <v>4</v>
      </c>
      <c r="H11" s="30">
        <v>0.7</v>
      </c>
      <c r="I11" s="31">
        <f t="shared" si="5"/>
        <v>4</v>
      </c>
      <c r="J11" s="62"/>
      <c r="K11" s="74"/>
      <c r="L11" s="74"/>
      <c r="M11" s="75"/>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111"/>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row>
    <row r="12" spans="1:66" s="28" customFormat="1" ht="24" x14ac:dyDescent="0.2">
      <c r="A12" s="27" t="str">
        <f t="shared" si="6"/>
        <v>1.4</v>
      </c>
      <c r="B12" s="93" t="s">
        <v>30</v>
      </c>
      <c r="C12" s="28" t="s">
        <v>26</v>
      </c>
      <c r="D12" s="94"/>
      <c r="E12" s="67">
        <v>43262</v>
      </c>
      <c r="F12" s="68">
        <f t="shared" si="7"/>
        <v>43262</v>
      </c>
      <c r="G12" s="29">
        <v>1</v>
      </c>
      <c r="H12" s="30">
        <v>1</v>
      </c>
      <c r="I12" s="31">
        <f t="shared" si="5"/>
        <v>1</v>
      </c>
      <c r="J12" s="62"/>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111"/>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row>
    <row r="13" spans="1:66" s="28" customFormat="1" ht="18" x14ac:dyDescent="0.2">
      <c r="A13" s="27" t="str">
        <f t="shared" si="6"/>
        <v>1.5</v>
      </c>
      <c r="B13" s="93" t="s">
        <v>34</v>
      </c>
      <c r="C13" s="28" t="s">
        <v>26</v>
      </c>
      <c r="D13" s="94"/>
      <c r="E13" s="67">
        <v>43266</v>
      </c>
      <c r="F13" s="68">
        <f>IF(ISBLANK(E13)," - ",IF(G13=0,E13,E13+G13-1))</f>
        <v>43270</v>
      </c>
      <c r="G13" s="29">
        <v>5</v>
      </c>
      <c r="H13" s="30">
        <v>0.6</v>
      </c>
      <c r="I13" s="31">
        <v>2</v>
      </c>
      <c r="J13" s="62"/>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111"/>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row>
    <row r="14" spans="1:66" s="22" customFormat="1" ht="18" x14ac:dyDescent="0.2">
      <c r="A14" s="20" t="str">
        <f>IF(ISERROR(VALUE(SUBSTITUTE(prevWBS,".",""))),"1",IF(ISERROR(FIND("`",SUBSTITUTE(prevWBS,".","`",1))),TEXT(VALUE(prevWBS)+1,"#"),TEXT(VALUE(LEFT(prevWBS,FIND("`",SUBSTITUTE(prevWBS,".","`",1))-1))+1,"#")))</f>
        <v>2</v>
      </c>
      <c r="B14" s="21" t="s">
        <v>22</v>
      </c>
      <c r="D14" s="23"/>
      <c r="E14" s="69"/>
      <c r="F14" s="69" t="str">
        <f t="shared" si="7"/>
        <v xml:space="preserve"> - </v>
      </c>
      <c r="G14" s="24"/>
      <c r="H14" s="25"/>
      <c r="I14" s="26" t="str">
        <f t="shared" si="5"/>
        <v xml:space="preserve"> - </v>
      </c>
      <c r="J14" s="63"/>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111"/>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row>
    <row r="15" spans="1:66" s="28" customFormat="1" ht="18" x14ac:dyDescent="0.2">
      <c r="A1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3" t="s">
        <v>23</v>
      </c>
      <c r="C15" s="28" t="s">
        <v>35</v>
      </c>
      <c r="D15" s="94"/>
      <c r="E15" s="67">
        <v>43262</v>
      </c>
      <c r="F15" s="68">
        <f t="shared" si="7"/>
        <v>43266</v>
      </c>
      <c r="G15" s="29">
        <v>5</v>
      </c>
      <c r="H15" s="30">
        <v>0.75</v>
      </c>
      <c r="I15" s="31">
        <f t="shared" si="5"/>
        <v>5</v>
      </c>
      <c r="J15" s="62"/>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111"/>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row>
    <row r="16" spans="1:66" s="28" customFormat="1" ht="24" x14ac:dyDescent="0.2">
      <c r="A1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3" t="s">
        <v>33</v>
      </c>
      <c r="C16" s="28" t="s">
        <v>26</v>
      </c>
      <c r="D16" s="94"/>
      <c r="E16" s="67">
        <v>43262</v>
      </c>
      <c r="F16" s="68">
        <f t="shared" si="7"/>
        <v>43266</v>
      </c>
      <c r="G16" s="29">
        <v>5</v>
      </c>
      <c r="H16" s="30">
        <v>0.9</v>
      </c>
      <c r="I16" s="31">
        <f t="shared" si="5"/>
        <v>5</v>
      </c>
      <c r="J16" s="62"/>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111"/>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row>
    <row r="17" spans="1:66" s="28" customFormat="1" ht="18" x14ac:dyDescent="0.2">
      <c r="A1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93" t="s">
        <v>2</v>
      </c>
      <c r="D17" s="94"/>
      <c r="E17" s="67"/>
      <c r="F17" s="68" t="str">
        <f t="shared" si="7"/>
        <v xml:space="preserve"> - </v>
      </c>
      <c r="G17" s="29">
        <v>0</v>
      </c>
      <c r="H17" s="30">
        <v>0</v>
      </c>
      <c r="I17" s="31" t="str">
        <f t="shared" si="5"/>
        <v xml:space="preserve"> - </v>
      </c>
      <c r="J17" s="62"/>
      <c r="K17" s="74"/>
      <c r="L17" s="74"/>
      <c r="M17" s="74"/>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111"/>
      <c r="AP17" s="74"/>
      <c r="AQ17" s="74"/>
      <c r="AR17" s="74"/>
      <c r="AS17" s="74"/>
      <c r="AT17" s="74"/>
      <c r="AU17" s="74"/>
      <c r="AV17" s="74"/>
      <c r="AW17" s="74"/>
      <c r="AX17" s="74"/>
      <c r="AY17" s="74"/>
      <c r="AZ17" s="74"/>
      <c r="BA17" s="74"/>
      <c r="BB17" s="74"/>
      <c r="BC17" s="74"/>
      <c r="BD17" s="74"/>
      <c r="BE17" s="74"/>
      <c r="BF17" s="74"/>
      <c r="BG17" s="74"/>
      <c r="BH17" s="74"/>
      <c r="BI17" s="74"/>
      <c r="BJ17" s="74"/>
      <c r="BK17" s="74"/>
      <c r="BL17" s="74"/>
      <c r="BM17" s="74"/>
      <c r="BN17" s="74"/>
    </row>
    <row r="18" spans="1:66" s="28" customFormat="1" ht="18" x14ac:dyDescent="0.2">
      <c r="A1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93"/>
      <c r="D18" s="94"/>
      <c r="E18" s="67"/>
      <c r="F18" s="68" t="str">
        <f t="shared" si="7"/>
        <v xml:space="preserve"> - </v>
      </c>
      <c r="G18" s="29">
        <v>0</v>
      </c>
      <c r="H18" s="30">
        <v>0</v>
      </c>
      <c r="I18" s="31" t="str">
        <f t="shared" si="5"/>
        <v xml:space="preserve"> - </v>
      </c>
      <c r="J18" s="62"/>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111"/>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row>
    <row r="19" spans="1:66" s="28" customFormat="1" ht="18" x14ac:dyDescent="0.2">
      <c r="A1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9" s="93"/>
      <c r="D19" s="94"/>
      <c r="E19" s="67"/>
      <c r="F19" s="68" t="str">
        <f t="shared" si="7"/>
        <v xml:space="preserve"> - </v>
      </c>
      <c r="G19" s="29">
        <v>0</v>
      </c>
      <c r="H19" s="30">
        <v>0</v>
      </c>
      <c r="I19" s="31" t="str">
        <f t="shared" si="5"/>
        <v xml:space="preserve"> - </v>
      </c>
      <c r="J19" s="62"/>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111"/>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row>
    <row r="20" spans="1:66" s="22" customFormat="1" ht="18" x14ac:dyDescent="0.2">
      <c r="A20" s="20" t="str">
        <f>IF(ISERROR(VALUE(SUBSTITUTE(prevWBS,".",""))),"1",IF(ISERROR(FIND("`",SUBSTITUTE(prevWBS,".","`",1))),TEXT(VALUE(prevWBS)+1,"#"),TEXT(VALUE(LEFT(prevWBS,FIND("`",SUBSTITUTE(prevWBS,".","`",1))-1))+1,"#")))</f>
        <v>3</v>
      </c>
      <c r="B20" s="21" t="s">
        <v>24</v>
      </c>
      <c r="D20" s="23"/>
      <c r="E20" s="69"/>
      <c r="F20" s="69" t="str">
        <f t="shared" si="7"/>
        <v xml:space="preserve"> - </v>
      </c>
      <c r="G20" s="24"/>
      <c r="H20" s="25"/>
      <c r="I20" s="26" t="str">
        <f t="shared" si="5"/>
        <v xml:space="preserve"> - </v>
      </c>
      <c r="J20" s="63"/>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111"/>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row>
    <row r="21" spans="1:66" s="28" customFormat="1" ht="36" x14ac:dyDescent="0.2">
      <c r="A21" s="27" t="str">
        <f t="shared" ref="A2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93" t="s">
        <v>38</v>
      </c>
      <c r="D21" s="94"/>
      <c r="E21" s="67">
        <v>43262</v>
      </c>
      <c r="F21" s="68">
        <f t="shared" ref="F21" si="9">IF(ISBLANK(E21)," - ",IF(G21=0,E21,E21+G21-1))</f>
        <v>43266</v>
      </c>
      <c r="G21" s="29">
        <v>5</v>
      </c>
      <c r="H21" s="30">
        <v>0.5</v>
      </c>
      <c r="I21" s="31">
        <f t="shared" ref="I21:I24" si="10">IF(OR(F21=0,E21=0)," - ",NETWORKDAYS(E21,F21))</f>
        <v>5</v>
      </c>
      <c r="J21" s="62"/>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111"/>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row>
    <row r="22" spans="1:66" s="28" customFormat="1" ht="24" x14ac:dyDescent="0.2">
      <c r="A22"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93" t="s">
        <v>39</v>
      </c>
      <c r="D22" s="94"/>
      <c r="E22" s="67">
        <v>43262</v>
      </c>
      <c r="F22" s="68">
        <f>IF(ISBLANK(E22)," - ",IF(G22=0,E22,E22+G22-1))</f>
        <v>43275</v>
      </c>
      <c r="G22" s="29">
        <v>14</v>
      </c>
      <c r="H22" s="30">
        <v>0.15</v>
      </c>
      <c r="I22" s="31">
        <f t="shared" si="10"/>
        <v>10</v>
      </c>
      <c r="J22" s="62"/>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111"/>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row>
    <row r="23" spans="1:66" s="28" customFormat="1" ht="18" x14ac:dyDescent="0.2">
      <c r="A23"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23" s="49" t="s">
        <v>40</v>
      </c>
      <c r="C23" s="48"/>
      <c r="D23" s="46"/>
      <c r="E23" s="67"/>
      <c r="F23" s="68" t="str">
        <f t="shared" ref="F23" si="11">IF(ISBLANK(E23)," - ",IF(G23=0,E23,E23+G23-1))</f>
        <v xml:space="preserve"> - </v>
      </c>
      <c r="G23" s="29"/>
      <c r="H23" s="30"/>
      <c r="I23" s="47" t="str">
        <f t="shared" ref="I23" si="12">IF(OR(F23=0,E23=0)," - ",NETWORKDAYS(E23,F23))</f>
        <v xml:space="preserve"> - </v>
      </c>
      <c r="J23" s="62"/>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111"/>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row>
    <row r="24" spans="1:66" s="28" customFormat="1" ht="18" x14ac:dyDescent="0.2">
      <c r="A24"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24" s="49" t="s">
        <v>36</v>
      </c>
      <c r="C24" s="48"/>
      <c r="D24" s="46"/>
      <c r="E24" s="67"/>
      <c r="F24" s="68" t="str">
        <f t="shared" ref="F24" si="13">IF(ISBLANK(E24)," - ",IF(G24=0,E24,E24+G24-1))</f>
        <v xml:space="preserve"> - </v>
      </c>
      <c r="G24" s="29"/>
      <c r="H24" s="30"/>
      <c r="I24" s="47" t="str">
        <f t="shared" si="10"/>
        <v xml:space="preserve"> - </v>
      </c>
      <c r="J24" s="62"/>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111"/>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row>
    <row r="25" spans="1:66" s="28" customFormat="1" ht="18" x14ac:dyDescent="0.2">
      <c r="A25"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25" s="49" t="s">
        <v>37</v>
      </c>
      <c r="C25" s="48"/>
      <c r="D25" s="46"/>
      <c r="E25" s="67"/>
      <c r="F25" s="68" t="str">
        <f t="shared" ref="F25:F26" si="14">IF(ISBLANK(E25)," - ",IF(G25=0,E25,E25+G25-1))</f>
        <v xml:space="preserve"> - </v>
      </c>
      <c r="G25" s="29"/>
      <c r="H25" s="30"/>
      <c r="I25" s="47" t="str">
        <f t="shared" ref="I25:I26" si="15">IF(OR(F25=0,E25=0)," - ",NETWORKDAYS(E25,F25))</f>
        <v xml:space="preserve"> - </v>
      </c>
      <c r="J25" s="62"/>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111"/>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row>
    <row r="26" spans="1:66" s="22" customFormat="1" ht="18" x14ac:dyDescent="0.2">
      <c r="A26"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3.2.4</v>
      </c>
      <c r="B26" s="49" t="s">
        <v>41</v>
      </c>
      <c r="C26" s="48"/>
      <c r="D26" s="46"/>
      <c r="E26" s="67"/>
      <c r="F26" s="68" t="str">
        <f t="shared" si="14"/>
        <v xml:space="preserve"> - </v>
      </c>
      <c r="G26" s="29"/>
      <c r="H26" s="30"/>
      <c r="I26" s="47" t="str">
        <f t="shared" si="15"/>
        <v xml:space="preserve"> - </v>
      </c>
      <c r="J26" s="63"/>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111"/>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row>
    <row r="27" spans="1:66" s="28" customFormat="1" ht="18" x14ac:dyDescent="0.2">
      <c r="A27" s="27">
        <v>3.5</v>
      </c>
      <c r="B27" s="93"/>
      <c r="D27" s="94"/>
      <c r="E27" s="67"/>
      <c r="F27" s="68" t="str">
        <f t="shared" si="7"/>
        <v xml:space="preserve"> - </v>
      </c>
      <c r="G27" s="29">
        <v>0</v>
      </c>
      <c r="H27" s="30">
        <v>0</v>
      </c>
      <c r="I27" s="31" t="str">
        <f t="shared" si="5"/>
        <v xml:space="preserve"> - </v>
      </c>
      <c r="J27" s="62"/>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row>
    <row r="28" spans="1:66" s="28" customFormat="1" ht="18" x14ac:dyDescent="0.2">
      <c r="A28" s="27">
        <v>3.6</v>
      </c>
      <c r="B28" s="93"/>
      <c r="D28" s="94"/>
      <c r="E28" s="67"/>
      <c r="F28" s="68" t="str">
        <f t="shared" si="7"/>
        <v xml:space="preserve"> - </v>
      </c>
      <c r="G28" s="29">
        <v>0</v>
      </c>
      <c r="H28" s="30">
        <v>0</v>
      </c>
      <c r="I28" s="31" t="str">
        <f t="shared" si="5"/>
        <v xml:space="preserve"> - </v>
      </c>
      <c r="J28" s="62"/>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c r="BL28" s="74"/>
      <c r="BM28" s="74"/>
      <c r="BN28" s="74"/>
    </row>
    <row r="29" spans="1:66" s="28" customFormat="1" ht="18" x14ac:dyDescent="0.2">
      <c r="A29" s="20" t="str">
        <f>IF(ISERROR(VALUE(SUBSTITUTE(prevWBS,".",""))),"1",IF(ISERROR(FIND("`",SUBSTITUTE(prevWBS,".","`",1))),TEXT(VALUE(prevWBS)+1,"#"),TEXT(VALUE(LEFT(prevWBS,FIND("`",SUBSTITUTE(prevWBS,".","`",1))-1))+1,"#")))</f>
        <v>4</v>
      </c>
      <c r="B29" s="21" t="s">
        <v>29</v>
      </c>
      <c r="C29" s="22"/>
      <c r="D29" s="23"/>
      <c r="E29" s="69"/>
      <c r="F29" s="69" t="str">
        <f t="shared" si="7"/>
        <v xml:space="preserve"> - </v>
      </c>
      <c r="G29" s="24"/>
      <c r="H29" s="25"/>
      <c r="I29" s="26" t="str">
        <f t="shared" si="5"/>
        <v xml:space="preserve"> - </v>
      </c>
      <c r="J29" s="62"/>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row>
    <row r="30" spans="1:66" s="28" customFormat="1" ht="18" x14ac:dyDescent="0.2">
      <c r="A3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93" t="s">
        <v>2</v>
      </c>
      <c r="D30" s="94"/>
      <c r="E30" s="67"/>
      <c r="F30" s="68" t="str">
        <f t="shared" si="7"/>
        <v xml:space="preserve"> - </v>
      </c>
      <c r="G30" s="29">
        <v>0</v>
      </c>
      <c r="H30" s="30">
        <v>0</v>
      </c>
      <c r="I30" s="31" t="str">
        <f t="shared" si="5"/>
        <v xml:space="preserve"> - </v>
      </c>
      <c r="J30" s="62"/>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4"/>
      <c r="BE30" s="74"/>
      <c r="BF30" s="74"/>
      <c r="BG30" s="74"/>
      <c r="BH30" s="74"/>
      <c r="BI30" s="74"/>
      <c r="BJ30" s="74"/>
      <c r="BK30" s="74"/>
      <c r="BL30" s="74"/>
      <c r="BM30" s="74"/>
      <c r="BN30" s="74"/>
    </row>
    <row r="31" spans="1:66" s="28" customFormat="1" ht="18" x14ac:dyDescent="0.2">
      <c r="A31" s="27"/>
      <c r="B31" s="93"/>
      <c r="D31" s="94"/>
      <c r="E31" s="67"/>
      <c r="F31" s="68" t="str">
        <f t="shared" si="7"/>
        <v xml:space="preserve"> - </v>
      </c>
      <c r="G31" s="29">
        <v>0</v>
      </c>
      <c r="H31" s="30">
        <v>0</v>
      </c>
      <c r="I31" s="31" t="str">
        <f t="shared" si="5"/>
        <v xml:space="preserve"> - </v>
      </c>
      <c r="J31" s="62"/>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4"/>
      <c r="BE31" s="74"/>
      <c r="BF31" s="74"/>
      <c r="BG31" s="74"/>
      <c r="BH31" s="74"/>
      <c r="BI31" s="74"/>
      <c r="BJ31" s="74"/>
      <c r="BK31" s="74"/>
      <c r="BL31" s="74"/>
      <c r="BM31" s="74"/>
      <c r="BN31" s="74"/>
    </row>
    <row r="32" spans="1:66" s="37" customFormat="1" ht="18" x14ac:dyDescent="0.2">
      <c r="A32" s="27"/>
      <c r="B32" s="93"/>
      <c r="C32" s="28"/>
      <c r="D32" s="94"/>
      <c r="E32" s="67"/>
      <c r="F32" s="68" t="str">
        <f t="shared" si="7"/>
        <v xml:space="preserve"> - </v>
      </c>
      <c r="G32" s="29">
        <v>0</v>
      </c>
      <c r="H32" s="30">
        <v>0</v>
      </c>
      <c r="I32" s="31" t="str">
        <f t="shared" si="5"/>
        <v xml:space="preserve"> - </v>
      </c>
      <c r="J32" s="6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L32" s="74"/>
      <c r="BM32" s="74"/>
      <c r="BN32" s="74"/>
    </row>
    <row r="33" spans="1:66" s="37" customFormat="1" ht="18" x14ac:dyDescent="0.2">
      <c r="A33" s="27"/>
      <c r="B33" s="93"/>
      <c r="C33" s="28"/>
      <c r="D33" s="94"/>
      <c r="E33" s="67"/>
      <c r="F33" s="68" t="str">
        <f t="shared" si="7"/>
        <v xml:space="preserve"> - </v>
      </c>
      <c r="G33" s="29">
        <v>0</v>
      </c>
      <c r="H33" s="30">
        <v>0</v>
      </c>
      <c r="I33" s="31" t="str">
        <f t="shared" si="5"/>
        <v xml:space="preserve"> - </v>
      </c>
      <c r="J33" s="6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row>
    <row r="34" spans="1:66" s="42" customFormat="1" ht="18" x14ac:dyDescent="0.2">
      <c r="A34" s="27"/>
      <c r="B34" s="93"/>
      <c r="C34" s="28"/>
      <c r="D34" s="94"/>
      <c r="E34" s="67"/>
      <c r="F34" s="68" t="str">
        <f t="shared" si="7"/>
        <v xml:space="preserve"> - </v>
      </c>
      <c r="G34" s="29">
        <v>0</v>
      </c>
      <c r="H34" s="30">
        <v>0</v>
      </c>
      <c r="I34" s="31" t="str">
        <f t="shared" si="5"/>
        <v xml:space="preserve"> - </v>
      </c>
      <c r="J34" s="65"/>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row>
    <row r="35" spans="1:66" s="37" customFormat="1" ht="18" x14ac:dyDescent="0.2">
      <c r="A35" s="27"/>
      <c r="B35" s="32"/>
      <c r="C35" s="32"/>
      <c r="D35" s="33"/>
      <c r="E35" s="70"/>
      <c r="F35" s="70"/>
      <c r="G35" s="34"/>
      <c r="H35" s="35"/>
      <c r="I35" s="36" t="str">
        <f t="shared" si="5"/>
        <v xml:space="preserve"> - </v>
      </c>
      <c r="J35" s="65"/>
      <c r="K35" s="74"/>
      <c r="L35" s="74"/>
      <c r="M35" s="74"/>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row>
    <row r="36" spans="1:66" s="37" customFormat="1" ht="18" x14ac:dyDescent="0.2">
      <c r="A36" s="27"/>
      <c r="B36" s="32"/>
      <c r="C36" s="32"/>
      <c r="D36" s="33"/>
      <c r="E36" s="70"/>
      <c r="F36" s="70"/>
      <c r="G36" s="34"/>
      <c r="H36" s="35"/>
      <c r="I36" s="36" t="str">
        <f t="shared" si="5"/>
        <v xml:space="preserve"> - </v>
      </c>
      <c r="J36" s="66"/>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row>
    <row r="37" spans="1:66" s="37" customFormat="1" ht="18" x14ac:dyDescent="0.2">
      <c r="A37" s="38" t="s">
        <v>1</v>
      </c>
      <c r="B37" s="39"/>
      <c r="C37" s="40"/>
      <c r="D37" s="40"/>
      <c r="E37" s="71"/>
      <c r="F37" s="71"/>
      <c r="G37" s="41"/>
      <c r="H37" s="41"/>
      <c r="I37" s="41"/>
      <c r="J37" s="66"/>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row>
    <row r="38" spans="1:66" s="37" customFormat="1" ht="18" x14ac:dyDescent="0.2">
      <c r="A38" s="43" t="s">
        <v>3</v>
      </c>
      <c r="B38" s="44"/>
      <c r="C38" s="44"/>
      <c r="D38" s="44"/>
      <c r="E38" s="72"/>
      <c r="F38" s="72"/>
      <c r="G38" s="44"/>
      <c r="H38" s="44"/>
      <c r="I38" s="44"/>
      <c r="J38" s="66"/>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row>
    <row r="39" spans="1:66" s="37" customFormat="1" ht="18" x14ac:dyDescent="0.2">
      <c r="A39" s="96" t="str">
        <f>IF(ISERROR(VALUE(SUBSTITUTE(prevWBS,".",""))),"1",IF(ISERROR(FIND("`",SUBSTITUTE(prevWBS,".","`",1))),TEXT(VALUE(prevWBS)+1,"#"),TEXT(VALUE(LEFT(prevWBS,FIND("`",SUBSTITUTE(prevWBS,".","`",1))-1))+1,"#")))</f>
        <v>1</v>
      </c>
      <c r="B39" s="97" t="s">
        <v>10</v>
      </c>
      <c r="C39" s="45"/>
      <c r="D39" s="46"/>
      <c r="E39" s="67"/>
      <c r="F39" s="68" t="str">
        <f t="shared" ref="F39:F42" si="16">IF(ISBLANK(E39)," - ",IF(G39=0,E39,E39+G39-1))</f>
        <v xml:space="preserve"> - </v>
      </c>
      <c r="G39" s="29"/>
      <c r="H39" s="30"/>
      <c r="I39" s="47" t="str">
        <f>IF(OR(F39=0,E39=0)," - ",NETWORKDAYS(E39,F39))</f>
        <v xml:space="preserve"> - </v>
      </c>
      <c r="J39" s="66"/>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row>
    <row r="40" spans="1:66" s="12" customFormat="1" x14ac:dyDescent="0.2">
      <c r="A4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0" s="48" t="s">
        <v>4</v>
      </c>
      <c r="C40" s="48"/>
      <c r="D40" s="46"/>
      <c r="E40" s="67"/>
      <c r="F40" s="68" t="str">
        <f t="shared" si="16"/>
        <v xml:space="preserve"> - </v>
      </c>
      <c r="G40" s="29"/>
      <c r="H40" s="30"/>
      <c r="I40" s="47" t="str">
        <f t="shared" ref="I40:I42" si="17">IF(OR(F40=0,E40=0)," - ",NETWORKDAYS(E40,F40))</f>
        <v xml:space="preserve"> - </v>
      </c>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row>
    <row r="41" spans="1:66" x14ac:dyDescent="0.2">
      <c r="A41"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1" s="49" t="s">
        <v>5</v>
      </c>
      <c r="C41" s="48"/>
      <c r="D41" s="46"/>
      <c r="E41" s="67"/>
      <c r="F41" s="68" t="str">
        <f t="shared" si="16"/>
        <v xml:space="preserve"> - </v>
      </c>
      <c r="G41" s="29"/>
      <c r="H41" s="30"/>
      <c r="I41" s="47" t="str">
        <f t="shared" si="17"/>
        <v xml:space="preserve"> - </v>
      </c>
    </row>
    <row r="42" spans="1:66" x14ac:dyDescent="0.2">
      <c r="A42"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2" s="49" t="s">
        <v>6</v>
      </c>
      <c r="C42" s="48"/>
      <c r="D42" s="46"/>
      <c r="E42" s="67"/>
      <c r="F42" s="68" t="str">
        <f t="shared" si="16"/>
        <v xml:space="preserve"> - </v>
      </c>
      <c r="G42" s="29"/>
      <c r="H42" s="30"/>
      <c r="I42" s="47" t="str">
        <f t="shared" si="17"/>
        <v xml:space="preserve"> - </v>
      </c>
    </row>
    <row r="43" spans="1:66" x14ac:dyDescent="0.2">
      <c r="A43" s="9"/>
      <c r="B43" s="10"/>
      <c r="C43" s="10"/>
      <c r="D43" s="11"/>
      <c r="E43" s="10"/>
      <c r="F43" s="10"/>
      <c r="G43" s="10"/>
      <c r="H43" s="10"/>
      <c r="I43" s="1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0 H27:H42">
    <cfRule type="dataBar" priority="1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 priority="54">
      <formula>K$6=TODAY()</formula>
    </cfRule>
  </conditionalFormatting>
  <conditionalFormatting sqref="K8:BN20">
    <cfRule type="expression" dxfId="9" priority="57">
      <formula>AND($E8&lt;=K$6,ROUNDDOWN(($F8-$E8+1)*$H8,0)+$E8-1&gt;=K$6)</formula>
    </cfRule>
    <cfRule type="expression" dxfId="8" priority="58">
      <formula>AND(NOT(ISBLANK($E8)),$E8&lt;=K$6,$F8&gt;=K$6)</formula>
    </cfRule>
  </conditionalFormatting>
  <conditionalFormatting sqref="K6:BN20 K23:BN39">
    <cfRule type="expression" dxfId="7" priority="17">
      <formula>K$6=TODAY()</formula>
    </cfRule>
  </conditionalFormatting>
  <conditionalFormatting sqref="H21:H22">
    <cfRule type="dataBar" priority="6">
      <dataBar>
        <cfvo type="num" val="0"/>
        <cfvo type="num" val="1"/>
        <color theme="0" tint="-0.34998626667073579"/>
      </dataBar>
      <extLst>
        <ext xmlns:x14="http://schemas.microsoft.com/office/spreadsheetml/2009/9/main" uri="{B025F937-C7B1-47D3-B67F-A62EFF666E3E}">
          <x14:id>{2FF0FC17-99F8-4043-8C72-4D80C2CF5D75}</x14:id>
        </ext>
      </extLst>
    </cfRule>
  </conditionalFormatting>
  <conditionalFormatting sqref="K21:BN22">
    <cfRule type="expression" dxfId="6" priority="8">
      <formula>AND($E21&lt;=K$6,ROUNDDOWN(($F21-$E21+1)*$H21,0)+$E21-1&gt;=K$6)</formula>
    </cfRule>
    <cfRule type="expression" dxfId="5" priority="9">
      <formula>AND(NOT(ISBLANK($E21)),$E21&lt;=K$6,$F21&gt;=K$6)</formula>
    </cfRule>
  </conditionalFormatting>
  <conditionalFormatting sqref="K21:BN22">
    <cfRule type="expression" dxfId="4" priority="7">
      <formula>K$6=TODAY()</formula>
    </cfRule>
  </conditionalFormatting>
  <conditionalFormatting sqref="H24">
    <cfRule type="dataBar" priority="4">
      <dataBar>
        <cfvo type="num" val="0"/>
        <cfvo type="num" val="1"/>
        <color theme="0" tint="-0.34998626667073579"/>
      </dataBar>
      <extLst>
        <ext xmlns:x14="http://schemas.microsoft.com/office/spreadsheetml/2009/9/main" uri="{B025F937-C7B1-47D3-B67F-A62EFF666E3E}">
          <x14:id>{1A1CAC4A-1FDB-4B85-A11C-C24386224E1C}</x14:id>
        </ext>
      </extLst>
    </cfRule>
  </conditionalFormatting>
  <conditionalFormatting sqref="H25">
    <cfRule type="dataBar" priority="3">
      <dataBar>
        <cfvo type="num" val="0"/>
        <cfvo type="num" val="1"/>
        <color theme="0" tint="-0.34998626667073579"/>
      </dataBar>
      <extLst>
        <ext xmlns:x14="http://schemas.microsoft.com/office/spreadsheetml/2009/9/main" uri="{B025F937-C7B1-47D3-B67F-A62EFF666E3E}">
          <x14:id>{A0B2A41A-F48A-44FB-91F1-06A23FE15B72}</x14:id>
        </ext>
      </extLst>
    </cfRule>
  </conditionalFormatting>
  <conditionalFormatting sqref="H26">
    <cfRule type="dataBar" priority="2">
      <dataBar>
        <cfvo type="num" val="0"/>
        <cfvo type="num" val="1"/>
        <color theme="0" tint="-0.34998626667073579"/>
      </dataBar>
      <extLst>
        <ext xmlns:x14="http://schemas.microsoft.com/office/spreadsheetml/2009/9/main" uri="{B025F937-C7B1-47D3-B67F-A62EFF666E3E}">
          <x14:id>{649CE155-25C9-44CC-81B2-37997D7B3A65}</x14:id>
        </ext>
      </extLst>
    </cfRule>
  </conditionalFormatting>
  <conditionalFormatting sqref="K23:BN23">
    <cfRule type="expression" dxfId="3" priority="65">
      <formula>AND($E24&lt;=K$6,ROUNDDOWN(($F24-$E24+1)*$H24,0)+$E24-1&gt;=K$6)</formula>
    </cfRule>
    <cfRule type="expression" dxfId="2" priority="66">
      <formula>AND(NOT(ISBLANK($E24)),$E24&lt;=K$6,$F24&gt;=K$6)</formula>
    </cfRule>
  </conditionalFormatting>
  <conditionalFormatting sqref="K24:BN39">
    <cfRule type="expression" dxfId="1" priority="68">
      <formula>AND($E27&lt;=K$6,ROUNDDOWN(($F27-$E27+1)*$H27,0)+$E27-1&gt;=K$6)</formula>
    </cfRule>
    <cfRule type="expression" dxfId="0" priority="69">
      <formula>AND(NOT(ISBLANK($E27)),$E27&lt;=K$6,$F27&gt;=K$6)</formula>
    </cfRule>
  </conditionalFormatting>
  <conditionalFormatting sqref="H23">
    <cfRule type="dataBar" priority="1">
      <dataBar>
        <cfvo type="num" val="0"/>
        <cfvo type="num" val="1"/>
        <color theme="0" tint="-0.34998626667073579"/>
      </dataBar>
      <extLst>
        <ext xmlns:x14="http://schemas.microsoft.com/office/spreadsheetml/2009/9/main" uri="{B025F937-C7B1-47D3-B67F-A62EFF666E3E}">
          <x14:id>{C862E5DA-8BCC-403C-9F71-B31EE3B1FF64}</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5:B36 B30 B17 A38:B38 B37 E14 E20 E29 E35:H38 G14:H14 G20:H20 G29:H29 G39 G40:G41 G42 H27 H33 H31 H32 H30" unlockedFormula="1"/>
    <ignoredError sqref="A20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 H27:H42</xm:sqref>
        </x14:conditionalFormatting>
        <x14:conditionalFormatting xmlns:xm="http://schemas.microsoft.com/office/excel/2006/main">
          <x14:cfRule type="dataBar" id="{2FF0FC17-99F8-4043-8C72-4D80C2CF5D75}">
            <x14:dataBar minLength="0" maxLength="100" gradient="0">
              <x14:cfvo type="num">
                <xm:f>0</xm:f>
              </x14:cfvo>
              <x14:cfvo type="num">
                <xm:f>1</xm:f>
              </x14:cfvo>
              <x14:negativeFillColor rgb="FFFF0000"/>
              <x14:axisColor rgb="FF000000"/>
            </x14:dataBar>
          </x14:cfRule>
          <xm:sqref>H21:H22</xm:sqref>
        </x14:conditionalFormatting>
        <x14:conditionalFormatting xmlns:xm="http://schemas.microsoft.com/office/excel/2006/main">
          <x14:cfRule type="dataBar" id="{1A1CAC4A-1FDB-4B85-A11C-C24386224E1C}">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0B2A41A-F48A-44FB-91F1-06A23FE15B72}">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49CE155-25C9-44CC-81B2-37997D7B3A65}">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862E5DA-8BCC-403C-9F71-B31EE3B1FF64}">
            <x14:dataBar minLength="0" maxLength="100" gradient="0">
              <x14:cfvo type="num">
                <xm:f>0</xm:f>
              </x14:cfvo>
              <x14:cfvo type="num">
                <xm:f>1</xm:f>
              </x14:cfvo>
              <x14:negativeFillColor rgb="FFFF0000"/>
              <x14:axisColor rgb="FF000000"/>
            </x14:dataBar>
          </x14:cfRule>
          <xm:sqref>H23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GanttChart</vt:lpstr>
      <vt:lpstr>GanttChart!Área_de_impresión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Asus</cp:lastModifiedBy>
  <cp:lastPrinted>2018-02-12T20:25:38Z</cp:lastPrinted>
  <dcterms:created xsi:type="dcterms:W3CDTF">2010-06-09T16:05:03Z</dcterms:created>
  <dcterms:modified xsi:type="dcterms:W3CDTF">2018-06-19T17:47:48Z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