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myy-my.sharepoint.com/personal/ulil_azmyy_onmicrosoft_com/Documents/2024-REKAP GERAI/"/>
    </mc:Choice>
  </mc:AlternateContent>
  <xr:revisionPtr revIDLastSave="19" documentId="11_1CB3A436710029BEBEC7DB623141D06D204385EB" xr6:coauthVersionLast="47" xr6:coauthVersionMax="47" xr10:uidLastSave="{222657A4-D36D-4108-B665-194CD4840984}"/>
  <bookViews>
    <workbookView xWindow="-108" yWindow="-108" windowWidth="23256" windowHeight="12456" xr2:uid="{00000000-000D-0000-FFFF-FFFF00000000}"/>
  </bookViews>
  <sheets>
    <sheet name="db.TIM.MARKETING" sheetId="1" r:id="rId1"/>
    <sheet name="Sheet1" sheetId="2" r:id="rId2"/>
  </sheets>
  <definedNames>
    <definedName name="ExternalData_1" localSheetId="0" hidden="1">'db.TIM.MARKETING'!$A$1:$B$111</definedName>
    <definedName name="_xlnm.Print_Area" localSheetId="0">'db.TIM.MARKETING'!$A$1:$M$111,'db.TIM.MARKETING'!$S$1:$V$7,'db.TIM.MARKETING'!$N$1:$Q$14,'db.TIM.MARKETING'!$N$15:$P$20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_PEMOHON-6e6e5c8c-1a14-4b0e-901a-05a6d18bb01d" name="D_PEMOHON" connection="Query - D_PEMOH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1" i="1" l="1"/>
  <c r="L111" i="1"/>
  <c r="K111" i="1"/>
  <c r="J111" i="1"/>
  <c r="M110" i="1"/>
  <c r="L110" i="1"/>
  <c r="K110" i="1"/>
  <c r="J110" i="1"/>
  <c r="J35" i="1"/>
  <c r="L35" i="1" s="1"/>
  <c r="M108" i="1"/>
  <c r="L108" i="1"/>
  <c r="K108" i="1"/>
  <c r="F108" i="1"/>
  <c r="F109" i="1"/>
  <c r="H109" i="1"/>
  <c r="K109" i="1"/>
  <c r="L109" i="1"/>
  <c r="M109" i="1"/>
  <c r="M107" i="1"/>
  <c r="L107" i="1"/>
  <c r="K107" i="1"/>
  <c r="J107" i="1"/>
  <c r="H107" i="1"/>
  <c r="F107" i="1"/>
  <c r="F103" i="1"/>
  <c r="F104" i="1"/>
  <c r="F105" i="1"/>
  <c r="M106" i="1"/>
  <c r="L106" i="1"/>
  <c r="K106" i="1"/>
  <c r="J106" i="1"/>
  <c r="H106" i="1"/>
  <c r="F106" i="1"/>
  <c r="H105" i="1"/>
  <c r="J105" i="1"/>
  <c r="L105" i="1" s="1"/>
  <c r="K105" i="1"/>
  <c r="M105" i="1"/>
  <c r="E2" i="2" a="1"/>
  <c r="E2" i="2" s="1"/>
  <c r="C102" i="1"/>
  <c r="C103" i="1"/>
  <c r="C104" i="1"/>
  <c r="C101" i="1"/>
  <c r="F101" i="1"/>
  <c r="F102" i="1"/>
  <c r="H101" i="1"/>
  <c r="H102" i="1"/>
  <c r="H103" i="1"/>
  <c r="H104" i="1"/>
  <c r="K101" i="1"/>
  <c r="K102" i="1"/>
  <c r="K103" i="1"/>
  <c r="K104" i="1"/>
  <c r="L101" i="1"/>
  <c r="L102" i="1"/>
  <c r="L103" i="1"/>
  <c r="M101" i="1"/>
  <c r="M102" i="1"/>
  <c r="M103" i="1"/>
  <c r="M104" i="1"/>
  <c r="M100" i="1"/>
  <c r="K100" i="1"/>
  <c r="J100" i="1"/>
  <c r="L100" i="1" s="1"/>
  <c r="H100" i="1"/>
  <c r="F100" i="1"/>
  <c r="M99" i="1"/>
  <c r="K99" i="1"/>
  <c r="H99" i="1"/>
  <c r="F99" i="1"/>
  <c r="M38" i="1"/>
  <c r="K38" i="1"/>
  <c r="J38" i="1"/>
  <c r="L38" i="1" s="1"/>
  <c r="H38" i="1"/>
  <c r="F38" i="1"/>
  <c r="F40" i="1"/>
  <c r="H40" i="1"/>
  <c r="K40" i="1"/>
  <c r="M40" i="1"/>
  <c r="J34" i="1"/>
  <c r="L34" i="1" s="1"/>
  <c r="P18" i="1"/>
  <c r="J3" i="1" s="1"/>
  <c r="J4" i="1"/>
  <c r="J5" i="1"/>
  <c r="J6" i="1"/>
  <c r="J7" i="1"/>
  <c r="J9" i="1"/>
  <c r="J10" i="1"/>
  <c r="L10" i="1" s="1"/>
  <c r="J11" i="1"/>
  <c r="J12" i="1"/>
  <c r="L12" i="1" s="1"/>
  <c r="J16" i="1"/>
  <c r="L16" i="1" s="1"/>
  <c r="J17" i="1"/>
  <c r="L17" i="1" s="1"/>
  <c r="J19" i="1"/>
  <c r="L19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8" i="1"/>
  <c r="L28" i="1" s="1"/>
  <c r="J29" i="1"/>
  <c r="L29" i="1" s="1"/>
  <c r="J30" i="1"/>
  <c r="J31" i="1"/>
  <c r="L31" i="1" s="1"/>
  <c r="J32" i="1"/>
  <c r="L32" i="1" s="1"/>
  <c r="J33" i="1"/>
  <c r="L33" i="1" s="1"/>
  <c r="J36" i="1"/>
  <c r="J37" i="1"/>
  <c r="L37" i="1" s="1"/>
  <c r="J39" i="1"/>
  <c r="L39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J59" i="1"/>
  <c r="L59" i="1" s="1"/>
  <c r="J60" i="1"/>
  <c r="L60" i="1" s="1"/>
  <c r="J61" i="1"/>
  <c r="L61" i="1" s="1"/>
  <c r="J62" i="1"/>
  <c r="J63" i="1"/>
  <c r="L63" i="1" s="1"/>
  <c r="J64" i="1"/>
  <c r="J65" i="1"/>
  <c r="J67" i="1"/>
  <c r="J68" i="1"/>
  <c r="L68" i="1" s="1"/>
  <c r="J69" i="1"/>
  <c r="J71" i="1"/>
  <c r="J72" i="1"/>
  <c r="J73" i="1"/>
  <c r="L73" i="1" s="1"/>
  <c r="J75" i="1"/>
  <c r="J76" i="1"/>
  <c r="J77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5" i="1"/>
  <c r="J96" i="1"/>
  <c r="J97" i="1"/>
  <c r="J2" i="1"/>
  <c r="L2" i="1" s="1"/>
  <c r="J1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1" i="1"/>
  <c r="F22" i="1"/>
  <c r="F23" i="1"/>
  <c r="F24" i="1"/>
  <c r="F25" i="1"/>
  <c r="F26" i="1"/>
  <c r="F28" i="1"/>
  <c r="F29" i="1"/>
  <c r="F30" i="1"/>
  <c r="F31" i="1"/>
  <c r="F32" i="1"/>
  <c r="F33" i="1"/>
  <c r="F34" i="1"/>
  <c r="F35" i="1"/>
  <c r="F36" i="1"/>
  <c r="F37" i="1"/>
  <c r="F39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7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2" i="1"/>
  <c r="H65" i="1"/>
  <c r="K65" i="1"/>
  <c r="L65" i="1"/>
  <c r="M65" i="1"/>
  <c r="H19" i="1"/>
  <c r="K19" i="1"/>
  <c r="M19" i="1"/>
  <c r="H20" i="1"/>
  <c r="K20" i="1"/>
  <c r="M20" i="1"/>
  <c r="H16" i="1"/>
  <c r="K16" i="1"/>
  <c r="M16" i="1"/>
  <c r="H18" i="1"/>
  <c r="K18" i="1"/>
  <c r="M18" i="1"/>
  <c r="H17" i="1"/>
  <c r="K17" i="1"/>
  <c r="M17" i="1"/>
  <c r="H29" i="1"/>
  <c r="K29" i="1"/>
  <c r="M29" i="1"/>
  <c r="H13" i="1"/>
  <c r="H15" i="1"/>
  <c r="H14" i="1"/>
  <c r="K13" i="1"/>
  <c r="K15" i="1"/>
  <c r="K14" i="1"/>
  <c r="L13" i="1"/>
  <c r="L15" i="1"/>
  <c r="L14" i="1"/>
  <c r="M13" i="1"/>
  <c r="M15" i="1"/>
  <c r="M14" i="1"/>
  <c r="H63" i="1"/>
  <c r="M3" i="1"/>
  <c r="M4" i="1"/>
  <c r="M5" i="1"/>
  <c r="M6" i="1"/>
  <c r="M7" i="1"/>
  <c r="M8" i="1"/>
  <c r="M9" i="1"/>
  <c r="M10" i="1"/>
  <c r="M11" i="1"/>
  <c r="M12" i="1"/>
  <c r="M21" i="1"/>
  <c r="M22" i="1"/>
  <c r="M23" i="1"/>
  <c r="M24" i="1"/>
  <c r="M25" i="1"/>
  <c r="M26" i="1"/>
  <c r="M28" i="1"/>
  <c r="M32" i="1"/>
  <c r="M33" i="1"/>
  <c r="M35" i="1"/>
  <c r="M34" i="1"/>
  <c r="M37" i="1"/>
  <c r="M39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4" i="1"/>
  <c r="M66" i="1"/>
  <c r="M67" i="1"/>
  <c r="M68" i="1"/>
  <c r="M69" i="1"/>
  <c r="M70" i="1"/>
  <c r="M71" i="1"/>
  <c r="M72" i="1"/>
  <c r="M73" i="1"/>
  <c r="M27" i="1"/>
  <c r="M75" i="1"/>
  <c r="M76" i="1"/>
  <c r="M77" i="1"/>
  <c r="M78" i="1"/>
  <c r="M79" i="1"/>
  <c r="M80" i="1"/>
  <c r="M81" i="1"/>
  <c r="M82" i="1"/>
  <c r="M83" i="1"/>
  <c r="M85" i="1"/>
  <c r="M86" i="1"/>
  <c r="M87" i="1"/>
  <c r="M88" i="1"/>
  <c r="M89" i="1"/>
  <c r="M90" i="1"/>
  <c r="M92" i="1"/>
  <c r="M95" i="1"/>
  <c r="M96" i="1"/>
  <c r="M97" i="1"/>
  <c r="M98" i="1"/>
  <c r="M93" i="1"/>
  <c r="M91" i="1"/>
  <c r="M94" i="1"/>
  <c r="M31" i="1"/>
  <c r="M63" i="1"/>
  <c r="M2" i="1"/>
  <c r="L3" i="1"/>
  <c r="L4" i="1"/>
  <c r="L5" i="1"/>
  <c r="L6" i="1"/>
  <c r="L7" i="1"/>
  <c r="L8" i="1"/>
  <c r="L9" i="1"/>
  <c r="L11" i="1"/>
  <c r="L47" i="1"/>
  <c r="L58" i="1"/>
  <c r="L62" i="1"/>
  <c r="L64" i="1"/>
  <c r="L66" i="1"/>
  <c r="L67" i="1"/>
  <c r="L69" i="1"/>
  <c r="L70" i="1"/>
  <c r="L71" i="1"/>
  <c r="L72" i="1"/>
  <c r="L27" i="1"/>
  <c r="L75" i="1"/>
  <c r="L76" i="1"/>
  <c r="L77" i="1"/>
  <c r="L78" i="1"/>
  <c r="L79" i="1"/>
  <c r="L80" i="1"/>
  <c r="L81" i="1"/>
  <c r="L82" i="1"/>
  <c r="L83" i="1"/>
  <c r="L85" i="1"/>
  <c r="L86" i="1"/>
  <c r="L87" i="1"/>
  <c r="L88" i="1"/>
  <c r="L89" i="1"/>
  <c r="L90" i="1"/>
  <c r="L92" i="1"/>
  <c r="L95" i="1"/>
  <c r="L96" i="1"/>
  <c r="L97" i="1"/>
  <c r="L98" i="1"/>
  <c r="L93" i="1"/>
  <c r="L91" i="1"/>
  <c r="L94" i="1"/>
  <c r="K3" i="1"/>
  <c r="K4" i="1"/>
  <c r="K5" i="1"/>
  <c r="K6" i="1"/>
  <c r="K7" i="1"/>
  <c r="K8" i="1"/>
  <c r="K9" i="1"/>
  <c r="K10" i="1"/>
  <c r="K11" i="1"/>
  <c r="K12" i="1"/>
  <c r="K21" i="1"/>
  <c r="K22" i="1"/>
  <c r="K23" i="1"/>
  <c r="K24" i="1"/>
  <c r="K25" i="1"/>
  <c r="K26" i="1"/>
  <c r="K28" i="1"/>
  <c r="K32" i="1"/>
  <c r="K33" i="1"/>
  <c r="K35" i="1"/>
  <c r="K34" i="1"/>
  <c r="K37" i="1"/>
  <c r="K39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4" i="1"/>
  <c r="K66" i="1"/>
  <c r="K67" i="1"/>
  <c r="K68" i="1"/>
  <c r="K69" i="1"/>
  <c r="K70" i="1"/>
  <c r="K71" i="1"/>
  <c r="K72" i="1"/>
  <c r="K73" i="1"/>
  <c r="K27" i="1"/>
  <c r="K75" i="1"/>
  <c r="K76" i="1"/>
  <c r="K77" i="1"/>
  <c r="K78" i="1"/>
  <c r="K79" i="1"/>
  <c r="K80" i="1"/>
  <c r="K81" i="1"/>
  <c r="K82" i="1"/>
  <c r="K83" i="1"/>
  <c r="K85" i="1"/>
  <c r="K86" i="1"/>
  <c r="K87" i="1"/>
  <c r="K88" i="1"/>
  <c r="K89" i="1"/>
  <c r="K90" i="1"/>
  <c r="K92" i="1"/>
  <c r="K95" i="1"/>
  <c r="K96" i="1"/>
  <c r="K97" i="1"/>
  <c r="K98" i="1"/>
  <c r="K93" i="1"/>
  <c r="K91" i="1"/>
  <c r="K94" i="1"/>
  <c r="K31" i="1"/>
  <c r="K63" i="1"/>
  <c r="K2" i="1"/>
  <c r="H3" i="1"/>
  <c r="H4" i="1"/>
  <c r="H5" i="1"/>
  <c r="H6" i="1"/>
  <c r="H7" i="1"/>
  <c r="H8" i="1"/>
  <c r="H9" i="1"/>
  <c r="H10" i="1"/>
  <c r="H11" i="1"/>
  <c r="H12" i="1"/>
  <c r="H21" i="1"/>
  <c r="H22" i="1"/>
  <c r="H23" i="1"/>
  <c r="H24" i="1"/>
  <c r="H25" i="1"/>
  <c r="H26" i="1"/>
  <c r="H28" i="1"/>
  <c r="H32" i="1"/>
  <c r="H33" i="1"/>
  <c r="H35" i="1"/>
  <c r="H34" i="1"/>
  <c r="H37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4" i="1"/>
  <c r="H66" i="1"/>
  <c r="H67" i="1"/>
  <c r="H68" i="1"/>
  <c r="H69" i="1"/>
  <c r="H70" i="1"/>
  <c r="H71" i="1"/>
  <c r="H72" i="1"/>
  <c r="H73" i="1"/>
  <c r="H27" i="1"/>
  <c r="H75" i="1"/>
  <c r="H76" i="1"/>
  <c r="H77" i="1"/>
  <c r="H78" i="1"/>
  <c r="H79" i="1"/>
  <c r="H80" i="1"/>
  <c r="H81" i="1"/>
  <c r="H82" i="1"/>
  <c r="H83" i="1"/>
  <c r="H85" i="1"/>
  <c r="H86" i="1"/>
  <c r="H87" i="1"/>
  <c r="H88" i="1"/>
  <c r="H89" i="1"/>
  <c r="H90" i="1"/>
  <c r="H92" i="1"/>
  <c r="H95" i="1"/>
  <c r="H96" i="1"/>
  <c r="H97" i="1"/>
  <c r="H98" i="1"/>
  <c r="H93" i="1"/>
  <c r="H91" i="1"/>
  <c r="H94" i="1"/>
  <c r="H31" i="1"/>
  <c r="H2" i="1"/>
  <c r="J18" i="1"/>
  <c r="J20" i="1"/>
  <c r="J109" i="1" l="1"/>
  <c r="J94" i="1"/>
  <c r="L18" i="1"/>
  <c r="L20" i="1"/>
  <c r="J108" i="1"/>
  <c r="J98" i="1"/>
  <c r="J99" i="1"/>
  <c r="L99" i="1" s="1"/>
  <c r="J104" i="1"/>
  <c r="L104" i="1" s="1"/>
  <c r="J103" i="1"/>
  <c r="J102" i="1"/>
  <c r="J101" i="1"/>
  <c r="J40" i="1"/>
  <c r="L40" i="1" s="1"/>
  <c r="J78" i="1"/>
  <c r="J27" i="1"/>
  <c r="J47" i="1"/>
  <c r="J8" i="1"/>
  <c r="J74" i="1"/>
  <c r="J70" i="1"/>
  <c r="J66" i="1"/>
  <c r="J15" i="1"/>
  <c r="J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8" minRefreshableVersion="5" saveData="1">
    <dbPr connection="Data Model Connection" command="D_PEMOH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Query - D_PEMOHON" description="Connection to the 'D_PEMOHON' query in the workbook." type="100" refreshedVersion="8" minRefreshableVersion="5">
    <extLst>
      <ext xmlns:x15="http://schemas.microsoft.com/office/spreadsheetml/2010/11/main" uri="{DE250136-89BD-433C-8126-D09CA5730AF9}">
        <x15:connection id="d395f44e-aa3a-47dc-a35a-f97519466ff7">
          <x15:oledbPr connection="Provider=Microsoft.Mashup.OleDb.1;Data Source=$Workbook$;Location=D_PEMOHON;Extended Properties=&quot;&quot;">
            <x15:dbTables>
              <x15:dbTable name="D_PEMOHON"/>
            </x15:dbTables>
          </x15:oledbPr>
        </x15:connection>
      </ext>
    </extLst>
  </connection>
  <connection id="3" xr16:uid="{00000000-0015-0000-FFFF-FFFF02000000}" keepAlive="1" name="Query - NIDI_INPUT" description="Connection to the 'NIDI_INPUT' query in the workbook." type="5" refreshedVersion="0" background="1">
    <dbPr connection="Provider=Microsoft.Mashup.OleDb.1;Data Source=$Workbook$;Location=NIDI_INPUT;Extended Properties=&quot;&quot;" command="SELECT * FROM [NIDI_INPUT]"/>
  </connection>
  <connection id="4" xr16:uid="{00000000-0015-0000-FFFF-FFFF03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0000000-0015-0000-FFFF-FFFF04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00000000-0015-0000-FFFF-FFFF05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<sst xmlns="http://schemas.openxmlformats.org/spreadsheetml/2006/main" count="737" uniqueCount="211">
  <si>
    <t>REDHA</t>
  </si>
  <si>
    <t>GDCC</t>
  </si>
  <si>
    <t>NOERMAN</t>
  </si>
  <si>
    <t>ARISKI RAMANDA</t>
  </si>
  <si>
    <t>GDBB</t>
  </si>
  <si>
    <t>AZHARI_JF</t>
  </si>
  <si>
    <t>DEDY RULFIDAR</t>
  </si>
  <si>
    <t>AZWAR IRWANDI</t>
  </si>
  <si>
    <t>AZWAR_BPD</t>
  </si>
  <si>
    <t>CHAIRUL AMIN</t>
  </si>
  <si>
    <t>CHAIRUL</t>
  </si>
  <si>
    <t>ENDRI ZAIMI</t>
  </si>
  <si>
    <t>ENDRI</t>
  </si>
  <si>
    <t>FACHRUL RAZI</t>
  </si>
  <si>
    <t>FACHRUL</t>
  </si>
  <si>
    <t>ZAIRIL</t>
  </si>
  <si>
    <t>FDAAMARKETING.01</t>
  </si>
  <si>
    <t>GDAA</t>
  </si>
  <si>
    <t>ULIL AZMY</t>
  </si>
  <si>
    <t>FDAA_ENDRI.Z</t>
  </si>
  <si>
    <t>FITRA WAHYUZAN</t>
  </si>
  <si>
    <t>FITRA</t>
  </si>
  <si>
    <t>JULI ARNANDA</t>
  </si>
  <si>
    <t>ALAM</t>
  </si>
  <si>
    <t>IRFAN</t>
  </si>
  <si>
    <t>GDAA-AYUNA</t>
  </si>
  <si>
    <t>HENDRI</t>
  </si>
  <si>
    <t>GDAA-AZHARI DJUFRI</t>
  </si>
  <si>
    <t>GDAA-BKJ</t>
  </si>
  <si>
    <t>CUT FITRIANI</t>
  </si>
  <si>
    <t>GDAA-BRN</t>
  </si>
  <si>
    <t>WEN.BRN</t>
  </si>
  <si>
    <t>GDAA-GDG</t>
  </si>
  <si>
    <t>YANIS</t>
  </si>
  <si>
    <t>GDAA-GDP</t>
  </si>
  <si>
    <t>SAIFUL_A</t>
  </si>
  <si>
    <t>GDAA-IDI</t>
  </si>
  <si>
    <t>SAIFULLAH</t>
  </si>
  <si>
    <t>GDAA-JANARATA</t>
  </si>
  <si>
    <t>EPEN</t>
  </si>
  <si>
    <t>GDAA-KDB</t>
  </si>
  <si>
    <t>KDBB</t>
  </si>
  <si>
    <t>GDAA-LHJ</t>
  </si>
  <si>
    <t>GDAA-LSK2</t>
  </si>
  <si>
    <t>RAHMAD</t>
  </si>
  <si>
    <t>GDAA-MRD</t>
  </si>
  <si>
    <t>MUFAZZAL</t>
  </si>
  <si>
    <t>GDAA-MTG</t>
  </si>
  <si>
    <t>ARIF.MAWARDI</t>
  </si>
  <si>
    <t>GDAA-NYSA</t>
  </si>
  <si>
    <t>NYSA</t>
  </si>
  <si>
    <t>GDAA-PUJA</t>
  </si>
  <si>
    <t>PUJA</t>
  </si>
  <si>
    <t>GDAA-SAMALANGA</t>
  </si>
  <si>
    <t>RYZA</t>
  </si>
  <si>
    <t>GDAA-SEURAMOE DAYA</t>
  </si>
  <si>
    <t>MISWAN</t>
  </si>
  <si>
    <t>GDAA-SKL</t>
  </si>
  <si>
    <t>MAHYUDDIN</t>
  </si>
  <si>
    <t>GDAA-TNM</t>
  </si>
  <si>
    <t>REZA</t>
  </si>
  <si>
    <t>GDAA_AYIE</t>
  </si>
  <si>
    <t>ASRIYADI</t>
  </si>
  <si>
    <t>GDAA_DAYT</t>
  </si>
  <si>
    <t>DAYAT</t>
  </si>
  <si>
    <t>GDAA_FAHRI</t>
  </si>
  <si>
    <t>FAHRI</t>
  </si>
  <si>
    <t>GDAA_IVAN</t>
  </si>
  <si>
    <t>IVAN</t>
  </si>
  <si>
    <t>GDAA_JRMM</t>
  </si>
  <si>
    <t>GDAA_ULIL</t>
  </si>
  <si>
    <t>GDL.BLG KEUJEREN</t>
  </si>
  <si>
    <t>HASANUDDIN</t>
  </si>
  <si>
    <t>GDL.GANDAPURA</t>
  </si>
  <si>
    <t>GDL.LHOKSEUMAWE</t>
  </si>
  <si>
    <t>GERAI DAYA BLANG PIDIE</t>
  </si>
  <si>
    <t>GERAI LISTRIK INDONESYA</t>
  </si>
  <si>
    <t>END_USER</t>
  </si>
  <si>
    <t>GRAI</t>
  </si>
  <si>
    <t>HANAPI TINENDUNG</t>
  </si>
  <si>
    <t>HANAPI</t>
  </si>
  <si>
    <t>HARTANA GROUP</t>
  </si>
  <si>
    <t>HASAH SINAGA</t>
  </si>
  <si>
    <t>HASANUDIN</t>
  </si>
  <si>
    <t>HENDRI.KSA</t>
  </si>
  <si>
    <t>SAIFUL ANWAR</t>
  </si>
  <si>
    <t>HERMAN.TS028</t>
  </si>
  <si>
    <t>INDRA SUPRIMA</t>
  </si>
  <si>
    <t>M KASYAN</t>
  </si>
  <si>
    <t>M USMAN, A.MD</t>
  </si>
  <si>
    <t>USMAN</t>
  </si>
  <si>
    <t>MAULIDIN ISRA</t>
  </si>
  <si>
    <t>MEIDA ITARI</t>
  </si>
  <si>
    <t>MEYDA</t>
  </si>
  <si>
    <t>MUHARI, SE</t>
  </si>
  <si>
    <t>MUHARI</t>
  </si>
  <si>
    <t>MUKHTAR JUNED</t>
  </si>
  <si>
    <t>MUZAMILUN</t>
  </si>
  <si>
    <t>NUHRIADI</t>
  </si>
  <si>
    <t>PELABUHAN KUALA LANGSA ENERGI</t>
  </si>
  <si>
    <t>SAIFUL.HS</t>
  </si>
  <si>
    <t>SALMAN</t>
  </si>
  <si>
    <t>SUWANDI</t>
  </si>
  <si>
    <t>SUWARDI</t>
  </si>
  <si>
    <t>SYAMSU</t>
  </si>
  <si>
    <t>UZMA</t>
  </si>
  <si>
    <t>YUDI</t>
  </si>
  <si>
    <t>YUSRA</t>
  </si>
  <si>
    <t>YUSRI AKADIR</t>
  </si>
  <si>
    <t>Beli SLO JKI + NIDI</t>
  </si>
  <si>
    <t>Beli SLO Japindo + NIDI</t>
  </si>
  <si>
    <t>Trx.ID</t>
  </si>
  <si>
    <t>Trx.Prefix</t>
  </si>
  <si>
    <t>TrxDesc</t>
  </si>
  <si>
    <t>Beli NIDI Saja, Serkom Sendiri</t>
  </si>
  <si>
    <t>Beli NIDI Saja, Serkom Pinjam Pakai</t>
  </si>
  <si>
    <t>GolHarga.ID</t>
  </si>
  <si>
    <t>GDAA_IVAN2</t>
  </si>
  <si>
    <t>IVAN2</t>
  </si>
  <si>
    <t>GDAA_SINABANG</t>
  </si>
  <si>
    <t>DENDRI PARSILA</t>
  </si>
  <si>
    <t>0</t>
  </si>
  <si>
    <t>1055274092</t>
  </si>
  <si>
    <t>7140549341</t>
  </si>
  <si>
    <t>1135039164</t>
  </si>
  <si>
    <t>7146584629</t>
  </si>
  <si>
    <t>1135039299</t>
  </si>
  <si>
    <t>7131442698</t>
  </si>
  <si>
    <t>GDAA_KUTARAJA</t>
  </si>
  <si>
    <t>GD. NURHASANAH</t>
  </si>
  <si>
    <t>NURHASANAH</t>
  </si>
  <si>
    <t>GDAA-ALAM</t>
  </si>
  <si>
    <t>VINA RAHMAZANI</t>
  </si>
  <si>
    <t>SYAMSUL ARIFIN</t>
  </si>
  <si>
    <t>KodeGerai</t>
  </si>
  <si>
    <t>Inisial_Gerai</t>
  </si>
  <si>
    <t>Petugas_Gerai</t>
  </si>
  <si>
    <t>Komisi_SLO</t>
  </si>
  <si>
    <t>HargaBeli_NIDI</t>
  </si>
  <si>
    <t>Koordinator_Gerai</t>
  </si>
  <si>
    <t>Kode_Koordinator</t>
  </si>
  <si>
    <t>No.Rek_Koordinator</t>
  </si>
  <si>
    <t>Jenis_Transaksi</t>
  </si>
  <si>
    <t>Kode_Transaksi</t>
  </si>
  <si>
    <t>Beli NIDI Saja</t>
  </si>
  <si>
    <t>Beli NIDI + SLO JKI</t>
  </si>
  <si>
    <t>Beli NIDI + SLO JAPINDO</t>
  </si>
  <si>
    <t>Beli SLO JKI Saja</t>
  </si>
  <si>
    <t>Beli SLO Japindo Saja</t>
  </si>
  <si>
    <t>GDAA_REZA LSA</t>
  </si>
  <si>
    <t>REZA LSA</t>
  </si>
  <si>
    <t xml:space="preserve">GDAA-ALAMSYAH </t>
  </si>
  <si>
    <t>GERAI DAYA RAKAN TRUMON</t>
  </si>
  <si>
    <t>SLO.Fee KANTOR PUSAT</t>
  </si>
  <si>
    <t>SLO.CASHBACK atau TAGIHAN ke GERAI</t>
  </si>
  <si>
    <t>SLO.PPN</t>
  </si>
  <si>
    <t>NYAKDARDAR</t>
  </si>
  <si>
    <t>GDAA_NUSANTARA</t>
  </si>
  <si>
    <t>GDAA-AYUNA.</t>
  </si>
  <si>
    <t>ITS MY LIFE OK</t>
  </si>
  <si>
    <t>GDA ACEH</t>
  </si>
  <si>
    <t>GDA_ TOK TOK</t>
  </si>
  <si>
    <t>GDA PEUREULAK</t>
  </si>
  <si>
    <t>SAIFUDDIN</t>
  </si>
  <si>
    <t>email</t>
  </si>
  <si>
    <t>meidaitari097@gmail.com</t>
  </si>
  <si>
    <t>ariskiramandaa@gmail.com</t>
  </si>
  <si>
    <t>GDAA_NAD-02</t>
  </si>
  <si>
    <t>GDAA_ASTAREN__02</t>
  </si>
  <si>
    <t>GDAA_ASTAREN__03</t>
  </si>
  <si>
    <t>GDAA_ASTAREN__01</t>
  </si>
  <si>
    <t>GDAA_ASTAREN__07</t>
  </si>
  <si>
    <t>GDAA_ASTAREN__06</t>
  </si>
  <si>
    <t>GERAI TA</t>
  </si>
  <si>
    <t>Nama_
koordinator</t>
  </si>
  <si>
    <t>Jenis-
kemitraan</t>
  </si>
  <si>
    <t>GDAA-BIREUEN</t>
  </si>
  <si>
    <t>FADLI</t>
  </si>
  <si>
    <t>SYAWALUDDIN</t>
  </si>
  <si>
    <t>AZWIR RAMLI</t>
  </si>
  <si>
    <t>GDAA-AYUNA.2</t>
  </si>
  <si>
    <t>GDAA-AYUNAA</t>
  </si>
  <si>
    <t>GDAA_KILATPETIR</t>
  </si>
  <si>
    <t>RAHMAT</t>
  </si>
  <si>
    <t>3369197490</t>
  </si>
  <si>
    <t>RAHMAT-J</t>
  </si>
  <si>
    <t>GERAI DAYA IDI</t>
  </si>
  <si>
    <t>GDA_BLANGKEJEREN</t>
  </si>
  <si>
    <t>GDA_LGS_AR</t>
  </si>
  <si>
    <t>GDA_PLK_AR</t>
  </si>
  <si>
    <t>GDA_KTC_AR</t>
  </si>
  <si>
    <t>NAMA AKUN PEMOHON</t>
  </si>
  <si>
    <t>FAISAL MAHDI</t>
  </si>
  <si>
    <t>SANDRA, SH_AR</t>
  </si>
  <si>
    <t>SANDRA, SH</t>
  </si>
  <si>
    <t>ZULFAHMI</t>
  </si>
  <si>
    <t>kelompokBayar</t>
  </si>
  <si>
    <t>K2 - Sepaket (HTG &amp; JAPINDO)</t>
  </si>
  <si>
    <t>K1 - Sepaket (HTG &amp; JKI)</t>
  </si>
  <si>
    <t>K3 - NonPaket (KJT)</t>
  </si>
  <si>
    <t>PEUREULAK_AR</t>
  </si>
  <si>
    <t>NAZRIANDA SYAHPUTRA</t>
  </si>
  <si>
    <t>1176586438</t>
  </si>
  <si>
    <t>ABPA ENERGY UTAMA</t>
  </si>
  <si>
    <t>GDAA_KSP</t>
  </si>
  <si>
    <t>IJAL KSP</t>
  </si>
  <si>
    <t>GDAA_ARMAYA</t>
  </si>
  <si>
    <t>KUBA JAYA TEKNIK</t>
  </si>
  <si>
    <t>WINDA SARI</t>
  </si>
  <si>
    <t>GD. SUWANDI</t>
  </si>
  <si>
    <t>GDL. KRG GEUKUEH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</si>
</sst>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_ ;\-0.0000\ "/>
    <numFmt numFmtId="165" formatCode="#,##0.000000000_ ;\-#,##0.000000000\ "/>
    <numFmt numFmtId="166" formatCode="0.000000000_ ;\-0.000000000\ 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7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/>
    <xf numFmtId="166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7" fontId="0" fillId="0" borderId="0" xfId="1" applyNumberFormat="1" applyFont="1" applyBorder="1"/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left" vertical="top"/>
    </xf>
    <xf numFmtId="0" fontId="3" fillId="3" borderId="3" xfId="0" applyFont="1" applyFill="1" applyBorder="1"/>
    <xf numFmtId="0" fontId="4" fillId="3" borderId="3" xfId="0" applyFont="1" applyFill="1" applyBorder="1"/>
    <xf numFmtId="49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13">
    <dxf>
      <numFmt numFmtId="2" formatCode="0.0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65" formatCode="#,##0.000000000_ ;\-#,##0.000000000\ "/>
      <alignment horizontal="center" vertical="bottom" textRotation="0" wrapText="0" indent="0" justifyLastLine="0" shrinkToFit="0" readingOrder="0"/>
    </dxf>
    <dxf>
      <numFmt numFmtId="166" formatCode="0.000000000_ ;\-0.000000000\ 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 unboundColumnsRight="11">
    <queryTableFields count="13">
      <queryTableField id="2" name="Index" tableColumnId="2"/>
      <queryTableField id="1" name="Akun Pemohon" tableColumnId="1"/>
      <queryTableField id="3" dataBound="0" tableColumnId="3"/>
      <queryTableField id="17" dataBound="0" tableColumnId="13"/>
      <queryTableField id="11" dataBound="0" tableColumnId="5"/>
      <queryTableField id="13" dataBound="0" tableColumnId="8"/>
      <queryTableField id="8" dataBound="0" tableColumnId="7"/>
      <queryTableField id="12" dataBound="0" tableColumnId="6"/>
      <queryTableField id="9" dataBound="0" tableColumnId="9"/>
      <queryTableField id="10" dataBound="0" tableColumnId="4"/>
      <queryTableField id="14" dataBound="0" tableColumnId="10"/>
      <queryTableField id="15" dataBound="0" tableColumnId="11"/>
      <queryTableField id="16" dataBound="0" tableColumnId="12"/>
    </queryTableFields>
  </queryTableRefresh>
  <extLst>
    <ext xmlns:x15="http://schemas.microsoft.com/office/spreadsheetml/2010/11/main" uri="{883FBD77-0823-4a55-B5E3-86C4891E6966}">
      <x15:queryTable sourceDataName="Query - D_PEMOH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f.Marketing" displayName="ref.Marketing" ref="A1:M111" tableType="queryTable" totalsRowShown="0" headerRowDxfId="12">
  <autoFilter ref="A1:M111" xr:uid="{00000000-0009-0000-0100-000001000000}"/>
  <sortState xmlns:xlrd2="http://schemas.microsoft.com/office/spreadsheetml/2017/richdata2" ref="A2:M98">
    <sortCondition ref="B1:B98"/>
  </sortState>
  <tableColumns count="13">
    <tableColumn id="2" xr3:uid="{00000000-0010-0000-0000-000002000000}" uniqueName="2" name="KodeGerai" queryTableFieldId="2"/>
    <tableColumn id="1" xr3:uid="{00000000-0010-0000-0000-000001000000}" uniqueName="1" name="Inisial_Gerai" queryTableFieldId="1" dataDxfId="11"/>
    <tableColumn id="3" xr3:uid="{00000000-0010-0000-0000-000003000000}" uniqueName="3" name="Petugas_Gerai" queryTableFieldId="3"/>
    <tableColumn id="13" xr3:uid="{00000000-0010-0000-0000-00000D000000}" uniqueName="13" name="email" queryTableFieldId="17"/>
    <tableColumn id="5" xr3:uid="{00000000-0010-0000-0000-000005000000}" uniqueName="5" name="Jenis_Transaksi" queryTableFieldId="11" dataDxfId="10"/>
    <tableColumn id="8" xr3:uid="{00000000-0010-0000-0000-000008000000}" uniqueName="8" name="Jenis-_x000a_kemitraan" queryTableFieldId="13" dataDxfId="9">
      <calculatedColumnFormula>_xlfn.XLOOKUP(ref.Marketing[[#This Row],[Jenis_Transaksi]],ref.Transaksi[Kode_Transaksi],ref.Transaksi[Jenis_Transaksi])</calculatedColumnFormula>
    </tableColumn>
    <tableColumn id="7" xr3:uid="{00000000-0010-0000-0000-000007000000}" uniqueName="7" name="Koordinator_Gerai" queryTableFieldId="8" dataDxfId="8"/>
    <tableColumn id="6" xr3:uid="{00000000-0010-0000-0000-000006000000}" uniqueName="6" name="Nama__x000a_koordinator" queryTableFieldId="12" dataDxfId="7">
      <calculatedColumnFormula>_xlfn.XLOOKUP(ref.Marketing[[#This Row],[Koordinator_Gerai]],ref.Koordinator[Kode_Koordinator],ref.Koordinator[Koordinator_Gerai])</calculatedColumnFormula>
    </tableColumn>
    <tableColumn id="9" xr3:uid="{00000000-0010-0000-0000-000009000000}" uniqueName="9" name="HargaBeli_NIDI" queryTableFieldId="9" dataDxfId="6"/>
    <tableColumn id="4" xr3:uid="{00000000-0010-0000-0000-000004000000}" uniqueName="4" name="Komisi_SLO" queryTableFieldId="10" dataDxfId="5">
      <calculatedColumnFormula>_xlfn.XLOOKUP(ref.Marketing[[#This Row],[Jenis_Transaksi]],ref.Transaksi[Kode_Transaksi],ref.Transaksi[Komisi_SLO])</calculatedColumnFormula>
    </tableColumn>
    <tableColumn id="10" xr3:uid="{00000000-0010-0000-0000-00000A000000}" uniqueName="10" name="SLO.Fee KANTOR PUSAT" queryTableFieldId="14" dataDxfId="4" dataCellStyle="Comma">
      <calculatedColumnFormula>IF(ref.Marketing[[#This Row],[Jenis_Transaksi]]=1,0,IF(ref.Marketing[[#This Row],[Jenis_Transaksi]]=2,25/100,17/111))</calculatedColumnFormula>
    </tableColumn>
    <tableColumn id="11" xr3:uid="{00000000-0010-0000-0000-00000B000000}" uniqueName="11" name="SLO.CASHBACK atau TAGIHAN ke GERAI" queryTableFieldId="15" dataDxfId="3">
      <calculatedColumnFormula>IF(ref.Marketing[[#This Row],[Jenis_Transaksi]]=1,0,IF(ref.Marketing[[#This Row],[Jenis_Transaksi]]=2,ref.Marketing[[#This Row],[Komisi_SLO]],35/111))</calculatedColumnFormula>
    </tableColumn>
    <tableColumn id="12" xr3:uid="{00000000-0010-0000-0000-00000C000000}" uniqueName="12" name="SLO.PPN" queryTableFieldId="16">
      <calculatedColumnFormula>11/111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.Skema" displayName="ref.Skema" ref="S1:V7" totalsRowShown="0" headerRowDxfId="2">
  <autoFilter ref="S1:V7" xr:uid="{00000000-0009-0000-0100-000002000000}"/>
  <tableColumns count="4">
    <tableColumn id="1" xr3:uid="{00000000-0010-0000-0100-000001000000}" name="Trx.ID"/>
    <tableColumn id="4" xr3:uid="{00000000-0010-0000-0100-000004000000}" name="Trx.Prefix"/>
    <tableColumn id="2" xr3:uid="{00000000-0010-0000-0100-000002000000}" name="TrxDesc"/>
    <tableColumn id="9" xr3:uid="{00000000-0010-0000-0100-000009000000}" name="GolHarga.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f.Koordinator" displayName="ref.Koordinator" ref="N1:Q14" totalsRowShown="0" headerRowDxfId="1">
  <autoFilter ref="N1:Q14" xr:uid="{00000000-0009-0000-0100-000004000000}"/>
  <sortState xmlns:xlrd2="http://schemas.microsoft.com/office/spreadsheetml/2017/richdata2" ref="N2:O12">
    <sortCondition ref="N1:N12"/>
  </sortState>
  <tableColumns count="4">
    <tableColumn id="2" xr3:uid="{00000000-0010-0000-0200-000002000000}" name="Koordinator_Gerai"/>
    <tableColumn id="1" xr3:uid="{00000000-0010-0000-0200-000001000000}" name="Kode_Koordinator"/>
    <tableColumn id="3" xr3:uid="{00000000-0010-0000-0200-000003000000}" name="No.Rek_Koordinator"/>
    <tableColumn id="4" xr3:uid="{00000000-0010-0000-0200-000004000000}" name="kelompokBay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ref.Transaksi" displayName="ref.Transaksi" ref="N15:P20" totalsRowShown="0">
  <autoFilter ref="N15:P20" xr:uid="{00000000-0009-0000-0100-000005000000}"/>
  <tableColumns count="3">
    <tableColumn id="2" xr3:uid="{00000000-0010-0000-0300-000002000000}" name="Jenis_Transaksi"/>
    <tableColumn id="1" xr3:uid="{00000000-0010-0000-0300-000001000000}" name="Kode_Transaksi"/>
    <tableColumn id="3" xr3:uid="{00000000-0010-0000-0300-000003000000}" name="Komisi_S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abSelected="1" view="pageBreakPreview" topLeftCell="A48" zoomScaleNormal="100" zoomScaleSheetLayoutView="100" workbookViewId="0">
      <selection activeCell="B58" sqref="B58"/>
    </sheetView>
  </sheetViews>
  <sheetFormatPr defaultRowHeight="14.4" x14ac:dyDescent="0.3"/>
  <cols>
    <col min="1" max="1" width="7.5546875" bestFit="1" customWidth="1"/>
    <col min="2" max="2" width="31.21875" bestFit="1" customWidth="1"/>
    <col min="3" max="3" width="25.6640625" bestFit="1" customWidth="1"/>
    <col min="4" max="4" width="24" bestFit="1" customWidth="1"/>
    <col min="5" max="5" width="10.88671875" bestFit="1" customWidth="1"/>
    <col min="6" max="6" width="21" bestFit="1" customWidth="1"/>
    <col min="7" max="7" width="14.33203125" bestFit="1" customWidth="1"/>
    <col min="8" max="8" width="15.44140625" style="4" bestFit="1" customWidth="1"/>
    <col min="9" max="9" width="12.109375" bestFit="1" customWidth="1"/>
    <col min="10" max="10" width="10.44140625" bestFit="1" customWidth="1"/>
    <col min="11" max="11" width="20" bestFit="1" customWidth="1"/>
    <col min="12" max="12" width="33.33203125" bestFit="1" customWidth="1"/>
    <col min="13" max="13" width="12" style="3" bestFit="1" customWidth="1"/>
    <col min="14" max="14" width="21" style="7" bestFit="1" customWidth="1"/>
    <col min="15" max="15" width="23.88671875" style="3" bestFit="1" customWidth="1"/>
    <col min="16" max="16" width="21" bestFit="1" customWidth="1"/>
    <col min="17" max="17" width="26.77734375" bestFit="1" customWidth="1"/>
    <col min="18" max="18" width="12" bestFit="1" customWidth="1"/>
    <col min="19" max="19" width="21" bestFit="1" customWidth="1"/>
    <col min="20" max="20" width="18.77734375" bestFit="1" customWidth="1"/>
    <col min="21" max="21" width="20.6640625" bestFit="1" customWidth="1"/>
    <col min="22" max="22" width="8.33203125" bestFit="1" customWidth="1"/>
    <col min="23" max="23" width="8.109375" bestFit="1" customWidth="1"/>
    <col min="24" max="24" width="11.109375" bestFit="1" customWidth="1"/>
    <col min="25" max="25" width="30.109375" bestFit="1" customWidth="1"/>
    <col min="26" max="26" width="13.21875" bestFit="1" customWidth="1"/>
    <col min="27" max="27" width="27.33203125" bestFit="1" customWidth="1"/>
    <col min="28" max="28" width="10.6640625" bestFit="1" customWidth="1"/>
    <col min="29" max="29" width="15" bestFit="1" customWidth="1"/>
    <col min="30" max="30" width="15.5546875" bestFit="1" customWidth="1"/>
  </cols>
  <sheetData>
    <row r="1" spans="1:22" s="5" customFormat="1" ht="28.8" x14ac:dyDescent="0.3">
      <c r="A1" s="6" t="s">
        <v>134</v>
      </c>
      <c r="B1" s="5" t="s">
        <v>135</v>
      </c>
      <c r="C1" s="5" t="s">
        <v>136</v>
      </c>
      <c r="D1" s="5" t="s">
        <v>164</v>
      </c>
      <c r="E1" s="6" t="s">
        <v>142</v>
      </c>
      <c r="F1" s="21" t="s">
        <v>175</v>
      </c>
      <c r="G1" s="6" t="s">
        <v>139</v>
      </c>
      <c r="H1" s="22" t="s">
        <v>174</v>
      </c>
      <c r="I1" s="6" t="s">
        <v>138</v>
      </c>
      <c r="J1" s="6" t="s">
        <v>137</v>
      </c>
      <c r="K1" s="23" t="s">
        <v>153</v>
      </c>
      <c r="L1" s="6" t="s">
        <v>154</v>
      </c>
      <c r="M1" s="5" t="s">
        <v>155</v>
      </c>
      <c r="N1" s="5" t="s">
        <v>139</v>
      </c>
      <c r="O1" s="5" t="s">
        <v>140</v>
      </c>
      <c r="P1" s="5" t="s">
        <v>141</v>
      </c>
      <c r="Q1" s="5" t="s">
        <v>196</v>
      </c>
      <c r="S1" s="5" t="s">
        <v>111</v>
      </c>
      <c r="T1" s="5" t="s">
        <v>112</v>
      </c>
      <c r="U1" s="5" t="s">
        <v>113</v>
      </c>
      <c r="V1" s="5" t="s">
        <v>116</v>
      </c>
    </row>
    <row r="2" spans="1:22" x14ac:dyDescent="0.3">
      <c r="A2">
        <v>1</v>
      </c>
      <c r="B2" t="s">
        <v>207</v>
      </c>
      <c r="C2" t="s">
        <v>207</v>
      </c>
      <c r="E2" s="3">
        <v>2</v>
      </c>
      <c r="F2" s="24" t="str">
        <f>_xlfn.XLOOKUP(ref.Marketing[[#This Row],[Jenis_Transaksi]],ref.Transaksi[Kode_Transaksi],ref.Transaksi[Jenis_Transaksi])</f>
        <v>Beli NIDI + SLO JKI</v>
      </c>
      <c r="G2">
        <v>10</v>
      </c>
      <c r="H2" s="4" t="str">
        <f>_xlfn.XLOOKUP(ref.Marketing[[#This Row],[Koordinator_Gerai]],ref.Koordinator[Kode_Koordinator],ref.Koordinator[Koordinator_Gerai])</f>
        <v>ULIL AZMY</v>
      </c>
      <c r="I2">
        <v>15000</v>
      </c>
      <c r="J2" s="25">
        <f>_xlfn.XLOOKUP(ref.Marketing[[#This Row],[Jenis_Transaksi]],ref.Transaksi[Kode_Transaksi],ref.Transaksi[Komisi_SLO])</f>
        <v>0.65</v>
      </c>
      <c r="K2" s="8">
        <f>IF(ref.Marketing[[#This Row],[Jenis_Transaksi]]=1,0,IF(ref.Marketing[[#This Row],[Jenis_Transaksi]]=2,25/100,17/111))</f>
        <v>0.25</v>
      </c>
      <c r="L2" s="9">
        <f>IF(ref.Marketing[[#This Row],[Jenis_Transaksi]]=1,0,IF(ref.Marketing[[#This Row],[Jenis_Transaksi]]=2,ref.Marketing[[#This Row],[Komisi_SLO]],35/111))</f>
        <v>0.65</v>
      </c>
      <c r="M2" s="10">
        <f t="shared" ref="M2:M29" si="0">11/111</f>
        <v>9.90990990990991E-2</v>
      </c>
      <c r="N2" t="s">
        <v>3</v>
      </c>
      <c r="O2">
        <v>1</v>
      </c>
      <c r="P2" s="2" t="s">
        <v>121</v>
      </c>
      <c r="Q2" s="2" t="s">
        <v>197</v>
      </c>
      <c r="R2" s="2"/>
      <c r="S2">
        <v>1</v>
      </c>
      <c r="T2" t="s">
        <v>1</v>
      </c>
      <c r="U2" t="s">
        <v>114</v>
      </c>
      <c r="V2">
        <v>3</v>
      </c>
    </row>
    <row r="3" spans="1:22" x14ac:dyDescent="0.3">
      <c r="A3">
        <v>2</v>
      </c>
      <c r="B3" t="s">
        <v>3</v>
      </c>
      <c r="C3" t="s">
        <v>3</v>
      </c>
      <c r="E3" s="3">
        <v>3</v>
      </c>
      <c r="F3" s="24" t="str">
        <f>_xlfn.XLOOKUP(ref.Marketing[[#This Row],[Jenis_Transaksi]],ref.Transaksi[Kode_Transaksi],ref.Transaksi[Jenis_Transaksi])</f>
        <v>Beli NIDI + SLO JAPINDO</v>
      </c>
      <c r="G3">
        <v>1</v>
      </c>
      <c r="H3" s="4" t="str">
        <f>_xlfn.XLOOKUP(ref.Marketing[[#This Row],[Koordinator_Gerai]],ref.Koordinator[Kode_Koordinator],ref.Koordinator[Koordinator_Gerai])</f>
        <v>ARISKI RAMANDA</v>
      </c>
      <c r="I3">
        <v>15000</v>
      </c>
      <c r="J3" s="25">
        <f>_xlfn.XLOOKUP(ref.Marketing[[#This Row],[Jenis_Transaksi]],ref.Transaksi[Kode_Transaksi],ref.Transaksi[Komisi_SLO])</f>
        <v>0.65</v>
      </c>
      <c r="K3" s="8">
        <f>IF(ref.Marketing[[#This Row],[Jenis_Transaksi]]=1,0,IF(ref.Marketing[[#This Row],[Jenis_Transaksi]]=2,25/100,17/111))</f>
        <v>0.15315315315315314</v>
      </c>
      <c r="L3" s="9">
        <f>IF(ref.Marketing[[#This Row],[Jenis_Transaksi]]=1,0,IF(ref.Marketing[[#This Row],[Jenis_Transaksi]]=2,ref.Marketing[[#This Row],[Komisi_SLO]],35/111))</f>
        <v>0.31531531531531531</v>
      </c>
      <c r="M3" s="10">
        <f t="shared" si="0"/>
        <v>9.90990990990991E-2</v>
      </c>
      <c r="N3" t="s">
        <v>29</v>
      </c>
      <c r="O3">
        <v>2</v>
      </c>
      <c r="P3" s="2" t="s">
        <v>122</v>
      </c>
      <c r="Q3" s="2" t="s">
        <v>198</v>
      </c>
      <c r="R3" s="2"/>
      <c r="S3">
        <v>2</v>
      </c>
      <c r="T3" t="s">
        <v>1</v>
      </c>
      <c r="U3" t="s">
        <v>115</v>
      </c>
      <c r="V3">
        <v>4</v>
      </c>
    </row>
    <row r="4" spans="1:22" x14ac:dyDescent="0.3">
      <c r="A4">
        <v>3</v>
      </c>
      <c r="B4" t="s">
        <v>5</v>
      </c>
      <c r="C4" t="s">
        <v>5</v>
      </c>
      <c r="E4" s="3">
        <v>1</v>
      </c>
      <c r="F4" s="24" t="str">
        <f>_xlfn.XLOOKUP(ref.Marketing[[#This Row],[Jenis_Transaksi]],ref.Transaksi[Kode_Transaksi],ref.Transaksi[Jenis_Transaksi])</f>
        <v>Beli NIDI Saja</v>
      </c>
      <c r="G4">
        <v>3</v>
      </c>
      <c r="H4" s="4" t="str">
        <f>_xlfn.XLOOKUP(ref.Marketing[[#This Row],[Koordinator_Gerai]],ref.Koordinator[Kode_Koordinator],ref.Koordinator[Koordinator_Gerai])</f>
        <v>DEDY RULFIDAR</v>
      </c>
      <c r="I4">
        <v>15000</v>
      </c>
      <c r="J4" s="25">
        <f>_xlfn.XLOOKUP(ref.Marketing[[#This Row],[Jenis_Transaksi]],ref.Transaksi[Kode_Transaksi],ref.Transaksi[Komisi_SLO])</f>
        <v>0</v>
      </c>
      <c r="K4" s="8">
        <f>IF(ref.Marketing[[#This Row],[Jenis_Transaksi]]=1,0,IF(ref.Marketing[[#This Row],[Jenis_Transaksi]]=2,25/100,17/111))</f>
        <v>0</v>
      </c>
      <c r="L4" s="9">
        <f>IF(ref.Marketing[[#This Row],[Jenis_Transaksi]]=1,0,IF(ref.Marketing[[#This Row],[Jenis_Transaksi]]=2,ref.Marketing[[#This Row],[Komisi_SLO]],35/111))</f>
        <v>0</v>
      </c>
      <c r="M4" s="10">
        <f t="shared" si="0"/>
        <v>9.90990990990991E-2</v>
      </c>
      <c r="N4" t="s">
        <v>6</v>
      </c>
      <c r="O4">
        <v>3</v>
      </c>
      <c r="P4" s="2" t="s">
        <v>123</v>
      </c>
      <c r="Q4" s="2" t="s">
        <v>198</v>
      </c>
      <c r="R4" s="2"/>
      <c r="S4">
        <v>3</v>
      </c>
      <c r="T4" t="s">
        <v>17</v>
      </c>
      <c r="U4" t="s">
        <v>109</v>
      </c>
      <c r="V4">
        <v>1</v>
      </c>
    </row>
    <row r="5" spans="1:22" x14ac:dyDescent="0.3">
      <c r="A5">
        <v>4</v>
      </c>
      <c r="B5" t="s">
        <v>7</v>
      </c>
      <c r="C5" t="s">
        <v>8</v>
      </c>
      <c r="E5" s="3">
        <v>1</v>
      </c>
      <c r="F5" s="24" t="str">
        <f>_xlfn.XLOOKUP(ref.Marketing[[#This Row],[Jenis_Transaksi]],ref.Transaksi[Kode_Transaksi],ref.Transaksi[Jenis_Transaksi])</f>
        <v>Beli NIDI Saja</v>
      </c>
      <c r="G5">
        <v>8</v>
      </c>
      <c r="H5" s="4" t="str">
        <f>_xlfn.XLOOKUP(ref.Marketing[[#This Row],[Koordinator_Gerai]],ref.Koordinator[Kode_Koordinator],ref.Koordinator[Koordinator_Gerai])</f>
        <v>NOERMAN</v>
      </c>
      <c r="I5">
        <v>15000</v>
      </c>
      <c r="J5" s="25">
        <f>_xlfn.XLOOKUP(ref.Marketing[[#This Row],[Jenis_Transaksi]],ref.Transaksi[Kode_Transaksi],ref.Transaksi[Komisi_SLO])</f>
        <v>0</v>
      </c>
      <c r="K5" s="8">
        <f>IF(ref.Marketing[[#This Row],[Jenis_Transaksi]]=1,0,IF(ref.Marketing[[#This Row],[Jenis_Transaksi]]=2,25/100,17/111))</f>
        <v>0</v>
      </c>
      <c r="L5" s="9">
        <f>IF(ref.Marketing[[#This Row],[Jenis_Transaksi]]=1,0,IF(ref.Marketing[[#This Row],[Jenis_Transaksi]]=2,ref.Marketing[[#This Row],[Komisi_SLO]],35/111))</f>
        <v>0</v>
      </c>
      <c r="M5" s="10">
        <f t="shared" si="0"/>
        <v>9.90990990990991E-2</v>
      </c>
      <c r="N5" t="s">
        <v>77</v>
      </c>
      <c r="O5">
        <v>4</v>
      </c>
      <c r="P5" s="2" t="s">
        <v>121</v>
      </c>
      <c r="Q5" s="2" t="s">
        <v>199</v>
      </c>
      <c r="R5" s="2"/>
      <c r="S5">
        <v>4</v>
      </c>
      <c r="T5" t="s">
        <v>17</v>
      </c>
      <c r="U5" t="s">
        <v>109</v>
      </c>
      <c r="V5">
        <v>2</v>
      </c>
    </row>
    <row r="6" spans="1:22" x14ac:dyDescent="0.3">
      <c r="A6">
        <v>5</v>
      </c>
      <c r="B6" t="s">
        <v>9</v>
      </c>
      <c r="C6" t="s">
        <v>10</v>
      </c>
      <c r="E6" s="3">
        <v>1</v>
      </c>
      <c r="F6" s="24" t="str">
        <f>_xlfn.XLOOKUP(ref.Marketing[[#This Row],[Jenis_Transaksi]],ref.Transaksi[Kode_Transaksi],ref.Transaksi[Jenis_Transaksi])</f>
        <v>Beli NIDI Saja</v>
      </c>
      <c r="G6">
        <v>3</v>
      </c>
      <c r="H6" s="4" t="str">
        <f>_xlfn.XLOOKUP(ref.Marketing[[#This Row],[Koordinator_Gerai]],ref.Koordinator[Kode_Koordinator],ref.Koordinator[Koordinator_Gerai])</f>
        <v>DEDY RULFIDAR</v>
      </c>
      <c r="I6">
        <v>15000</v>
      </c>
      <c r="J6" s="25">
        <f>_xlfn.XLOOKUP(ref.Marketing[[#This Row],[Jenis_Transaksi]],ref.Transaksi[Kode_Transaksi],ref.Transaksi[Komisi_SLO])</f>
        <v>0</v>
      </c>
      <c r="K6" s="8">
        <f>IF(ref.Marketing[[#This Row],[Jenis_Transaksi]]=1,0,IF(ref.Marketing[[#This Row],[Jenis_Transaksi]]=2,25/100,17/111))</f>
        <v>0</v>
      </c>
      <c r="L6" s="9">
        <f>IF(ref.Marketing[[#This Row],[Jenis_Transaksi]]=1,0,IF(ref.Marketing[[#This Row],[Jenis_Transaksi]]=2,ref.Marketing[[#This Row],[Komisi_SLO]],35/111))</f>
        <v>0</v>
      </c>
      <c r="M6" s="10">
        <f t="shared" si="0"/>
        <v>9.90990990990991E-2</v>
      </c>
      <c r="N6" t="s">
        <v>26</v>
      </c>
      <c r="O6">
        <v>5</v>
      </c>
      <c r="P6" s="2" t="s">
        <v>124</v>
      </c>
      <c r="Q6" s="2" t="s">
        <v>198</v>
      </c>
      <c r="R6" s="2"/>
      <c r="S6">
        <v>5</v>
      </c>
      <c r="T6" t="s">
        <v>4</v>
      </c>
      <c r="U6" t="s">
        <v>110</v>
      </c>
      <c r="V6">
        <v>1</v>
      </c>
    </row>
    <row r="7" spans="1:22" x14ac:dyDescent="0.3">
      <c r="A7">
        <v>6</v>
      </c>
      <c r="B7" t="s">
        <v>11</v>
      </c>
      <c r="C7" t="s">
        <v>12</v>
      </c>
      <c r="E7" s="3">
        <v>1</v>
      </c>
      <c r="F7" s="24" t="str">
        <f>_xlfn.XLOOKUP(ref.Marketing[[#This Row],[Jenis_Transaksi]],ref.Transaksi[Kode_Transaksi],ref.Transaksi[Jenis_Transaksi])</f>
        <v>Beli NIDI Saja</v>
      </c>
      <c r="G7">
        <v>3</v>
      </c>
      <c r="H7" s="4" t="str">
        <f>_xlfn.XLOOKUP(ref.Marketing[[#This Row],[Koordinator_Gerai]],ref.Koordinator[Kode_Koordinator],ref.Koordinator[Koordinator_Gerai])</f>
        <v>DEDY RULFIDAR</v>
      </c>
      <c r="I7">
        <v>15000</v>
      </c>
      <c r="J7" s="25">
        <f>_xlfn.XLOOKUP(ref.Marketing[[#This Row],[Jenis_Transaksi]],ref.Transaksi[Kode_Transaksi],ref.Transaksi[Komisi_SLO])</f>
        <v>0</v>
      </c>
      <c r="K7" s="8">
        <f>IF(ref.Marketing[[#This Row],[Jenis_Transaksi]]=1,0,IF(ref.Marketing[[#This Row],[Jenis_Transaksi]]=2,25/100,17/111))</f>
        <v>0</v>
      </c>
      <c r="L7" s="9">
        <f>IF(ref.Marketing[[#This Row],[Jenis_Transaksi]]=1,0,IF(ref.Marketing[[#This Row],[Jenis_Transaksi]]=2,ref.Marketing[[#This Row],[Komisi_SLO]],35/111))</f>
        <v>0</v>
      </c>
      <c r="M7" s="10">
        <f t="shared" si="0"/>
        <v>9.90990990990991E-2</v>
      </c>
      <c r="N7" t="s">
        <v>24</v>
      </c>
      <c r="O7">
        <v>6</v>
      </c>
      <c r="P7" s="2" t="s">
        <v>125</v>
      </c>
      <c r="Q7" s="2" t="s">
        <v>198</v>
      </c>
      <c r="R7" s="2"/>
      <c r="S7">
        <v>6</v>
      </c>
      <c r="T7" t="s">
        <v>4</v>
      </c>
      <c r="U7" t="s">
        <v>110</v>
      </c>
      <c r="V7">
        <v>2</v>
      </c>
    </row>
    <row r="8" spans="1:22" x14ac:dyDescent="0.3">
      <c r="A8">
        <v>7</v>
      </c>
      <c r="B8" t="s">
        <v>13</v>
      </c>
      <c r="C8" t="s">
        <v>14</v>
      </c>
      <c r="E8" s="3">
        <v>3</v>
      </c>
      <c r="F8" s="24" t="str">
        <f>_xlfn.XLOOKUP(ref.Marketing[[#This Row],[Jenis_Transaksi]],ref.Transaksi[Kode_Transaksi],ref.Transaksi[Jenis_Transaksi])</f>
        <v>Beli NIDI + SLO JAPINDO</v>
      </c>
      <c r="G8">
        <v>11</v>
      </c>
      <c r="H8" s="4" t="str">
        <f>_xlfn.XLOOKUP(ref.Marketing[[#This Row],[Koordinator_Gerai]],ref.Koordinator[Kode_Koordinator],ref.Koordinator[Koordinator_Gerai])</f>
        <v>ZAIRIL</v>
      </c>
      <c r="I8">
        <v>15000</v>
      </c>
      <c r="J8" s="25">
        <f>_xlfn.XLOOKUP(ref.Marketing[[#This Row],[Jenis_Transaksi]],ref.Transaksi[Kode_Transaksi],ref.Transaksi[Komisi_SLO])</f>
        <v>0.65</v>
      </c>
      <c r="K8" s="8">
        <f>IF(ref.Marketing[[#This Row],[Jenis_Transaksi]]=1,0,IF(ref.Marketing[[#This Row],[Jenis_Transaksi]]=2,25/100,17/111))</f>
        <v>0.15315315315315314</v>
      </c>
      <c r="L8" s="9">
        <f>IF(ref.Marketing[[#This Row],[Jenis_Transaksi]]=1,0,IF(ref.Marketing[[#This Row],[Jenis_Transaksi]]=2,ref.Marketing[[#This Row],[Komisi_SLO]],35/111))</f>
        <v>0.31531531531531531</v>
      </c>
      <c r="M8" s="10">
        <f t="shared" si="0"/>
        <v>9.90990990990991E-2</v>
      </c>
      <c r="N8" t="s">
        <v>22</v>
      </c>
      <c r="O8">
        <v>7</v>
      </c>
      <c r="P8" s="2" t="s">
        <v>121</v>
      </c>
      <c r="Q8" s="2" t="s">
        <v>199</v>
      </c>
      <c r="R8" s="2"/>
    </row>
    <row r="9" spans="1:22" x14ac:dyDescent="0.3">
      <c r="A9">
        <v>8</v>
      </c>
      <c r="B9" t="s">
        <v>19</v>
      </c>
      <c r="C9" t="s">
        <v>12</v>
      </c>
      <c r="E9" s="3">
        <v>1</v>
      </c>
      <c r="F9" s="24" t="str">
        <f>_xlfn.XLOOKUP(ref.Marketing[[#This Row],[Jenis_Transaksi]],ref.Transaksi[Kode_Transaksi],ref.Transaksi[Jenis_Transaksi])</f>
        <v>Beli NIDI Saja</v>
      </c>
      <c r="G9">
        <v>3</v>
      </c>
      <c r="H9" s="4" t="str">
        <f>_xlfn.XLOOKUP(ref.Marketing[[#This Row],[Koordinator_Gerai]],ref.Koordinator[Kode_Koordinator],ref.Koordinator[Koordinator_Gerai])</f>
        <v>DEDY RULFIDAR</v>
      </c>
      <c r="I9">
        <v>15000</v>
      </c>
      <c r="J9" s="25">
        <f>_xlfn.XLOOKUP(ref.Marketing[[#This Row],[Jenis_Transaksi]],ref.Transaksi[Kode_Transaksi],ref.Transaksi[Komisi_SLO])</f>
        <v>0</v>
      </c>
      <c r="K9" s="8">
        <f>IF(ref.Marketing[[#This Row],[Jenis_Transaksi]]=1,0,IF(ref.Marketing[[#This Row],[Jenis_Transaksi]]=2,25/100,17/111))</f>
        <v>0</v>
      </c>
      <c r="L9" s="9">
        <f>IF(ref.Marketing[[#This Row],[Jenis_Transaksi]]=1,0,IF(ref.Marketing[[#This Row],[Jenis_Transaksi]]=2,ref.Marketing[[#This Row],[Komisi_SLO]],35/111))</f>
        <v>0</v>
      </c>
      <c r="M9" s="10">
        <f t="shared" si="0"/>
        <v>9.90990990990991E-2</v>
      </c>
      <c r="N9" t="s">
        <v>2</v>
      </c>
      <c r="O9">
        <v>8</v>
      </c>
      <c r="P9" s="2" t="s">
        <v>126</v>
      </c>
      <c r="Q9" s="2" t="s">
        <v>198</v>
      </c>
      <c r="R9" s="2"/>
    </row>
    <row r="10" spans="1:22" x14ac:dyDescent="0.3">
      <c r="A10">
        <v>9</v>
      </c>
      <c r="B10" t="s">
        <v>16</v>
      </c>
      <c r="C10" t="s">
        <v>178</v>
      </c>
      <c r="E10" s="3">
        <v>2</v>
      </c>
      <c r="F10" s="24" t="str">
        <f>_xlfn.XLOOKUP(ref.Marketing[[#This Row],[Jenis_Transaksi]],ref.Transaksi[Kode_Transaksi],ref.Transaksi[Jenis_Transaksi])</f>
        <v>Beli NIDI + SLO JKI</v>
      </c>
      <c r="G10">
        <v>10</v>
      </c>
      <c r="H10" s="4" t="str">
        <f>_xlfn.XLOOKUP(ref.Marketing[[#This Row],[Koordinator_Gerai]],ref.Koordinator[Kode_Koordinator],ref.Koordinator[Koordinator_Gerai])</f>
        <v>ULIL AZMY</v>
      </c>
      <c r="I10">
        <v>15000</v>
      </c>
      <c r="J10" s="25">
        <f>_xlfn.XLOOKUP(ref.Marketing[[#This Row],[Jenis_Transaksi]],ref.Transaksi[Kode_Transaksi],ref.Transaksi[Komisi_SLO])</f>
        <v>0.65</v>
      </c>
      <c r="K10" s="8">
        <f>IF(ref.Marketing[[#This Row],[Jenis_Transaksi]]=1,0,IF(ref.Marketing[[#This Row],[Jenis_Transaksi]]=2,25/100,17/111))</f>
        <v>0.25</v>
      </c>
      <c r="L10" s="9">
        <f>IF(ref.Marketing[[#This Row],[Jenis_Transaksi]]=1,0,IF(ref.Marketing[[#This Row],[Jenis_Transaksi]]=2,ref.Marketing[[#This Row],[Komisi_SLO]],35/111))</f>
        <v>0.65</v>
      </c>
      <c r="M10" s="10">
        <f t="shared" si="0"/>
        <v>9.90990990990991E-2</v>
      </c>
      <c r="N10" t="s">
        <v>85</v>
      </c>
      <c r="O10">
        <v>9</v>
      </c>
      <c r="P10" s="2" t="s">
        <v>121</v>
      </c>
      <c r="Q10" s="2" t="s">
        <v>199</v>
      </c>
      <c r="R10" s="2"/>
    </row>
    <row r="11" spans="1:22" x14ac:dyDescent="0.3">
      <c r="A11">
        <v>10</v>
      </c>
      <c r="B11" t="s">
        <v>20</v>
      </c>
      <c r="C11" t="s">
        <v>21</v>
      </c>
      <c r="E11" s="3">
        <v>1</v>
      </c>
      <c r="F11" s="24" t="str">
        <f>_xlfn.XLOOKUP(ref.Marketing[[#This Row],[Jenis_Transaksi]],ref.Transaksi[Kode_Transaksi],ref.Transaksi[Jenis_Transaksi])</f>
        <v>Beli NIDI Saja</v>
      </c>
      <c r="G11">
        <v>7</v>
      </c>
      <c r="H11" s="4" t="str">
        <f>_xlfn.XLOOKUP(ref.Marketing[[#This Row],[Koordinator_Gerai]],ref.Koordinator[Kode_Koordinator],ref.Koordinator[Koordinator_Gerai])</f>
        <v>JULI ARNANDA</v>
      </c>
      <c r="I11">
        <v>15000</v>
      </c>
      <c r="J11" s="25">
        <f>_xlfn.XLOOKUP(ref.Marketing[[#This Row],[Jenis_Transaksi]],ref.Transaksi[Kode_Transaksi],ref.Transaksi[Komisi_SLO])</f>
        <v>0</v>
      </c>
      <c r="K11" s="8">
        <f>IF(ref.Marketing[[#This Row],[Jenis_Transaksi]]=1,0,IF(ref.Marketing[[#This Row],[Jenis_Transaksi]]=2,25/100,17/111))</f>
        <v>0</v>
      </c>
      <c r="L11" s="9">
        <f>IF(ref.Marketing[[#This Row],[Jenis_Transaksi]]=1,0,IF(ref.Marketing[[#This Row],[Jenis_Transaksi]]=2,ref.Marketing[[#This Row],[Komisi_SLO]],35/111))</f>
        <v>0</v>
      </c>
      <c r="M11" s="10">
        <f t="shared" si="0"/>
        <v>9.90990990990991E-2</v>
      </c>
      <c r="N11" t="s">
        <v>18</v>
      </c>
      <c r="O11">
        <v>10</v>
      </c>
      <c r="P11" s="2" t="s">
        <v>127</v>
      </c>
      <c r="Q11" s="2" t="s">
        <v>198</v>
      </c>
      <c r="R11" s="2"/>
    </row>
    <row r="12" spans="1:22" x14ac:dyDescent="0.3">
      <c r="A12">
        <v>11</v>
      </c>
      <c r="B12" t="s">
        <v>129</v>
      </c>
      <c r="C12" t="s">
        <v>130</v>
      </c>
      <c r="E12" s="3">
        <v>2</v>
      </c>
      <c r="F12" s="24" t="str">
        <f>_xlfn.XLOOKUP(ref.Marketing[[#This Row],[Jenis_Transaksi]],ref.Transaksi[Kode_Transaksi],ref.Transaksi[Jenis_Transaksi])</f>
        <v>Beli NIDI + SLO JKI</v>
      </c>
      <c r="G12">
        <v>13</v>
      </c>
      <c r="H12" s="4" t="str">
        <f>_xlfn.XLOOKUP(ref.Marketing[[#This Row],[Koordinator_Gerai]],ref.Koordinator[Kode_Koordinator],ref.Koordinator[Koordinator_Gerai])</f>
        <v>NAZRIANDA SYAHPUTRA</v>
      </c>
      <c r="I12">
        <v>15000</v>
      </c>
      <c r="J12" s="25">
        <f>_xlfn.XLOOKUP(ref.Marketing[[#This Row],[Jenis_Transaksi]],ref.Transaksi[Kode_Transaksi],ref.Transaksi[Komisi_SLO])</f>
        <v>0.65</v>
      </c>
      <c r="K12" s="8">
        <f>IF(ref.Marketing[[#This Row],[Jenis_Transaksi]]=1,0,IF(ref.Marketing[[#This Row],[Jenis_Transaksi]]=2,25/100,17/111))</f>
        <v>0.25</v>
      </c>
      <c r="L12" s="9">
        <f>IF(ref.Marketing[[#This Row],[Jenis_Transaksi]]=1,0,IF(ref.Marketing[[#This Row],[Jenis_Transaksi]]=2,ref.Marketing[[#This Row],[Komisi_SLO]],35/111))</f>
        <v>0.65</v>
      </c>
      <c r="M12" s="10">
        <f t="shared" si="0"/>
        <v>9.90990990990991E-2</v>
      </c>
      <c r="N12" t="s">
        <v>15</v>
      </c>
      <c r="O12">
        <v>11</v>
      </c>
      <c r="P12" s="2" t="s">
        <v>121</v>
      </c>
      <c r="Q12" s="2" t="s">
        <v>197</v>
      </c>
      <c r="R12" s="2"/>
    </row>
    <row r="13" spans="1:22" x14ac:dyDescent="0.3">
      <c r="A13">
        <v>85</v>
      </c>
      <c r="B13" t="s">
        <v>160</v>
      </c>
      <c r="C13" t="s">
        <v>93</v>
      </c>
      <c r="D13" t="s">
        <v>165</v>
      </c>
      <c r="E13" s="3">
        <v>3</v>
      </c>
      <c r="F13" s="24" t="str">
        <f>_xlfn.XLOOKUP(ref.Marketing[[#This Row],[Jenis_Transaksi]],ref.Transaksi[Kode_Transaksi],ref.Transaksi[Jenis_Transaksi])</f>
        <v>Beli NIDI + SLO JAPINDO</v>
      </c>
      <c r="G13">
        <v>1</v>
      </c>
      <c r="H13" s="4" t="str">
        <f>_xlfn.XLOOKUP(ref.Marketing[[#This Row],[Koordinator_Gerai]],ref.Koordinator[Kode_Koordinator],ref.Koordinator[Koordinator_Gerai])</f>
        <v>ARISKI RAMANDA</v>
      </c>
      <c r="I13">
        <v>15000</v>
      </c>
      <c r="J13" s="25">
        <f>_xlfn.XLOOKUP(ref.Marketing[[#This Row],[Jenis_Transaksi]],ref.Transaksi[Kode_Transaksi],ref.Transaksi[Komisi_SLO])</f>
        <v>0.65</v>
      </c>
      <c r="K13" s="8">
        <f>IF(ref.Marketing[[#This Row],[Jenis_Transaksi]]=1,0,IF(ref.Marketing[[#This Row],[Jenis_Transaksi]]=2,25/100,17/111))</f>
        <v>0.15315315315315314</v>
      </c>
      <c r="L13" s="19">
        <f>IF(ref.Marketing[[#This Row],[Jenis_Transaksi]]=1,0,IF(ref.Marketing[[#This Row],[Jenis_Transaksi]]=2,ref.Marketing[[#This Row],[Komisi_SLO]],35/111))</f>
        <v>0.31531531531531531</v>
      </c>
      <c r="M13">
        <f t="shared" si="0"/>
        <v>9.90990990990991E-2</v>
      </c>
      <c r="N13" t="s">
        <v>183</v>
      </c>
      <c r="O13">
        <v>12</v>
      </c>
      <c r="P13" s="2" t="s">
        <v>184</v>
      </c>
      <c r="Q13" s="2" t="s">
        <v>197</v>
      </c>
    </row>
    <row r="14" spans="1:22" x14ac:dyDescent="0.3">
      <c r="A14">
        <v>87</v>
      </c>
      <c r="B14" t="s">
        <v>162</v>
      </c>
      <c r="C14" t="s">
        <v>163</v>
      </c>
      <c r="E14" s="3">
        <v>5</v>
      </c>
      <c r="F14" s="24" t="str">
        <f>_xlfn.XLOOKUP(ref.Marketing[[#This Row],[Jenis_Transaksi]],ref.Transaksi[Kode_Transaksi],ref.Transaksi[Jenis_Transaksi])</f>
        <v>Beli SLO Japindo Saja</v>
      </c>
      <c r="G14">
        <v>1</v>
      </c>
      <c r="H14" s="4" t="str">
        <f>_xlfn.XLOOKUP(ref.Marketing[[#This Row],[Koordinator_Gerai]],ref.Koordinator[Kode_Koordinator],ref.Koordinator[Koordinator_Gerai])</f>
        <v>ARISKI RAMANDA</v>
      </c>
      <c r="I14">
        <v>0</v>
      </c>
      <c r="J14" s="25">
        <f>_xlfn.XLOOKUP(ref.Marketing[[#This Row],[Jenis_Transaksi]],ref.Transaksi[Kode_Transaksi],ref.Transaksi[Komisi_SLO])</f>
        <v>0.65</v>
      </c>
      <c r="K14" s="8">
        <f>IF(ref.Marketing[[#This Row],[Jenis_Transaksi]]=1,0,IF(ref.Marketing[[#This Row],[Jenis_Transaksi]]=2,25/100,17/111))</f>
        <v>0.15315315315315314</v>
      </c>
      <c r="L14" s="19">
        <f>IF(ref.Marketing[[#This Row],[Jenis_Transaksi]]=1,0,IF(ref.Marketing[[#This Row],[Jenis_Transaksi]]=2,ref.Marketing[[#This Row],[Komisi_SLO]],35/111))</f>
        <v>0.31531531531531531</v>
      </c>
      <c r="M14">
        <f t="shared" si="0"/>
        <v>9.90990990990991E-2</v>
      </c>
      <c r="N14" t="s">
        <v>201</v>
      </c>
      <c r="O14">
        <v>13</v>
      </c>
      <c r="P14" s="2" t="s">
        <v>202</v>
      </c>
      <c r="Q14" s="2" t="s">
        <v>198</v>
      </c>
    </row>
    <row r="15" spans="1:22" x14ac:dyDescent="0.3">
      <c r="A15">
        <v>86</v>
      </c>
      <c r="B15" t="s">
        <v>161</v>
      </c>
      <c r="C15" t="s">
        <v>93</v>
      </c>
      <c r="E15" s="3">
        <v>3</v>
      </c>
      <c r="F15" s="24" t="str">
        <f>_xlfn.XLOOKUP(ref.Marketing[[#This Row],[Jenis_Transaksi]],ref.Transaksi[Kode_Transaksi],ref.Transaksi[Jenis_Transaksi])</f>
        <v>Beli NIDI + SLO JAPINDO</v>
      </c>
      <c r="G15">
        <v>1</v>
      </c>
      <c r="H15" s="4" t="str">
        <f>_xlfn.XLOOKUP(ref.Marketing[[#This Row],[Koordinator_Gerai]],ref.Koordinator[Kode_Koordinator],ref.Koordinator[Koordinator_Gerai])</f>
        <v>ARISKI RAMANDA</v>
      </c>
      <c r="I15">
        <v>15000</v>
      </c>
      <c r="J15" s="25">
        <f>_xlfn.XLOOKUP(ref.Marketing[[#This Row],[Jenis_Transaksi]],ref.Transaksi[Kode_Transaksi],ref.Transaksi[Komisi_SLO])</f>
        <v>0.65</v>
      </c>
      <c r="K15" s="8">
        <f>IF(ref.Marketing[[#This Row],[Jenis_Transaksi]]=1,0,IF(ref.Marketing[[#This Row],[Jenis_Transaksi]]=2,25/100,17/111))</f>
        <v>0.15315315315315314</v>
      </c>
      <c r="L15" s="19">
        <f>IF(ref.Marketing[[#This Row],[Jenis_Transaksi]]=1,0,IF(ref.Marketing[[#This Row],[Jenis_Transaksi]]=2,ref.Marketing[[#This Row],[Komisi_SLO]],35/111))</f>
        <v>0.31531531531531531</v>
      </c>
      <c r="M15">
        <f t="shared" si="0"/>
        <v>9.90990990990991E-2</v>
      </c>
      <c r="N15" t="s">
        <v>142</v>
      </c>
      <c r="O15" t="s">
        <v>143</v>
      </c>
      <c r="P15" t="s">
        <v>137</v>
      </c>
    </row>
    <row r="16" spans="1:22" x14ac:dyDescent="0.3">
      <c r="A16">
        <v>91</v>
      </c>
      <c r="B16" t="s">
        <v>170</v>
      </c>
      <c r="C16" t="s">
        <v>177</v>
      </c>
      <c r="E16" s="3">
        <v>2</v>
      </c>
      <c r="F16" s="24" t="str">
        <f>_xlfn.XLOOKUP(ref.Marketing[[#This Row],[Jenis_Transaksi]],ref.Transaksi[Kode_Transaksi],ref.Transaksi[Jenis_Transaksi])</f>
        <v>Beli NIDI + SLO JKI</v>
      </c>
      <c r="G16">
        <v>10</v>
      </c>
      <c r="H16" s="4" t="str">
        <f>_xlfn.XLOOKUP(ref.Marketing[[#This Row],[Koordinator_Gerai]],ref.Koordinator[Kode_Koordinator],ref.Koordinator[Koordinator_Gerai])</f>
        <v>ULIL AZMY</v>
      </c>
      <c r="I16">
        <v>15000</v>
      </c>
      <c r="J16" s="25">
        <f>_xlfn.XLOOKUP(ref.Marketing[[#This Row],[Jenis_Transaksi]],ref.Transaksi[Kode_Transaksi],ref.Transaksi[Komisi_SLO])</f>
        <v>0.65</v>
      </c>
      <c r="K16" s="8">
        <f>IF(ref.Marketing[[#This Row],[Jenis_Transaksi]]=1,0,IF(ref.Marketing[[#This Row],[Jenis_Transaksi]]=2,25/100,17/111))</f>
        <v>0.25</v>
      </c>
      <c r="L16" s="19">
        <f>IF(ref.Marketing[[#This Row],[Jenis_Transaksi]]=1,0,IF(ref.Marketing[[#This Row],[Jenis_Transaksi]]=2,ref.Marketing[[#This Row],[Komisi_SLO]],35/111))</f>
        <v>0.65</v>
      </c>
      <c r="M16">
        <f t="shared" si="0"/>
        <v>9.90990990990991E-2</v>
      </c>
      <c r="N16" t="s">
        <v>144</v>
      </c>
      <c r="O16">
        <v>1</v>
      </c>
      <c r="P16" s="1">
        <v>0</v>
      </c>
      <c r="Q16" s="1"/>
    </row>
    <row r="17" spans="1:17" x14ac:dyDescent="0.3">
      <c r="A17">
        <v>89</v>
      </c>
      <c r="B17" t="s">
        <v>168</v>
      </c>
      <c r="C17" t="s">
        <v>177</v>
      </c>
      <c r="E17" s="3">
        <v>2</v>
      </c>
      <c r="F17" s="24" t="str">
        <f>_xlfn.XLOOKUP(ref.Marketing[[#This Row],[Jenis_Transaksi]],ref.Transaksi[Kode_Transaksi],ref.Transaksi[Jenis_Transaksi])</f>
        <v>Beli NIDI + SLO JKI</v>
      </c>
      <c r="G17">
        <v>10</v>
      </c>
      <c r="H17" s="4" t="str">
        <f>_xlfn.XLOOKUP(ref.Marketing[[#This Row],[Koordinator_Gerai]],ref.Koordinator[Kode_Koordinator],ref.Koordinator[Koordinator_Gerai])</f>
        <v>ULIL AZMY</v>
      </c>
      <c r="I17">
        <v>15000</v>
      </c>
      <c r="J17" s="25">
        <f>_xlfn.XLOOKUP(ref.Marketing[[#This Row],[Jenis_Transaksi]],ref.Transaksi[Kode_Transaksi],ref.Transaksi[Komisi_SLO])</f>
        <v>0.65</v>
      </c>
      <c r="K17" s="8">
        <f>IF(ref.Marketing[[#This Row],[Jenis_Transaksi]]=1,0,IF(ref.Marketing[[#This Row],[Jenis_Transaksi]]=2,25/100,17/111))</f>
        <v>0.25</v>
      </c>
      <c r="L17" s="19">
        <f>IF(ref.Marketing[[#This Row],[Jenis_Transaksi]]=1,0,IF(ref.Marketing[[#This Row],[Jenis_Transaksi]]=2,ref.Marketing[[#This Row],[Komisi_SLO]],35/111))</f>
        <v>0.65</v>
      </c>
      <c r="M17">
        <f t="shared" si="0"/>
        <v>9.90990990990991E-2</v>
      </c>
      <c r="N17" t="s">
        <v>145</v>
      </c>
      <c r="O17">
        <v>2</v>
      </c>
      <c r="P17" s="1">
        <v>0.65</v>
      </c>
      <c r="Q17" s="1"/>
    </row>
    <row r="18" spans="1:17" x14ac:dyDescent="0.3">
      <c r="A18">
        <v>90</v>
      </c>
      <c r="B18" t="s">
        <v>169</v>
      </c>
      <c r="C18" t="s">
        <v>178</v>
      </c>
      <c r="E18" s="3">
        <v>1</v>
      </c>
      <c r="F18" s="24" t="s">
        <v>144</v>
      </c>
      <c r="G18">
        <v>10</v>
      </c>
      <c r="H18" s="4" t="str">
        <f>_xlfn.XLOOKUP(ref.Marketing[[#This Row],[Koordinator_Gerai]],ref.Koordinator[Kode_Koordinator],ref.Koordinator[Koordinator_Gerai])</f>
        <v>ULIL AZMY</v>
      </c>
      <c r="I18">
        <v>15000</v>
      </c>
      <c r="J18" s="25">
        <f>_xlfn.XLOOKUP(ref.Marketing[[#This Row],[Jenis_Transaksi]],ref.Transaksi[Kode_Transaksi],ref.Transaksi[Komisi_SLO])</f>
        <v>0</v>
      </c>
      <c r="K18" s="8">
        <f>IF(ref.Marketing[[#This Row],[Jenis_Transaksi]]=1,0,IF(ref.Marketing[[#This Row],[Jenis_Transaksi]]=2,25/100,17/111))</f>
        <v>0</v>
      </c>
      <c r="L18" s="19">
        <f>IF(ref.Marketing[[#This Row],[Jenis_Transaksi]]=1,0,IF(ref.Marketing[[#This Row],[Jenis_Transaksi]]=2,ref.Marketing[[#This Row],[Komisi_SLO]],35/111))</f>
        <v>0</v>
      </c>
      <c r="M18">
        <f t="shared" si="0"/>
        <v>9.90990990990991E-2</v>
      </c>
      <c r="N18" t="s">
        <v>146</v>
      </c>
      <c r="O18">
        <v>3</v>
      </c>
      <c r="P18" s="1">
        <f>65/100</f>
        <v>0.65</v>
      </c>
      <c r="Q18" s="1"/>
    </row>
    <row r="19" spans="1:17" x14ac:dyDescent="0.3">
      <c r="A19">
        <v>93</v>
      </c>
      <c r="B19" t="s">
        <v>172</v>
      </c>
      <c r="C19" t="s">
        <v>178</v>
      </c>
      <c r="E19" s="3">
        <v>2</v>
      </c>
      <c r="F19" s="24" t="str">
        <f>_xlfn.XLOOKUP(ref.Marketing[[#This Row],[Jenis_Transaksi]],ref.Transaksi[Kode_Transaksi],ref.Transaksi[Jenis_Transaksi])</f>
        <v>Beli NIDI + SLO JKI</v>
      </c>
      <c r="G19">
        <v>10</v>
      </c>
      <c r="H19" s="4" t="str">
        <f>_xlfn.XLOOKUP(ref.Marketing[[#This Row],[Koordinator_Gerai]],ref.Koordinator[Kode_Koordinator],ref.Koordinator[Koordinator_Gerai])</f>
        <v>ULIL AZMY</v>
      </c>
      <c r="I19">
        <v>15000</v>
      </c>
      <c r="J19" s="25">
        <f>_xlfn.XLOOKUP(ref.Marketing[[#This Row],[Jenis_Transaksi]],ref.Transaksi[Kode_Transaksi],ref.Transaksi[Komisi_SLO])</f>
        <v>0.65</v>
      </c>
      <c r="K19" s="8">
        <f>IF(ref.Marketing[[#This Row],[Jenis_Transaksi]]=1,0,IF(ref.Marketing[[#This Row],[Jenis_Transaksi]]=2,25/100,17/111))</f>
        <v>0.25</v>
      </c>
      <c r="L19" s="19">
        <f>IF(ref.Marketing[[#This Row],[Jenis_Transaksi]]=1,0,IF(ref.Marketing[[#This Row],[Jenis_Transaksi]]=2,ref.Marketing[[#This Row],[Komisi_SLO]],35/111))</f>
        <v>0.65</v>
      </c>
      <c r="M19">
        <f t="shared" si="0"/>
        <v>9.90990990990991E-2</v>
      </c>
      <c r="N19" t="s">
        <v>147</v>
      </c>
      <c r="O19">
        <v>4</v>
      </c>
      <c r="P19" s="1">
        <v>0.65</v>
      </c>
      <c r="Q19" s="1"/>
    </row>
    <row r="20" spans="1:17" x14ac:dyDescent="0.3">
      <c r="A20">
        <v>92</v>
      </c>
      <c r="B20" t="s">
        <v>171</v>
      </c>
      <c r="C20" t="s">
        <v>178</v>
      </c>
      <c r="E20" s="3">
        <v>2</v>
      </c>
      <c r="F20" s="24" t="s">
        <v>145</v>
      </c>
      <c r="G20">
        <v>10</v>
      </c>
      <c r="H20" s="4" t="str">
        <f>_xlfn.XLOOKUP(ref.Marketing[[#This Row],[Koordinator_Gerai]],ref.Koordinator[Kode_Koordinator],ref.Koordinator[Koordinator_Gerai])</f>
        <v>ULIL AZMY</v>
      </c>
      <c r="I20">
        <v>15000</v>
      </c>
      <c r="J20" s="25">
        <f>_xlfn.XLOOKUP(ref.Marketing[[#This Row],[Jenis_Transaksi]],ref.Transaksi[Kode_Transaksi],ref.Transaksi[Komisi_SLO])</f>
        <v>0.65</v>
      </c>
      <c r="K20" s="16">
        <f>IF(ref.Marketing[[#This Row],[Jenis_Transaksi]]=1,0,IF(ref.Marketing[[#This Row],[Jenis_Transaksi]]=2,25/100,17/111))</f>
        <v>0.25</v>
      </c>
      <c r="L20" s="19">
        <f>IF(ref.Marketing[[#This Row],[Jenis_Transaksi]]=1,0,IF(ref.Marketing[[#This Row],[Jenis_Transaksi]]=2,ref.Marketing[[#This Row],[Komisi_SLO]],35/111))</f>
        <v>0.65</v>
      </c>
      <c r="M20">
        <f t="shared" si="0"/>
        <v>9.90990990990991E-2</v>
      </c>
      <c r="N20" t="s">
        <v>148</v>
      </c>
      <c r="O20">
        <v>5</v>
      </c>
      <c r="P20" s="1">
        <v>0.65</v>
      </c>
      <c r="Q20" s="1"/>
    </row>
    <row r="21" spans="1:17" x14ac:dyDescent="0.3">
      <c r="A21">
        <v>12</v>
      </c>
      <c r="B21" t="s">
        <v>61</v>
      </c>
      <c r="C21" t="s">
        <v>62</v>
      </c>
      <c r="E21" s="3">
        <v>2</v>
      </c>
      <c r="F21" s="24" t="str">
        <f>_xlfn.XLOOKUP(ref.Marketing[[#This Row],[Jenis_Transaksi]],ref.Transaksi[Kode_Transaksi],ref.Transaksi[Jenis_Transaksi])</f>
        <v>Beli NIDI + SLO JKI</v>
      </c>
      <c r="G21">
        <v>3</v>
      </c>
      <c r="H21" s="4" t="str">
        <f>_xlfn.XLOOKUP(ref.Marketing[[#This Row],[Koordinator_Gerai]],ref.Koordinator[Kode_Koordinator],ref.Koordinator[Koordinator_Gerai])</f>
        <v>DEDY RULFIDAR</v>
      </c>
      <c r="I21">
        <v>15000</v>
      </c>
      <c r="J21" s="25">
        <f>_xlfn.XLOOKUP(ref.Marketing[[#This Row],[Jenis_Transaksi]],ref.Transaksi[Kode_Transaksi],ref.Transaksi[Komisi_SLO])</f>
        <v>0.65</v>
      </c>
      <c r="K21" s="8">
        <f>IF(ref.Marketing[[#This Row],[Jenis_Transaksi]]=1,0,IF(ref.Marketing[[#This Row],[Jenis_Transaksi]]=2,25/100,17/111))</f>
        <v>0.25</v>
      </c>
      <c r="L21" s="9">
        <f>IF(ref.Marketing[[#This Row],[Jenis_Transaksi]]=1,0,IF(ref.Marketing[[#This Row],[Jenis_Transaksi]]=2,ref.Marketing[[#This Row],[Komisi_SLO]],35/111))</f>
        <v>0.65</v>
      </c>
      <c r="M21" s="10">
        <f t="shared" si="0"/>
        <v>9.90990990990991E-2</v>
      </c>
      <c r="N21"/>
      <c r="O21"/>
    </row>
    <row r="22" spans="1:17" x14ac:dyDescent="0.3">
      <c r="A22">
        <v>13</v>
      </c>
      <c r="B22" t="s">
        <v>63</v>
      </c>
      <c r="C22" t="s">
        <v>64</v>
      </c>
      <c r="E22" s="3">
        <v>2</v>
      </c>
      <c r="F22" s="24" t="str">
        <f>_xlfn.XLOOKUP(ref.Marketing[[#This Row],[Jenis_Transaksi]],ref.Transaksi[Kode_Transaksi],ref.Transaksi[Jenis_Transaksi])</f>
        <v>Beli NIDI + SLO JKI</v>
      </c>
      <c r="G22">
        <v>2</v>
      </c>
      <c r="H22" s="4" t="str">
        <f>_xlfn.XLOOKUP(ref.Marketing[[#This Row],[Koordinator_Gerai]],ref.Koordinator[Kode_Koordinator],ref.Koordinator[Koordinator_Gerai])</f>
        <v>CUT FITRIANI</v>
      </c>
      <c r="I22">
        <v>15000</v>
      </c>
      <c r="J22" s="25">
        <f>_xlfn.XLOOKUP(ref.Marketing[[#This Row],[Jenis_Transaksi]],ref.Transaksi[Kode_Transaksi],ref.Transaksi[Komisi_SLO])</f>
        <v>0.65</v>
      </c>
      <c r="K22" s="8">
        <f>IF(ref.Marketing[[#This Row],[Jenis_Transaksi]]=1,0,IF(ref.Marketing[[#This Row],[Jenis_Transaksi]]=2,25/100,17/111))</f>
        <v>0.25</v>
      </c>
      <c r="L22" s="9">
        <f>IF(ref.Marketing[[#This Row],[Jenis_Transaksi]]=1,0,IF(ref.Marketing[[#This Row],[Jenis_Transaksi]]=2,ref.Marketing[[#This Row],[Komisi_SLO]],35/111))</f>
        <v>0.65</v>
      </c>
      <c r="M22" s="10">
        <f t="shared" si="0"/>
        <v>9.90990990990991E-2</v>
      </c>
      <c r="N22"/>
      <c r="O22"/>
    </row>
    <row r="23" spans="1:17" x14ac:dyDescent="0.3">
      <c r="A23">
        <v>14</v>
      </c>
      <c r="B23" t="s">
        <v>65</v>
      </c>
      <c r="C23" t="s">
        <v>66</v>
      </c>
      <c r="E23" s="3">
        <v>2</v>
      </c>
      <c r="F23" s="24" t="str">
        <f>_xlfn.XLOOKUP(ref.Marketing[[#This Row],[Jenis_Transaksi]],ref.Transaksi[Kode_Transaksi],ref.Transaksi[Jenis_Transaksi])</f>
        <v>Beli NIDI + SLO JKI</v>
      </c>
      <c r="G23">
        <v>2</v>
      </c>
      <c r="H23" s="4" t="str">
        <f>_xlfn.XLOOKUP(ref.Marketing[[#This Row],[Koordinator_Gerai]],ref.Koordinator[Kode_Koordinator],ref.Koordinator[Koordinator_Gerai])</f>
        <v>CUT FITRIANI</v>
      </c>
      <c r="I23">
        <v>15000</v>
      </c>
      <c r="J23" s="25">
        <f>_xlfn.XLOOKUP(ref.Marketing[[#This Row],[Jenis_Transaksi]],ref.Transaksi[Kode_Transaksi],ref.Transaksi[Komisi_SLO])</f>
        <v>0.65</v>
      </c>
      <c r="K23" s="8">
        <f>IF(ref.Marketing[[#This Row],[Jenis_Transaksi]]=1,0,IF(ref.Marketing[[#This Row],[Jenis_Transaksi]]=2,25/100,17/111))</f>
        <v>0.25</v>
      </c>
      <c r="L23" s="9">
        <f>IF(ref.Marketing[[#This Row],[Jenis_Transaksi]]=1,0,IF(ref.Marketing[[#This Row],[Jenis_Transaksi]]=2,ref.Marketing[[#This Row],[Komisi_SLO]],35/111))</f>
        <v>0.65</v>
      </c>
      <c r="M23" s="10">
        <f t="shared" si="0"/>
        <v>9.90990990990991E-2</v>
      </c>
      <c r="N23"/>
      <c r="O23"/>
    </row>
    <row r="24" spans="1:17" x14ac:dyDescent="0.3">
      <c r="A24">
        <v>15</v>
      </c>
      <c r="B24" t="s">
        <v>67</v>
      </c>
      <c r="C24" t="s">
        <v>68</v>
      </c>
      <c r="E24" s="3">
        <v>2</v>
      </c>
      <c r="F24" s="24" t="str">
        <f>_xlfn.XLOOKUP(ref.Marketing[[#This Row],[Jenis_Transaksi]],ref.Transaksi[Kode_Transaksi],ref.Transaksi[Jenis_Transaksi])</f>
        <v>Beli NIDI + SLO JKI</v>
      </c>
      <c r="G24">
        <v>2</v>
      </c>
      <c r="H24" s="4" t="str">
        <f>_xlfn.XLOOKUP(ref.Marketing[[#This Row],[Koordinator_Gerai]],ref.Koordinator[Kode_Koordinator],ref.Koordinator[Koordinator_Gerai])</f>
        <v>CUT FITRIANI</v>
      </c>
      <c r="I24">
        <v>15000</v>
      </c>
      <c r="J24" s="25">
        <f>_xlfn.XLOOKUP(ref.Marketing[[#This Row],[Jenis_Transaksi]],ref.Transaksi[Kode_Transaksi],ref.Transaksi[Komisi_SLO])</f>
        <v>0.65</v>
      </c>
      <c r="K24" s="8">
        <f>IF(ref.Marketing[[#This Row],[Jenis_Transaksi]]=1,0,IF(ref.Marketing[[#This Row],[Jenis_Transaksi]]=2,25/100,17/111))</f>
        <v>0.25</v>
      </c>
      <c r="L24" s="9">
        <f>IF(ref.Marketing[[#This Row],[Jenis_Transaksi]]=1,0,IF(ref.Marketing[[#This Row],[Jenis_Transaksi]]=2,ref.Marketing[[#This Row],[Komisi_SLO]],35/111))</f>
        <v>0.65</v>
      </c>
      <c r="M24" s="10">
        <f t="shared" si="0"/>
        <v>9.90990990990991E-2</v>
      </c>
      <c r="N24"/>
      <c r="O24"/>
    </row>
    <row r="25" spans="1:17" x14ac:dyDescent="0.3">
      <c r="A25">
        <v>16</v>
      </c>
      <c r="B25" t="s">
        <v>117</v>
      </c>
      <c r="C25" t="s">
        <v>118</v>
      </c>
      <c r="E25" s="3">
        <v>2</v>
      </c>
      <c r="F25" s="24" t="str">
        <f>_xlfn.XLOOKUP(ref.Marketing[[#This Row],[Jenis_Transaksi]],ref.Transaksi[Kode_Transaksi],ref.Transaksi[Jenis_Transaksi])</f>
        <v>Beli NIDI + SLO JKI</v>
      </c>
      <c r="G25">
        <v>1</v>
      </c>
      <c r="H25" s="4" t="str">
        <f>_xlfn.XLOOKUP(ref.Marketing[[#This Row],[Koordinator_Gerai]],ref.Koordinator[Kode_Koordinator],ref.Koordinator[Koordinator_Gerai])</f>
        <v>ARISKI RAMANDA</v>
      </c>
      <c r="I25">
        <v>15000</v>
      </c>
      <c r="J25" s="25">
        <f>_xlfn.XLOOKUP(ref.Marketing[[#This Row],[Jenis_Transaksi]],ref.Transaksi[Kode_Transaksi],ref.Transaksi[Komisi_SLO])</f>
        <v>0.65</v>
      </c>
      <c r="K25" s="8">
        <f>IF(ref.Marketing[[#This Row],[Jenis_Transaksi]]=1,0,IF(ref.Marketing[[#This Row],[Jenis_Transaksi]]=2,25/100,17/111))</f>
        <v>0.25</v>
      </c>
      <c r="L25" s="9">
        <f>IF(ref.Marketing[[#This Row],[Jenis_Transaksi]]=1,0,IF(ref.Marketing[[#This Row],[Jenis_Transaksi]]=2,ref.Marketing[[#This Row],[Komisi_SLO]],35/111))</f>
        <v>0.65</v>
      </c>
      <c r="M25" s="10">
        <f t="shared" si="0"/>
        <v>9.90990990990991E-2</v>
      </c>
      <c r="N25"/>
      <c r="O25"/>
    </row>
    <row r="26" spans="1:17" x14ac:dyDescent="0.3">
      <c r="A26">
        <v>17</v>
      </c>
      <c r="B26" t="s">
        <v>69</v>
      </c>
      <c r="C26" t="s">
        <v>179</v>
      </c>
      <c r="E26" s="3">
        <v>2</v>
      </c>
      <c r="F26" s="24" t="str">
        <f>_xlfn.XLOOKUP(ref.Marketing[[#This Row],[Jenis_Transaksi]],ref.Transaksi[Kode_Transaksi],ref.Transaksi[Jenis_Transaksi])</f>
        <v>Beli NIDI + SLO JKI</v>
      </c>
      <c r="G26">
        <v>10</v>
      </c>
      <c r="H26" s="4" t="str">
        <f>_xlfn.XLOOKUP(ref.Marketing[[#This Row],[Koordinator_Gerai]],ref.Koordinator[Kode_Koordinator],ref.Koordinator[Koordinator_Gerai])</f>
        <v>ULIL AZMY</v>
      </c>
      <c r="I26">
        <v>15000</v>
      </c>
      <c r="J26" s="25">
        <f>_xlfn.XLOOKUP(ref.Marketing[[#This Row],[Jenis_Transaksi]],ref.Transaksi[Kode_Transaksi],ref.Transaksi[Komisi_SLO])</f>
        <v>0.65</v>
      </c>
      <c r="K26" s="8">
        <f>IF(ref.Marketing[[#This Row],[Jenis_Transaksi]]=1,0,IF(ref.Marketing[[#This Row],[Jenis_Transaksi]]=2,25/100,17/111))</f>
        <v>0.25</v>
      </c>
      <c r="L26" s="9">
        <f>IF(ref.Marketing[[#This Row],[Jenis_Transaksi]]=1,0,IF(ref.Marketing[[#This Row],[Jenis_Transaksi]]=2,ref.Marketing[[#This Row],[Komisi_SLO]],35/111))</f>
        <v>0.65</v>
      </c>
      <c r="M26" s="10">
        <f t="shared" si="0"/>
        <v>9.90990990990991E-2</v>
      </c>
      <c r="N26"/>
      <c r="O26"/>
    </row>
    <row r="27" spans="1:17" x14ac:dyDescent="0.3">
      <c r="A27">
        <v>56</v>
      </c>
      <c r="B27" t="s">
        <v>182</v>
      </c>
      <c r="C27" t="s">
        <v>14</v>
      </c>
      <c r="E27" s="3">
        <v>3</v>
      </c>
      <c r="F27" s="24" t="str">
        <f>_xlfn.XLOOKUP(ref.Marketing[[#This Row],[Jenis_Transaksi]],ref.Transaksi[Kode_Transaksi],ref.Transaksi[Jenis_Transaksi])</f>
        <v>Beli NIDI + SLO JAPINDO</v>
      </c>
      <c r="G27">
        <v>11</v>
      </c>
      <c r="H27" s="4" t="str">
        <f>_xlfn.XLOOKUP(ref.Marketing[[#This Row],[Koordinator_Gerai]],ref.Koordinator[Kode_Koordinator],ref.Koordinator[Koordinator_Gerai])</f>
        <v>ZAIRIL</v>
      </c>
      <c r="I27">
        <v>15000</v>
      </c>
      <c r="J27" s="25">
        <f>_xlfn.XLOOKUP(ref.Marketing[[#This Row],[Jenis_Transaksi]],ref.Transaksi[Kode_Transaksi],ref.Transaksi[Komisi_SLO])</f>
        <v>0.65</v>
      </c>
      <c r="K27" s="8">
        <f>IF(ref.Marketing[[#This Row],[Jenis_Transaksi]]=1,0,IF(ref.Marketing[[#This Row],[Jenis_Transaksi]]=2,25/100,17/111))</f>
        <v>0.15315315315315314</v>
      </c>
      <c r="L27" s="9">
        <f>IF(ref.Marketing[[#This Row],[Jenis_Transaksi]]=1,0,IF(ref.Marketing[[#This Row],[Jenis_Transaksi]]=2,ref.Marketing[[#This Row],[Komisi_SLO]],35/111))</f>
        <v>0.31531531531531531</v>
      </c>
      <c r="M27" s="10">
        <f t="shared" si="0"/>
        <v>9.90990990990991E-2</v>
      </c>
      <c r="N27"/>
      <c r="O27"/>
    </row>
    <row r="28" spans="1:17" x14ac:dyDescent="0.3">
      <c r="A28">
        <v>18</v>
      </c>
      <c r="B28" t="s">
        <v>128</v>
      </c>
      <c r="C28" t="s">
        <v>177</v>
      </c>
      <c r="E28" s="3">
        <v>2</v>
      </c>
      <c r="F28" s="24" t="str">
        <f>_xlfn.XLOOKUP(ref.Marketing[[#This Row],[Jenis_Transaksi]],ref.Transaksi[Kode_Transaksi],ref.Transaksi[Jenis_Transaksi])</f>
        <v>Beli NIDI + SLO JKI</v>
      </c>
      <c r="G28">
        <v>10</v>
      </c>
      <c r="H28" s="4" t="str">
        <f>_xlfn.XLOOKUP(ref.Marketing[[#This Row],[Koordinator_Gerai]],ref.Koordinator[Kode_Koordinator],ref.Koordinator[Koordinator_Gerai])</f>
        <v>ULIL AZMY</v>
      </c>
      <c r="I28">
        <v>15000</v>
      </c>
      <c r="J28" s="25">
        <f>_xlfn.XLOOKUP(ref.Marketing[[#This Row],[Jenis_Transaksi]],ref.Transaksi[Kode_Transaksi],ref.Transaksi[Komisi_SLO])</f>
        <v>0.65</v>
      </c>
      <c r="K28" s="8">
        <f>IF(ref.Marketing[[#This Row],[Jenis_Transaksi]]=1,0,IF(ref.Marketing[[#This Row],[Jenis_Transaksi]]=2,25/100,17/111))</f>
        <v>0.25</v>
      </c>
      <c r="L28" s="9">
        <f>IF(ref.Marketing[[#This Row],[Jenis_Transaksi]]=1,0,IF(ref.Marketing[[#This Row],[Jenis_Transaksi]]=2,ref.Marketing[[#This Row],[Komisi_SLO]],35/111))</f>
        <v>0.65</v>
      </c>
      <c r="M28" s="10">
        <f t="shared" si="0"/>
        <v>9.90990990990991E-2</v>
      </c>
      <c r="N28"/>
      <c r="O28"/>
    </row>
    <row r="29" spans="1:17" x14ac:dyDescent="0.3">
      <c r="A29">
        <v>88</v>
      </c>
      <c r="B29" t="s">
        <v>167</v>
      </c>
      <c r="C29" t="s">
        <v>177</v>
      </c>
      <c r="E29" s="3">
        <v>2</v>
      </c>
      <c r="F29" s="24" t="str">
        <f>_xlfn.XLOOKUP(ref.Marketing[[#This Row],[Jenis_Transaksi]],ref.Transaksi[Kode_Transaksi],ref.Transaksi[Jenis_Transaksi])</f>
        <v>Beli NIDI + SLO JKI</v>
      </c>
      <c r="G29">
        <v>10</v>
      </c>
      <c r="H29" s="4" t="str">
        <f>_xlfn.XLOOKUP(ref.Marketing[[#This Row],[Koordinator_Gerai]],ref.Koordinator[Kode_Koordinator],ref.Koordinator[Koordinator_Gerai])</f>
        <v>ULIL AZMY</v>
      </c>
      <c r="I29">
        <v>15000</v>
      </c>
      <c r="J29" s="25">
        <f>_xlfn.XLOOKUP(ref.Marketing[[#This Row],[Jenis_Transaksi]],ref.Transaksi[Kode_Transaksi],ref.Transaksi[Komisi_SLO])</f>
        <v>0.65</v>
      </c>
      <c r="K29" s="8">
        <f>IF(ref.Marketing[[#This Row],[Jenis_Transaksi]]=1,0,IF(ref.Marketing[[#This Row],[Jenis_Transaksi]]=2,25/100,17/111))</f>
        <v>0.25</v>
      </c>
      <c r="L29" s="19">
        <f>IF(ref.Marketing[[#This Row],[Jenis_Transaksi]]=1,0,IF(ref.Marketing[[#This Row],[Jenis_Transaksi]]=2,ref.Marketing[[#This Row],[Komisi_SLO]],35/111))</f>
        <v>0.65</v>
      </c>
      <c r="M29">
        <f t="shared" si="0"/>
        <v>9.90990990990991E-2</v>
      </c>
      <c r="N29"/>
      <c r="O29"/>
    </row>
    <row r="30" spans="1:17" x14ac:dyDescent="0.3">
      <c r="A30">
        <v>83</v>
      </c>
      <c r="B30" t="s">
        <v>157</v>
      </c>
      <c r="C30" t="s">
        <v>177</v>
      </c>
      <c r="E30" s="3">
        <v>2</v>
      </c>
      <c r="F30" s="24" t="str">
        <f>_xlfn.XLOOKUP(ref.Marketing[[#This Row],[Jenis_Transaksi]],ref.Transaksi[Kode_Transaksi],ref.Transaksi[Jenis_Transaksi])</f>
        <v>Beli NIDI + SLO JKI</v>
      </c>
      <c r="G30">
        <v>10</v>
      </c>
      <c r="H30" s="4" t="s">
        <v>18</v>
      </c>
      <c r="I30">
        <v>15000</v>
      </c>
      <c r="J30" s="25">
        <f>_xlfn.XLOOKUP(ref.Marketing[[#This Row],[Jenis_Transaksi]],ref.Transaksi[Kode_Transaksi],ref.Transaksi[Komisi_SLO])</f>
        <v>0.65</v>
      </c>
      <c r="K30" s="16">
        <v>0.25</v>
      </c>
      <c r="L30" s="17">
        <v>0.65</v>
      </c>
      <c r="M30" s="18">
        <v>9.90990990990991E-2</v>
      </c>
      <c r="N30"/>
      <c r="O30"/>
    </row>
    <row r="31" spans="1:17" x14ac:dyDescent="0.3">
      <c r="A31">
        <v>80</v>
      </c>
      <c r="B31" t="s">
        <v>149</v>
      </c>
      <c r="C31" t="s">
        <v>150</v>
      </c>
      <c r="E31" s="3">
        <v>2</v>
      </c>
      <c r="F31" s="24" t="str">
        <f>_xlfn.XLOOKUP(ref.Marketing[[#This Row],[Jenis_Transaksi]],ref.Transaksi[Kode_Transaksi],ref.Transaksi[Jenis_Transaksi])</f>
        <v>Beli NIDI + SLO JKI</v>
      </c>
      <c r="G31">
        <v>2</v>
      </c>
      <c r="H31" s="4" t="str">
        <f>_xlfn.XLOOKUP(ref.Marketing[[#This Row],[Koordinator_Gerai]],ref.Koordinator[Kode_Koordinator],ref.Koordinator[Koordinator_Gerai])</f>
        <v>CUT FITRIANI</v>
      </c>
      <c r="I31">
        <v>15000</v>
      </c>
      <c r="J31" s="25">
        <f>_xlfn.XLOOKUP(ref.Marketing[[#This Row],[Jenis_Transaksi]],ref.Transaksi[Kode_Transaksi],ref.Transaksi[Komisi_SLO])</f>
        <v>0.65</v>
      </c>
      <c r="K31" s="8">
        <f>IF(ref.Marketing[[#This Row],[Jenis_Transaksi]]=1,0,IF(ref.Marketing[[#This Row],[Jenis_Transaksi]]=2,25/100,17/111))</f>
        <v>0.25</v>
      </c>
      <c r="L31" s="9">
        <f>IF(ref.Marketing[[#This Row],[Jenis_Transaksi]]=1,0,IF(ref.Marketing[[#This Row],[Jenis_Transaksi]]=2,ref.Marketing[[#This Row],[Komisi_SLO]],35/111))</f>
        <v>0.65</v>
      </c>
      <c r="M31" s="10">
        <f>11/111</f>
        <v>9.90990990990991E-2</v>
      </c>
      <c r="N31"/>
      <c r="O31"/>
    </row>
    <row r="32" spans="1:17" x14ac:dyDescent="0.3">
      <c r="A32">
        <v>19</v>
      </c>
      <c r="B32" t="s">
        <v>119</v>
      </c>
      <c r="C32" t="s">
        <v>120</v>
      </c>
      <c r="E32" s="3">
        <v>2</v>
      </c>
      <c r="F32" s="24" t="str">
        <f>_xlfn.XLOOKUP(ref.Marketing[[#This Row],[Jenis_Transaksi]],ref.Transaksi[Kode_Transaksi],ref.Transaksi[Jenis_Transaksi])</f>
        <v>Beli NIDI + SLO JKI</v>
      </c>
      <c r="G32">
        <v>10</v>
      </c>
      <c r="H32" s="4" t="str">
        <f>_xlfn.XLOOKUP(ref.Marketing[[#This Row],[Koordinator_Gerai]],ref.Koordinator[Kode_Koordinator],ref.Koordinator[Koordinator_Gerai])</f>
        <v>ULIL AZMY</v>
      </c>
      <c r="I32">
        <v>15000</v>
      </c>
      <c r="J32" s="25">
        <f>_xlfn.XLOOKUP(ref.Marketing[[#This Row],[Jenis_Transaksi]],ref.Transaksi[Kode_Transaksi],ref.Transaksi[Komisi_SLO])</f>
        <v>0.65</v>
      </c>
      <c r="K32" s="8">
        <f>IF(ref.Marketing[[#This Row],[Jenis_Transaksi]]=1,0,IF(ref.Marketing[[#This Row],[Jenis_Transaksi]]=2,25/100,17/111))</f>
        <v>0.25</v>
      </c>
      <c r="L32" s="9">
        <f>IF(ref.Marketing[[#This Row],[Jenis_Transaksi]]=1,0,IF(ref.Marketing[[#This Row],[Jenis_Transaksi]]=2,ref.Marketing[[#This Row],[Komisi_SLO]],35/111))</f>
        <v>0.65</v>
      </c>
      <c r="M32" s="10">
        <f>11/111</f>
        <v>9.90990990990991E-2</v>
      </c>
      <c r="N32"/>
      <c r="O32"/>
    </row>
    <row r="33" spans="1:15" x14ac:dyDescent="0.3">
      <c r="A33">
        <v>20</v>
      </c>
      <c r="B33" t="s">
        <v>70</v>
      </c>
      <c r="C33" t="s">
        <v>178</v>
      </c>
      <c r="E33" s="3">
        <v>2</v>
      </c>
      <c r="F33" s="24" t="str">
        <f>_xlfn.XLOOKUP(ref.Marketing[[#This Row],[Jenis_Transaksi]],ref.Transaksi[Kode_Transaksi],ref.Transaksi[Jenis_Transaksi])</f>
        <v>Beli NIDI + SLO JKI</v>
      </c>
      <c r="G33">
        <v>10</v>
      </c>
      <c r="H33" s="4" t="str">
        <f>_xlfn.XLOOKUP(ref.Marketing[[#This Row],[Koordinator_Gerai]],ref.Koordinator[Kode_Koordinator],ref.Koordinator[Koordinator_Gerai])</f>
        <v>ULIL AZMY</v>
      </c>
      <c r="I33">
        <v>15000</v>
      </c>
      <c r="J33" s="25">
        <f>_xlfn.XLOOKUP(ref.Marketing[[#This Row],[Jenis_Transaksi]],ref.Transaksi[Kode_Transaksi],ref.Transaksi[Komisi_SLO])</f>
        <v>0.65</v>
      </c>
      <c r="K33" s="8">
        <f>IF(ref.Marketing[[#This Row],[Jenis_Transaksi]]=1,0,IF(ref.Marketing[[#This Row],[Jenis_Transaksi]]=2,25/100,17/111))</f>
        <v>0.25</v>
      </c>
      <c r="L33" s="9">
        <f>IF(ref.Marketing[[#This Row],[Jenis_Transaksi]]=1,0,IF(ref.Marketing[[#This Row],[Jenis_Transaksi]]=2,ref.Marketing[[#This Row],[Komisi_SLO]],35/111))</f>
        <v>0.65</v>
      </c>
      <c r="M33" s="10">
        <f>11/111</f>
        <v>9.90990990990991E-2</v>
      </c>
      <c r="N33"/>
      <c r="O33"/>
    </row>
    <row r="34" spans="1:15" x14ac:dyDescent="0.3">
      <c r="A34">
        <v>22</v>
      </c>
      <c r="B34" t="s">
        <v>131</v>
      </c>
      <c r="C34" t="s">
        <v>23</v>
      </c>
      <c r="E34" s="3">
        <v>2</v>
      </c>
      <c r="F34" s="24" t="str">
        <f>_xlfn.XLOOKUP(ref.Marketing[[#This Row],[Jenis_Transaksi]],ref.Transaksi[Kode_Transaksi],ref.Transaksi[Jenis_Transaksi])</f>
        <v>Beli NIDI + SLO JKI</v>
      </c>
      <c r="G34">
        <v>6</v>
      </c>
      <c r="H34" s="4" t="str">
        <f>_xlfn.XLOOKUP(ref.Marketing[[#This Row],[Koordinator_Gerai]],ref.Koordinator[Kode_Koordinator],ref.Koordinator[Koordinator_Gerai])</f>
        <v>IRFAN</v>
      </c>
      <c r="I34">
        <v>20000</v>
      </c>
      <c r="J34" s="25">
        <f>60/100</f>
        <v>0.6</v>
      </c>
      <c r="K34" s="8">
        <f>IF(ref.Marketing[[#This Row],[Jenis_Transaksi]]=1,0,IF(ref.Marketing[[#This Row],[Jenis_Transaksi]]=2,25/100,17/111))</f>
        <v>0.25</v>
      </c>
      <c r="L34" s="9">
        <f>IF(ref.Marketing[[#This Row],[Jenis_Transaksi]]=1,0,IF(ref.Marketing[[#This Row],[Jenis_Transaksi]]=2,ref.Marketing[[#This Row],[Komisi_SLO]],35/111))</f>
        <v>0.6</v>
      </c>
      <c r="M34" s="10">
        <f>11/111</f>
        <v>9.90990990990991E-2</v>
      </c>
      <c r="N34"/>
      <c r="O34"/>
    </row>
    <row r="35" spans="1:15" x14ac:dyDescent="0.3">
      <c r="A35">
        <v>21</v>
      </c>
      <c r="B35" t="s">
        <v>151</v>
      </c>
      <c r="C35" t="s">
        <v>23</v>
      </c>
      <c r="E35" s="3">
        <v>2</v>
      </c>
      <c r="F35" s="24" t="str">
        <f>_xlfn.XLOOKUP(ref.Marketing[[#This Row],[Jenis_Transaksi]],ref.Transaksi[Kode_Transaksi],ref.Transaksi[Jenis_Transaksi])</f>
        <v>Beli NIDI + SLO JKI</v>
      </c>
      <c r="G35">
        <v>10</v>
      </c>
      <c r="H35" s="4" t="str">
        <f>_xlfn.XLOOKUP(ref.Marketing[[#This Row],[Koordinator_Gerai]],ref.Koordinator[Kode_Koordinator],ref.Koordinator[Koordinator_Gerai])</f>
        <v>ULIL AZMY</v>
      </c>
      <c r="I35">
        <v>15000</v>
      </c>
      <c r="J35" s="25">
        <f>65/100</f>
        <v>0.65</v>
      </c>
      <c r="K35" s="8">
        <f>IF(ref.Marketing[[#This Row],[Jenis_Transaksi]]=1,0,IF(ref.Marketing[[#This Row],[Jenis_Transaksi]]=2,25/100,17/111))</f>
        <v>0.25</v>
      </c>
      <c r="L35" s="9">
        <f>IF(ref.Marketing[[#This Row],[Jenis_Transaksi]]=1,0,IF(ref.Marketing[[#This Row],[Jenis_Transaksi]]=2,ref.Marketing[[#This Row],[Komisi_SLO]],35/111))</f>
        <v>0.65</v>
      </c>
      <c r="M35" s="10">
        <f>11/111</f>
        <v>9.90990990990991E-2</v>
      </c>
      <c r="N35"/>
      <c r="O35"/>
    </row>
    <row r="36" spans="1:15" x14ac:dyDescent="0.3">
      <c r="A36">
        <v>84</v>
      </c>
      <c r="B36" t="s">
        <v>25</v>
      </c>
      <c r="C36" t="s">
        <v>177</v>
      </c>
      <c r="E36" s="3">
        <v>2</v>
      </c>
      <c r="F36" s="24" t="str">
        <f>_xlfn.XLOOKUP(ref.Marketing[[#This Row],[Jenis_Transaksi]],ref.Transaksi[Kode_Transaksi],ref.Transaksi[Jenis_Transaksi])</f>
        <v>Beli NIDI + SLO JKI</v>
      </c>
      <c r="G36">
        <v>10</v>
      </c>
      <c r="H36" s="4" t="s">
        <v>18</v>
      </c>
      <c r="I36">
        <v>15000</v>
      </c>
      <c r="J36" s="25">
        <f>_xlfn.XLOOKUP(ref.Marketing[[#This Row],[Jenis_Transaksi]],ref.Transaksi[Kode_Transaksi],ref.Transaksi[Komisi_SLO])</f>
        <v>0.65</v>
      </c>
      <c r="K36" s="16">
        <v>0.25</v>
      </c>
      <c r="L36" s="17">
        <v>0.65</v>
      </c>
      <c r="M36" s="18">
        <v>9.90990990990991E-2</v>
      </c>
      <c r="N36"/>
      <c r="O36"/>
    </row>
    <row r="37" spans="1:15" x14ac:dyDescent="0.3">
      <c r="A37">
        <v>23</v>
      </c>
      <c r="B37" t="s">
        <v>158</v>
      </c>
      <c r="C37" t="s">
        <v>177</v>
      </c>
      <c r="E37" s="3">
        <v>2</v>
      </c>
      <c r="F37" s="24" t="str">
        <f>_xlfn.XLOOKUP(ref.Marketing[[#This Row],[Jenis_Transaksi]],ref.Transaksi[Kode_Transaksi],ref.Transaksi[Jenis_Transaksi])</f>
        <v>Beli NIDI + SLO JKI</v>
      </c>
      <c r="G37">
        <v>5</v>
      </c>
      <c r="H37" s="4" t="str">
        <f>_xlfn.XLOOKUP(ref.Marketing[[#This Row],[Koordinator_Gerai]],ref.Koordinator[Kode_Koordinator],ref.Koordinator[Koordinator_Gerai])</f>
        <v>HENDRI</v>
      </c>
      <c r="I37">
        <v>15000</v>
      </c>
      <c r="J37" s="25">
        <f>_xlfn.XLOOKUP(ref.Marketing[[#This Row],[Jenis_Transaksi]],ref.Transaksi[Kode_Transaksi],ref.Transaksi[Komisi_SLO])</f>
        <v>0.65</v>
      </c>
      <c r="K37" s="8">
        <f>IF(ref.Marketing[[#This Row],[Jenis_Transaksi]]=1,0,IF(ref.Marketing[[#This Row],[Jenis_Transaksi]]=2,25/100,17/111))</f>
        <v>0.25</v>
      </c>
      <c r="L37" s="9">
        <f>IF(ref.Marketing[[#This Row],[Jenis_Transaksi]]=1,0,IF(ref.Marketing[[#This Row],[Jenis_Transaksi]]=2,ref.Marketing[[#This Row],[Komisi_SLO]],35/111))</f>
        <v>0.65</v>
      </c>
      <c r="M37" s="10">
        <f t="shared" ref="M37:M73" si="1">11/111</f>
        <v>9.90990990990991E-2</v>
      </c>
      <c r="N37"/>
      <c r="O37"/>
    </row>
    <row r="38" spans="1:15" x14ac:dyDescent="0.3">
      <c r="A38">
        <v>99</v>
      </c>
      <c r="B38" t="s">
        <v>180</v>
      </c>
      <c r="C38" t="s">
        <v>181</v>
      </c>
      <c r="E38" s="3">
        <v>2</v>
      </c>
      <c r="F38" s="24" t="str">
        <f>_xlfn.XLOOKUP(ref.Marketing[[#This Row],[Jenis_Transaksi]],ref.Transaksi[Kode_Transaksi],ref.Transaksi[Jenis_Transaksi])</f>
        <v>Beli NIDI + SLO JKI</v>
      </c>
      <c r="G38">
        <v>5</v>
      </c>
      <c r="H38" s="4" t="str">
        <f>_xlfn.XLOOKUP(ref.Marketing[[#This Row],[Koordinator_Gerai]],ref.Koordinator[Kode_Koordinator],ref.Koordinator[Koordinator_Gerai])</f>
        <v>HENDRI</v>
      </c>
      <c r="I38">
        <v>15000</v>
      </c>
      <c r="J38" s="25">
        <f>_xlfn.XLOOKUP(ref.Marketing[[#This Row],[Jenis_Transaksi]],ref.Transaksi[Kode_Transaksi],ref.Transaksi[Komisi_SLO])</f>
        <v>0.65</v>
      </c>
      <c r="K38" s="8">
        <f>IF(ref.Marketing[[#This Row],[Jenis_Transaksi]]=1,0,IF(ref.Marketing[[#This Row],[Jenis_Transaksi]]=2,25/100,17/111))</f>
        <v>0.25</v>
      </c>
      <c r="L38" s="9">
        <f>IF(ref.Marketing[[#This Row],[Jenis_Transaksi]]=1,0,IF(ref.Marketing[[#This Row],[Jenis_Transaksi]]=2,ref.Marketing[[#This Row],[Komisi_SLO]],35/111))</f>
        <v>0.65</v>
      </c>
      <c r="M38" s="10">
        <f t="shared" si="1"/>
        <v>9.90990990990991E-2</v>
      </c>
      <c r="N38"/>
      <c r="O38"/>
    </row>
    <row r="39" spans="1:15" x14ac:dyDescent="0.3">
      <c r="A39">
        <v>24</v>
      </c>
      <c r="B39" t="s">
        <v>27</v>
      </c>
      <c r="C39" t="s">
        <v>5</v>
      </c>
      <c r="E39" s="3">
        <v>2</v>
      </c>
      <c r="F39" s="24" t="str">
        <f>_xlfn.XLOOKUP(ref.Marketing[[#This Row],[Jenis_Transaksi]],ref.Transaksi[Kode_Transaksi],ref.Transaksi[Jenis_Transaksi])</f>
        <v>Beli NIDI + SLO JKI</v>
      </c>
      <c r="G39">
        <v>3</v>
      </c>
      <c r="H39" s="4" t="str">
        <f>_xlfn.XLOOKUP(ref.Marketing[[#This Row],[Koordinator_Gerai]],ref.Koordinator[Kode_Koordinator],ref.Koordinator[Koordinator_Gerai])</f>
        <v>DEDY RULFIDAR</v>
      </c>
      <c r="I39">
        <v>15000</v>
      </c>
      <c r="J39" s="25">
        <f>_xlfn.XLOOKUP(ref.Marketing[[#This Row],[Jenis_Transaksi]],ref.Transaksi[Kode_Transaksi],ref.Transaksi[Komisi_SLO])</f>
        <v>0.65</v>
      </c>
      <c r="K39" s="8">
        <f>IF(ref.Marketing[[#This Row],[Jenis_Transaksi]]=1,0,IF(ref.Marketing[[#This Row],[Jenis_Transaksi]]=2,25/100,17/111))</f>
        <v>0.25</v>
      </c>
      <c r="L39" s="9">
        <f>IF(ref.Marketing[[#This Row],[Jenis_Transaksi]]=1,0,IF(ref.Marketing[[#This Row],[Jenis_Transaksi]]=2,ref.Marketing[[#This Row],[Komisi_SLO]],35/111))</f>
        <v>0.65</v>
      </c>
      <c r="M39" s="10">
        <f t="shared" si="1"/>
        <v>9.90990990990991E-2</v>
      </c>
      <c r="N39"/>
      <c r="O39"/>
    </row>
    <row r="40" spans="1:15" x14ac:dyDescent="0.3">
      <c r="A40">
        <v>77</v>
      </c>
      <c r="B40" t="s">
        <v>176</v>
      </c>
      <c r="C40" t="s">
        <v>176</v>
      </c>
      <c r="E40" s="3">
        <v>2</v>
      </c>
      <c r="F40" s="24" t="str">
        <f>_xlfn.XLOOKUP(ref.Marketing[[#This Row],[Jenis_Transaksi]],ref.Transaksi[Kode_Transaksi],ref.Transaksi[Jenis_Transaksi])</f>
        <v>Beli NIDI + SLO JKI</v>
      </c>
      <c r="G40">
        <v>3</v>
      </c>
      <c r="H40" s="4" t="str">
        <f>_xlfn.XLOOKUP(ref.Marketing[[#This Row],[Koordinator_Gerai]],ref.Koordinator[Kode_Koordinator],ref.Koordinator[Koordinator_Gerai])</f>
        <v>DEDY RULFIDAR</v>
      </c>
      <c r="I40">
        <v>15000</v>
      </c>
      <c r="J40" s="1">
        <f>_xlfn.XLOOKUP(ref.Marketing[[#This Row],[Jenis_Transaksi]],ref.Transaksi[Kode_Transaksi],ref.Transaksi[Komisi_SLO])</f>
        <v>0.65</v>
      </c>
      <c r="K40" s="8">
        <f>IF(ref.Marketing[[#This Row],[Jenis_Transaksi]]=1,0,IF(ref.Marketing[[#This Row],[Jenis_Transaksi]]=2,25/100,17/111))</f>
        <v>0.25</v>
      </c>
      <c r="L40" s="19">
        <f>IF(ref.Marketing[[#This Row],[Jenis_Transaksi]]=1,0,IF(ref.Marketing[[#This Row],[Jenis_Transaksi]]=2,ref.Marketing[[#This Row],[Komisi_SLO]],35/111))</f>
        <v>0.65</v>
      </c>
      <c r="M40" s="3">
        <f t="shared" si="1"/>
        <v>9.90990990990991E-2</v>
      </c>
      <c r="N40"/>
      <c r="O40"/>
    </row>
    <row r="41" spans="1:15" x14ac:dyDescent="0.3">
      <c r="A41">
        <v>25</v>
      </c>
      <c r="B41" t="s">
        <v>204</v>
      </c>
      <c r="C41" t="s">
        <v>205</v>
      </c>
      <c r="E41" s="3">
        <v>2</v>
      </c>
      <c r="F41" s="24" t="str">
        <f>_xlfn.XLOOKUP(ref.Marketing[[#This Row],[Jenis_Transaksi]],ref.Transaksi[Kode_Transaksi],ref.Transaksi[Jenis_Transaksi])</f>
        <v>Beli NIDI + SLO JKI</v>
      </c>
      <c r="G41">
        <v>2</v>
      </c>
      <c r="H41" s="4" t="str">
        <f>_xlfn.XLOOKUP(ref.Marketing[[#This Row],[Koordinator_Gerai]],ref.Koordinator[Kode_Koordinator],ref.Koordinator[Koordinator_Gerai])</f>
        <v>CUT FITRIANI</v>
      </c>
      <c r="I41">
        <v>15000</v>
      </c>
      <c r="J41" s="25">
        <f>_xlfn.XLOOKUP(ref.Marketing[[#This Row],[Jenis_Transaksi]],ref.Transaksi[Kode_Transaksi],ref.Transaksi[Komisi_SLO])</f>
        <v>0.65</v>
      </c>
      <c r="K41" s="16">
        <f>IF(ref.Marketing[[#This Row],[Jenis_Transaksi]]=1,0,IF(ref.Marketing[[#This Row],[Jenis_Transaksi]]=2,25/100,17/111))</f>
        <v>0.25</v>
      </c>
      <c r="L41" s="17">
        <f>IF(ref.Marketing[[#This Row],[Jenis_Transaksi]]=1,0,IF(ref.Marketing[[#This Row],[Jenis_Transaksi]]=2,ref.Marketing[[#This Row],[Komisi_SLO]],35/111))</f>
        <v>0.65</v>
      </c>
      <c r="M41" s="18">
        <f t="shared" si="1"/>
        <v>9.90990990990991E-2</v>
      </c>
      <c r="N41"/>
      <c r="O41"/>
    </row>
    <row r="42" spans="1:15" x14ac:dyDescent="0.3">
      <c r="A42">
        <v>26</v>
      </c>
      <c r="B42" t="s">
        <v>30</v>
      </c>
      <c r="C42" t="s">
        <v>31</v>
      </c>
      <c r="E42" s="3">
        <v>2</v>
      </c>
      <c r="F42" s="24" t="str">
        <f>_xlfn.XLOOKUP(ref.Marketing[[#This Row],[Jenis_Transaksi]],ref.Transaksi[Kode_Transaksi],ref.Transaksi[Jenis_Transaksi])</f>
        <v>Beli NIDI + SLO JKI</v>
      </c>
      <c r="G42">
        <v>3</v>
      </c>
      <c r="H42" s="4" t="str">
        <f>_xlfn.XLOOKUP(ref.Marketing[[#This Row],[Koordinator_Gerai]],ref.Koordinator[Kode_Koordinator],ref.Koordinator[Koordinator_Gerai])</f>
        <v>DEDY RULFIDAR</v>
      </c>
      <c r="I42">
        <v>15000</v>
      </c>
      <c r="J42" s="25">
        <f>_xlfn.XLOOKUP(ref.Marketing[[#This Row],[Jenis_Transaksi]],ref.Transaksi[Kode_Transaksi],ref.Transaksi[Komisi_SLO])</f>
        <v>0.65</v>
      </c>
      <c r="K42" s="8">
        <f>IF(ref.Marketing[[#This Row],[Jenis_Transaksi]]=1,0,IF(ref.Marketing[[#This Row],[Jenis_Transaksi]]=2,25/100,17/111))</f>
        <v>0.25</v>
      </c>
      <c r="L42" s="9">
        <f>IF(ref.Marketing[[#This Row],[Jenis_Transaksi]]=1,0,IF(ref.Marketing[[#This Row],[Jenis_Transaksi]]=2,ref.Marketing[[#This Row],[Komisi_SLO]],35/111))</f>
        <v>0.65</v>
      </c>
      <c r="M42" s="10">
        <f t="shared" si="1"/>
        <v>9.90990990990991E-2</v>
      </c>
      <c r="N42"/>
      <c r="O42"/>
    </row>
    <row r="43" spans="1:15" x14ac:dyDescent="0.3">
      <c r="A43">
        <v>27</v>
      </c>
      <c r="B43" t="s">
        <v>32</v>
      </c>
      <c r="C43" t="s">
        <v>33</v>
      </c>
      <c r="E43" s="3">
        <v>2</v>
      </c>
      <c r="F43" s="24" t="str">
        <f>_xlfn.XLOOKUP(ref.Marketing[[#This Row],[Jenis_Transaksi]],ref.Transaksi[Kode_Transaksi],ref.Transaksi[Jenis_Transaksi])</f>
        <v>Beli NIDI + SLO JKI</v>
      </c>
      <c r="G43">
        <v>3</v>
      </c>
      <c r="H43" s="4" t="str">
        <f>_xlfn.XLOOKUP(ref.Marketing[[#This Row],[Koordinator_Gerai]],ref.Koordinator[Kode_Koordinator],ref.Koordinator[Koordinator_Gerai])</f>
        <v>DEDY RULFIDAR</v>
      </c>
      <c r="I43">
        <v>15000</v>
      </c>
      <c r="J43" s="25">
        <f>_xlfn.XLOOKUP(ref.Marketing[[#This Row],[Jenis_Transaksi]],ref.Transaksi[Kode_Transaksi],ref.Transaksi[Komisi_SLO])</f>
        <v>0.65</v>
      </c>
      <c r="K43" s="8">
        <f>IF(ref.Marketing[[#This Row],[Jenis_Transaksi]]=1,0,IF(ref.Marketing[[#This Row],[Jenis_Transaksi]]=2,25/100,17/111))</f>
        <v>0.25</v>
      </c>
      <c r="L43" s="9">
        <f>IF(ref.Marketing[[#This Row],[Jenis_Transaksi]]=1,0,IF(ref.Marketing[[#This Row],[Jenis_Transaksi]]=2,ref.Marketing[[#This Row],[Komisi_SLO]],35/111))</f>
        <v>0.65</v>
      </c>
      <c r="M43" s="10">
        <f t="shared" si="1"/>
        <v>9.90990990990991E-2</v>
      </c>
      <c r="N43"/>
      <c r="O43"/>
    </row>
    <row r="44" spans="1:15" x14ac:dyDescent="0.3">
      <c r="A44">
        <v>28</v>
      </c>
      <c r="B44" t="s">
        <v>34</v>
      </c>
      <c r="C44" t="s">
        <v>35</v>
      </c>
      <c r="E44" s="3">
        <v>2</v>
      </c>
      <c r="F44" s="24" t="str">
        <f>_xlfn.XLOOKUP(ref.Marketing[[#This Row],[Jenis_Transaksi]],ref.Transaksi[Kode_Transaksi],ref.Transaksi[Jenis_Transaksi])</f>
        <v>Beli NIDI + SLO JKI</v>
      </c>
      <c r="G44">
        <v>3</v>
      </c>
      <c r="H44" s="4" t="str">
        <f>_xlfn.XLOOKUP(ref.Marketing[[#This Row],[Koordinator_Gerai]],ref.Koordinator[Kode_Koordinator],ref.Koordinator[Koordinator_Gerai])</f>
        <v>DEDY RULFIDAR</v>
      </c>
      <c r="I44">
        <v>15000</v>
      </c>
      <c r="J44" s="25">
        <f>_xlfn.XLOOKUP(ref.Marketing[[#This Row],[Jenis_Transaksi]],ref.Transaksi[Kode_Transaksi],ref.Transaksi[Komisi_SLO])</f>
        <v>0.65</v>
      </c>
      <c r="K44" s="16">
        <f>IF(ref.Marketing[[#This Row],[Jenis_Transaksi]]=1,0,IF(ref.Marketing[[#This Row],[Jenis_Transaksi]]=2,25/100,17/111))</f>
        <v>0.25</v>
      </c>
      <c r="L44" s="17">
        <f>IF(ref.Marketing[[#This Row],[Jenis_Transaksi]]=1,0,IF(ref.Marketing[[#This Row],[Jenis_Transaksi]]=2,ref.Marketing[[#This Row],[Komisi_SLO]],35/111))</f>
        <v>0.65</v>
      </c>
      <c r="M44" s="18">
        <f t="shared" si="1"/>
        <v>9.90990990990991E-2</v>
      </c>
      <c r="N44"/>
      <c r="O44"/>
    </row>
    <row r="45" spans="1:15" x14ac:dyDescent="0.3">
      <c r="A45">
        <v>29</v>
      </c>
      <c r="B45" t="s">
        <v>36</v>
      </c>
      <c r="C45" t="s">
        <v>37</v>
      </c>
      <c r="E45" s="3">
        <v>2</v>
      </c>
      <c r="F45" s="24" t="str">
        <f>_xlfn.XLOOKUP(ref.Marketing[[#This Row],[Jenis_Transaksi]],ref.Transaksi[Kode_Transaksi],ref.Transaksi[Jenis_Transaksi])</f>
        <v>Beli NIDI + SLO JKI</v>
      </c>
      <c r="G45">
        <v>2</v>
      </c>
      <c r="H45" s="4" t="str">
        <f>_xlfn.XLOOKUP(ref.Marketing[[#This Row],[Koordinator_Gerai]],ref.Koordinator[Kode_Koordinator],ref.Koordinator[Koordinator_Gerai])</f>
        <v>CUT FITRIANI</v>
      </c>
      <c r="I45">
        <v>15000</v>
      </c>
      <c r="J45" s="25">
        <f>_xlfn.XLOOKUP(ref.Marketing[[#This Row],[Jenis_Transaksi]],ref.Transaksi[Kode_Transaksi],ref.Transaksi[Komisi_SLO])</f>
        <v>0.65</v>
      </c>
      <c r="K45" s="8">
        <f>IF(ref.Marketing[[#This Row],[Jenis_Transaksi]]=1,0,IF(ref.Marketing[[#This Row],[Jenis_Transaksi]]=2,25/100,17/111))</f>
        <v>0.25</v>
      </c>
      <c r="L45" s="9">
        <f>IF(ref.Marketing[[#This Row],[Jenis_Transaksi]]=1,0,IF(ref.Marketing[[#This Row],[Jenis_Transaksi]]=2,ref.Marketing[[#This Row],[Komisi_SLO]],35/111))</f>
        <v>0.65</v>
      </c>
      <c r="M45" s="10">
        <f t="shared" si="1"/>
        <v>9.90990990990991E-2</v>
      </c>
      <c r="N45"/>
      <c r="O45"/>
    </row>
    <row r="46" spans="1:15" x14ac:dyDescent="0.3">
      <c r="A46">
        <v>30</v>
      </c>
      <c r="B46" t="s">
        <v>38</v>
      </c>
      <c r="C46" t="s">
        <v>39</v>
      </c>
      <c r="E46" s="3">
        <v>2</v>
      </c>
      <c r="F46" s="24" t="str">
        <f>_xlfn.XLOOKUP(ref.Marketing[[#This Row],[Jenis_Transaksi]],ref.Transaksi[Kode_Transaksi],ref.Transaksi[Jenis_Transaksi])</f>
        <v>Beli NIDI + SLO JKI</v>
      </c>
      <c r="G46">
        <v>3</v>
      </c>
      <c r="H46" s="4" t="str">
        <f>_xlfn.XLOOKUP(ref.Marketing[[#This Row],[Koordinator_Gerai]],ref.Koordinator[Kode_Koordinator],ref.Koordinator[Koordinator_Gerai])</f>
        <v>DEDY RULFIDAR</v>
      </c>
      <c r="I46">
        <v>15000</v>
      </c>
      <c r="J46" s="25">
        <f>_xlfn.XLOOKUP(ref.Marketing[[#This Row],[Jenis_Transaksi]],ref.Transaksi[Kode_Transaksi],ref.Transaksi[Komisi_SLO])</f>
        <v>0.65</v>
      </c>
      <c r="K46" s="8">
        <f>IF(ref.Marketing[[#This Row],[Jenis_Transaksi]]=1,0,IF(ref.Marketing[[#This Row],[Jenis_Transaksi]]=2,25/100,17/111))</f>
        <v>0.25</v>
      </c>
      <c r="L46" s="9">
        <f>IF(ref.Marketing[[#This Row],[Jenis_Transaksi]]=1,0,IF(ref.Marketing[[#This Row],[Jenis_Transaksi]]=2,ref.Marketing[[#This Row],[Komisi_SLO]],35/111))</f>
        <v>0.65</v>
      </c>
      <c r="M46" s="10">
        <f t="shared" si="1"/>
        <v>9.90990990990991E-2</v>
      </c>
      <c r="N46"/>
      <c r="O46"/>
    </row>
    <row r="47" spans="1:15" x14ac:dyDescent="0.3">
      <c r="A47">
        <v>31</v>
      </c>
      <c r="B47" t="s">
        <v>40</v>
      </c>
      <c r="C47" t="s">
        <v>41</v>
      </c>
      <c r="E47" s="3">
        <v>3</v>
      </c>
      <c r="F47" s="24" t="str">
        <f>_xlfn.XLOOKUP(ref.Marketing[[#This Row],[Jenis_Transaksi]],ref.Transaksi[Kode_Transaksi],ref.Transaksi[Jenis_Transaksi])</f>
        <v>Beli NIDI + SLO JAPINDO</v>
      </c>
      <c r="G47">
        <v>11</v>
      </c>
      <c r="H47" s="4" t="str">
        <f>_xlfn.XLOOKUP(ref.Marketing[[#This Row],[Koordinator_Gerai]],ref.Koordinator[Kode_Koordinator],ref.Koordinator[Koordinator_Gerai])</f>
        <v>ZAIRIL</v>
      </c>
      <c r="I47">
        <v>15000</v>
      </c>
      <c r="J47" s="25">
        <f>_xlfn.XLOOKUP(ref.Marketing[[#This Row],[Jenis_Transaksi]],ref.Transaksi[Kode_Transaksi],ref.Transaksi[Komisi_SLO])</f>
        <v>0.65</v>
      </c>
      <c r="K47" s="8">
        <f>IF(ref.Marketing[[#This Row],[Jenis_Transaksi]]=1,0,IF(ref.Marketing[[#This Row],[Jenis_Transaksi]]=2,25/100,17/111))</f>
        <v>0.15315315315315314</v>
      </c>
      <c r="L47" s="9">
        <f>IF(ref.Marketing[[#This Row],[Jenis_Transaksi]]=1,0,IF(ref.Marketing[[#This Row],[Jenis_Transaksi]]=2,ref.Marketing[[#This Row],[Komisi_SLO]],35/111))</f>
        <v>0.31531531531531531</v>
      </c>
      <c r="M47" s="10">
        <f t="shared" si="1"/>
        <v>9.90990990990991E-2</v>
      </c>
      <c r="N47"/>
      <c r="O47"/>
    </row>
    <row r="48" spans="1:15" x14ac:dyDescent="0.3">
      <c r="A48">
        <v>32</v>
      </c>
      <c r="B48" t="s">
        <v>42</v>
      </c>
      <c r="C48" t="s">
        <v>0</v>
      </c>
      <c r="E48" s="3">
        <v>2</v>
      </c>
      <c r="F48" s="24" t="str">
        <f>_xlfn.XLOOKUP(ref.Marketing[[#This Row],[Jenis_Transaksi]],ref.Transaksi[Kode_Transaksi],ref.Transaksi[Jenis_Transaksi])</f>
        <v>Beli NIDI + SLO JKI</v>
      </c>
      <c r="G48">
        <v>8</v>
      </c>
      <c r="H48" s="4" t="str">
        <f>_xlfn.XLOOKUP(ref.Marketing[[#This Row],[Koordinator_Gerai]],ref.Koordinator[Kode_Koordinator],ref.Koordinator[Koordinator_Gerai])</f>
        <v>NOERMAN</v>
      </c>
      <c r="I48">
        <v>15000</v>
      </c>
      <c r="J48" s="25">
        <f>_xlfn.XLOOKUP(ref.Marketing[[#This Row],[Jenis_Transaksi]],ref.Transaksi[Kode_Transaksi],ref.Transaksi[Komisi_SLO])</f>
        <v>0.65</v>
      </c>
      <c r="K48" s="8">
        <f>IF(ref.Marketing[[#This Row],[Jenis_Transaksi]]=1,0,IF(ref.Marketing[[#This Row],[Jenis_Transaksi]]=2,25/100,17/111))</f>
        <v>0.25</v>
      </c>
      <c r="L48" s="9">
        <f>IF(ref.Marketing[[#This Row],[Jenis_Transaksi]]=1,0,IF(ref.Marketing[[#This Row],[Jenis_Transaksi]]=2,ref.Marketing[[#This Row],[Komisi_SLO]],35/111))</f>
        <v>0.65</v>
      </c>
      <c r="M48" s="10">
        <f t="shared" si="1"/>
        <v>9.90990990990991E-2</v>
      </c>
      <c r="N48"/>
      <c r="O48"/>
    </row>
    <row r="49" spans="1:15" x14ac:dyDescent="0.3">
      <c r="A49">
        <v>33</v>
      </c>
      <c r="B49" t="s">
        <v>43</v>
      </c>
      <c r="C49" t="s">
        <v>44</v>
      </c>
      <c r="E49" s="3">
        <v>2</v>
      </c>
      <c r="F49" s="24" t="str">
        <f>_xlfn.XLOOKUP(ref.Marketing[[#This Row],[Jenis_Transaksi]],ref.Transaksi[Kode_Transaksi],ref.Transaksi[Jenis_Transaksi])</f>
        <v>Beli NIDI + SLO JKI</v>
      </c>
      <c r="G49">
        <v>3</v>
      </c>
      <c r="H49" s="4" t="str">
        <f>_xlfn.XLOOKUP(ref.Marketing[[#This Row],[Koordinator_Gerai]],ref.Koordinator[Kode_Koordinator],ref.Koordinator[Koordinator_Gerai])</f>
        <v>DEDY RULFIDAR</v>
      </c>
      <c r="I49">
        <v>15000</v>
      </c>
      <c r="J49" s="25">
        <f>_xlfn.XLOOKUP(ref.Marketing[[#This Row],[Jenis_Transaksi]],ref.Transaksi[Kode_Transaksi],ref.Transaksi[Komisi_SLO])</f>
        <v>0.65</v>
      </c>
      <c r="K49" s="8">
        <f>IF(ref.Marketing[[#This Row],[Jenis_Transaksi]]=1,0,IF(ref.Marketing[[#This Row],[Jenis_Transaksi]]=2,25/100,17/111))</f>
        <v>0.25</v>
      </c>
      <c r="L49" s="9">
        <f>IF(ref.Marketing[[#This Row],[Jenis_Transaksi]]=1,0,IF(ref.Marketing[[#This Row],[Jenis_Transaksi]]=2,ref.Marketing[[#This Row],[Komisi_SLO]],35/111))</f>
        <v>0.65</v>
      </c>
      <c r="M49" s="10">
        <f t="shared" si="1"/>
        <v>9.90990990990991E-2</v>
      </c>
      <c r="N49"/>
      <c r="O49"/>
    </row>
    <row r="50" spans="1:15" x14ac:dyDescent="0.3">
      <c r="A50">
        <v>34</v>
      </c>
      <c r="B50" t="s">
        <v>45</v>
      </c>
      <c r="C50" t="s">
        <v>46</v>
      </c>
      <c r="E50" s="3">
        <v>2</v>
      </c>
      <c r="F50" s="24" t="str">
        <f>_xlfn.XLOOKUP(ref.Marketing[[#This Row],[Jenis_Transaksi]],ref.Transaksi[Kode_Transaksi],ref.Transaksi[Jenis_Transaksi])</f>
        <v>Beli NIDI + SLO JKI</v>
      </c>
      <c r="G50">
        <v>3</v>
      </c>
      <c r="H50" s="4" t="str">
        <f>_xlfn.XLOOKUP(ref.Marketing[[#This Row],[Koordinator_Gerai]],ref.Koordinator[Kode_Koordinator],ref.Koordinator[Koordinator_Gerai])</f>
        <v>DEDY RULFIDAR</v>
      </c>
      <c r="I50">
        <v>15000</v>
      </c>
      <c r="J50" s="25">
        <f>_xlfn.XLOOKUP(ref.Marketing[[#This Row],[Jenis_Transaksi]],ref.Transaksi[Kode_Transaksi],ref.Transaksi[Komisi_SLO])</f>
        <v>0.65</v>
      </c>
      <c r="K50" s="8">
        <f>IF(ref.Marketing[[#This Row],[Jenis_Transaksi]]=1,0,IF(ref.Marketing[[#This Row],[Jenis_Transaksi]]=2,25/100,17/111))</f>
        <v>0.25</v>
      </c>
      <c r="L50" s="9">
        <f>IF(ref.Marketing[[#This Row],[Jenis_Transaksi]]=1,0,IF(ref.Marketing[[#This Row],[Jenis_Transaksi]]=2,ref.Marketing[[#This Row],[Komisi_SLO]],35/111))</f>
        <v>0.65</v>
      </c>
      <c r="M50" s="10">
        <f t="shared" si="1"/>
        <v>9.90990990990991E-2</v>
      </c>
      <c r="N50"/>
      <c r="O50"/>
    </row>
    <row r="51" spans="1:15" x14ac:dyDescent="0.3">
      <c r="A51">
        <v>35</v>
      </c>
      <c r="B51" t="s">
        <v>47</v>
      </c>
      <c r="C51" t="s">
        <v>48</v>
      </c>
      <c r="E51" s="3">
        <v>2</v>
      </c>
      <c r="F51" s="24" t="str">
        <f>_xlfn.XLOOKUP(ref.Marketing[[#This Row],[Jenis_Transaksi]],ref.Transaksi[Kode_Transaksi],ref.Transaksi[Jenis_Transaksi])</f>
        <v>Beli NIDI + SLO JKI</v>
      </c>
      <c r="G51">
        <v>3</v>
      </c>
      <c r="H51" s="4" t="str">
        <f>_xlfn.XLOOKUP(ref.Marketing[[#This Row],[Koordinator_Gerai]],ref.Koordinator[Kode_Koordinator],ref.Koordinator[Koordinator_Gerai])</f>
        <v>DEDY RULFIDAR</v>
      </c>
      <c r="I51">
        <v>15000</v>
      </c>
      <c r="J51" s="25">
        <f>_xlfn.XLOOKUP(ref.Marketing[[#This Row],[Jenis_Transaksi]],ref.Transaksi[Kode_Transaksi],ref.Transaksi[Komisi_SLO])</f>
        <v>0.65</v>
      </c>
      <c r="K51" s="8">
        <f>IF(ref.Marketing[[#This Row],[Jenis_Transaksi]]=1,0,IF(ref.Marketing[[#This Row],[Jenis_Transaksi]]=2,25/100,17/111))</f>
        <v>0.25</v>
      </c>
      <c r="L51" s="9">
        <f>IF(ref.Marketing[[#This Row],[Jenis_Transaksi]]=1,0,IF(ref.Marketing[[#This Row],[Jenis_Transaksi]]=2,ref.Marketing[[#This Row],[Komisi_SLO]],35/111))</f>
        <v>0.65</v>
      </c>
      <c r="M51" s="10">
        <f t="shared" si="1"/>
        <v>9.90990990990991E-2</v>
      </c>
      <c r="N51"/>
      <c r="O51"/>
    </row>
    <row r="52" spans="1:15" x14ac:dyDescent="0.3">
      <c r="A52">
        <v>36</v>
      </c>
      <c r="B52" t="s">
        <v>49</v>
      </c>
      <c r="C52" t="s">
        <v>50</v>
      </c>
      <c r="E52" s="3">
        <v>2</v>
      </c>
      <c r="F52" s="24" t="str">
        <f>_xlfn.XLOOKUP(ref.Marketing[[#This Row],[Jenis_Transaksi]],ref.Transaksi[Kode_Transaksi],ref.Transaksi[Jenis_Transaksi])</f>
        <v>Beli NIDI + SLO JKI</v>
      </c>
      <c r="G52">
        <v>3</v>
      </c>
      <c r="H52" s="4" t="str">
        <f>_xlfn.XLOOKUP(ref.Marketing[[#This Row],[Koordinator_Gerai]],ref.Koordinator[Kode_Koordinator],ref.Koordinator[Koordinator_Gerai])</f>
        <v>DEDY RULFIDAR</v>
      </c>
      <c r="I52">
        <v>15000</v>
      </c>
      <c r="J52" s="25">
        <f>_xlfn.XLOOKUP(ref.Marketing[[#This Row],[Jenis_Transaksi]],ref.Transaksi[Kode_Transaksi],ref.Transaksi[Komisi_SLO])</f>
        <v>0.65</v>
      </c>
      <c r="K52" s="8">
        <f>IF(ref.Marketing[[#This Row],[Jenis_Transaksi]]=1,0,IF(ref.Marketing[[#This Row],[Jenis_Transaksi]]=2,25/100,17/111))</f>
        <v>0.25</v>
      </c>
      <c r="L52" s="9">
        <f>IF(ref.Marketing[[#This Row],[Jenis_Transaksi]]=1,0,IF(ref.Marketing[[#This Row],[Jenis_Transaksi]]=2,ref.Marketing[[#This Row],[Komisi_SLO]],35/111))</f>
        <v>0.65</v>
      </c>
      <c r="M52" s="10">
        <f t="shared" si="1"/>
        <v>9.90990990990991E-2</v>
      </c>
      <c r="N52"/>
      <c r="O52"/>
    </row>
    <row r="53" spans="1:15" x14ac:dyDescent="0.3">
      <c r="A53">
        <v>37</v>
      </c>
      <c r="B53" t="s">
        <v>51</v>
      </c>
      <c r="C53" t="s">
        <v>52</v>
      </c>
      <c r="E53" s="3">
        <v>2</v>
      </c>
      <c r="F53" s="24" t="str">
        <f>_xlfn.XLOOKUP(ref.Marketing[[#This Row],[Jenis_Transaksi]],ref.Transaksi[Kode_Transaksi],ref.Transaksi[Jenis_Transaksi])</f>
        <v>Beli NIDI + SLO JKI</v>
      </c>
      <c r="G53">
        <v>10</v>
      </c>
      <c r="H53" s="4" t="str">
        <f>_xlfn.XLOOKUP(ref.Marketing[[#This Row],[Koordinator_Gerai]],ref.Koordinator[Kode_Koordinator],ref.Koordinator[Koordinator_Gerai])</f>
        <v>ULIL AZMY</v>
      </c>
      <c r="I53">
        <v>15000</v>
      </c>
      <c r="J53" s="25">
        <f>_xlfn.XLOOKUP(ref.Marketing[[#This Row],[Jenis_Transaksi]],ref.Transaksi[Kode_Transaksi],ref.Transaksi[Komisi_SLO])</f>
        <v>0.65</v>
      </c>
      <c r="K53" s="8">
        <f>IF(ref.Marketing[[#This Row],[Jenis_Transaksi]]=1,0,IF(ref.Marketing[[#This Row],[Jenis_Transaksi]]=2,25/100,17/111))</f>
        <v>0.25</v>
      </c>
      <c r="L53" s="9">
        <f>IF(ref.Marketing[[#This Row],[Jenis_Transaksi]]=1,0,IF(ref.Marketing[[#This Row],[Jenis_Transaksi]]=2,ref.Marketing[[#This Row],[Komisi_SLO]],35/111))</f>
        <v>0.65</v>
      </c>
      <c r="M53" s="10">
        <f t="shared" si="1"/>
        <v>9.90990990990991E-2</v>
      </c>
      <c r="N53"/>
      <c r="O53"/>
    </row>
    <row r="54" spans="1:15" x14ac:dyDescent="0.3">
      <c r="A54">
        <v>38</v>
      </c>
      <c r="B54" t="s">
        <v>53</v>
      </c>
      <c r="C54" t="s">
        <v>54</v>
      </c>
      <c r="E54" s="3">
        <v>2</v>
      </c>
      <c r="F54" s="24" t="str">
        <f>_xlfn.XLOOKUP(ref.Marketing[[#This Row],[Jenis_Transaksi]],ref.Transaksi[Kode_Transaksi],ref.Transaksi[Jenis_Transaksi])</f>
        <v>Beli NIDI + SLO JKI</v>
      </c>
      <c r="G54">
        <v>3</v>
      </c>
      <c r="H54" s="4" t="str">
        <f>_xlfn.XLOOKUP(ref.Marketing[[#This Row],[Koordinator_Gerai]],ref.Koordinator[Kode_Koordinator],ref.Koordinator[Koordinator_Gerai])</f>
        <v>DEDY RULFIDAR</v>
      </c>
      <c r="I54">
        <v>15000</v>
      </c>
      <c r="J54" s="25">
        <f>_xlfn.XLOOKUP(ref.Marketing[[#This Row],[Jenis_Transaksi]],ref.Transaksi[Kode_Transaksi],ref.Transaksi[Komisi_SLO])</f>
        <v>0.65</v>
      </c>
      <c r="K54" s="8">
        <f>IF(ref.Marketing[[#This Row],[Jenis_Transaksi]]=1,0,IF(ref.Marketing[[#This Row],[Jenis_Transaksi]]=2,25/100,17/111))</f>
        <v>0.25</v>
      </c>
      <c r="L54" s="9">
        <f>IF(ref.Marketing[[#This Row],[Jenis_Transaksi]]=1,0,IF(ref.Marketing[[#This Row],[Jenis_Transaksi]]=2,ref.Marketing[[#This Row],[Komisi_SLO]],35/111))</f>
        <v>0.65</v>
      </c>
      <c r="M54" s="10">
        <f t="shared" si="1"/>
        <v>9.90990990990991E-2</v>
      </c>
      <c r="N54"/>
      <c r="O54"/>
    </row>
    <row r="55" spans="1:15" x14ac:dyDescent="0.3">
      <c r="A55">
        <v>39</v>
      </c>
      <c r="B55" t="s">
        <v>55</v>
      </c>
      <c r="C55" t="s">
        <v>56</v>
      </c>
      <c r="E55" s="3">
        <v>2</v>
      </c>
      <c r="F55" s="24" t="str">
        <f>_xlfn.XLOOKUP(ref.Marketing[[#This Row],[Jenis_Transaksi]],ref.Transaksi[Kode_Transaksi],ref.Transaksi[Jenis_Transaksi])</f>
        <v>Beli NIDI + SLO JKI</v>
      </c>
      <c r="G55">
        <v>3</v>
      </c>
      <c r="H55" s="4" t="str">
        <f>_xlfn.XLOOKUP(ref.Marketing[[#This Row],[Koordinator_Gerai]],ref.Koordinator[Kode_Koordinator],ref.Koordinator[Koordinator_Gerai])</f>
        <v>DEDY RULFIDAR</v>
      </c>
      <c r="I55">
        <v>15000</v>
      </c>
      <c r="J55" s="25">
        <f>_xlfn.XLOOKUP(ref.Marketing[[#This Row],[Jenis_Transaksi]],ref.Transaksi[Kode_Transaksi],ref.Transaksi[Komisi_SLO])</f>
        <v>0.65</v>
      </c>
      <c r="K55" s="8">
        <f>IF(ref.Marketing[[#This Row],[Jenis_Transaksi]]=1,0,IF(ref.Marketing[[#This Row],[Jenis_Transaksi]]=2,25/100,17/111))</f>
        <v>0.25</v>
      </c>
      <c r="L55" s="9">
        <f>IF(ref.Marketing[[#This Row],[Jenis_Transaksi]]=1,0,IF(ref.Marketing[[#This Row],[Jenis_Transaksi]]=2,ref.Marketing[[#This Row],[Komisi_SLO]],35/111))</f>
        <v>0.65</v>
      </c>
      <c r="M55" s="10">
        <f t="shared" si="1"/>
        <v>9.90990990990991E-2</v>
      </c>
      <c r="N55"/>
      <c r="O55"/>
    </row>
    <row r="56" spans="1:15" x14ac:dyDescent="0.3">
      <c r="A56">
        <v>40</v>
      </c>
      <c r="B56" t="s">
        <v>57</v>
      </c>
      <c r="C56" t="s">
        <v>58</v>
      </c>
      <c r="E56" s="3">
        <v>2</v>
      </c>
      <c r="F56" s="24" t="str">
        <f>_xlfn.XLOOKUP(ref.Marketing[[#This Row],[Jenis_Transaksi]],ref.Transaksi[Kode_Transaksi],ref.Transaksi[Jenis_Transaksi])</f>
        <v>Beli NIDI + SLO JKI</v>
      </c>
      <c r="G56">
        <v>8</v>
      </c>
      <c r="H56" s="4" t="str">
        <f>_xlfn.XLOOKUP(ref.Marketing[[#This Row],[Koordinator_Gerai]],ref.Koordinator[Kode_Koordinator],ref.Koordinator[Koordinator_Gerai])</f>
        <v>NOERMAN</v>
      </c>
      <c r="I56">
        <v>15000</v>
      </c>
      <c r="J56" s="25">
        <f>_xlfn.XLOOKUP(ref.Marketing[[#This Row],[Jenis_Transaksi]],ref.Transaksi[Kode_Transaksi],ref.Transaksi[Komisi_SLO])</f>
        <v>0.65</v>
      </c>
      <c r="K56" s="8">
        <f>IF(ref.Marketing[[#This Row],[Jenis_Transaksi]]=1,0,IF(ref.Marketing[[#This Row],[Jenis_Transaksi]]=2,25/100,17/111))</f>
        <v>0.25</v>
      </c>
      <c r="L56" s="9">
        <f>IF(ref.Marketing[[#This Row],[Jenis_Transaksi]]=1,0,IF(ref.Marketing[[#This Row],[Jenis_Transaksi]]=2,ref.Marketing[[#This Row],[Komisi_SLO]],35/111))</f>
        <v>0.65</v>
      </c>
      <c r="M56" s="10">
        <f t="shared" si="1"/>
        <v>9.90990990990991E-2</v>
      </c>
      <c r="N56"/>
      <c r="O56"/>
    </row>
    <row r="57" spans="1:15" x14ac:dyDescent="0.3">
      <c r="A57">
        <v>41</v>
      </c>
      <c r="B57" t="s">
        <v>59</v>
      </c>
      <c r="C57" t="s">
        <v>60</v>
      </c>
      <c r="E57" s="3">
        <v>2</v>
      </c>
      <c r="F57" s="24" t="str">
        <f>_xlfn.XLOOKUP(ref.Marketing[[#This Row],[Jenis_Transaksi]],ref.Transaksi[Kode_Transaksi],ref.Transaksi[Jenis_Transaksi])</f>
        <v>Beli NIDI + SLO JKI</v>
      </c>
      <c r="G57">
        <v>10</v>
      </c>
      <c r="H57" s="4" t="str">
        <f>_xlfn.XLOOKUP(ref.Marketing[[#This Row],[Koordinator_Gerai]],ref.Koordinator[Kode_Koordinator],ref.Koordinator[Koordinator_Gerai])</f>
        <v>ULIL AZMY</v>
      </c>
      <c r="I57">
        <v>15000</v>
      </c>
      <c r="J57" s="25">
        <f>_xlfn.XLOOKUP(ref.Marketing[[#This Row],[Jenis_Transaksi]],ref.Transaksi[Kode_Transaksi],ref.Transaksi[Komisi_SLO])</f>
        <v>0.65</v>
      </c>
      <c r="K57" s="8">
        <f>IF(ref.Marketing[[#This Row],[Jenis_Transaksi]]=1,0,IF(ref.Marketing[[#This Row],[Jenis_Transaksi]]=2,25/100,17/111))</f>
        <v>0.25</v>
      </c>
      <c r="L57" s="9">
        <f>IF(ref.Marketing[[#This Row],[Jenis_Transaksi]]=1,0,IF(ref.Marketing[[#This Row],[Jenis_Transaksi]]=2,ref.Marketing[[#This Row],[Komisi_SLO]],35/111))</f>
        <v>0.65</v>
      </c>
      <c r="M57" s="10">
        <f t="shared" si="1"/>
        <v>9.90990990990991E-2</v>
      </c>
      <c r="N57"/>
      <c r="O57"/>
    </row>
    <row r="58" spans="1:15" x14ac:dyDescent="0.3">
      <c r="A58">
        <v>42</v>
      </c>
      <c r="B58" t="s">
        <v>71</v>
      </c>
      <c r="C58" t="s">
        <v>72</v>
      </c>
      <c r="E58" s="3">
        <v>1</v>
      </c>
      <c r="F58" s="24" t="str">
        <f>_xlfn.XLOOKUP(ref.Marketing[[#This Row],[Jenis_Transaksi]],ref.Transaksi[Kode_Transaksi],ref.Transaksi[Jenis_Transaksi])</f>
        <v>Beli NIDI Saja</v>
      </c>
      <c r="G58">
        <v>1</v>
      </c>
      <c r="H58" s="4" t="str">
        <f>_xlfn.XLOOKUP(ref.Marketing[[#This Row],[Koordinator_Gerai]],ref.Koordinator[Kode_Koordinator],ref.Koordinator[Koordinator_Gerai])</f>
        <v>ARISKI RAMANDA</v>
      </c>
      <c r="I58">
        <v>15000</v>
      </c>
      <c r="J58" s="25">
        <f>_xlfn.XLOOKUP(ref.Marketing[[#This Row],[Jenis_Transaksi]],ref.Transaksi[Kode_Transaksi],ref.Transaksi[Komisi_SLO])</f>
        <v>0</v>
      </c>
      <c r="K58" s="8">
        <f>IF(ref.Marketing[[#This Row],[Jenis_Transaksi]]=1,0,IF(ref.Marketing[[#This Row],[Jenis_Transaksi]]=2,25/100,17/111))</f>
        <v>0</v>
      </c>
      <c r="L58" s="9">
        <f>IF(ref.Marketing[[#This Row],[Jenis_Transaksi]]=1,0,IF(ref.Marketing[[#This Row],[Jenis_Transaksi]]=2,ref.Marketing[[#This Row],[Komisi_SLO]],35/111))</f>
        <v>0</v>
      </c>
      <c r="M58" s="10">
        <f t="shared" si="1"/>
        <v>9.90990990990991E-2</v>
      </c>
      <c r="N58"/>
      <c r="O58"/>
    </row>
    <row r="59" spans="1:15" x14ac:dyDescent="0.3">
      <c r="A59">
        <v>43</v>
      </c>
      <c r="B59" t="s">
        <v>73</v>
      </c>
      <c r="C59" t="s">
        <v>35</v>
      </c>
      <c r="E59" s="3">
        <v>2</v>
      </c>
      <c r="F59" s="24" t="str">
        <f>_xlfn.XLOOKUP(ref.Marketing[[#This Row],[Jenis_Transaksi]],ref.Transaksi[Kode_Transaksi],ref.Transaksi[Jenis_Transaksi])</f>
        <v>Beli NIDI + SLO JKI</v>
      </c>
      <c r="G59">
        <v>3</v>
      </c>
      <c r="H59" s="4" t="str">
        <f>_xlfn.XLOOKUP(ref.Marketing[[#This Row],[Koordinator_Gerai]],ref.Koordinator[Kode_Koordinator],ref.Koordinator[Koordinator_Gerai])</f>
        <v>DEDY RULFIDAR</v>
      </c>
      <c r="I59">
        <v>15000</v>
      </c>
      <c r="J59" s="25">
        <f>_xlfn.XLOOKUP(ref.Marketing[[#This Row],[Jenis_Transaksi]],ref.Transaksi[Kode_Transaksi],ref.Transaksi[Komisi_SLO])</f>
        <v>0.65</v>
      </c>
      <c r="K59" s="8">
        <f>IF(ref.Marketing[[#This Row],[Jenis_Transaksi]]=1,0,IF(ref.Marketing[[#This Row],[Jenis_Transaksi]]=2,25/100,17/111))</f>
        <v>0.25</v>
      </c>
      <c r="L59" s="9">
        <f>IF(ref.Marketing[[#This Row],[Jenis_Transaksi]]=1,0,IF(ref.Marketing[[#This Row],[Jenis_Transaksi]]=2,ref.Marketing[[#This Row],[Komisi_SLO]],35/111))</f>
        <v>0.65</v>
      </c>
      <c r="M59" s="10">
        <f t="shared" si="1"/>
        <v>9.90990990990991E-2</v>
      </c>
      <c r="N59"/>
      <c r="O59"/>
    </row>
    <row r="60" spans="1:15" x14ac:dyDescent="0.3">
      <c r="A60">
        <v>44</v>
      </c>
      <c r="B60" t="s">
        <v>74</v>
      </c>
      <c r="C60" t="s">
        <v>62</v>
      </c>
      <c r="E60" s="3">
        <v>2</v>
      </c>
      <c r="F60" s="24" t="str">
        <f>_xlfn.XLOOKUP(ref.Marketing[[#This Row],[Jenis_Transaksi]],ref.Transaksi[Kode_Transaksi],ref.Transaksi[Jenis_Transaksi])</f>
        <v>Beli NIDI + SLO JKI</v>
      </c>
      <c r="G60">
        <v>3</v>
      </c>
      <c r="H60" s="4" t="str">
        <f>_xlfn.XLOOKUP(ref.Marketing[[#This Row],[Koordinator_Gerai]],ref.Koordinator[Kode_Koordinator],ref.Koordinator[Koordinator_Gerai])</f>
        <v>DEDY RULFIDAR</v>
      </c>
      <c r="I60">
        <v>15000</v>
      </c>
      <c r="J60" s="25">
        <f>_xlfn.XLOOKUP(ref.Marketing[[#This Row],[Jenis_Transaksi]],ref.Transaksi[Kode_Transaksi],ref.Transaksi[Komisi_SLO])</f>
        <v>0.65</v>
      </c>
      <c r="K60" s="8">
        <f>IF(ref.Marketing[[#This Row],[Jenis_Transaksi]]=1,0,IF(ref.Marketing[[#This Row],[Jenis_Transaksi]]=2,25/100,17/111))</f>
        <v>0.25</v>
      </c>
      <c r="L60" s="9">
        <f>IF(ref.Marketing[[#This Row],[Jenis_Transaksi]]=1,0,IF(ref.Marketing[[#This Row],[Jenis_Transaksi]]=2,ref.Marketing[[#This Row],[Komisi_SLO]],35/111))</f>
        <v>0.65</v>
      </c>
      <c r="M60" s="10">
        <f t="shared" si="1"/>
        <v>9.90990990990991E-2</v>
      </c>
      <c r="N60"/>
      <c r="O60"/>
    </row>
    <row r="61" spans="1:15" x14ac:dyDescent="0.3">
      <c r="A61">
        <v>45</v>
      </c>
      <c r="B61" t="s">
        <v>210</v>
      </c>
      <c r="C61" t="s">
        <v>50</v>
      </c>
      <c r="E61" s="3">
        <v>2</v>
      </c>
      <c r="F61" s="24" t="str">
        <f>_xlfn.XLOOKUP(ref.Marketing[[#This Row],[Jenis_Transaksi]],ref.Transaksi[Kode_Transaksi],ref.Transaksi[Jenis_Transaksi])</f>
        <v>Beli NIDI + SLO JKI</v>
      </c>
      <c r="G61">
        <v>3</v>
      </c>
      <c r="H61" s="4" t="str">
        <f>_xlfn.XLOOKUP(ref.Marketing[[#This Row],[Koordinator_Gerai]],ref.Koordinator[Kode_Koordinator],ref.Koordinator[Koordinator_Gerai])</f>
        <v>DEDY RULFIDAR</v>
      </c>
      <c r="I61">
        <v>15000</v>
      </c>
      <c r="J61" s="25">
        <f>_xlfn.XLOOKUP(ref.Marketing[[#This Row],[Jenis_Transaksi]],ref.Transaksi[Kode_Transaksi],ref.Transaksi[Komisi_SLO])</f>
        <v>0.65</v>
      </c>
      <c r="K61" s="8">
        <f>IF(ref.Marketing[[#This Row],[Jenis_Transaksi]]=1,0,IF(ref.Marketing[[#This Row],[Jenis_Transaksi]]=2,25/100,17/111))</f>
        <v>0.25</v>
      </c>
      <c r="L61" s="9">
        <f>IF(ref.Marketing[[#This Row],[Jenis_Transaksi]]=1,0,IF(ref.Marketing[[#This Row],[Jenis_Transaksi]]=2,ref.Marketing[[#This Row],[Komisi_SLO]],35/111))</f>
        <v>0.65</v>
      </c>
      <c r="M61" s="10">
        <f t="shared" si="1"/>
        <v>9.90990990990991E-2</v>
      </c>
      <c r="N61"/>
      <c r="O61"/>
    </row>
    <row r="62" spans="1:15" x14ac:dyDescent="0.3">
      <c r="A62">
        <v>46</v>
      </c>
      <c r="B62" t="s">
        <v>75</v>
      </c>
      <c r="C62" t="s">
        <v>8</v>
      </c>
      <c r="E62" s="3">
        <v>1</v>
      </c>
      <c r="F62" s="24" t="str">
        <f>_xlfn.XLOOKUP(ref.Marketing[[#This Row],[Jenis_Transaksi]],ref.Transaksi[Kode_Transaksi],ref.Transaksi[Jenis_Transaksi])</f>
        <v>Beli NIDI Saja</v>
      </c>
      <c r="G62">
        <v>3</v>
      </c>
      <c r="H62" s="4" t="str">
        <f>_xlfn.XLOOKUP(ref.Marketing[[#This Row],[Koordinator_Gerai]],ref.Koordinator[Kode_Koordinator],ref.Koordinator[Koordinator_Gerai])</f>
        <v>DEDY RULFIDAR</v>
      </c>
      <c r="I62">
        <v>15000</v>
      </c>
      <c r="J62" s="25">
        <f>_xlfn.XLOOKUP(ref.Marketing[[#This Row],[Jenis_Transaksi]],ref.Transaksi[Kode_Transaksi],ref.Transaksi[Komisi_SLO])</f>
        <v>0</v>
      </c>
      <c r="K62" s="8">
        <f>IF(ref.Marketing[[#This Row],[Jenis_Transaksi]]=1,0,IF(ref.Marketing[[#This Row],[Jenis_Transaksi]]=2,25/100,17/111))</f>
        <v>0</v>
      </c>
      <c r="L62" s="9">
        <f>IF(ref.Marketing[[#This Row],[Jenis_Transaksi]]=1,0,IF(ref.Marketing[[#This Row],[Jenis_Transaksi]]=2,ref.Marketing[[#This Row],[Komisi_SLO]],35/111))</f>
        <v>0</v>
      </c>
      <c r="M62" s="10">
        <f t="shared" si="1"/>
        <v>9.90990990990991E-2</v>
      </c>
      <c r="N62"/>
      <c r="O62"/>
    </row>
    <row r="63" spans="1:15" x14ac:dyDescent="0.3">
      <c r="A63">
        <v>81</v>
      </c>
      <c r="B63" t="s">
        <v>152</v>
      </c>
      <c r="C63" t="s">
        <v>152</v>
      </c>
      <c r="E63" s="3">
        <v>2</v>
      </c>
      <c r="F63" s="24" t="str">
        <f>_xlfn.XLOOKUP(ref.Marketing[[#This Row],[Jenis_Transaksi]],ref.Transaksi[Kode_Transaksi],ref.Transaksi[Jenis_Transaksi])</f>
        <v>Beli NIDI + SLO JKI</v>
      </c>
      <c r="G63">
        <v>8</v>
      </c>
      <c r="H63" s="4" t="str">
        <f>_xlfn.XLOOKUP(ref.Marketing[[#This Row],[Koordinator_Gerai]],ref.Koordinator[Kode_Koordinator],ref.Koordinator[Koordinator_Gerai])</f>
        <v>NOERMAN</v>
      </c>
      <c r="I63">
        <v>15000</v>
      </c>
      <c r="J63" s="25">
        <f>_xlfn.XLOOKUP(ref.Marketing[[#This Row],[Jenis_Transaksi]],ref.Transaksi[Kode_Transaksi],ref.Transaksi[Komisi_SLO])</f>
        <v>0.65</v>
      </c>
      <c r="K63" s="8">
        <f>IF(ref.Marketing[[#This Row],[Jenis_Transaksi]]=1,0,IF(ref.Marketing[[#This Row],[Jenis_Transaksi]]=2,25/100,17/111))</f>
        <v>0.25</v>
      </c>
      <c r="L63" s="9">
        <f>IF(ref.Marketing[[#This Row],[Jenis_Transaksi]]=1,0,IF(ref.Marketing[[#This Row],[Jenis_Transaksi]]=2,ref.Marketing[[#This Row],[Komisi_SLO]],35/111))</f>
        <v>0.65</v>
      </c>
      <c r="M63" s="10">
        <f t="shared" si="1"/>
        <v>9.90990990990991E-2</v>
      </c>
      <c r="N63"/>
      <c r="O63"/>
    </row>
    <row r="64" spans="1:15" x14ac:dyDescent="0.3">
      <c r="A64">
        <v>47</v>
      </c>
      <c r="B64" t="s">
        <v>76</v>
      </c>
      <c r="C64" t="s">
        <v>77</v>
      </c>
      <c r="E64" s="3">
        <v>1</v>
      </c>
      <c r="F64" s="24" t="str">
        <f>_xlfn.XLOOKUP(ref.Marketing[[#This Row],[Jenis_Transaksi]],ref.Transaksi[Kode_Transaksi],ref.Transaksi[Jenis_Transaksi])</f>
        <v>Beli NIDI Saja</v>
      </c>
      <c r="G64">
        <v>4</v>
      </c>
      <c r="H64" s="4" t="str">
        <f>_xlfn.XLOOKUP(ref.Marketing[[#This Row],[Koordinator_Gerai]],ref.Koordinator[Kode_Koordinator],ref.Koordinator[Koordinator_Gerai])</f>
        <v>END_USER</v>
      </c>
      <c r="I64">
        <v>15000</v>
      </c>
      <c r="J64" s="25">
        <f>_xlfn.XLOOKUP(ref.Marketing[[#This Row],[Jenis_Transaksi]],ref.Transaksi[Kode_Transaksi],ref.Transaksi[Komisi_SLO])</f>
        <v>0</v>
      </c>
      <c r="K64" s="8">
        <f>IF(ref.Marketing[[#This Row],[Jenis_Transaksi]]=1,0,IF(ref.Marketing[[#This Row],[Jenis_Transaksi]]=2,25/100,17/111))</f>
        <v>0</v>
      </c>
      <c r="L64" s="9">
        <f>IF(ref.Marketing[[#This Row],[Jenis_Transaksi]]=1,0,IF(ref.Marketing[[#This Row],[Jenis_Transaksi]]=2,ref.Marketing[[#This Row],[Komisi_SLO]],35/111))</f>
        <v>0</v>
      </c>
      <c r="M64" s="10">
        <f t="shared" si="1"/>
        <v>9.90990990990991E-2</v>
      </c>
      <c r="N64"/>
      <c r="O64"/>
    </row>
    <row r="65" spans="1:15" x14ac:dyDescent="0.3">
      <c r="A65">
        <v>94</v>
      </c>
      <c r="B65" t="s">
        <v>173</v>
      </c>
      <c r="C65" t="s">
        <v>178</v>
      </c>
      <c r="E65" s="3">
        <v>4</v>
      </c>
      <c r="F65" s="24" t="str">
        <f>_xlfn.XLOOKUP(ref.Marketing[[#This Row],[Jenis_Transaksi]],ref.Transaksi[Kode_Transaksi],ref.Transaksi[Jenis_Transaksi])</f>
        <v>Beli SLO JKI Saja</v>
      </c>
      <c r="G65">
        <v>10</v>
      </c>
      <c r="H65" s="4" t="str">
        <f>_xlfn.XLOOKUP(ref.Marketing[[#This Row],[Koordinator_Gerai]],ref.Koordinator[Kode_Koordinator],ref.Koordinator[Koordinator_Gerai])</f>
        <v>ULIL AZMY</v>
      </c>
      <c r="I65">
        <v>0</v>
      </c>
      <c r="J65" s="25">
        <f>_xlfn.XLOOKUP(ref.Marketing[[#This Row],[Jenis_Transaksi]],ref.Transaksi[Kode_Transaksi],ref.Transaksi[Komisi_SLO])</f>
        <v>0.65</v>
      </c>
      <c r="K65" s="8">
        <f>IF(ref.Marketing[[#This Row],[Jenis_Transaksi]]=1,0,IF(ref.Marketing[[#This Row],[Jenis_Transaksi]]=2,25/100,17/111))</f>
        <v>0.15315315315315314</v>
      </c>
      <c r="L65" s="19">
        <f>IF(ref.Marketing[[#This Row],[Jenis_Transaksi]]=1,0,IF(ref.Marketing[[#This Row],[Jenis_Transaksi]]=2,ref.Marketing[[#This Row],[Komisi_SLO]],35/111))</f>
        <v>0.31531531531531531</v>
      </c>
      <c r="M65">
        <f t="shared" si="1"/>
        <v>9.90990990990991E-2</v>
      </c>
      <c r="N65"/>
      <c r="O65"/>
    </row>
    <row r="66" spans="1:15" x14ac:dyDescent="0.3">
      <c r="A66">
        <v>48</v>
      </c>
      <c r="B66" t="s">
        <v>78</v>
      </c>
      <c r="C66" t="s">
        <v>14</v>
      </c>
      <c r="E66" s="3">
        <v>3</v>
      </c>
      <c r="F66" s="24" t="str">
        <f>_xlfn.XLOOKUP(ref.Marketing[[#This Row],[Jenis_Transaksi]],ref.Transaksi[Kode_Transaksi],ref.Transaksi[Jenis_Transaksi])</f>
        <v>Beli NIDI + SLO JAPINDO</v>
      </c>
      <c r="G66">
        <v>11</v>
      </c>
      <c r="H66" s="4" t="str">
        <f>_xlfn.XLOOKUP(ref.Marketing[[#This Row],[Koordinator_Gerai]],ref.Koordinator[Kode_Koordinator],ref.Koordinator[Koordinator_Gerai])</f>
        <v>ZAIRIL</v>
      </c>
      <c r="I66">
        <v>15000</v>
      </c>
      <c r="J66" s="25">
        <f>_xlfn.XLOOKUP(ref.Marketing[[#This Row],[Jenis_Transaksi]],ref.Transaksi[Kode_Transaksi],ref.Transaksi[Komisi_SLO])</f>
        <v>0.65</v>
      </c>
      <c r="K66" s="8">
        <f>IF(ref.Marketing[[#This Row],[Jenis_Transaksi]]=1,0,IF(ref.Marketing[[#This Row],[Jenis_Transaksi]]=2,25/100,17/111))</f>
        <v>0.15315315315315314</v>
      </c>
      <c r="L66" s="9">
        <f>IF(ref.Marketing[[#This Row],[Jenis_Transaksi]]=1,0,IF(ref.Marketing[[#This Row],[Jenis_Transaksi]]=2,ref.Marketing[[#This Row],[Komisi_SLO]],35/111))</f>
        <v>0.31531531531531531</v>
      </c>
      <c r="M66" s="10">
        <f t="shared" si="1"/>
        <v>9.90990990990991E-2</v>
      </c>
      <c r="N66"/>
      <c r="O66"/>
    </row>
    <row r="67" spans="1:15" x14ac:dyDescent="0.3">
      <c r="A67">
        <v>49</v>
      </c>
      <c r="B67" t="s">
        <v>79</v>
      </c>
      <c r="C67" t="s">
        <v>80</v>
      </c>
      <c r="E67" s="3">
        <v>1</v>
      </c>
      <c r="F67" s="24" t="str">
        <f>_xlfn.XLOOKUP(ref.Marketing[[#This Row],[Jenis_Transaksi]],ref.Transaksi[Kode_Transaksi],ref.Transaksi[Jenis_Transaksi])</f>
        <v>Beli NIDI Saja</v>
      </c>
      <c r="G67">
        <v>3</v>
      </c>
      <c r="H67" s="4" t="str">
        <f>_xlfn.XLOOKUP(ref.Marketing[[#This Row],[Koordinator_Gerai]],ref.Koordinator[Kode_Koordinator],ref.Koordinator[Koordinator_Gerai])</f>
        <v>DEDY RULFIDAR</v>
      </c>
      <c r="I67">
        <v>15000</v>
      </c>
      <c r="J67" s="25">
        <f>_xlfn.XLOOKUP(ref.Marketing[[#This Row],[Jenis_Transaksi]],ref.Transaksi[Kode_Transaksi],ref.Transaksi[Komisi_SLO])</f>
        <v>0</v>
      </c>
      <c r="K67" s="8">
        <f>IF(ref.Marketing[[#This Row],[Jenis_Transaksi]]=1,0,IF(ref.Marketing[[#This Row],[Jenis_Transaksi]]=2,25/100,17/111))</f>
        <v>0</v>
      </c>
      <c r="L67" s="9">
        <f>IF(ref.Marketing[[#This Row],[Jenis_Transaksi]]=1,0,IF(ref.Marketing[[#This Row],[Jenis_Transaksi]]=2,ref.Marketing[[#This Row],[Komisi_SLO]],35/111))</f>
        <v>0</v>
      </c>
      <c r="M67" s="10">
        <f t="shared" si="1"/>
        <v>9.90990990990991E-2</v>
      </c>
      <c r="N67"/>
      <c r="O67"/>
    </row>
    <row r="68" spans="1:15" x14ac:dyDescent="0.3">
      <c r="A68">
        <v>50</v>
      </c>
      <c r="B68" t="s">
        <v>81</v>
      </c>
      <c r="C68" t="s">
        <v>77</v>
      </c>
      <c r="E68" s="3">
        <v>2</v>
      </c>
      <c r="F68" s="24" t="str">
        <f>_xlfn.XLOOKUP(ref.Marketing[[#This Row],[Jenis_Transaksi]],ref.Transaksi[Kode_Transaksi],ref.Transaksi[Jenis_Transaksi])</f>
        <v>Beli NIDI + SLO JKI</v>
      </c>
      <c r="G68">
        <v>4</v>
      </c>
      <c r="H68" s="4" t="str">
        <f>_xlfn.XLOOKUP(ref.Marketing[[#This Row],[Koordinator_Gerai]],ref.Koordinator[Kode_Koordinator],ref.Koordinator[Koordinator_Gerai])</f>
        <v>END_USER</v>
      </c>
      <c r="I68">
        <v>15000</v>
      </c>
      <c r="J68" s="25">
        <f>_xlfn.XLOOKUP(ref.Marketing[[#This Row],[Jenis_Transaksi]],ref.Transaksi[Kode_Transaksi],ref.Transaksi[Komisi_SLO])</f>
        <v>0.65</v>
      </c>
      <c r="K68" s="8">
        <f>IF(ref.Marketing[[#This Row],[Jenis_Transaksi]]=1,0,IF(ref.Marketing[[#This Row],[Jenis_Transaksi]]=2,25/100,17/111))</f>
        <v>0.25</v>
      </c>
      <c r="L68" s="9">
        <f>IF(ref.Marketing[[#This Row],[Jenis_Transaksi]]=1,0,IF(ref.Marketing[[#This Row],[Jenis_Transaksi]]=2,ref.Marketing[[#This Row],[Komisi_SLO]],35/111))</f>
        <v>0.65</v>
      </c>
      <c r="M68" s="10">
        <f t="shared" si="1"/>
        <v>9.90990990990991E-2</v>
      </c>
      <c r="N68"/>
      <c r="O68"/>
    </row>
    <row r="69" spans="1:15" x14ac:dyDescent="0.3">
      <c r="A69">
        <v>51</v>
      </c>
      <c r="B69" t="s">
        <v>82</v>
      </c>
      <c r="C69" t="s">
        <v>77</v>
      </c>
      <c r="E69" s="3">
        <v>1</v>
      </c>
      <c r="F69" s="24" t="str">
        <f>_xlfn.XLOOKUP(ref.Marketing[[#This Row],[Jenis_Transaksi]],ref.Transaksi[Kode_Transaksi],ref.Transaksi[Jenis_Transaksi])</f>
        <v>Beli NIDI Saja</v>
      </c>
      <c r="G69">
        <v>4</v>
      </c>
      <c r="H69" s="4" t="str">
        <f>_xlfn.XLOOKUP(ref.Marketing[[#This Row],[Koordinator_Gerai]],ref.Koordinator[Kode_Koordinator],ref.Koordinator[Koordinator_Gerai])</f>
        <v>END_USER</v>
      </c>
      <c r="I69">
        <v>15000</v>
      </c>
      <c r="J69" s="25">
        <f>_xlfn.XLOOKUP(ref.Marketing[[#This Row],[Jenis_Transaksi]],ref.Transaksi[Kode_Transaksi],ref.Transaksi[Komisi_SLO])</f>
        <v>0</v>
      </c>
      <c r="K69" s="8">
        <f>IF(ref.Marketing[[#This Row],[Jenis_Transaksi]]=1,0,IF(ref.Marketing[[#This Row],[Jenis_Transaksi]]=2,25/100,17/111))</f>
        <v>0</v>
      </c>
      <c r="L69" s="9">
        <f>IF(ref.Marketing[[#This Row],[Jenis_Transaksi]]=1,0,IF(ref.Marketing[[#This Row],[Jenis_Transaksi]]=2,ref.Marketing[[#This Row],[Komisi_SLO]],35/111))</f>
        <v>0</v>
      </c>
      <c r="M69" s="10">
        <f t="shared" si="1"/>
        <v>9.90990990990991E-2</v>
      </c>
      <c r="N69"/>
      <c r="O69"/>
    </row>
    <row r="70" spans="1:15" x14ac:dyDescent="0.3">
      <c r="A70">
        <v>52</v>
      </c>
      <c r="B70" t="s">
        <v>83</v>
      </c>
      <c r="C70" t="s">
        <v>72</v>
      </c>
      <c r="E70" s="3">
        <v>3</v>
      </c>
      <c r="F70" s="24" t="str">
        <f>_xlfn.XLOOKUP(ref.Marketing[[#This Row],[Jenis_Transaksi]],ref.Transaksi[Kode_Transaksi],ref.Transaksi[Jenis_Transaksi])</f>
        <v>Beli NIDI + SLO JAPINDO</v>
      </c>
      <c r="G70">
        <v>1</v>
      </c>
      <c r="H70" s="4" t="str">
        <f>_xlfn.XLOOKUP(ref.Marketing[[#This Row],[Koordinator_Gerai]],ref.Koordinator[Kode_Koordinator],ref.Koordinator[Koordinator_Gerai])</f>
        <v>ARISKI RAMANDA</v>
      </c>
      <c r="I70">
        <v>15000</v>
      </c>
      <c r="J70" s="25">
        <f>_xlfn.XLOOKUP(ref.Marketing[[#This Row],[Jenis_Transaksi]],ref.Transaksi[Kode_Transaksi],ref.Transaksi[Komisi_SLO])</f>
        <v>0.65</v>
      </c>
      <c r="K70" s="8">
        <f>IF(ref.Marketing[[#This Row],[Jenis_Transaksi]]=1,0,IF(ref.Marketing[[#This Row],[Jenis_Transaksi]]=2,25/100,17/111))</f>
        <v>0.15315315315315314</v>
      </c>
      <c r="L70" s="9">
        <f>IF(ref.Marketing[[#This Row],[Jenis_Transaksi]]=1,0,IF(ref.Marketing[[#This Row],[Jenis_Transaksi]]=2,ref.Marketing[[#This Row],[Komisi_SLO]],35/111))</f>
        <v>0.31531531531531531</v>
      </c>
      <c r="M70" s="10">
        <f t="shared" si="1"/>
        <v>9.90990990990991E-2</v>
      </c>
      <c r="N70"/>
      <c r="O70"/>
    </row>
    <row r="71" spans="1:15" x14ac:dyDescent="0.3">
      <c r="A71">
        <v>53</v>
      </c>
      <c r="B71" t="s">
        <v>26</v>
      </c>
      <c r="C71" t="s">
        <v>84</v>
      </c>
      <c r="E71" s="3">
        <v>1</v>
      </c>
      <c r="F71" s="24" t="str">
        <f>_xlfn.XLOOKUP(ref.Marketing[[#This Row],[Jenis_Transaksi]],ref.Transaksi[Kode_Transaksi],ref.Transaksi[Jenis_Transaksi])</f>
        <v>Beli NIDI Saja</v>
      </c>
      <c r="G71">
        <v>9</v>
      </c>
      <c r="H71" s="4" t="str">
        <f>_xlfn.XLOOKUP(ref.Marketing[[#This Row],[Koordinator_Gerai]],ref.Koordinator[Kode_Koordinator],ref.Koordinator[Koordinator_Gerai])</f>
        <v>SAIFUL ANWAR</v>
      </c>
      <c r="I71">
        <v>15000</v>
      </c>
      <c r="J71" s="25">
        <f>_xlfn.XLOOKUP(ref.Marketing[[#This Row],[Jenis_Transaksi]],ref.Transaksi[Kode_Transaksi],ref.Transaksi[Komisi_SLO])</f>
        <v>0</v>
      </c>
      <c r="K71" s="8">
        <f>IF(ref.Marketing[[#This Row],[Jenis_Transaksi]]=1,0,IF(ref.Marketing[[#This Row],[Jenis_Transaksi]]=2,25/100,17/111))</f>
        <v>0</v>
      </c>
      <c r="L71" s="9">
        <f>IF(ref.Marketing[[#This Row],[Jenis_Transaksi]]=1,0,IF(ref.Marketing[[#This Row],[Jenis_Transaksi]]=2,ref.Marketing[[#This Row],[Komisi_SLO]],35/111))</f>
        <v>0</v>
      </c>
      <c r="M71" s="10">
        <f t="shared" si="1"/>
        <v>9.90990990990991E-2</v>
      </c>
      <c r="N71"/>
      <c r="O71"/>
    </row>
    <row r="72" spans="1:15" x14ac:dyDescent="0.3">
      <c r="A72">
        <v>54</v>
      </c>
      <c r="B72" t="s">
        <v>86</v>
      </c>
      <c r="C72" t="s">
        <v>77</v>
      </c>
      <c r="E72" s="3">
        <v>1</v>
      </c>
      <c r="F72" s="24" t="str">
        <f>_xlfn.XLOOKUP(ref.Marketing[[#This Row],[Jenis_Transaksi]],ref.Transaksi[Kode_Transaksi],ref.Transaksi[Jenis_Transaksi])</f>
        <v>Beli NIDI Saja</v>
      </c>
      <c r="G72">
        <v>4</v>
      </c>
      <c r="H72" s="4" t="str">
        <f>_xlfn.XLOOKUP(ref.Marketing[[#This Row],[Koordinator_Gerai]],ref.Koordinator[Kode_Koordinator],ref.Koordinator[Koordinator_Gerai])</f>
        <v>END_USER</v>
      </c>
      <c r="I72">
        <v>15000</v>
      </c>
      <c r="J72" s="25">
        <f>_xlfn.XLOOKUP(ref.Marketing[[#This Row],[Jenis_Transaksi]],ref.Transaksi[Kode_Transaksi],ref.Transaksi[Komisi_SLO])</f>
        <v>0</v>
      </c>
      <c r="K72" s="8">
        <f>IF(ref.Marketing[[#This Row],[Jenis_Transaksi]]=1,0,IF(ref.Marketing[[#This Row],[Jenis_Transaksi]]=2,25/100,17/111))</f>
        <v>0</v>
      </c>
      <c r="L72" s="9">
        <f>IF(ref.Marketing[[#This Row],[Jenis_Transaksi]]=1,0,IF(ref.Marketing[[#This Row],[Jenis_Transaksi]]=2,ref.Marketing[[#This Row],[Komisi_SLO]],35/111))</f>
        <v>0</v>
      </c>
      <c r="M72" s="10">
        <f t="shared" si="1"/>
        <v>9.90990990990991E-2</v>
      </c>
      <c r="N72"/>
      <c r="O72"/>
    </row>
    <row r="73" spans="1:15" x14ac:dyDescent="0.3">
      <c r="A73">
        <v>55</v>
      </c>
      <c r="B73" t="s">
        <v>87</v>
      </c>
      <c r="C73" t="s">
        <v>39</v>
      </c>
      <c r="E73" s="3">
        <v>2</v>
      </c>
      <c r="F73" s="24" t="str">
        <f>_xlfn.XLOOKUP(ref.Marketing[[#This Row],[Jenis_Transaksi]],ref.Transaksi[Kode_Transaksi],ref.Transaksi[Jenis_Transaksi])</f>
        <v>Beli NIDI + SLO JKI</v>
      </c>
      <c r="G73">
        <v>3</v>
      </c>
      <c r="H73" s="4" t="str">
        <f>_xlfn.XLOOKUP(ref.Marketing[[#This Row],[Koordinator_Gerai]],ref.Koordinator[Kode_Koordinator],ref.Koordinator[Koordinator_Gerai])</f>
        <v>DEDY RULFIDAR</v>
      </c>
      <c r="I73">
        <v>15000</v>
      </c>
      <c r="J73" s="25">
        <f>_xlfn.XLOOKUP(ref.Marketing[[#This Row],[Jenis_Transaksi]],ref.Transaksi[Kode_Transaksi],ref.Transaksi[Komisi_SLO])</f>
        <v>0.65</v>
      </c>
      <c r="K73" s="8">
        <f>IF(ref.Marketing[[#This Row],[Jenis_Transaksi]]=1,0,IF(ref.Marketing[[#This Row],[Jenis_Transaksi]]=2,25/100,17/111))</f>
        <v>0.25</v>
      </c>
      <c r="L73" s="9">
        <f>IF(ref.Marketing[[#This Row],[Jenis_Transaksi]]=1,0,IF(ref.Marketing[[#This Row],[Jenis_Transaksi]]=2,ref.Marketing[[#This Row],[Komisi_SLO]],35/111))</f>
        <v>0.65</v>
      </c>
      <c r="M73" s="10">
        <f t="shared" si="1"/>
        <v>9.90990990990991E-2</v>
      </c>
      <c r="N73"/>
      <c r="O73"/>
    </row>
    <row r="74" spans="1:15" x14ac:dyDescent="0.3">
      <c r="A74">
        <v>85</v>
      </c>
      <c r="B74" t="s">
        <v>159</v>
      </c>
      <c r="C74" t="s">
        <v>3</v>
      </c>
      <c r="D74" t="s">
        <v>166</v>
      </c>
      <c r="E74" s="3">
        <v>3</v>
      </c>
      <c r="F74" s="24" t="str">
        <f>_xlfn.XLOOKUP(ref.Marketing[[#This Row],[Jenis_Transaksi]],ref.Transaksi[Kode_Transaksi],ref.Transaksi[Jenis_Transaksi])</f>
        <v>Beli NIDI + SLO JAPINDO</v>
      </c>
      <c r="G74">
        <v>1</v>
      </c>
      <c r="H74" s="4" t="s">
        <v>3</v>
      </c>
      <c r="I74">
        <v>15000</v>
      </c>
      <c r="J74" s="25">
        <f>_xlfn.XLOOKUP(ref.Marketing[[#This Row],[Jenis_Transaksi]],ref.Transaksi[Kode_Transaksi],ref.Transaksi[Komisi_SLO])</f>
        <v>0.65</v>
      </c>
      <c r="K74" s="16">
        <v>0</v>
      </c>
      <c r="L74" s="17">
        <v>0</v>
      </c>
      <c r="M74" s="18">
        <v>9.90990990990991E-2</v>
      </c>
      <c r="N74"/>
      <c r="O74"/>
    </row>
    <row r="75" spans="1:15" x14ac:dyDescent="0.3">
      <c r="A75">
        <v>57</v>
      </c>
      <c r="B75" t="s">
        <v>88</v>
      </c>
      <c r="C75" t="s">
        <v>77</v>
      </c>
      <c r="E75" s="3">
        <v>1</v>
      </c>
      <c r="F75" s="24" t="str">
        <f>_xlfn.XLOOKUP(ref.Marketing[[#This Row],[Jenis_Transaksi]],ref.Transaksi[Kode_Transaksi],ref.Transaksi[Jenis_Transaksi])</f>
        <v>Beli NIDI Saja</v>
      </c>
      <c r="G75">
        <v>4</v>
      </c>
      <c r="H75" s="4" t="str">
        <f>_xlfn.XLOOKUP(ref.Marketing[[#This Row],[Koordinator_Gerai]],ref.Koordinator[Kode_Koordinator],ref.Koordinator[Koordinator_Gerai])</f>
        <v>END_USER</v>
      </c>
      <c r="I75">
        <v>15000</v>
      </c>
      <c r="J75" s="25">
        <f>_xlfn.XLOOKUP(ref.Marketing[[#This Row],[Jenis_Transaksi]],ref.Transaksi[Kode_Transaksi],ref.Transaksi[Komisi_SLO])</f>
        <v>0</v>
      </c>
      <c r="K75" s="8">
        <f>IF(ref.Marketing[[#This Row],[Jenis_Transaksi]]=1,0,IF(ref.Marketing[[#This Row],[Jenis_Transaksi]]=2,25/100,17/111))</f>
        <v>0</v>
      </c>
      <c r="L75" s="9">
        <f>IF(ref.Marketing[[#This Row],[Jenis_Transaksi]]=1,0,IF(ref.Marketing[[#This Row],[Jenis_Transaksi]]=2,ref.Marketing[[#This Row],[Komisi_SLO]],35/111))</f>
        <v>0</v>
      </c>
      <c r="M75" s="10">
        <f t="shared" ref="M75:M83" si="2">11/111</f>
        <v>9.90990990990991E-2</v>
      </c>
      <c r="N75"/>
      <c r="O75"/>
    </row>
    <row r="76" spans="1:15" x14ac:dyDescent="0.3">
      <c r="A76">
        <v>58</v>
      </c>
      <c r="B76" t="s">
        <v>89</v>
      </c>
      <c r="C76" t="s">
        <v>90</v>
      </c>
      <c r="E76" s="3">
        <v>1</v>
      </c>
      <c r="F76" s="24" t="str">
        <f>_xlfn.XLOOKUP(ref.Marketing[[#This Row],[Jenis_Transaksi]],ref.Transaksi[Kode_Transaksi],ref.Transaksi[Jenis_Transaksi])</f>
        <v>Beli NIDI Saja</v>
      </c>
      <c r="G76">
        <v>1</v>
      </c>
      <c r="H76" s="4" t="str">
        <f>_xlfn.XLOOKUP(ref.Marketing[[#This Row],[Koordinator_Gerai]],ref.Koordinator[Kode_Koordinator],ref.Koordinator[Koordinator_Gerai])</f>
        <v>ARISKI RAMANDA</v>
      </c>
      <c r="I76">
        <v>15000</v>
      </c>
      <c r="J76" s="25">
        <f>_xlfn.XLOOKUP(ref.Marketing[[#This Row],[Jenis_Transaksi]],ref.Transaksi[Kode_Transaksi],ref.Transaksi[Komisi_SLO])</f>
        <v>0</v>
      </c>
      <c r="K76" s="8">
        <f>IF(ref.Marketing[[#This Row],[Jenis_Transaksi]]=1,0,IF(ref.Marketing[[#This Row],[Jenis_Transaksi]]=2,25/100,17/111))</f>
        <v>0</v>
      </c>
      <c r="L76" s="9">
        <f>IF(ref.Marketing[[#This Row],[Jenis_Transaksi]]=1,0,IF(ref.Marketing[[#This Row],[Jenis_Transaksi]]=2,ref.Marketing[[#This Row],[Komisi_SLO]],35/111))</f>
        <v>0</v>
      </c>
      <c r="M76" s="10">
        <f t="shared" si="2"/>
        <v>9.90990990990991E-2</v>
      </c>
      <c r="N76"/>
      <c r="O76"/>
    </row>
    <row r="77" spans="1:15" x14ac:dyDescent="0.3">
      <c r="A77">
        <v>59</v>
      </c>
      <c r="B77" t="s">
        <v>91</v>
      </c>
      <c r="C77" t="s">
        <v>77</v>
      </c>
      <c r="E77" s="3">
        <v>1</v>
      </c>
      <c r="F77" s="24" t="str">
        <f>_xlfn.XLOOKUP(ref.Marketing[[#This Row],[Jenis_Transaksi]],ref.Transaksi[Kode_Transaksi],ref.Transaksi[Jenis_Transaksi])</f>
        <v>Beli NIDI Saja</v>
      </c>
      <c r="G77">
        <v>4</v>
      </c>
      <c r="H77" s="4" t="str">
        <f>_xlfn.XLOOKUP(ref.Marketing[[#This Row],[Koordinator_Gerai]],ref.Koordinator[Kode_Koordinator],ref.Koordinator[Koordinator_Gerai])</f>
        <v>END_USER</v>
      </c>
      <c r="I77">
        <v>15000</v>
      </c>
      <c r="J77" s="25">
        <f>_xlfn.XLOOKUP(ref.Marketing[[#This Row],[Jenis_Transaksi]],ref.Transaksi[Kode_Transaksi],ref.Transaksi[Komisi_SLO])</f>
        <v>0</v>
      </c>
      <c r="K77" s="8">
        <f>IF(ref.Marketing[[#This Row],[Jenis_Transaksi]]=1,0,IF(ref.Marketing[[#This Row],[Jenis_Transaksi]]=2,25/100,17/111))</f>
        <v>0</v>
      </c>
      <c r="L77" s="9">
        <f>IF(ref.Marketing[[#This Row],[Jenis_Transaksi]]=1,0,IF(ref.Marketing[[#This Row],[Jenis_Transaksi]]=2,ref.Marketing[[#This Row],[Komisi_SLO]],35/111))</f>
        <v>0</v>
      </c>
      <c r="M77" s="10">
        <f t="shared" si="2"/>
        <v>9.90990990990991E-2</v>
      </c>
      <c r="N77"/>
      <c r="O77"/>
    </row>
    <row r="78" spans="1:15" x14ac:dyDescent="0.3">
      <c r="A78">
        <v>60</v>
      </c>
      <c r="B78" t="s">
        <v>92</v>
      </c>
      <c r="C78" t="s">
        <v>93</v>
      </c>
      <c r="D78" t="s">
        <v>165</v>
      </c>
      <c r="E78" s="3">
        <v>3</v>
      </c>
      <c r="F78" s="24" t="str">
        <f>_xlfn.XLOOKUP(ref.Marketing[[#This Row],[Jenis_Transaksi]],ref.Transaksi[Kode_Transaksi],ref.Transaksi[Jenis_Transaksi])</f>
        <v>Beli NIDI + SLO JAPINDO</v>
      </c>
      <c r="G78">
        <v>1</v>
      </c>
      <c r="H78" s="4" t="str">
        <f>_xlfn.XLOOKUP(ref.Marketing[[#This Row],[Koordinator_Gerai]],ref.Koordinator[Kode_Koordinator],ref.Koordinator[Koordinator_Gerai])</f>
        <v>ARISKI RAMANDA</v>
      </c>
      <c r="I78">
        <v>15000</v>
      </c>
      <c r="J78" s="25">
        <f>_xlfn.XLOOKUP(ref.Marketing[[#This Row],[Jenis_Transaksi]],ref.Transaksi[Kode_Transaksi],ref.Transaksi[Komisi_SLO])</f>
        <v>0.65</v>
      </c>
      <c r="K78" s="8">
        <f>IF(ref.Marketing[[#This Row],[Jenis_Transaksi]]=1,0,IF(ref.Marketing[[#This Row],[Jenis_Transaksi]]=2,25/100,17/111))</f>
        <v>0.15315315315315314</v>
      </c>
      <c r="L78" s="9">
        <f>IF(ref.Marketing[[#This Row],[Jenis_Transaksi]]=1,0,IF(ref.Marketing[[#This Row],[Jenis_Transaksi]]=2,ref.Marketing[[#This Row],[Komisi_SLO]],35/111))</f>
        <v>0.31531531531531531</v>
      </c>
      <c r="M78" s="10">
        <f t="shared" si="2"/>
        <v>9.90990990990991E-2</v>
      </c>
      <c r="N78"/>
      <c r="O78"/>
    </row>
    <row r="79" spans="1:15" x14ac:dyDescent="0.3">
      <c r="A79">
        <v>61</v>
      </c>
      <c r="B79" t="s">
        <v>94</v>
      </c>
      <c r="C79" t="s">
        <v>95</v>
      </c>
      <c r="E79" s="3">
        <v>1</v>
      </c>
      <c r="F79" s="24" t="str">
        <f>_xlfn.XLOOKUP(ref.Marketing[[#This Row],[Jenis_Transaksi]],ref.Transaksi[Kode_Transaksi],ref.Transaksi[Jenis_Transaksi])</f>
        <v>Beli NIDI Saja</v>
      </c>
      <c r="G79">
        <v>1</v>
      </c>
      <c r="H79" s="4" t="str">
        <f>_xlfn.XLOOKUP(ref.Marketing[[#This Row],[Koordinator_Gerai]],ref.Koordinator[Kode_Koordinator],ref.Koordinator[Koordinator_Gerai])</f>
        <v>ARISKI RAMANDA</v>
      </c>
      <c r="I79">
        <v>15000</v>
      </c>
      <c r="J79" s="25">
        <f>_xlfn.XLOOKUP(ref.Marketing[[#This Row],[Jenis_Transaksi]],ref.Transaksi[Kode_Transaksi],ref.Transaksi[Komisi_SLO])</f>
        <v>0</v>
      </c>
      <c r="K79" s="8">
        <f>IF(ref.Marketing[[#This Row],[Jenis_Transaksi]]=1,0,IF(ref.Marketing[[#This Row],[Jenis_Transaksi]]=2,25/100,17/111))</f>
        <v>0</v>
      </c>
      <c r="L79" s="9">
        <f>IF(ref.Marketing[[#This Row],[Jenis_Transaksi]]=1,0,IF(ref.Marketing[[#This Row],[Jenis_Transaksi]]=2,ref.Marketing[[#This Row],[Komisi_SLO]],35/111))</f>
        <v>0</v>
      </c>
      <c r="M79" s="10">
        <f t="shared" si="2"/>
        <v>9.90990990990991E-2</v>
      </c>
      <c r="N79"/>
      <c r="O79"/>
    </row>
    <row r="80" spans="1:15" x14ac:dyDescent="0.3">
      <c r="A80">
        <v>62</v>
      </c>
      <c r="B80" t="s">
        <v>96</v>
      </c>
      <c r="C80" t="s">
        <v>77</v>
      </c>
      <c r="E80" s="3">
        <v>1</v>
      </c>
      <c r="F80" s="24" t="str">
        <f>_xlfn.XLOOKUP(ref.Marketing[[#This Row],[Jenis_Transaksi]],ref.Transaksi[Kode_Transaksi],ref.Transaksi[Jenis_Transaksi])</f>
        <v>Beli NIDI Saja</v>
      </c>
      <c r="G80">
        <v>4</v>
      </c>
      <c r="H80" s="4" t="str">
        <f>_xlfn.XLOOKUP(ref.Marketing[[#This Row],[Koordinator_Gerai]],ref.Koordinator[Kode_Koordinator],ref.Koordinator[Koordinator_Gerai])</f>
        <v>END_USER</v>
      </c>
      <c r="I80">
        <v>15000</v>
      </c>
      <c r="J80" s="25">
        <f>_xlfn.XLOOKUP(ref.Marketing[[#This Row],[Jenis_Transaksi]],ref.Transaksi[Kode_Transaksi],ref.Transaksi[Komisi_SLO])</f>
        <v>0</v>
      </c>
      <c r="K80" s="8">
        <f>IF(ref.Marketing[[#This Row],[Jenis_Transaksi]]=1,0,IF(ref.Marketing[[#This Row],[Jenis_Transaksi]]=2,25/100,17/111))</f>
        <v>0</v>
      </c>
      <c r="L80" s="9">
        <f>IF(ref.Marketing[[#This Row],[Jenis_Transaksi]]=1,0,IF(ref.Marketing[[#This Row],[Jenis_Transaksi]]=2,ref.Marketing[[#This Row],[Komisi_SLO]],35/111))</f>
        <v>0</v>
      </c>
      <c r="M80" s="10">
        <f t="shared" si="2"/>
        <v>9.90990990990991E-2</v>
      </c>
      <c r="N80"/>
      <c r="O80"/>
    </row>
    <row r="81" spans="1:17" x14ac:dyDescent="0.3">
      <c r="A81">
        <v>63</v>
      </c>
      <c r="B81" t="s">
        <v>97</v>
      </c>
      <c r="C81" t="s">
        <v>77</v>
      </c>
      <c r="E81" s="3">
        <v>1</v>
      </c>
      <c r="F81" s="24" t="str">
        <f>_xlfn.XLOOKUP(ref.Marketing[[#This Row],[Jenis_Transaksi]],ref.Transaksi[Kode_Transaksi],ref.Transaksi[Jenis_Transaksi])</f>
        <v>Beli NIDI Saja</v>
      </c>
      <c r="G81">
        <v>4</v>
      </c>
      <c r="H81" s="4" t="str">
        <f>_xlfn.XLOOKUP(ref.Marketing[[#This Row],[Koordinator_Gerai]],ref.Koordinator[Kode_Koordinator],ref.Koordinator[Koordinator_Gerai])</f>
        <v>END_USER</v>
      </c>
      <c r="I81">
        <v>15000</v>
      </c>
      <c r="J81" s="25">
        <f>_xlfn.XLOOKUP(ref.Marketing[[#This Row],[Jenis_Transaksi]],ref.Transaksi[Kode_Transaksi],ref.Transaksi[Komisi_SLO])</f>
        <v>0</v>
      </c>
      <c r="K81" s="8">
        <f>IF(ref.Marketing[[#This Row],[Jenis_Transaksi]]=1,0,IF(ref.Marketing[[#This Row],[Jenis_Transaksi]]=2,25/100,17/111))</f>
        <v>0</v>
      </c>
      <c r="L81" s="9">
        <f>IF(ref.Marketing[[#This Row],[Jenis_Transaksi]]=1,0,IF(ref.Marketing[[#This Row],[Jenis_Transaksi]]=2,ref.Marketing[[#This Row],[Komisi_SLO]],35/111))</f>
        <v>0</v>
      </c>
      <c r="M81" s="10">
        <f t="shared" si="2"/>
        <v>9.90990990990991E-2</v>
      </c>
      <c r="N81"/>
      <c r="O81"/>
    </row>
    <row r="82" spans="1:17" x14ac:dyDescent="0.3">
      <c r="A82">
        <v>64</v>
      </c>
      <c r="B82" t="s">
        <v>2</v>
      </c>
      <c r="C82" t="s">
        <v>2</v>
      </c>
      <c r="E82" s="3">
        <v>1</v>
      </c>
      <c r="F82" s="24" t="str">
        <f>_xlfn.XLOOKUP(ref.Marketing[[#This Row],[Jenis_Transaksi]],ref.Transaksi[Kode_Transaksi],ref.Transaksi[Jenis_Transaksi])</f>
        <v>Beli NIDI Saja</v>
      </c>
      <c r="G82">
        <v>3</v>
      </c>
      <c r="H82" s="4" t="str">
        <f>_xlfn.XLOOKUP(ref.Marketing[[#This Row],[Koordinator_Gerai]],ref.Koordinator[Kode_Koordinator],ref.Koordinator[Koordinator_Gerai])</f>
        <v>DEDY RULFIDAR</v>
      </c>
      <c r="I82">
        <v>15000</v>
      </c>
      <c r="J82" s="25">
        <f>_xlfn.XLOOKUP(ref.Marketing[[#This Row],[Jenis_Transaksi]],ref.Transaksi[Kode_Transaksi],ref.Transaksi[Komisi_SLO])</f>
        <v>0</v>
      </c>
      <c r="K82" s="8">
        <f>IF(ref.Marketing[[#This Row],[Jenis_Transaksi]]=1,0,IF(ref.Marketing[[#This Row],[Jenis_Transaksi]]=2,25/100,17/111))</f>
        <v>0</v>
      </c>
      <c r="L82" s="9">
        <f>IF(ref.Marketing[[#This Row],[Jenis_Transaksi]]=1,0,IF(ref.Marketing[[#This Row],[Jenis_Transaksi]]=2,ref.Marketing[[#This Row],[Komisi_SLO]],35/111))</f>
        <v>0</v>
      </c>
      <c r="M82" s="10">
        <f t="shared" si="2"/>
        <v>9.90990990990991E-2</v>
      </c>
      <c r="N82"/>
      <c r="O82"/>
    </row>
    <row r="83" spans="1:17" x14ac:dyDescent="0.3">
      <c r="A83">
        <v>65</v>
      </c>
      <c r="B83" t="s">
        <v>98</v>
      </c>
      <c r="C83" t="s">
        <v>98</v>
      </c>
      <c r="E83" s="3">
        <v>1</v>
      </c>
      <c r="F83" s="24" t="str">
        <f>_xlfn.XLOOKUP(ref.Marketing[[#This Row],[Jenis_Transaksi]],ref.Transaksi[Kode_Transaksi],ref.Transaksi[Jenis_Transaksi])</f>
        <v>Beli NIDI Saja</v>
      </c>
      <c r="G83">
        <v>1</v>
      </c>
      <c r="H83" s="4" t="str">
        <f>_xlfn.XLOOKUP(ref.Marketing[[#This Row],[Koordinator_Gerai]],ref.Koordinator[Kode_Koordinator],ref.Koordinator[Koordinator_Gerai])</f>
        <v>ARISKI RAMANDA</v>
      </c>
      <c r="I83">
        <v>15000</v>
      </c>
      <c r="J83" s="25">
        <f>_xlfn.XLOOKUP(ref.Marketing[[#This Row],[Jenis_Transaksi]],ref.Transaksi[Kode_Transaksi],ref.Transaksi[Komisi_SLO])</f>
        <v>0</v>
      </c>
      <c r="K83" s="8">
        <f>IF(ref.Marketing[[#This Row],[Jenis_Transaksi]]=1,0,IF(ref.Marketing[[#This Row],[Jenis_Transaksi]]=2,25/100,17/111))</f>
        <v>0</v>
      </c>
      <c r="L83" s="9">
        <f>IF(ref.Marketing[[#This Row],[Jenis_Transaksi]]=1,0,IF(ref.Marketing[[#This Row],[Jenis_Transaksi]]=2,ref.Marketing[[#This Row],[Komisi_SLO]],35/111))</f>
        <v>0</v>
      </c>
      <c r="M83" s="10">
        <f t="shared" si="2"/>
        <v>9.90990990990991E-2</v>
      </c>
      <c r="N83"/>
      <c r="O83"/>
    </row>
    <row r="84" spans="1:17" x14ac:dyDescent="0.3">
      <c r="A84">
        <v>82</v>
      </c>
      <c r="B84" t="s">
        <v>156</v>
      </c>
      <c r="C84" t="s">
        <v>156</v>
      </c>
      <c r="E84" s="3">
        <v>5</v>
      </c>
      <c r="F84" s="24" t="str">
        <f>_xlfn.XLOOKUP(ref.Marketing[[#This Row],[Jenis_Transaksi]],ref.Transaksi[Kode_Transaksi],ref.Transaksi[Jenis_Transaksi])</f>
        <v>Beli SLO Japindo Saja</v>
      </c>
      <c r="G84">
        <v>1</v>
      </c>
      <c r="H84" s="20" t="s">
        <v>3</v>
      </c>
      <c r="I84">
        <v>0</v>
      </c>
      <c r="J84" s="25">
        <f>_xlfn.XLOOKUP(ref.Marketing[[#This Row],[Jenis_Transaksi]],ref.Transaksi[Kode_Transaksi],ref.Transaksi[Komisi_SLO])</f>
        <v>0.65</v>
      </c>
      <c r="K84" s="8">
        <v>0</v>
      </c>
      <c r="L84" s="9">
        <v>0</v>
      </c>
      <c r="M84" s="10">
        <v>9.90990990990991E-2</v>
      </c>
      <c r="N84"/>
      <c r="O84"/>
    </row>
    <row r="85" spans="1:17" x14ac:dyDescent="0.3">
      <c r="A85">
        <v>66</v>
      </c>
      <c r="B85" t="s">
        <v>99</v>
      </c>
      <c r="C85" t="s">
        <v>77</v>
      </c>
      <c r="E85" s="12">
        <v>1</v>
      </c>
      <c r="F85" s="24" t="str">
        <f>_xlfn.XLOOKUP(ref.Marketing[[#This Row],[Jenis_Transaksi]],ref.Transaksi[Kode_Transaksi],ref.Transaksi[Jenis_Transaksi])</f>
        <v>Beli NIDI Saja</v>
      </c>
      <c r="G85" s="11">
        <v>4</v>
      </c>
      <c r="H85" s="20" t="str">
        <f>_xlfn.XLOOKUP(ref.Marketing[[#This Row],[Koordinator_Gerai]],ref.Koordinator[Kode_Koordinator],ref.Koordinator[Koordinator_Gerai])</f>
        <v>END_USER</v>
      </c>
      <c r="I85" s="11">
        <v>15000</v>
      </c>
      <c r="J85" s="25">
        <f>_xlfn.XLOOKUP(ref.Marketing[[#This Row],[Jenis_Transaksi]],ref.Transaksi[Kode_Transaksi],ref.Transaksi[Komisi_SLO])</f>
        <v>0</v>
      </c>
      <c r="K85" s="13">
        <f>IF(ref.Marketing[[#This Row],[Jenis_Transaksi]]=1,0,IF(ref.Marketing[[#This Row],[Jenis_Transaksi]]=2,25/100,17/111))</f>
        <v>0</v>
      </c>
      <c r="L85" s="14">
        <f>IF(ref.Marketing[[#This Row],[Jenis_Transaksi]]=1,0,IF(ref.Marketing[[#This Row],[Jenis_Transaksi]]=2,ref.Marketing[[#This Row],[Komisi_SLO]],35/111))</f>
        <v>0</v>
      </c>
      <c r="M85" s="15">
        <f t="shared" ref="M85:M100" si="3">11/111</f>
        <v>9.90990990990991E-2</v>
      </c>
      <c r="N85" t="s">
        <v>147</v>
      </c>
      <c r="O85">
        <v>4</v>
      </c>
      <c r="P85" s="1"/>
      <c r="Q85" s="1"/>
    </row>
    <row r="86" spans="1:17" x14ac:dyDescent="0.3">
      <c r="A86">
        <v>67</v>
      </c>
      <c r="B86" t="s">
        <v>100</v>
      </c>
      <c r="C86" t="s">
        <v>77</v>
      </c>
      <c r="E86" s="3">
        <v>1</v>
      </c>
      <c r="F86" s="24" t="str">
        <f>_xlfn.XLOOKUP(ref.Marketing[[#This Row],[Jenis_Transaksi]],ref.Transaksi[Kode_Transaksi],ref.Transaksi[Jenis_Transaksi])</f>
        <v>Beli NIDI Saja</v>
      </c>
      <c r="G86" s="11">
        <v>4</v>
      </c>
      <c r="H86" s="4" t="str">
        <f>_xlfn.XLOOKUP(ref.Marketing[[#This Row],[Koordinator_Gerai]],ref.Koordinator[Kode_Koordinator],ref.Koordinator[Koordinator_Gerai])</f>
        <v>END_USER</v>
      </c>
      <c r="I86">
        <v>15000</v>
      </c>
      <c r="J86" s="25">
        <f>_xlfn.XLOOKUP(ref.Marketing[[#This Row],[Jenis_Transaksi]],ref.Transaksi[Kode_Transaksi],ref.Transaksi[Komisi_SLO])</f>
        <v>0</v>
      </c>
      <c r="K86" s="16">
        <f>IF(ref.Marketing[[#This Row],[Jenis_Transaksi]]=1,0,IF(ref.Marketing[[#This Row],[Jenis_Transaksi]]=2,25/100,17/111))</f>
        <v>0</v>
      </c>
      <c r="L86" s="17">
        <f>IF(ref.Marketing[[#This Row],[Jenis_Transaksi]]=1,0,IF(ref.Marketing[[#This Row],[Jenis_Transaksi]]=2,ref.Marketing[[#This Row],[Komisi_SLO]],35/111))</f>
        <v>0</v>
      </c>
      <c r="M86" s="18">
        <f t="shared" si="3"/>
        <v>9.90990990990991E-2</v>
      </c>
      <c r="N86"/>
      <c r="O86"/>
    </row>
    <row r="87" spans="1:17" x14ac:dyDescent="0.3">
      <c r="A87">
        <v>68</v>
      </c>
      <c r="B87" t="s">
        <v>101</v>
      </c>
      <c r="C87" t="s">
        <v>77</v>
      </c>
      <c r="E87" s="12">
        <v>1</v>
      </c>
      <c r="F87" s="24" t="str">
        <f>_xlfn.XLOOKUP(ref.Marketing[[#This Row],[Jenis_Transaksi]],ref.Transaksi[Kode_Transaksi],ref.Transaksi[Jenis_Transaksi])</f>
        <v>Beli NIDI Saja</v>
      </c>
      <c r="G87">
        <v>4</v>
      </c>
      <c r="H87" s="20" t="str">
        <f>_xlfn.XLOOKUP(ref.Marketing[[#This Row],[Koordinator_Gerai]],ref.Koordinator[Kode_Koordinator],ref.Koordinator[Koordinator_Gerai])</f>
        <v>END_USER</v>
      </c>
      <c r="I87">
        <v>15000</v>
      </c>
      <c r="J87" s="25">
        <f>_xlfn.XLOOKUP(ref.Marketing[[#This Row],[Jenis_Transaksi]],ref.Transaksi[Kode_Transaksi],ref.Transaksi[Komisi_SLO])</f>
        <v>0</v>
      </c>
      <c r="K87" s="13">
        <f>IF(ref.Marketing[[#This Row],[Jenis_Transaksi]]=1,0,IF(ref.Marketing[[#This Row],[Jenis_Transaksi]]=2,25/100,17/111))</f>
        <v>0</v>
      </c>
      <c r="L87" s="14">
        <f>IF(ref.Marketing[[#This Row],[Jenis_Transaksi]]=1,0,IF(ref.Marketing[[#This Row],[Jenis_Transaksi]]=2,ref.Marketing[[#This Row],[Komisi_SLO]],35/111))</f>
        <v>0</v>
      </c>
      <c r="M87" s="15">
        <f t="shared" si="3"/>
        <v>9.90990990990991E-2</v>
      </c>
      <c r="N87"/>
      <c r="O87"/>
    </row>
    <row r="88" spans="1:17" x14ac:dyDescent="0.3">
      <c r="A88">
        <v>69</v>
      </c>
      <c r="B88" t="s">
        <v>102</v>
      </c>
      <c r="C88" t="s">
        <v>102</v>
      </c>
      <c r="E88" s="12">
        <v>1</v>
      </c>
      <c r="F88" s="24" t="str">
        <f>_xlfn.XLOOKUP(ref.Marketing[[#This Row],[Jenis_Transaksi]],ref.Transaksi[Kode_Transaksi],ref.Transaksi[Jenis_Transaksi])</f>
        <v>Beli NIDI Saja</v>
      </c>
      <c r="G88">
        <v>9</v>
      </c>
      <c r="H88" s="4" t="str">
        <f>_xlfn.XLOOKUP(ref.Marketing[[#This Row],[Koordinator_Gerai]],ref.Koordinator[Kode_Koordinator],ref.Koordinator[Koordinator_Gerai])</f>
        <v>SAIFUL ANWAR</v>
      </c>
      <c r="I88">
        <v>15000</v>
      </c>
      <c r="J88" s="25">
        <f>_xlfn.XLOOKUP(ref.Marketing[[#This Row],[Jenis_Transaksi]],ref.Transaksi[Kode_Transaksi],ref.Transaksi[Komisi_SLO])</f>
        <v>0</v>
      </c>
      <c r="K88" s="16">
        <f>IF(ref.Marketing[[#This Row],[Jenis_Transaksi]]=1,0,IF(ref.Marketing[[#This Row],[Jenis_Transaksi]]=2,25/100,17/111))</f>
        <v>0</v>
      </c>
      <c r="L88" s="17">
        <f>IF(ref.Marketing[[#This Row],[Jenis_Transaksi]]=1,0,IF(ref.Marketing[[#This Row],[Jenis_Transaksi]]=2,ref.Marketing[[#This Row],[Komisi_SLO]],35/111))</f>
        <v>0</v>
      </c>
      <c r="M88" s="18">
        <f t="shared" si="3"/>
        <v>9.90990990990991E-2</v>
      </c>
      <c r="N88"/>
      <c r="O88"/>
    </row>
    <row r="89" spans="1:17" x14ac:dyDescent="0.3">
      <c r="A89">
        <v>70</v>
      </c>
      <c r="B89" t="s">
        <v>103</v>
      </c>
      <c r="C89" t="s">
        <v>103</v>
      </c>
      <c r="E89" s="12">
        <v>1</v>
      </c>
      <c r="F89" s="24" t="str">
        <f>_xlfn.XLOOKUP(ref.Marketing[[#This Row],[Jenis_Transaksi]],ref.Transaksi[Kode_Transaksi],ref.Transaksi[Jenis_Transaksi])</f>
        <v>Beli NIDI Saja</v>
      </c>
      <c r="G89">
        <v>9</v>
      </c>
      <c r="H89" s="4" t="str">
        <f>_xlfn.XLOOKUP(ref.Marketing[[#This Row],[Koordinator_Gerai]],ref.Koordinator[Kode_Koordinator],ref.Koordinator[Koordinator_Gerai])</f>
        <v>SAIFUL ANWAR</v>
      </c>
      <c r="I89">
        <v>15000</v>
      </c>
      <c r="J89" s="25">
        <f>_xlfn.XLOOKUP(ref.Marketing[[#This Row],[Jenis_Transaksi]],ref.Transaksi[Kode_Transaksi],ref.Transaksi[Komisi_SLO])</f>
        <v>0</v>
      </c>
      <c r="K89" s="8">
        <f>IF(ref.Marketing[[#This Row],[Jenis_Transaksi]]=1,0,IF(ref.Marketing[[#This Row],[Jenis_Transaksi]]=2,25/100,17/111))</f>
        <v>0</v>
      </c>
      <c r="L89" s="9">
        <f>IF(ref.Marketing[[#This Row],[Jenis_Transaksi]]=1,0,IF(ref.Marketing[[#This Row],[Jenis_Transaksi]]=2,ref.Marketing[[#This Row],[Komisi_SLO]],35/111))</f>
        <v>0</v>
      </c>
      <c r="M89" s="10">
        <f t="shared" si="3"/>
        <v>9.90990990990991E-2</v>
      </c>
      <c r="N89"/>
      <c r="O89"/>
    </row>
    <row r="90" spans="1:17" x14ac:dyDescent="0.3">
      <c r="A90">
        <v>71</v>
      </c>
      <c r="B90" t="s">
        <v>104</v>
      </c>
      <c r="C90" t="s">
        <v>77</v>
      </c>
      <c r="E90" s="12">
        <v>1</v>
      </c>
      <c r="F90" s="24" t="str">
        <f>_xlfn.XLOOKUP(ref.Marketing[[#This Row],[Jenis_Transaksi]],ref.Transaksi[Kode_Transaksi],ref.Transaksi[Jenis_Transaksi])</f>
        <v>Beli NIDI Saja</v>
      </c>
      <c r="G90">
        <v>4</v>
      </c>
      <c r="H90" s="4" t="str">
        <f>_xlfn.XLOOKUP(ref.Marketing[[#This Row],[Koordinator_Gerai]],ref.Koordinator[Kode_Koordinator],ref.Koordinator[Koordinator_Gerai])</f>
        <v>END_USER</v>
      </c>
      <c r="I90">
        <v>15000</v>
      </c>
      <c r="J90" s="25">
        <f>_xlfn.XLOOKUP(ref.Marketing[[#This Row],[Jenis_Transaksi]],ref.Transaksi[Kode_Transaksi],ref.Transaksi[Komisi_SLO])</f>
        <v>0</v>
      </c>
      <c r="K90" s="8">
        <f>IF(ref.Marketing[[#This Row],[Jenis_Transaksi]]=1,0,IF(ref.Marketing[[#This Row],[Jenis_Transaksi]]=2,25/100,17/111))</f>
        <v>0</v>
      </c>
      <c r="L90" s="9">
        <f>IF(ref.Marketing[[#This Row],[Jenis_Transaksi]]=1,0,IF(ref.Marketing[[#This Row],[Jenis_Transaksi]]=2,ref.Marketing[[#This Row],[Komisi_SLO]],35/111))</f>
        <v>0</v>
      </c>
      <c r="M90" s="10">
        <f t="shared" si="3"/>
        <v>9.90990990990991E-2</v>
      </c>
      <c r="N90"/>
      <c r="O90"/>
    </row>
    <row r="91" spans="1:17" x14ac:dyDescent="0.3">
      <c r="A91">
        <v>78</v>
      </c>
      <c r="B91" t="s">
        <v>133</v>
      </c>
      <c r="C91" t="s">
        <v>133</v>
      </c>
      <c r="E91" s="3">
        <v>1</v>
      </c>
      <c r="F91" s="24" t="str">
        <f>_xlfn.XLOOKUP(ref.Marketing[[#This Row],[Jenis_Transaksi]],ref.Transaksi[Kode_Transaksi],ref.Transaksi[Jenis_Transaksi])</f>
        <v>Beli NIDI Saja</v>
      </c>
      <c r="G91">
        <v>3</v>
      </c>
      <c r="H91" s="4" t="str">
        <f>_xlfn.XLOOKUP(ref.Marketing[[#This Row],[Koordinator_Gerai]],ref.Koordinator[Kode_Koordinator],ref.Koordinator[Koordinator_Gerai])</f>
        <v>DEDY RULFIDAR</v>
      </c>
      <c r="I91">
        <v>15000</v>
      </c>
      <c r="J91" s="25">
        <f>_xlfn.XLOOKUP(ref.Marketing[[#This Row],[Jenis_Transaksi]],ref.Transaksi[Kode_Transaksi],ref.Transaksi[Komisi_SLO])</f>
        <v>0</v>
      </c>
      <c r="K91" s="8">
        <f>IF(ref.Marketing[[#This Row],[Jenis_Transaksi]]=1,0,IF(ref.Marketing[[#This Row],[Jenis_Transaksi]]=2,25/100,17/111))</f>
        <v>0</v>
      </c>
      <c r="L91" s="9">
        <f>IF(ref.Marketing[[#This Row],[Jenis_Transaksi]]=1,0,IF(ref.Marketing[[#This Row],[Jenis_Transaksi]]=2,ref.Marketing[[#This Row],[Komisi_SLO]],35/111))</f>
        <v>0</v>
      </c>
      <c r="M91" s="10">
        <f t="shared" si="3"/>
        <v>9.90990990990991E-2</v>
      </c>
      <c r="N91"/>
      <c r="O91"/>
    </row>
    <row r="92" spans="1:17" x14ac:dyDescent="0.3">
      <c r="A92">
        <v>72</v>
      </c>
      <c r="B92" t="s">
        <v>105</v>
      </c>
      <c r="C92" t="s">
        <v>77</v>
      </c>
      <c r="E92" s="3">
        <v>1</v>
      </c>
      <c r="F92" s="24" t="str">
        <f>_xlfn.XLOOKUP(ref.Marketing[[#This Row],[Jenis_Transaksi]],ref.Transaksi[Kode_Transaksi],ref.Transaksi[Jenis_Transaksi])</f>
        <v>Beli NIDI Saja</v>
      </c>
      <c r="G92">
        <v>4</v>
      </c>
      <c r="H92" s="4" t="str">
        <f>_xlfn.XLOOKUP(ref.Marketing[[#This Row],[Koordinator_Gerai]],ref.Koordinator[Kode_Koordinator],ref.Koordinator[Koordinator_Gerai])</f>
        <v>END_USER</v>
      </c>
      <c r="I92">
        <v>15000</v>
      </c>
      <c r="J92" s="25">
        <f>_xlfn.XLOOKUP(ref.Marketing[[#This Row],[Jenis_Transaksi]],ref.Transaksi[Kode_Transaksi],ref.Transaksi[Komisi_SLO])</f>
        <v>0</v>
      </c>
      <c r="K92" s="8">
        <f>IF(ref.Marketing[[#This Row],[Jenis_Transaksi]]=1,0,IF(ref.Marketing[[#This Row],[Jenis_Transaksi]]=2,25/100,17/111))</f>
        <v>0</v>
      </c>
      <c r="L92" s="9">
        <f>IF(ref.Marketing[[#This Row],[Jenis_Transaksi]]=1,0,IF(ref.Marketing[[#This Row],[Jenis_Transaksi]]=2,ref.Marketing[[#This Row],[Komisi_SLO]],35/111))</f>
        <v>0</v>
      </c>
      <c r="M92" s="10">
        <f t="shared" si="3"/>
        <v>9.90990990990991E-2</v>
      </c>
      <c r="N92"/>
      <c r="O92"/>
    </row>
    <row r="93" spans="1:17" x14ac:dyDescent="0.3">
      <c r="A93">
        <v>77</v>
      </c>
      <c r="B93" t="s">
        <v>132</v>
      </c>
      <c r="C93" t="s">
        <v>132</v>
      </c>
      <c r="E93" s="3">
        <v>1</v>
      </c>
      <c r="F93" s="24" t="str">
        <f>_xlfn.XLOOKUP(ref.Marketing[[#This Row],[Jenis_Transaksi]],ref.Transaksi[Kode_Transaksi],ref.Transaksi[Jenis_Transaksi])</f>
        <v>Beli NIDI Saja</v>
      </c>
      <c r="G93">
        <v>9</v>
      </c>
      <c r="H93" s="4" t="str">
        <f>_xlfn.XLOOKUP(ref.Marketing[[#This Row],[Koordinator_Gerai]],ref.Koordinator[Kode_Koordinator],ref.Koordinator[Koordinator_Gerai])</f>
        <v>SAIFUL ANWAR</v>
      </c>
      <c r="I93">
        <v>15000</v>
      </c>
      <c r="J93" s="25">
        <f>_xlfn.XLOOKUP(ref.Marketing[[#This Row],[Jenis_Transaksi]],ref.Transaksi[Kode_Transaksi],ref.Transaksi[Komisi_SLO])</f>
        <v>0</v>
      </c>
      <c r="K93" s="8">
        <f>IF(ref.Marketing[[#This Row],[Jenis_Transaksi]]=1,0,IF(ref.Marketing[[#This Row],[Jenis_Transaksi]]=2,25/100,17/111))</f>
        <v>0</v>
      </c>
      <c r="L93" s="9">
        <f>IF(ref.Marketing[[#This Row],[Jenis_Transaksi]]=1,0,IF(ref.Marketing[[#This Row],[Jenis_Transaksi]]=2,ref.Marketing[[#This Row],[Komisi_SLO]],35/111))</f>
        <v>0</v>
      </c>
      <c r="M93" s="10">
        <f t="shared" si="3"/>
        <v>9.90990990990991E-2</v>
      </c>
      <c r="N93"/>
      <c r="O93"/>
    </row>
    <row r="94" spans="1:17" x14ac:dyDescent="0.3">
      <c r="A94">
        <v>79</v>
      </c>
      <c r="B94" t="s">
        <v>203</v>
      </c>
      <c r="C94" t="s">
        <v>203</v>
      </c>
      <c r="E94" s="3">
        <v>3</v>
      </c>
      <c r="F94" s="24" t="str">
        <f>_xlfn.XLOOKUP(ref.Marketing[[#This Row],[Jenis_Transaksi]],ref.Transaksi[Kode_Transaksi],ref.Transaksi[Jenis_Transaksi])</f>
        <v>Beli NIDI + SLO JAPINDO</v>
      </c>
      <c r="G94">
        <v>1</v>
      </c>
      <c r="H94" s="4" t="str">
        <f>_xlfn.XLOOKUP(ref.Marketing[[#This Row],[Koordinator_Gerai]],ref.Koordinator[Kode_Koordinator],ref.Koordinator[Koordinator_Gerai])</f>
        <v>ARISKI RAMANDA</v>
      </c>
      <c r="I94">
        <v>15000</v>
      </c>
      <c r="J94" s="25">
        <f>_xlfn.XLOOKUP(ref.Marketing[[#This Row],[Jenis_Transaksi]],ref.Transaksi[Kode_Transaksi],ref.Transaksi[Komisi_SLO])</f>
        <v>0.65</v>
      </c>
      <c r="K94" s="8">
        <f>IF(ref.Marketing[[#This Row],[Jenis_Transaksi]]=1,0,IF(ref.Marketing[[#This Row],[Jenis_Transaksi]]=2,25/100,17/111))</f>
        <v>0.15315315315315314</v>
      </c>
      <c r="L94" s="9">
        <f>IF(ref.Marketing[[#This Row],[Jenis_Transaksi]]=1,0,IF(ref.Marketing[[#This Row],[Jenis_Transaksi]]=2,ref.Marketing[[#This Row],[Komisi_SLO]],35/111))</f>
        <v>0.31531531531531531</v>
      </c>
      <c r="M94" s="10">
        <f t="shared" si="3"/>
        <v>9.90990990990991E-2</v>
      </c>
      <c r="N94"/>
      <c r="O94"/>
    </row>
    <row r="95" spans="1:17" x14ac:dyDescent="0.3">
      <c r="A95">
        <v>73</v>
      </c>
      <c r="B95" t="s">
        <v>106</v>
      </c>
      <c r="C95" t="s">
        <v>77</v>
      </c>
      <c r="E95" s="3">
        <v>1</v>
      </c>
      <c r="F95" s="24" t="str">
        <f>_xlfn.XLOOKUP(ref.Marketing[[#This Row],[Jenis_Transaksi]],ref.Transaksi[Kode_Transaksi],ref.Transaksi[Jenis_Transaksi])</f>
        <v>Beli NIDI Saja</v>
      </c>
      <c r="G95">
        <v>4</v>
      </c>
      <c r="H95" s="4" t="str">
        <f>_xlfn.XLOOKUP(ref.Marketing[[#This Row],[Koordinator_Gerai]],ref.Koordinator[Kode_Koordinator],ref.Koordinator[Koordinator_Gerai])</f>
        <v>END_USER</v>
      </c>
      <c r="I95">
        <v>15000</v>
      </c>
      <c r="J95" s="25">
        <f>_xlfn.XLOOKUP(ref.Marketing[[#This Row],[Jenis_Transaksi]],ref.Transaksi[Kode_Transaksi],ref.Transaksi[Komisi_SLO])</f>
        <v>0</v>
      </c>
      <c r="K95" s="8">
        <f>IF(ref.Marketing[[#This Row],[Jenis_Transaksi]]=1,0,IF(ref.Marketing[[#This Row],[Jenis_Transaksi]]=2,25/100,17/111))</f>
        <v>0</v>
      </c>
      <c r="L95" s="9">
        <f>IF(ref.Marketing[[#This Row],[Jenis_Transaksi]]=1,0,IF(ref.Marketing[[#This Row],[Jenis_Transaksi]]=2,ref.Marketing[[#This Row],[Komisi_SLO]],35/111))</f>
        <v>0</v>
      </c>
      <c r="M95" s="10">
        <f t="shared" si="3"/>
        <v>9.90990990990991E-2</v>
      </c>
      <c r="N95"/>
      <c r="O95"/>
    </row>
    <row r="96" spans="1:17" x14ac:dyDescent="0.3">
      <c r="A96">
        <v>74</v>
      </c>
      <c r="B96" t="s">
        <v>107</v>
      </c>
      <c r="C96" t="s">
        <v>77</v>
      </c>
      <c r="E96" s="3">
        <v>1</v>
      </c>
      <c r="F96" s="24" t="str">
        <f>_xlfn.XLOOKUP(ref.Marketing[[#This Row],[Jenis_Transaksi]],ref.Transaksi[Kode_Transaksi],ref.Transaksi[Jenis_Transaksi])</f>
        <v>Beli NIDI Saja</v>
      </c>
      <c r="G96">
        <v>4</v>
      </c>
      <c r="H96" s="4" t="str">
        <f>_xlfn.XLOOKUP(ref.Marketing[[#This Row],[Koordinator_Gerai]],ref.Koordinator[Kode_Koordinator],ref.Koordinator[Koordinator_Gerai])</f>
        <v>END_USER</v>
      </c>
      <c r="I96">
        <v>15000</v>
      </c>
      <c r="J96" s="25">
        <f>_xlfn.XLOOKUP(ref.Marketing[[#This Row],[Jenis_Transaksi]],ref.Transaksi[Kode_Transaksi],ref.Transaksi[Komisi_SLO])</f>
        <v>0</v>
      </c>
      <c r="K96" s="8">
        <f>IF(ref.Marketing[[#This Row],[Jenis_Transaksi]]=1,0,IF(ref.Marketing[[#This Row],[Jenis_Transaksi]]=2,25/100,17/111))</f>
        <v>0</v>
      </c>
      <c r="L96" s="9">
        <f>IF(ref.Marketing[[#This Row],[Jenis_Transaksi]]=1,0,IF(ref.Marketing[[#This Row],[Jenis_Transaksi]]=2,ref.Marketing[[#This Row],[Komisi_SLO]],35/111))</f>
        <v>0</v>
      </c>
      <c r="M96" s="10">
        <f t="shared" si="3"/>
        <v>9.90990990990991E-2</v>
      </c>
      <c r="N96"/>
      <c r="O96"/>
    </row>
    <row r="97" spans="1:15" x14ac:dyDescent="0.3">
      <c r="A97">
        <v>75</v>
      </c>
      <c r="B97" t="s">
        <v>108</v>
      </c>
      <c r="C97" t="s">
        <v>77</v>
      </c>
      <c r="E97" s="3">
        <v>1</v>
      </c>
      <c r="F97" s="24" t="str">
        <f>_xlfn.XLOOKUP(ref.Marketing[[#This Row],[Jenis_Transaksi]],ref.Transaksi[Kode_Transaksi],ref.Transaksi[Jenis_Transaksi])</f>
        <v>Beli NIDI Saja</v>
      </c>
      <c r="G97">
        <v>4</v>
      </c>
      <c r="H97" s="4" t="str">
        <f>_xlfn.XLOOKUP(ref.Marketing[[#This Row],[Koordinator_Gerai]],ref.Koordinator[Kode_Koordinator],ref.Koordinator[Koordinator_Gerai])</f>
        <v>END_USER</v>
      </c>
      <c r="I97">
        <v>15000</v>
      </c>
      <c r="J97" s="25">
        <f>_xlfn.XLOOKUP(ref.Marketing[[#This Row],[Jenis_Transaksi]],ref.Transaksi[Kode_Transaksi],ref.Transaksi[Komisi_SLO])</f>
        <v>0</v>
      </c>
      <c r="K97" s="8">
        <f>IF(ref.Marketing[[#This Row],[Jenis_Transaksi]]=1,0,IF(ref.Marketing[[#This Row],[Jenis_Transaksi]]=2,25/100,17/111))</f>
        <v>0</v>
      </c>
      <c r="L97" s="9">
        <f>IF(ref.Marketing[[#This Row],[Jenis_Transaksi]]=1,0,IF(ref.Marketing[[#This Row],[Jenis_Transaksi]]=2,ref.Marketing[[#This Row],[Komisi_SLO]],35/111))</f>
        <v>0</v>
      </c>
      <c r="M97" s="10">
        <f t="shared" si="3"/>
        <v>9.90990990990991E-2</v>
      </c>
      <c r="N97"/>
      <c r="O97"/>
    </row>
    <row r="98" spans="1:15" x14ac:dyDescent="0.3">
      <c r="A98">
        <v>76</v>
      </c>
      <c r="B98" t="s">
        <v>195</v>
      </c>
      <c r="C98" t="s">
        <v>195</v>
      </c>
      <c r="E98" s="3">
        <v>3</v>
      </c>
      <c r="F98" s="24" t="str">
        <f>_xlfn.XLOOKUP(ref.Marketing[[#This Row],[Jenis_Transaksi]],ref.Transaksi[Kode_Transaksi],ref.Transaksi[Jenis_Transaksi])</f>
        <v>Beli NIDI + SLO JAPINDO</v>
      </c>
      <c r="G98">
        <v>12</v>
      </c>
      <c r="H98" s="4" t="str">
        <f>_xlfn.XLOOKUP(ref.Marketing[[#This Row],[Koordinator_Gerai]],ref.Koordinator[Kode_Koordinator],ref.Koordinator[Koordinator_Gerai])</f>
        <v>RAHMAT</v>
      </c>
      <c r="I98">
        <v>15000</v>
      </c>
      <c r="J98" s="25">
        <f>_xlfn.XLOOKUP(ref.Marketing[[#This Row],[Jenis_Transaksi]],ref.Transaksi[Kode_Transaksi],ref.Transaksi[Komisi_SLO])</f>
        <v>0.65</v>
      </c>
      <c r="K98" s="8">
        <f>IF(ref.Marketing[[#This Row],[Jenis_Transaksi]]=1,0,IF(ref.Marketing[[#This Row],[Jenis_Transaksi]]=2,25/100,17/111))</f>
        <v>0.15315315315315314</v>
      </c>
      <c r="L98" s="9">
        <f>IF(ref.Marketing[[#This Row],[Jenis_Transaksi]]=1,0,IF(ref.Marketing[[#This Row],[Jenis_Transaksi]]=2,ref.Marketing[[#This Row],[Komisi_SLO]],35/111))</f>
        <v>0.31531531531531531</v>
      </c>
      <c r="M98" s="10">
        <f t="shared" si="3"/>
        <v>9.90990990990991E-2</v>
      </c>
    </row>
    <row r="99" spans="1:15" x14ac:dyDescent="0.3">
      <c r="A99">
        <v>77</v>
      </c>
      <c r="B99" t="s">
        <v>183</v>
      </c>
      <c r="C99" t="s">
        <v>185</v>
      </c>
      <c r="E99" s="3">
        <v>3</v>
      </c>
      <c r="F99" s="24" t="str">
        <f>_xlfn.XLOOKUP(ref.Marketing[[#This Row],[Jenis_Transaksi]],ref.Transaksi[Kode_Transaksi],ref.Transaksi[Jenis_Transaksi])</f>
        <v>Beli NIDI + SLO JAPINDO</v>
      </c>
      <c r="G99">
        <v>12</v>
      </c>
      <c r="H99" s="4" t="str">
        <f>_xlfn.XLOOKUP(ref.Marketing[[#This Row],[Koordinator_Gerai]],ref.Koordinator[Kode_Koordinator],ref.Koordinator[Koordinator_Gerai])</f>
        <v>RAHMAT</v>
      </c>
      <c r="I99">
        <v>15000</v>
      </c>
      <c r="J99" s="25">
        <f>_xlfn.XLOOKUP(ref.Marketing[[#This Row],[Jenis_Transaksi]],ref.Transaksi[Kode_Transaksi],ref.Transaksi[Komisi_SLO])</f>
        <v>0.65</v>
      </c>
      <c r="K99" s="8">
        <f>IF(ref.Marketing[[#This Row],[Jenis_Transaksi]]=1,0,IF(ref.Marketing[[#This Row],[Jenis_Transaksi]]=2,25/100,17/111))</f>
        <v>0.15315315315315314</v>
      </c>
      <c r="L99" s="9">
        <f>IF(ref.Marketing[[#This Row],[Jenis_Transaksi]]=1,0,IF(ref.Marketing[[#This Row],[Jenis_Transaksi]]=2,ref.Marketing[[#This Row],[Komisi_SLO]],35/111))</f>
        <v>0.31531531531531531</v>
      </c>
      <c r="M99" s="10">
        <f t="shared" si="3"/>
        <v>9.90990990990991E-2</v>
      </c>
      <c r="N99"/>
      <c r="O99"/>
    </row>
    <row r="100" spans="1:15" x14ac:dyDescent="0.3">
      <c r="A100">
        <v>78</v>
      </c>
      <c r="B100" t="s">
        <v>186</v>
      </c>
      <c r="C100" t="s">
        <v>37</v>
      </c>
      <c r="E100" s="3">
        <v>2</v>
      </c>
      <c r="F100" s="24" t="str">
        <f>_xlfn.XLOOKUP(ref.Marketing[[#This Row],[Jenis_Transaksi]],ref.Transaksi[Kode_Transaksi],ref.Transaksi[Jenis_Transaksi])</f>
        <v>Beli NIDI + SLO JKI</v>
      </c>
      <c r="G100">
        <v>2</v>
      </c>
      <c r="H100" s="4" t="str">
        <f>_xlfn.XLOOKUP(ref.Marketing[[#This Row],[Koordinator_Gerai]],ref.Koordinator[Kode_Koordinator],ref.Koordinator[Koordinator_Gerai])</f>
        <v>CUT FITRIANI</v>
      </c>
      <c r="I100">
        <v>15000</v>
      </c>
      <c r="J100" s="25">
        <f>_xlfn.XLOOKUP(ref.Marketing[[#This Row],[Jenis_Transaksi]],ref.Transaksi[Kode_Transaksi],ref.Transaksi[Komisi_SLO])</f>
        <v>0.65</v>
      </c>
      <c r="K100" s="8">
        <f>IF(ref.Marketing[[#This Row],[Jenis_Transaksi]]=1,0,IF(ref.Marketing[[#This Row],[Jenis_Transaksi]]=2,25/100,17/111))</f>
        <v>0.25</v>
      </c>
      <c r="L100" s="9">
        <f>IF(ref.Marketing[[#This Row],[Jenis_Transaksi]]=1,0,IF(ref.Marketing[[#This Row],[Jenis_Transaksi]]=2,ref.Marketing[[#This Row],[Komisi_SLO]],35/111))</f>
        <v>0.65</v>
      </c>
      <c r="M100" s="10">
        <f t="shared" si="3"/>
        <v>9.90990990990991E-2</v>
      </c>
      <c r="N100"/>
      <c r="O100"/>
    </row>
    <row r="101" spans="1:15" x14ac:dyDescent="0.3">
      <c r="A101">
        <v>80</v>
      </c>
      <c r="B101" t="s">
        <v>188</v>
      </c>
      <c r="C101" t="str">
        <f>ref.Marketing[[#This Row],[Inisial_Gerai]]</f>
        <v>GDA_LGS_AR</v>
      </c>
      <c r="E101" s="3">
        <v>3</v>
      </c>
      <c r="F101" s="24" t="str">
        <f>_xlfn.XLOOKUP(ref.Marketing[[#This Row],[Jenis_Transaksi]],ref.Transaksi[Kode_Transaksi],ref.Transaksi[Jenis_Transaksi])</f>
        <v>Beli NIDI + SLO JAPINDO</v>
      </c>
      <c r="G101">
        <v>1</v>
      </c>
      <c r="H101" s="4" t="str">
        <f>_xlfn.XLOOKUP(ref.Marketing[[#This Row],[Koordinator_Gerai]],ref.Koordinator[Kode_Koordinator],ref.Koordinator[Koordinator_Gerai])</f>
        <v>ARISKI RAMANDA</v>
      </c>
      <c r="I101">
        <v>15000</v>
      </c>
      <c r="J101" s="1">
        <f>_xlfn.XLOOKUP(ref.Marketing[[#This Row],[Jenis_Transaksi]],ref.Transaksi[Kode_Transaksi],ref.Transaksi[Komisi_SLO])</f>
        <v>0.65</v>
      </c>
      <c r="K101" s="8">
        <f>IF(ref.Marketing[[#This Row],[Jenis_Transaksi]]=1,0,IF(ref.Marketing[[#This Row],[Jenis_Transaksi]]=2,25/100,17/111))</f>
        <v>0.15315315315315314</v>
      </c>
      <c r="L101" s="19">
        <f>IF(ref.Marketing[[#This Row],[Jenis_Transaksi]]=1,0,IF(ref.Marketing[[#This Row],[Jenis_Transaksi]]=2,ref.Marketing[[#This Row],[Komisi_SLO]],35/111))</f>
        <v>0.31531531531531531</v>
      </c>
      <c r="M101" s="3">
        <f t="shared" ref="M101:M108" si="4">11/111</f>
        <v>9.90990990990991E-2</v>
      </c>
    </row>
    <row r="102" spans="1:15" x14ac:dyDescent="0.3">
      <c r="A102">
        <v>81</v>
      </c>
      <c r="B102" t="s">
        <v>189</v>
      </c>
      <c r="C102" t="str">
        <f>ref.Marketing[[#This Row],[Inisial_Gerai]]</f>
        <v>GDA_PLK_AR</v>
      </c>
      <c r="E102" s="3">
        <v>5</v>
      </c>
      <c r="F102" s="24" t="str">
        <f>_xlfn.XLOOKUP(ref.Marketing[[#This Row],[Jenis_Transaksi]],ref.Transaksi[Kode_Transaksi],ref.Transaksi[Jenis_Transaksi])</f>
        <v>Beli SLO Japindo Saja</v>
      </c>
      <c r="G102">
        <v>1</v>
      </c>
      <c r="H102" s="4" t="str">
        <f>_xlfn.XLOOKUP(ref.Marketing[[#This Row],[Koordinator_Gerai]],ref.Koordinator[Kode_Koordinator],ref.Koordinator[Koordinator_Gerai])</f>
        <v>ARISKI RAMANDA</v>
      </c>
      <c r="I102">
        <v>0</v>
      </c>
      <c r="J102" s="1">
        <f>_xlfn.XLOOKUP(ref.Marketing[[#This Row],[Jenis_Transaksi]],ref.Transaksi[Kode_Transaksi],ref.Transaksi[Komisi_SLO])</f>
        <v>0.65</v>
      </c>
      <c r="K102" s="8">
        <f>IF(ref.Marketing[[#This Row],[Jenis_Transaksi]]=1,0,IF(ref.Marketing[[#This Row],[Jenis_Transaksi]]=2,25/100,17/111))</f>
        <v>0.15315315315315314</v>
      </c>
      <c r="L102" s="19">
        <f>IF(ref.Marketing[[#This Row],[Jenis_Transaksi]]=1,0,IF(ref.Marketing[[#This Row],[Jenis_Transaksi]]=2,ref.Marketing[[#This Row],[Komisi_SLO]],35/111))</f>
        <v>0.31531531531531531</v>
      </c>
      <c r="M102" s="3">
        <f t="shared" si="4"/>
        <v>9.90990990990991E-2</v>
      </c>
    </row>
    <row r="103" spans="1:15" x14ac:dyDescent="0.3">
      <c r="A103">
        <v>82</v>
      </c>
      <c r="B103" t="s">
        <v>190</v>
      </c>
      <c r="C103" t="str">
        <f>ref.Marketing[[#This Row],[Inisial_Gerai]]</f>
        <v>GDA_KTC_AR</v>
      </c>
      <c r="E103" s="3">
        <v>3</v>
      </c>
      <c r="F103" s="24" t="str">
        <f>_xlfn.XLOOKUP(ref.Marketing[[#This Row],[Jenis_Transaksi]],ref.Transaksi[Kode_Transaksi],ref.Transaksi[Jenis_Transaksi])</f>
        <v>Beli NIDI + SLO JAPINDO</v>
      </c>
      <c r="G103">
        <v>1</v>
      </c>
      <c r="H103" s="4" t="str">
        <f>_xlfn.XLOOKUP(ref.Marketing[[#This Row],[Koordinator_Gerai]],ref.Koordinator[Kode_Koordinator],ref.Koordinator[Koordinator_Gerai])</f>
        <v>ARISKI RAMANDA</v>
      </c>
      <c r="I103">
        <v>15000</v>
      </c>
      <c r="J103" s="1">
        <f>_xlfn.XLOOKUP(ref.Marketing[[#This Row],[Jenis_Transaksi]],ref.Transaksi[Kode_Transaksi],ref.Transaksi[Komisi_SLO])</f>
        <v>0.65</v>
      </c>
      <c r="K103" s="8">
        <f>IF(ref.Marketing[[#This Row],[Jenis_Transaksi]]=1,0,IF(ref.Marketing[[#This Row],[Jenis_Transaksi]]=2,25/100,17/111))</f>
        <v>0.15315315315315314</v>
      </c>
      <c r="L103" s="19">
        <f>IF(ref.Marketing[[#This Row],[Jenis_Transaksi]]=1,0,IF(ref.Marketing[[#This Row],[Jenis_Transaksi]]=2,ref.Marketing[[#This Row],[Komisi_SLO]],35/111))</f>
        <v>0.31531531531531531</v>
      </c>
      <c r="M103" s="3">
        <f t="shared" si="4"/>
        <v>9.90990990990991E-2</v>
      </c>
    </row>
    <row r="104" spans="1:15" x14ac:dyDescent="0.3">
      <c r="A104">
        <v>83</v>
      </c>
      <c r="B104" t="s">
        <v>187</v>
      </c>
      <c r="C104" t="str">
        <f>ref.Marketing[[#This Row],[Inisial_Gerai]]</f>
        <v>GDA_BLANGKEJEREN</v>
      </c>
      <c r="E104" s="3">
        <v>5</v>
      </c>
      <c r="F104" s="24" t="str">
        <f>_xlfn.XLOOKUP(ref.Marketing[[#This Row],[Jenis_Transaksi]],ref.Transaksi[Kode_Transaksi],ref.Transaksi[Jenis_Transaksi])</f>
        <v>Beli SLO Japindo Saja</v>
      </c>
      <c r="G104">
        <v>1</v>
      </c>
      <c r="H104" s="4" t="str">
        <f>_xlfn.XLOOKUP(ref.Marketing[[#This Row],[Koordinator_Gerai]],ref.Koordinator[Kode_Koordinator],ref.Koordinator[Koordinator_Gerai])</f>
        <v>ARISKI RAMANDA</v>
      </c>
      <c r="I104">
        <v>0</v>
      </c>
      <c r="J104" s="1">
        <f>_xlfn.XLOOKUP(ref.Marketing[[#This Row],[Jenis_Transaksi]],ref.Transaksi[Kode_Transaksi],ref.Transaksi[Komisi_SLO])</f>
        <v>0.65</v>
      </c>
      <c r="K104" s="8">
        <f>IF(ref.Marketing[[#This Row],[Jenis_Transaksi]]=1,0,IF(ref.Marketing[[#This Row],[Jenis_Transaksi]]=2,25/100,17/111))</f>
        <v>0.15315315315315314</v>
      </c>
      <c r="L104" s="19">
        <f>IF(ref.Marketing[[#This Row],[Jenis_Transaksi]]=1,0,IF(ref.Marketing[[#This Row],[Jenis_Transaksi]]=2,ref.Marketing[[#This Row],[Komisi_SLO]],35/111))</f>
        <v>0.31531531531531531</v>
      </c>
      <c r="M104" s="3">
        <f t="shared" si="4"/>
        <v>9.90990990990991E-2</v>
      </c>
    </row>
    <row r="105" spans="1:15" x14ac:dyDescent="0.3">
      <c r="A105">
        <v>84</v>
      </c>
      <c r="B105" t="s">
        <v>192</v>
      </c>
      <c r="C105" t="s">
        <v>192</v>
      </c>
      <c r="E105" s="3">
        <v>2</v>
      </c>
      <c r="F105" s="24" t="str">
        <f>_xlfn.XLOOKUP(ref.Marketing[[#This Row],[Jenis_Transaksi]],ref.Transaksi[Kode_Transaksi],ref.Transaksi[Jenis_Transaksi])</f>
        <v>Beli NIDI + SLO JKI</v>
      </c>
      <c r="G105">
        <v>10</v>
      </c>
      <c r="H105" s="4" t="str">
        <f>_xlfn.XLOOKUP(ref.Marketing[[#This Row],[Koordinator_Gerai]],ref.Koordinator[Kode_Koordinator],ref.Koordinator[Koordinator_Gerai])</f>
        <v>ULIL AZMY</v>
      </c>
      <c r="I105">
        <v>15000</v>
      </c>
      <c r="J105" s="1">
        <f>_xlfn.XLOOKUP(ref.Marketing[[#This Row],[Jenis_Transaksi]],ref.Transaksi[Kode_Transaksi],ref.Transaksi[Komisi_SLO])</f>
        <v>0.65</v>
      </c>
      <c r="K105" s="8">
        <f>IF(ref.Marketing[[#This Row],[Jenis_Transaksi]]=1,0,IF(ref.Marketing[[#This Row],[Jenis_Transaksi]]=2,25/100,17/111))</f>
        <v>0.25</v>
      </c>
      <c r="L105" s="19">
        <f>IF(ref.Marketing[[#This Row],[Jenis_Transaksi]]=1,0,IF(ref.Marketing[[#This Row],[Jenis_Transaksi]]=2,ref.Marketing[[#This Row],[Komisi_SLO]],35/111))</f>
        <v>0.65</v>
      </c>
      <c r="M105" s="3">
        <f>11/111</f>
        <v>9.90990990990991E-2</v>
      </c>
    </row>
    <row r="106" spans="1:15" x14ac:dyDescent="0.3">
      <c r="A106">
        <v>85</v>
      </c>
      <c r="B106" s="27" t="s">
        <v>194</v>
      </c>
      <c r="C106" s="26" t="s">
        <v>193</v>
      </c>
      <c r="E106" s="3">
        <v>5</v>
      </c>
      <c r="F106" s="24" t="str">
        <f>_xlfn.XLOOKUP(ref.Marketing[[#This Row],[Jenis_Transaksi]],ref.Transaksi[Kode_Transaksi],ref.Transaksi[Jenis_Transaksi])</f>
        <v>Beli SLO Japindo Saja</v>
      </c>
      <c r="G106">
        <v>1</v>
      </c>
      <c r="H106" s="4" t="str">
        <f>_xlfn.XLOOKUP(ref.Marketing[[#This Row],[Koordinator_Gerai]],ref.Koordinator[Kode_Koordinator],ref.Koordinator[Koordinator_Gerai])</f>
        <v>ARISKI RAMANDA</v>
      </c>
      <c r="I106">
        <v>0</v>
      </c>
      <c r="J106" s="1">
        <f>_xlfn.XLOOKUP(ref.Marketing[[#This Row],[Jenis_Transaksi]],ref.Transaksi[Kode_Transaksi],ref.Transaksi[Komisi_SLO])</f>
        <v>0.65</v>
      </c>
      <c r="K106" s="16">
        <f>IF(ref.Marketing[[#This Row],[Jenis_Transaksi]]=1,0,IF(ref.Marketing[[#This Row],[Jenis_Transaksi]]=2,25/100,17/111))</f>
        <v>0.15315315315315314</v>
      </c>
      <c r="L106" s="19">
        <f>IF(ref.Marketing[[#This Row],[Jenis_Transaksi]]=1,0,IF(ref.Marketing[[#This Row],[Jenis_Transaksi]]=2,ref.Marketing[[#This Row],[Komisi_SLO]],35/111))</f>
        <v>0.31531531531531531</v>
      </c>
      <c r="M106" s="3">
        <f t="shared" si="4"/>
        <v>9.90990990990991E-2</v>
      </c>
    </row>
    <row r="107" spans="1:15" x14ac:dyDescent="0.3">
      <c r="A107">
        <v>86</v>
      </c>
      <c r="B107" s="26" t="s">
        <v>193</v>
      </c>
      <c r="C107" s="26" t="s">
        <v>193</v>
      </c>
      <c r="E107" s="3">
        <v>5</v>
      </c>
      <c r="F107" s="24" t="str">
        <f>_xlfn.XLOOKUP(ref.Marketing[[#This Row],[Jenis_Transaksi]],ref.Transaksi[Kode_Transaksi],ref.Transaksi[Jenis_Transaksi])</f>
        <v>Beli SLO Japindo Saja</v>
      </c>
      <c r="G107">
        <v>1</v>
      </c>
      <c r="H107" s="4" t="str">
        <f>_xlfn.XLOOKUP(ref.Marketing[[#This Row],[Koordinator_Gerai]],ref.Koordinator[Kode_Koordinator],ref.Koordinator[Koordinator_Gerai])</f>
        <v>ARISKI RAMANDA</v>
      </c>
      <c r="I107">
        <v>0</v>
      </c>
      <c r="J107" s="1">
        <f>_xlfn.XLOOKUP(ref.Marketing[[#This Row],[Jenis_Transaksi]],ref.Transaksi[Kode_Transaksi],ref.Transaksi[Komisi_SLO])</f>
        <v>0.65</v>
      </c>
      <c r="K107" s="16">
        <f>IF(ref.Marketing[[#This Row],[Jenis_Transaksi]]=1,0,IF(ref.Marketing[[#This Row],[Jenis_Transaksi]]=2,25/100,17/111))</f>
        <v>0.15315315315315314</v>
      </c>
      <c r="L107" s="19">
        <f>IF(ref.Marketing[[#This Row],[Jenis_Transaksi]]=1,0,IF(ref.Marketing[[#This Row],[Jenis_Transaksi]]=2,ref.Marketing[[#This Row],[Komisi_SLO]],35/111))</f>
        <v>0.31531531531531531</v>
      </c>
      <c r="M107" s="3">
        <f t="shared" si="4"/>
        <v>9.90990990990991E-2</v>
      </c>
    </row>
    <row r="108" spans="1:15" x14ac:dyDescent="0.3">
      <c r="A108">
        <v>87</v>
      </c>
      <c r="B108" t="s">
        <v>200</v>
      </c>
      <c r="C108" t="s">
        <v>200</v>
      </c>
      <c r="E108" s="3">
        <v>3</v>
      </c>
      <c r="F108" s="28" t="str">
        <f>_xlfn.XLOOKUP(ref.Marketing[[#This Row],[Jenis_Transaksi]],ref.Transaksi[Kode_Transaksi],ref.Transaksi[Jenis_Transaksi])</f>
        <v>Beli NIDI + SLO JAPINDO</v>
      </c>
      <c r="G108">
        <v>1</v>
      </c>
      <c r="H108" s="4" t="s">
        <v>3</v>
      </c>
      <c r="I108">
        <v>15000</v>
      </c>
      <c r="J108" s="1">
        <f>_xlfn.XLOOKUP(ref.Marketing[[#This Row],[Jenis_Transaksi]],ref.Transaksi[Kode_Transaksi],ref.Transaksi[Komisi_SLO])</f>
        <v>0.65</v>
      </c>
      <c r="K108" s="16">
        <f>IF(ref.Marketing[[#This Row],[Jenis_Transaksi]]=1,0,IF(ref.Marketing[[#This Row],[Jenis_Transaksi]]=2,25/100,17/111))</f>
        <v>0.15315315315315314</v>
      </c>
      <c r="L108" s="19">
        <f>IF(ref.Marketing[[#This Row],[Jenis_Transaksi]]=1,0,IF(ref.Marketing[[#This Row],[Jenis_Transaksi]]=2,ref.Marketing[[#This Row],[Komisi_SLO]],35/111))</f>
        <v>0.31531531531531531</v>
      </c>
      <c r="M108" s="3">
        <f t="shared" si="4"/>
        <v>9.90990990990991E-2</v>
      </c>
    </row>
    <row r="109" spans="1:15" x14ac:dyDescent="0.3">
      <c r="A109">
        <v>88</v>
      </c>
      <c r="B109" t="s">
        <v>206</v>
      </c>
      <c r="C109" t="s">
        <v>206</v>
      </c>
      <c r="E109" s="3">
        <v>3</v>
      </c>
      <c r="F109" s="24" t="str">
        <f>_xlfn.XLOOKUP(ref.Marketing[[#This Row],[Jenis_Transaksi]],ref.Transaksi[Kode_Transaksi],ref.Transaksi[Jenis_Transaksi])</f>
        <v>Beli NIDI + SLO JAPINDO</v>
      </c>
      <c r="G109">
        <v>11</v>
      </c>
      <c r="H109" s="4" t="str">
        <f>_xlfn.XLOOKUP(ref.Marketing[[#This Row],[Koordinator_Gerai]],ref.Koordinator[Kode_Koordinator],ref.Koordinator[Koordinator_Gerai])</f>
        <v>ZAIRIL</v>
      </c>
      <c r="I109">
        <v>15000</v>
      </c>
      <c r="J109" s="1">
        <f>_xlfn.XLOOKUP(ref.Marketing[[#This Row],[Jenis_Transaksi]],ref.Transaksi[Kode_Transaksi],ref.Transaksi[Komisi_SLO])</f>
        <v>0.65</v>
      </c>
      <c r="K109" s="8">
        <f>IF(ref.Marketing[[#This Row],[Jenis_Transaksi]]=1,0,IF(ref.Marketing[[#This Row],[Jenis_Transaksi]]=2,25/100,17/111))</f>
        <v>0.15315315315315314</v>
      </c>
      <c r="L109" s="19">
        <f>IF(ref.Marketing[[#This Row],[Jenis_Transaksi]]=1,0,IF(ref.Marketing[[#This Row],[Jenis_Transaksi]]=2,ref.Marketing[[#This Row],[Komisi_SLO]],35/111))</f>
        <v>0.31531531531531531</v>
      </c>
      <c r="M109" s="3">
        <f>11/111</f>
        <v>9.90990990990991E-2</v>
      </c>
    </row>
    <row r="110" spans="1:15" x14ac:dyDescent="0.3">
      <c r="A110">
        <v>992</v>
      </c>
      <c r="B110" t="s">
        <v>208</v>
      </c>
      <c r="C110" t="s">
        <v>208</v>
      </c>
      <c r="E110" s="12">
        <v>1</v>
      </c>
      <c r="F110" s="28" t="s">
        <v>144</v>
      </c>
      <c r="G110">
        <v>9</v>
      </c>
      <c r="H110" s="4" t="s">
        <v>85</v>
      </c>
      <c r="I110">
        <v>15000</v>
      </c>
      <c r="J110" s="25">
        <f>_xlfn.XLOOKUP(ref.Marketing[[#This Row],[Jenis_Transaksi]],ref.Transaksi[Kode_Transaksi],ref.Transaksi[Komisi_SLO])</f>
        <v>0</v>
      </c>
      <c r="K110" s="8">
        <f>IF(ref.Marketing[[#This Row],[Jenis_Transaksi]]=1,0,IF(ref.Marketing[[#This Row],[Jenis_Transaksi]]=2,25/100,17/111))</f>
        <v>0</v>
      </c>
      <c r="L110" s="9">
        <f>IF(ref.Marketing[[#This Row],[Jenis_Transaksi]]=1,0,IF(ref.Marketing[[#This Row],[Jenis_Transaksi]]=2,ref.Marketing[[#This Row],[Komisi_SLO]],35/111))</f>
        <v>0</v>
      </c>
      <c r="M110" s="10">
        <f t="shared" ref="M110:M111" si="5">11/111</f>
        <v>9.90990990990991E-2</v>
      </c>
      <c r="N110"/>
      <c r="O110"/>
    </row>
    <row r="111" spans="1:15" x14ac:dyDescent="0.3">
      <c r="A111">
        <v>993</v>
      </c>
      <c r="B111" t="s">
        <v>209</v>
      </c>
      <c r="C111" t="s">
        <v>209</v>
      </c>
      <c r="E111" s="12">
        <v>1</v>
      </c>
      <c r="F111" s="28" t="s">
        <v>144</v>
      </c>
      <c r="G111">
        <v>9</v>
      </c>
      <c r="H111" s="4" t="s">
        <v>85</v>
      </c>
      <c r="I111">
        <v>15000</v>
      </c>
      <c r="J111" s="25">
        <f>_xlfn.XLOOKUP(ref.Marketing[[#This Row],[Jenis_Transaksi]],ref.Transaksi[Kode_Transaksi],ref.Transaksi[Komisi_SLO])</f>
        <v>0</v>
      </c>
      <c r="K111" s="8">
        <f>IF(ref.Marketing[[#This Row],[Jenis_Transaksi]]=1,0,IF(ref.Marketing[[#This Row],[Jenis_Transaksi]]=2,25/100,17/111))</f>
        <v>0</v>
      </c>
      <c r="L111" s="9">
        <f>IF(ref.Marketing[[#This Row],[Jenis_Transaksi]]=1,0,IF(ref.Marketing[[#This Row],[Jenis_Transaksi]]=2,ref.Marketing[[#This Row],[Komisi_SLO]],35/111))</f>
        <v>0</v>
      </c>
      <c r="M111" s="10">
        <f t="shared" si="5"/>
        <v>9.90990990990991E-2</v>
      </c>
      <c r="N111"/>
      <c r="O111"/>
    </row>
  </sheetData>
  <phoneticPr fontId="1" type="noConversion"/>
  <pageMargins left="0.7" right="0.7" top="0.75" bottom="0.75" header="0.3" footer="0.3"/>
  <pageSetup scale="36"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20"/>
  <sheetViews>
    <sheetView workbookViewId="0">
      <selection activeCell="E25" sqref="E25"/>
    </sheetView>
  </sheetViews>
  <sheetFormatPr defaultRowHeight="14.4" x14ac:dyDescent="0.3"/>
  <cols>
    <col min="2" max="2" width="18.5546875" bestFit="1" customWidth="1"/>
    <col min="4" max="5" width="26.5546875" bestFit="1" customWidth="1"/>
  </cols>
  <sheetData>
    <row r="1" spans="2:5" x14ac:dyDescent="0.3">
      <c r="D1" t="s">
        <v>191</v>
      </c>
    </row>
    <row r="2" spans="2:5" x14ac:dyDescent="0.3">
      <c r="D2" t="s">
        <v>36</v>
      </c>
      <c r="E2" t="str" cm="1">
        <f t="array" ref="E2:E26">_xlfn.UNIQUE(D:D)</f>
        <v>NAMA AKUN PEMOHON</v>
      </c>
    </row>
    <row r="3" spans="2:5" x14ac:dyDescent="0.3">
      <c r="B3" t="s">
        <v>182</v>
      </c>
      <c r="D3" t="s">
        <v>36</v>
      </c>
      <c r="E3" t="str">
        <v>GDAA-IDI</v>
      </c>
    </row>
    <row r="4" spans="2:5" x14ac:dyDescent="0.3">
      <c r="B4" t="s">
        <v>188</v>
      </c>
      <c r="D4" t="s">
        <v>36</v>
      </c>
      <c r="E4" t="str">
        <v>GDAA-SKL</v>
      </c>
    </row>
    <row r="5" spans="2:5" x14ac:dyDescent="0.3">
      <c r="B5" t="s">
        <v>189</v>
      </c>
      <c r="D5" t="s">
        <v>36</v>
      </c>
      <c r="E5" t="str">
        <v>GDAA_ASTAREN__03</v>
      </c>
    </row>
    <row r="6" spans="2:5" x14ac:dyDescent="0.3">
      <c r="B6" t="s">
        <v>40</v>
      </c>
      <c r="D6" t="s">
        <v>36</v>
      </c>
      <c r="E6" t="str">
        <v>GDAA_ASTAREN__01</v>
      </c>
    </row>
    <row r="7" spans="2:5" x14ac:dyDescent="0.3">
      <c r="B7" t="s">
        <v>190</v>
      </c>
      <c r="D7" t="s">
        <v>36</v>
      </c>
      <c r="E7" t="str">
        <v>GDAA_ASTAREN__06</v>
      </c>
    </row>
    <row r="8" spans="2:5" x14ac:dyDescent="0.3">
      <c r="B8" t="s">
        <v>187</v>
      </c>
      <c r="D8" t="s">
        <v>36</v>
      </c>
      <c r="E8" t="str">
        <v>GDAA_JRMM</v>
      </c>
    </row>
    <row r="9" spans="2:5" x14ac:dyDescent="0.3">
      <c r="D9" t="s">
        <v>57</v>
      </c>
      <c r="E9" t="str">
        <v>GDAA-SAMALANGA</v>
      </c>
    </row>
    <row r="10" spans="2:5" x14ac:dyDescent="0.3">
      <c r="D10" t="s">
        <v>57</v>
      </c>
      <c r="E10" t="str">
        <v>GDAA-TNM</v>
      </c>
    </row>
    <row r="11" spans="2:5" x14ac:dyDescent="0.3">
      <c r="D11" t="s">
        <v>169</v>
      </c>
      <c r="E11" t="str">
        <v>GDAA_ASTAREN__02</v>
      </c>
    </row>
    <row r="12" spans="2:5" x14ac:dyDescent="0.3">
      <c r="D12" t="s">
        <v>169</v>
      </c>
      <c r="E12" t="str">
        <v>GERAI TA</v>
      </c>
    </row>
    <row r="13" spans="2:5" x14ac:dyDescent="0.3">
      <c r="D13" t="s">
        <v>170</v>
      </c>
      <c r="E13" t="str">
        <v xml:space="preserve">GDAA-ALAMSYAH </v>
      </c>
    </row>
    <row r="14" spans="2:5" x14ac:dyDescent="0.3">
      <c r="D14" t="s">
        <v>170</v>
      </c>
      <c r="E14" t="str">
        <v>HARTANA GROUP</v>
      </c>
    </row>
    <row r="15" spans="2:5" x14ac:dyDescent="0.3">
      <c r="D15" t="s">
        <v>170</v>
      </c>
      <c r="E15" t="str">
        <v>GDAA_FAHRI</v>
      </c>
    </row>
    <row r="16" spans="2:5" x14ac:dyDescent="0.3">
      <c r="D16" t="s">
        <v>170</v>
      </c>
      <c r="E16" t="str">
        <v>GDAA-NYSA</v>
      </c>
    </row>
    <row r="17" spans="4:5" x14ac:dyDescent="0.3">
      <c r="D17" t="s">
        <v>170</v>
      </c>
      <c r="E17" t="str">
        <v>GERAI DAYA RAKAN TRUMON</v>
      </c>
    </row>
    <row r="18" spans="4:5" x14ac:dyDescent="0.3">
      <c r="D18" t="s">
        <v>172</v>
      </c>
      <c r="E18" t="str">
        <v>GERAI DAYA IDI</v>
      </c>
    </row>
    <row r="19" spans="4:5" x14ac:dyDescent="0.3">
      <c r="D19" t="s">
        <v>69</v>
      </c>
      <c r="E19" t="str">
        <v>GDAA-GDP</v>
      </c>
    </row>
    <row r="20" spans="4:5" x14ac:dyDescent="0.3">
      <c r="D20" t="s">
        <v>69</v>
      </c>
      <c r="E20" t="str">
        <v>GDAA-BKJ</v>
      </c>
    </row>
    <row r="21" spans="4:5" x14ac:dyDescent="0.3">
      <c r="D21" t="s">
        <v>69</v>
      </c>
      <c r="E21" t="str">
        <v>GDAA-JANARATA</v>
      </c>
    </row>
    <row r="22" spans="4:5" x14ac:dyDescent="0.3">
      <c r="D22" t="s">
        <v>69</v>
      </c>
      <c r="E22" t="str">
        <v>GDAA-BIREUEN</v>
      </c>
    </row>
    <row r="23" spans="4:5" x14ac:dyDescent="0.3">
      <c r="D23" t="s">
        <v>69</v>
      </c>
      <c r="E23" t="str">
        <v>GDAA_ASTAREN__07</v>
      </c>
    </row>
    <row r="24" spans="4:5" x14ac:dyDescent="0.3">
      <c r="D24" t="s">
        <v>69</v>
      </c>
      <c r="E24" t="str">
        <v>GDAA_REZA LSA</v>
      </c>
    </row>
    <row r="25" spans="4:5" x14ac:dyDescent="0.3">
      <c r="D25" t="s">
        <v>69</v>
      </c>
      <c r="E25" t="str">
        <v>FAISAL MAHDI</v>
      </c>
    </row>
    <row r="26" spans="4:5" x14ac:dyDescent="0.3">
      <c r="D26" t="s">
        <v>69</v>
      </c>
      <c r="E26">
        <v>0</v>
      </c>
    </row>
    <row r="27" spans="4:5" x14ac:dyDescent="0.3">
      <c r="D27" t="s">
        <v>69</v>
      </c>
    </row>
    <row r="28" spans="4:5" x14ac:dyDescent="0.3">
      <c r="D28" t="s">
        <v>53</v>
      </c>
    </row>
    <row r="29" spans="4:5" x14ac:dyDescent="0.3">
      <c r="D29" t="s">
        <v>36</v>
      </c>
    </row>
    <row r="30" spans="4:5" x14ac:dyDescent="0.3">
      <c r="D30" t="s">
        <v>36</v>
      </c>
    </row>
    <row r="31" spans="4:5" x14ac:dyDescent="0.3">
      <c r="D31" t="s">
        <v>36</v>
      </c>
    </row>
    <row r="32" spans="4:5" x14ac:dyDescent="0.3">
      <c r="D32" t="s">
        <v>59</v>
      </c>
    </row>
    <row r="33" spans="4:4" x14ac:dyDescent="0.3">
      <c r="D33" t="s">
        <v>57</v>
      </c>
    </row>
    <row r="34" spans="4:4" x14ac:dyDescent="0.3">
      <c r="D34" t="s">
        <v>168</v>
      </c>
    </row>
    <row r="35" spans="4:4" x14ac:dyDescent="0.3">
      <c r="D35" t="s">
        <v>36</v>
      </c>
    </row>
    <row r="36" spans="4:4" x14ac:dyDescent="0.3">
      <c r="D36" t="s">
        <v>69</v>
      </c>
    </row>
    <row r="37" spans="4:4" x14ac:dyDescent="0.3">
      <c r="D37" t="s">
        <v>69</v>
      </c>
    </row>
    <row r="38" spans="4:4" x14ac:dyDescent="0.3">
      <c r="D38" t="s">
        <v>173</v>
      </c>
    </row>
    <row r="39" spans="4:4" x14ac:dyDescent="0.3">
      <c r="D39" t="s">
        <v>173</v>
      </c>
    </row>
    <row r="40" spans="4:4" x14ac:dyDescent="0.3">
      <c r="D40" t="s">
        <v>173</v>
      </c>
    </row>
    <row r="41" spans="4:4" x14ac:dyDescent="0.3">
      <c r="D41" t="s">
        <v>173</v>
      </c>
    </row>
    <row r="42" spans="4:4" x14ac:dyDescent="0.3">
      <c r="D42" t="s">
        <v>173</v>
      </c>
    </row>
    <row r="43" spans="4:4" x14ac:dyDescent="0.3">
      <c r="D43" t="s">
        <v>173</v>
      </c>
    </row>
    <row r="44" spans="4:4" x14ac:dyDescent="0.3">
      <c r="D44" t="s">
        <v>173</v>
      </c>
    </row>
    <row r="45" spans="4:4" x14ac:dyDescent="0.3">
      <c r="D45" t="s">
        <v>173</v>
      </c>
    </row>
    <row r="46" spans="4:4" x14ac:dyDescent="0.3">
      <c r="D46" t="s">
        <v>173</v>
      </c>
    </row>
    <row r="47" spans="4:4" x14ac:dyDescent="0.3">
      <c r="D47" t="s">
        <v>173</v>
      </c>
    </row>
    <row r="48" spans="4:4" x14ac:dyDescent="0.3">
      <c r="D48" t="s">
        <v>36</v>
      </c>
    </row>
    <row r="49" spans="4:4" x14ac:dyDescent="0.3">
      <c r="D49" t="s">
        <v>36</v>
      </c>
    </row>
    <row r="50" spans="4:4" x14ac:dyDescent="0.3">
      <c r="D50" t="s">
        <v>69</v>
      </c>
    </row>
    <row r="51" spans="4:4" x14ac:dyDescent="0.3">
      <c r="D51" t="s">
        <v>69</v>
      </c>
    </row>
    <row r="52" spans="4:4" x14ac:dyDescent="0.3">
      <c r="D52" t="s">
        <v>151</v>
      </c>
    </row>
    <row r="53" spans="4:4" x14ac:dyDescent="0.3">
      <c r="D53" t="s">
        <v>151</v>
      </c>
    </row>
    <row r="54" spans="4:4" x14ac:dyDescent="0.3">
      <c r="D54" t="s">
        <v>151</v>
      </c>
    </row>
    <row r="55" spans="4:4" x14ac:dyDescent="0.3">
      <c r="D55" t="s">
        <v>151</v>
      </c>
    </row>
    <row r="56" spans="4:4" x14ac:dyDescent="0.3">
      <c r="D56" t="s">
        <v>151</v>
      </c>
    </row>
    <row r="57" spans="4:4" x14ac:dyDescent="0.3">
      <c r="D57" t="s">
        <v>151</v>
      </c>
    </row>
    <row r="58" spans="4:4" x14ac:dyDescent="0.3">
      <c r="D58" t="s">
        <v>151</v>
      </c>
    </row>
    <row r="59" spans="4:4" x14ac:dyDescent="0.3">
      <c r="D59" t="s">
        <v>151</v>
      </c>
    </row>
    <row r="60" spans="4:4" x14ac:dyDescent="0.3">
      <c r="D60" t="s">
        <v>168</v>
      </c>
    </row>
    <row r="61" spans="4:4" x14ac:dyDescent="0.3">
      <c r="D61" t="s">
        <v>168</v>
      </c>
    </row>
    <row r="62" spans="4:4" x14ac:dyDescent="0.3">
      <c r="D62" t="s">
        <v>168</v>
      </c>
    </row>
    <row r="63" spans="4:4" x14ac:dyDescent="0.3">
      <c r="D63" t="s">
        <v>69</v>
      </c>
    </row>
    <row r="64" spans="4:4" x14ac:dyDescent="0.3">
      <c r="D64" t="s">
        <v>168</v>
      </c>
    </row>
    <row r="65" spans="4:4" x14ac:dyDescent="0.3">
      <c r="D65" t="s">
        <v>173</v>
      </c>
    </row>
    <row r="66" spans="4:4" x14ac:dyDescent="0.3">
      <c r="D66" t="s">
        <v>173</v>
      </c>
    </row>
    <row r="67" spans="4:4" x14ac:dyDescent="0.3">
      <c r="D67" t="s">
        <v>173</v>
      </c>
    </row>
    <row r="68" spans="4:4" x14ac:dyDescent="0.3">
      <c r="D68" t="s">
        <v>173</v>
      </c>
    </row>
    <row r="69" spans="4:4" x14ac:dyDescent="0.3">
      <c r="D69" t="s">
        <v>173</v>
      </c>
    </row>
    <row r="70" spans="4:4" x14ac:dyDescent="0.3">
      <c r="D70" t="s">
        <v>173</v>
      </c>
    </row>
    <row r="71" spans="4:4" x14ac:dyDescent="0.3">
      <c r="D71" t="s">
        <v>173</v>
      </c>
    </row>
    <row r="72" spans="4:4" x14ac:dyDescent="0.3">
      <c r="D72" t="s">
        <v>69</v>
      </c>
    </row>
    <row r="73" spans="4:4" x14ac:dyDescent="0.3">
      <c r="D73" t="s">
        <v>69</v>
      </c>
    </row>
    <row r="74" spans="4:4" x14ac:dyDescent="0.3">
      <c r="D74" t="s">
        <v>69</v>
      </c>
    </row>
    <row r="75" spans="4:4" x14ac:dyDescent="0.3">
      <c r="D75" t="s">
        <v>59</v>
      </c>
    </row>
    <row r="76" spans="4:4" x14ac:dyDescent="0.3">
      <c r="D76" t="s">
        <v>59</v>
      </c>
    </row>
    <row r="77" spans="4:4" x14ac:dyDescent="0.3">
      <c r="D77" t="s">
        <v>59</v>
      </c>
    </row>
    <row r="78" spans="4:4" x14ac:dyDescent="0.3">
      <c r="D78" t="s">
        <v>81</v>
      </c>
    </row>
    <row r="79" spans="4:4" x14ac:dyDescent="0.3">
      <c r="D79" t="s">
        <v>168</v>
      </c>
    </row>
    <row r="80" spans="4:4" x14ac:dyDescent="0.3">
      <c r="D80" t="s">
        <v>151</v>
      </c>
    </row>
    <row r="81" spans="4:4" x14ac:dyDescent="0.3">
      <c r="D81" t="s">
        <v>151</v>
      </c>
    </row>
    <row r="82" spans="4:4" x14ac:dyDescent="0.3">
      <c r="D82" t="s">
        <v>151</v>
      </c>
    </row>
    <row r="83" spans="4:4" x14ac:dyDescent="0.3">
      <c r="D83" t="s">
        <v>151</v>
      </c>
    </row>
    <row r="84" spans="4:4" x14ac:dyDescent="0.3">
      <c r="D84" t="s">
        <v>173</v>
      </c>
    </row>
    <row r="85" spans="4:4" x14ac:dyDescent="0.3">
      <c r="D85" t="s">
        <v>169</v>
      </c>
    </row>
    <row r="86" spans="4:4" x14ac:dyDescent="0.3">
      <c r="D86" t="s">
        <v>59</v>
      </c>
    </row>
    <row r="87" spans="4:4" x14ac:dyDescent="0.3">
      <c r="D87" t="s">
        <v>59</v>
      </c>
    </row>
    <row r="88" spans="4:4" x14ac:dyDescent="0.3">
      <c r="D88" t="s">
        <v>59</v>
      </c>
    </row>
    <row r="89" spans="4:4" x14ac:dyDescent="0.3">
      <c r="D89" t="s">
        <v>59</v>
      </c>
    </row>
    <row r="90" spans="4:4" x14ac:dyDescent="0.3">
      <c r="D90" t="s">
        <v>59</v>
      </c>
    </row>
    <row r="91" spans="4:4" x14ac:dyDescent="0.3">
      <c r="D91" t="s">
        <v>36</v>
      </c>
    </row>
    <row r="92" spans="4:4" x14ac:dyDescent="0.3">
      <c r="D92" t="s">
        <v>36</v>
      </c>
    </row>
    <row r="93" spans="4:4" x14ac:dyDescent="0.3">
      <c r="D93" t="s">
        <v>36</v>
      </c>
    </row>
    <row r="94" spans="4:4" x14ac:dyDescent="0.3">
      <c r="D94" t="s">
        <v>36</v>
      </c>
    </row>
    <row r="95" spans="4:4" x14ac:dyDescent="0.3">
      <c r="D95" t="s">
        <v>36</v>
      </c>
    </row>
    <row r="96" spans="4:4" x14ac:dyDescent="0.3">
      <c r="D96" t="s">
        <v>81</v>
      </c>
    </row>
    <row r="97" spans="4:4" x14ac:dyDescent="0.3">
      <c r="D97" t="s">
        <v>36</v>
      </c>
    </row>
    <row r="98" spans="4:4" x14ac:dyDescent="0.3">
      <c r="D98" t="s">
        <v>57</v>
      </c>
    </row>
    <row r="99" spans="4:4" x14ac:dyDescent="0.3">
      <c r="D99" t="s">
        <v>57</v>
      </c>
    </row>
    <row r="100" spans="4:4" x14ac:dyDescent="0.3">
      <c r="D100" t="s">
        <v>57</v>
      </c>
    </row>
    <row r="101" spans="4:4" x14ac:dyDescent="0.3">
      <c r="D101" t="s">
        <v>57</v>
      </c>
    </row>
    <row r="102" spans="4:4" x14ac:dyDescent="0.3">
      <c r="D102" t="s">
        <v>69</v>
      </c>
    </row>
    <row r="103" spans="4:4" x14ac:dyDescent="0.3">
      <c r="D103" t="s">
        <v>69</v>
      </c>
    </row>
    <row r="104" spans="4:4" x14ac:dyDescent="0.3">
      <c r="D104" t="s">
        <v>36</v>
      </c>
    </row>
    <row r="105" spans="4:4" x14ac:dyDescent="0.3">
      <c r="D105" t="s">
        <v>168</v>
      </c>
    </row>
    <row r="106" spans="4:4" x14ac:dyDescent="0.3">
      <c r="D106" t="s">
        <v>168</v>
      </c>
    </row>
    <row r="107" spans="4:4" x14ac:dyDescent="0.3">
      <c r="D107" t="s">
        <v>69</v>
      </c>
    </row>
    <row r="108" spans="4:4" x14ac:dyDescent="0.3">
      <c r="D108" t="s">
        <v>69</v>
      </c>
    </row>
    <row r="109" spans="4:4" x14ac:dyDescent="0.3">
      <c r="D109" t="s">
        <v>65</v>
      </c>
    </row>
    <row r="110" spans="4:4" x14ac:dyDescent="0.3">
      <c r="D110" t="s">
        <v>36</v>
      </c>
    </row>
    <row r="111" spans="4:4" x14ac:dyDescent="0.3">
      <c r="D111" t="s">
        <v>36</v>
      </c>
    </row>
    <row r="112" spans="4:4" x14ac:dyDescent="0.3">
      <c r="D112" t="s">
        <v>65</v>
      </c>
    </row>
    <row r="113" spans="4:4" x14ac:dyDescent="0.3">
      <c r="D113" t="s">
        <v>36</v>
      </c>
    </row>
    <row r="114" spans="4:4" x14ac:dyDescent="0.3">
      <c r="D114" t="s">
        <v>36</v>
      </c>
    </row>
    <row r="115" spans="4:4" x14ac:dyDescent="0.3">
      <c r="D115" t="s">
        <v>168</v>
      </c>
    </row>
    <row r="116" spans="4:4" x14ac:dyDescent="0.3">
      <c r="D116" t="s">
        <v>168</v>
      </c>
    </row>
    <row r="117" spans="4:4" x14ac:dyDescent="0.3">
      <c r="D117" t="s">
        <v>168</v>
      </c>
    </row>
    <row r="118" spans="4:4" x14ac:dyDescent="0.3">
      <c r="D118" t="s">
        <v>168</v>
      </c>
    </row>
    <row r="119" spans="4:4" x14ac:dyDescent="0.3">
      <c r="D119" t="s">
        <v>168</v>
      </c>
    </row>
    <row r="120" spans="4:4" x14ac:dyDescent="0.3">
      <c r="D120" t="s">
        <v>169</v>
      </c>
    </row>
    <row r="121" spans="4:4" x14ac:dyDescent="0.3">
      <c r="D121" t="s">
        <v>69</v>
      </c>
    </row>
    <row r="122" spans="4:4" x14ac:dyDescent="0.3">
      <c r="D122" t="s">
        <v>69</v>
      </c>
    </row>
    <row r="123" spans="4:4" x14ac:dyDescent="0.3">
      <c r="D123" t="s">
        <v>69</v>
      </c>
    </row>
    <row r="124" spans="4:4" x14ac:dyDescent="0.3">
      <c r="D124" t="s">
        <v>69</v>
      </c>
    </row>
    <row r="125" spans="4:4" x14ac:dyDescent="0.3">
      <c r="D125" t="s">
        <v>69</v>
      </c>
    </row>
    <row r="126" spans="4:4" x14ac:dyDescent="0.3">
      <c r="D126" t="s">
        <v>69</v>
      </c>
    </row>
    <row r="127" spans="4:4" x14ac:dyDescent="0.3">
      <c r="D127" t="s">
        <v>49</v>
      </c>
    </row>
    <row r="128" spans="4:4" x14ac:dyDescent="0.3">
      <c r="D128" t="s">
        <v>49</v>
      </c>
    </row>
    <row r="129" spans="4:4" x14ac:dyDescent="0.3">
      <c r="D129" t="s">
        <v>49</v>
      </c>
    </row>
    <row r="130" spans="4:4" x14ac:dyDescent="0.3">
      <c r="D130" t="s">
        <v>49</v>
      </c>
    </row>
    <row r="131" spans="4:4" x14ac:dyDescent="0.3">
      <c r="D131" t="s">
        <v>151</v>
      </c>
    </row>
    <row r="132" spans="4:4" x14ac:dyDescent="0.3">
      <c r="D132" t="s">
        <v>49</v>
      </c>
    </row>
    <row r="133" spans="4:4" x14ac:dyDescent="0.3">
      <c r="D133" t="s">
        <v>49</v>
      </c>
    </row>
    <row r="134" spans="4:4" x14ac:dyDescent="0.3">
      <c r="D134" t="s">
        <v>49</v>
      </c>
    </row>
    <row r="135" spans="4:4" x14ac:dyDescent="0.3">
      <c r="D135" t="s">
        <v>49</v>
      </c>
    </row>
    <row r="136" spans="4:4" x14ac:dyDescent="0.3">
      <c r="D136" t="s">
        <v>49</v>
      </c>
    </row>
    <row r="137" spans="4:4" x14ac:dyDescent="0.3">
      <c r="D137" t="s">
        <v>49</v>
      </c>
    </row>
    <row r="138" spans="4:4" x14ac:dyDescent="0.3">
      <c r="D138" t="s">
        <v>49</v>
      </c>
    </row>
    <row r="139" spans="4:4" x14ac:dyDescent="0.3">
      <c r="D139" t="s">
        <v>168</v>
      </c>
    </row>
    <row r="140" spans="4:4" x14ac:dyDescent="0.3">
      <c r="D140" t="s">
        <v>168</v>
      </c>
    </row>
    <row r="141" spans="4:4" x14ac:dyDescent="0.3">
      <c r="D141" t="s">
        <v>152</v>
      </c>
    </row>
    <row r="142" spans="4:4" x14ac:dyDescent="0.3">
      <c r="D142" t="s">
        <v>152</v>
      </c>
    </row>
    <row r="143" spans="4:4" x14ac:dyDescent="0.3">
      <c r="D143" t="s">
        <v>152</v>
      </c>
    </row>
    <row r="144" spans="4:4" x14ac:dyDescent="0.3">
      <c r="D144" t="s">
        <v>152</v>
      </c>
    </row>
    <row r="145" spans="4:4" x14ac:dyDescent="0.3">
      <c r="D145" t="s">
        <v>152</v>
      </c>
    </row>
    <row r="146" spans="4:4" x14ac:dyDescent="0.3">
      <c r="D146" t="s">
        <v>152</v>
      </c>
    </row>
    <row r="147" spans="4:4" x14ac:dyDescent="0.3">
      <c r="D147" t="s">
        <v>152</v>
      </c>
    </row>
    <row r="148" spans="4:4" x14ac:dyDescent="0.3">
      <c r="D148" t="s">
        <v>152</v>
      </c>
    </row>
    <row r="149" spans="4:4" x14ac:dyDescent="0.3">
      <c r="D149" t="s">
        <v>152</v>
      </c>
    </row>
    <row r="150" spans="4:4" x14ac:dyDescent="0.3">
      <c r="D150" t="s">
        <v>152</v>
      </c>
    </row>
    <row r="151" spans="4:4" x14ac:dyDescent="0.3">
      <c r="D151" t="s">
        <v>173</v>
      </c>
    </row>
    <row r="152" spans="4:4" x14ac:dyDescent="0.3">
      <c r="D152" t="s">
        <v>173</v>
      </c>
    </row>
    <row r="153" spans="4:4" x14ac:dyDescent="0.3">
      <c r="D153" t="s">
        <v>173</v>
      </c>
    </row>
    <row r="154" spans="4:4" x14ac:dyDescent="0.3">
      <c r="D154" t="s">
        <v>173</v>
      </c>
    </row>
    <row r="155" spans="4:4" x14ac:dyDescent="0.3">
      <c r="D155" t="s">
        <v>173</v>
      </c>
    </row>
    <row r="156" spans="4:4" x14ac:dyDescent="0.3">
      <c r="D156" t="s">
        <v>173</v>
      </c>
    </row>
    <row r="157" spans="4:4" x14ac:dyDescent="0.3">
      <c r="D157" t="s">
        <v>173</v>
      </c>
    </row>
    <row r="158" spans="4:4" x14ac:dyDescent="0.3">
      <c r="D158" t="s">
        <v>173</v>
      </c>
    </row>
    <row r="159" spans="4:4" x14ac:dyDescent="0.3">
      <c r="D159" t="s">
        <v>173</v>
      </c>
    </row>
    <row r="160" spans="4:4" x14ac:dyDescent="0.3">
      <c r="D160" t="s">
        <v>173</v>
      </c>
    </row>
    <row r="161" spans="4:4" x14ac:dyDescent="0.3">
      <c r="D161" t="s">
        <v>173</v>
      </c>
    </row>
    <row r="162" spans="4:4" x14ac:dyDescent="0.3">
      <c r="D162" t="s">
        <v>173</v>
      </c>
    </row>
    <row r="163" spans="4:4" x14ac:dyDescent="0.3">
      <c r="D163" t="s">
        <v>173</v>
      </c>
    </row>
    <row r="164" spans="4:4" x14ac:dyDescent="0.3">
      <c r="D164" t="s">
        <v>173</v>
      </c>
    </row>
    <row r="165" spans="4:4" x14ac:dyDescent="0.3">
      <c r="D165" t="s">
        <v>173</v>
      </c>
    </row>
    <row r="166" spans="4:4" x14ac:dyDescent="0.3">
      <c r="D166" t="s">
        <v>173</v>
      </c>
    </row>
    <row r="167" spans="4:4" x14ac:dyDescent="0.3">
      <c r="D167" t="s">
        <v>173</v>
      </c>
    </row>
    <row r="168" spans="4:4" x14ac:dyDescent="0.3">
      <c r="D168" t="s">
        <v>173</v>
      </c>
    </row>
    <row r="169" spans="4:4" x14ac:dyDescent="0.3">
      <c r="D169" t="s">
        <v>173</v>
      </c>
    </row>
    <row r="170" spans="4:4" x14ac:dyDescent="0.3">
      <c r="D170" t="s">
        <v>81</v>
      </c>
    </row>
    <row r="171" spans="4:4" x14ac:dyDescent="0.3">
      <c r="D171" t="s">
        <v>81</v>
      </c>
    </row>
    <row r="172" spans="4:4" x14ac:dyDescent="0.3">
      <c r="D172" t="s">
        <v>186</v>
      </c>
    </row>
    <row r="173" spans="4:4" x14ac:dyDescent="0.3">
      <c r="D173" t="s">
        <v>59</v>
      </c>
    </row>
    <row r="174" spans="4:4" x14ac:dyDescent="0.3">
      <c r="D174" t="s">
        <v>59</v>
      </c>
    </row>
    <row r="175" spans="4:4" x14ac:dyDescent="0.3">
      <c r="D175" t="s">
        <v>59</v>
      </c>
    </row>
    <row r="176" spans="4:4" x14ac:dyDescent="0.3">
      <c r="D176" t="s">
        <v>59</v>
      </c>
    </row>
    <row r="177" spans="4:4" x14ac:dyDescent="0.3">
      <c r="D177" t="s">
        <v>59</v>
      </c>
    </row>
    <row r="178" spans="4:4" x14ac:dyDescent="0.3">
      <c r="D178" t="s">
        <v>59</v>
      </c>
    </row>
    <row r="179" spans="4:4" x14ac:dyDescent="0.3">
      <c r="D179" t="s">
        <v>34</v>
      </c>
    </row>
    <row r="180" spans="4:4" x14ac:dyDescent="0.3">
      <c r="D180" t="s">
        <v>34</v>
      </c>
    </row>
    <row r="181" spans="4:4" x14ac:dyDescent="0.3">
      <c r="D181" t="s">
        <v>53</v>
      </c>
    </row>
    <row r="182" spans="4:4" x14ac:dyDescent="0.3">
      <c r="D182" t="s">
        <v>168</v>
      </c>
    </row>
    <row r="183" spans="4:4" x14ac:dyDescent="0.3">
      <c r="D183" t="s">
        <v>168</v>
      </c>
    </row>
    <row r="184" spans="4:4" x14ac:dyDescent="0.3">
      <c r="D184" t="s">
        <v>168</v>
      </c>
    </row>
    <row r="185" spans="4:4" x14ac:dyDescent="0.3">
      <c r="D185" t="s">
        <v>168</v>
      </c>
    </row>
    <row r="186" spans="4:4" x14ac:dyDescent="0.3">
      <c r="D186" t="s">
        <v>168</v>
      </c>
    </row>
    <row r="187" spans="4:4" x14ac:dyDescent="0.3">
      <c r="D187" t="s">
        <v>34</v>
      </c>
    </row>
    <row r="188" spans="4:4" x14ac:dyDescent="0.3">
      <c r="D188" t="s">
        <v>69</v>
      </c>
    </row>
    <row r="189" spans="4:4" x14ac:dyDescent="0.3">
      <c r="D189" t="s">
        <v>69</v>
      </c>
    </row>
    <row r="190" spans="4:4" x14ac:dyDescent="0.3">
      <c r="D190" t="s">
        <v>28</v>
      </c>
    </row>
    <row r="191" spans="4:4" x14ac:dyDescent="0.3">
      <c r="D191" t="s">
        <v>28</v>
      </c>
    </row>
    <row r="192" spans="4:4" x14ac:dyDescent="0.3">
      <c r="D192" t="s">
        <v>28</v>
      </c>
    </row>
    <row r="193" spans="4:4" x14ac:dyDescent="0.3">
      <c r="D193" t="s">
        <v>28</v>
      </c>
    </row>
    <row r="194" spans="4:4" x14ac:dyDescent="0.3">
      <c r="D194" t="s">
        <v>28</v>
      </c>
    </row>
    <row r="195" spans="4:4" x14ac:dyDescent="0.3">
      <c r="D195" t="s">
        <v>28</v>
      </c>
    </row>
    <row r="196" spans="4:4" x14ac:dyDescent="0.3">
      <c r="D196" t="s">
        <v>168</v>
      </c>
    </row>
    <row r="197" spans="4:4" x14ac:dyDescent="0.3">
      <c r="D197" t="s">
        <v>168</v>
      </c>
    </row>
    <row r="198" spans="4:4" x14ac:dyDescent="0.3">
      <c r="D198" t="s">
        <v>168</v>
      </c>
    </row>
    <row r="199" spans="4:4" x14ac:dyDescent="0.3">
      <c r="D199" t="s">
        <v>168</v>
      </c>
    </row>
    <row r="200" spans="4:4" x14ac:dyDescent="0.3">
      <c r="D200" t="s">
        <v>168</v>
      </c>
    </row>
    <row r="201" spans="4:4" x14ac:dyDescent="0.3">
      <c r="D201" t="s">
        <v>168</v>
      </c>
    </row>
    <row r="202" spans="4:4" x14ac:dyDescent="0.3">
      <c r="D202" t="s">
        <v>28</v>
      </c>
    </row>
    <row r="203" spans="4:4" x14ac:dyDescent="0.3">
      <c r="D203" t="s">
        <v>28</v>
      </c>
    </row>
    <row r="204" spans="4:4" x14ac:dyDescent="0.3">
      <c r="D204" t="s">
        <v>169</v>
      </c>
    </row>
    <row r="205" spans="4:4" x14ac:dyDescent="0.3">
      <c r="D205" t="s">
        <v>169</v>
      </c>
    </row>
    <row r="206" spans="4:4" x14ac:dyDescent="0.3">
      <c r="D206" t="s">
        <v>57</v>
      </c>
    </row>
    <row r="207" spans="4:4" x14ac:dyDescent="0.3">
      <c r="D207" t="s">
        <v>59</v>
      </c>
    </row>
    <row r="208" spans="4:4" x14ac:dyDescent="0.3">
      <c r="D208" t="s">
        <v>59</v>
      </c>
    </row>
    <row r="209" spans="4:4" x14ac:dyDescent="0.3">
      <c r="D209" t="s">
        <v>59</v>
      </c>
    </row>
    <row r="210" spans="4:4" x14ac:dyDescent="0.3">
      <c r="D210" t="s">
        <v>59</v>
      </c>
    </row>
    <row r="211" spans="4:4" x14ac:dyDescent="0.3">
      <c r="D211" t="s">
        <v>59</v>
      </c>
    </row>
    <row r="212" spans="4:4" x14ac:dyDescent="0.3">
      <c r="D212" t="s">
        <v>59</v>
      </c>
    </row>
    <row r="213" spans="4:4" x14ac:dyDescent="0.3">
      <c r="D213" t="s">
        <v>59</v>
      </c>
    </row>
    <row r="214" spans="4:4" x14ac:dyDescent="0.3">
      <c r="D214" t="s">
        <v>38</v>
      </c>
    </row>
    <row r="215" spans="4:4" x14ac:dyDescent="0.3">
      <c r="D215" t="s">
        <v>38</v>
      </c>
    </row>
    <row r="216" spans="4:4" x14ac:dyDescent="0.3">
      <c r="D216" t="s">
        <v>176</v>
      </c>
    </row>
    <row r="217" spans="4:4" x14ac:dyDescent="0.3">
      <c r="D217" t="s">
        <v>176</v>
      </c>
    </row>
    <row r="218" spans="4:4" x14ac:dyDescent="0.3">
      <c r="D218" t="s">
        <v>38</v>
      </c>
    </row>
    <row r="219" spans="4:4" x14ac:dyDescent="0.3">
      <c r="D219" t="s">
        <v>38</v>
      </c>
    </row>
    <row r="220" spans="4:4" x14ac:dyDescent="0.3">
      <c r="D220" t="s">
        <v>38</v>
      </c>
    </row>
    <row r="221" spans="4:4" x14ac:dyDescent="0.3">
      <c r="D221" t="s">
        <v>38</v>
      </c>
    </row>
    <row r="222" spans="4:4" x14ac:dyDescent="0.3">
      <c r="D222" t="s">
        <v>38</v>
      </c>
    </row>
    <row r="223" spans="4:4" x14ac:dyDescent="0.3">
      <c r="D223" t="s">
        <v>38</v>
      </c>
    </row>
    <row r="224" spans="4:4" x14ac:dyDescent="0.3">
      <c r="D224" t="s">
        <v>38</v>
      </c>
    </row>
    <row r="225" spans="4:4" x14ac:dyDescent="0.3">
      <c r="D225" t="s">
        <v>38</v>
      </c>
    </row>
    <row r="226" spans="4:4" x14ac:dyDescent="0.3">
      <c r="D226" t="s">
        <v>49</v>
      </c>
    </row>
    <row r="227" spans="4:4" x14ac:dyDescent="0.3">
      <c r="D227" t="s">
        <v>38</v>
      </c>
    </row>
    <row r="228" spans="4:4" x14ac:dyDescent="0.3">
      <c r="D228" t="s">
        <v>49</v>
      </c>
    </row>
    <row r="229" spans="4:4" x14ac:dyDescent="0.3">
      <c r="D229" t="s">
        <v>38</v>
      </c>
    </row>
    <row r="230" spans="4:4" x14ac:dyDescent="0.3">
      <c r="D230" t="s">
        <v>49</v>
      </c>
    </row>
    <row r="231" spans="4:4" x14ac:dyDescent="0.3">
      <c r="D231" t="s">
        <v>49</v>
      </c>
    </row>
    <row r="232" spans="4:4" x14ac:dyDescent="0.3">
      <c r="D232" t="s">
        <v>176</v>
      </c>
    </row>
    <row r="233" spans="4:4" x14ac:dyDescent="0.3">
      <c r="D233" t="s">
        <v>49</v>
      </c>
    </row>
    <row r="234" spans="4:4" x14ac:dyDescent="0.3">
      <c r="D234" t="s">
        <v>49</v>
      </c>
    </row>
    <row r="235" spans="4:4" x14ac:dyDescent="0.3">
      <c r="D235" t="s">
        <v>176</v>
      </c>
    </row>
    <row r="236" spans="4:4" x14ac:dyDescent="0.3">
      <c r="D236" t="s">
        <v>49</v>
      </c>
    </row>
    <row r="237" spans="4:4" x14ac:dyDescent="0.3">
      <c r="D237" t="s">
        <v>49</v>
      </c>
    </row>
    <row r="238" spans="4:4" x14ac:dyDescent="0.3">
      <c r="D238" t="s">
        <v>49</v>
      </c>
    </row>
    <row r="239" spans="4:4" x14ac:dyDescent="0.3">
      <c r="D239" t="s">
        <v>49</v>
      </c>
    </row>
    <row r="240" spans="4:4" x14ac:dyDescent="0.3">
      <c r="D240" t="s">
        <v>53</v>
      </c>
    </row>
    <row r="241" spans="4:4" x14ac:dyDescent="0.3">
      <c r="D241" t="s">
        <v>53</v>
      </c>
    </row>
    <row r="242" spans="4:4" x14ac:dyDescent="0.3">
      <c r="D242" t="s">
        <v>53</v>
      </c>
    </row>
    <row r="243" spans="4:4" x14ac:dyDescent="0.3">
      <c r="D243" t="s">
        <v>53</v>
      </c>
    </row>
    <row r="244" spans="4:4" x14ac:dyDescent="0.3">
      <c r="D244" t="s">
        <v>168</v>
      </c>
    </row>
    <row r="245" spans="4:4" x14ac:dyDescent="0.3">
      <c r="D245" t="s">
        <v>151</v>
      </c>
    </row>
    <row r="246" spans="4:4" x14ac:dyDescent="0.3">
      <c r="D246" t="s">
        <v>151</v>
      </c>
    </row>
    <row r="247" spans="4:4" x14ac:dyDescent="0.3">
      <c r="D247" t="s">
        <v>171</v>
      </c>
    </row>
    <row r="248" spans="4:4" x14ac:dyDescent="0.3">
      <c r="D248" t="s">
        <v>59</v>
      </c>
    </row>
    <row r="249" spans="4:4" x14ac:dyDescent="0.3">
      <c r="D249" t="s">
        <v>59</v>
      </c>
    </row>
    <row r="250" spans="4:4" x14ac:dyDescent="0.3">
      <c r="D250" t="s">
        <v>59</v>
      </c>
    </row>
    <row r="251" spans="4:4" x14ac:dyDescent="0.3">
      <c r="D251" t="s">
        <v>59</v>
      </c>
    </row>
    <row r="252" spans="4:4" x14ac:dyDescent="0.3">
      <c r="D252" t="s">
        <v>59</v>
      </c>
    </row>
    <row r="253" spans="4:4" x14ac:dyDescent="0.3">
      <c r="D253" t="s">
        <v>59</v>
      </c>
    </row>
    <row r="254" spans="4:4" x14ac:dyDescent="0.3">
      <c r="D254" t="s">
        <v>49</v>
      </c>
    </row>
    <row r="255" spans="4:4" x14ac:dyDescent="0.3">
      <c r="D255" t="s">
        <v>176</v>
      </c>
    </row>
    <row r="256" spans="4:4" x14ac:dyDescent="0.3">
      <c r="D256" t="s">
        <v>176</v>
      </c>
    </row>
    <row r="257" spans="4:4" x14ac:dyDescent="0.3">
      <c r="D257" t="s">
        <v>176</v>
      </c>
    </row>
    <row r="258" spans="4:4" x14ac:dyDescent="0.3">
      <c r="D258" t="s">
        <v>176</v>
      </c>
    </row>
    <row r="259" spans="4:4" x14ac:dyDescent="0.3">
      <c r="D259" t="s">
        <v>176</v>
      </c>
    </row>
    <row r="260" spans="4:4" x14ac:dyDescent="0.3">
      <c r="D260" t="s">
        <v>168</v>
      </c>
    </row>
    <row r="261" spans="4:4" x14ac:dyDescent="0.3">
      <c r="D261" t="s">
        <v>170</v>
      </c>
    </row>
    <row r="262" spans="4:4" x14ac:dyDescent="0.3">
      <c r="D262" t="s">
        <v>170</v>
      </c>
    </row>
    <row r="263" spans="4:4" x14ac:dyDescent="0.3">
      <c r="D263" t="s">
        <v>170</v>
      </c>
    </row>
    <row r="264" spans="4:4" x14ac:dyDescent="0.3">
      <c r="D264" t="s">
        <v>170</v>
      </c>
    </row>
    <row r="265" spans="4:4" x14ac:dyDescent="0.3">
      <c r="D265" t="s">
        <v>170</v>
      </c>
    </row>
    <row r="266" spans="4:4" x14ac:dyDescent="0.3">
      <c r="D266" t="s">
        <v>170</v>
      </c>
    </row>
    <row r="267" spans="4:4" x14ac:dyDescent="0.3">
      <c r="D267" t="s">
        <v>170</v>
      </c>
    </row>
    <row r="268" spans="4:4" x14ac:dyDescent="0.3">
      <c r="D268" t="s">
        <v>170</v>
      </c>
    </row>
    <row r="269" spans="4:4" x14ac:dyDescent="0.3">
      <c r="D269" t="s">
        <v>170</v>
      </c>
    </row>
    <row r="270" spans="4:4" x14ac:dyDescent="0.3">
      <c r="D270" t="s">
        <v>69</v>
      </c>
    </row>
    <row r="271" spans="4:4" x14ac:dyDescent="0.3">
      <c r="D271" t="s">
        <v>69</v>
      </c>
    </row>
    <row r="272" spans="4:4" x14ac:dyDescent="0.3">
      <c r="D272" t="s">
        <v>69</v>
      </c>
    </row>
    <row r="273" spans="4:4" x14ac:dyDescent="0.3">
      <c r="D273" t="s">
        <v>69</v>
      </c>
    </row>
    <row r="274" spans="4:4" x14ac:dyDescent="0.3">
      <c r="D274" t="s">
        <v>69</v>
      </c>
    </row>
    <row r="275" spans="4:4" x14ac:dyDescent="0.3">
      <c r="D275" t="s">
        <v>69</v>
      </c>
    </row>
    <row r="276" spans="4:4" x14ac:dyDescent="0.3">
      <c r="D276" t="s">
        <v>69</v>
      </c>
    </row>
    <row r="277" spans="4:4" x14ac:dyDescent="0.3">
      <c r="D277" t="s">
        <v>69</v>
      </c>
    </row>
    <row r="278" spans="4:4" x14ac:dyDescent="0.3">
      <c r="D278" t="s">
        <v>69</v>
      </c>
    </row>
    <row r="279" spans="4:4" x14ac:dyDescent="0.3">
      <c r="D279" t="s">
        <v>152</v>
      </c>
    </row>
    <row r="280" spans="4:4" x14ac:dyDescent="0.3">
      <c r="D280" t="s">
        <v>152</v>
      </c>
    </row>
    <row r="281" spans="4:4" x14ac:dyDescent="0.3">
      <c r="D281" t="s">
        <v>152</v>
      </c>
    </row>
    <row r="282" spans="4:4" x14ac:dyDescent="0.3">
      <c r="D282" t="s">
        <v>172</v>
      </c>
    </row>
    <row r="283" spans="4:4" x14ac:dyDescent="0.3">
      <c r="D283" t="s">
        <v>59</v>
      </c>
    </row>
    <row r="284" spans="4:4" x14ac:dyDescent="0.3">
      <c r="D284" t="s">
        <v>59</v>
      </c>
    </row>
    <row r="285" spans="4:4" x14ac:dyDescent="0.3">
      <c r="D285" t="s">
        <v>59</v>
      </c>
    </row>
    <row r="286" spans="4:4" x14ac:dyDescent="0.3">
      <c r="D286" t="s">
        <v>168</v>
      </c>
    </row>
    <row r="287" spans="4:4" x14ac:dyDescent="0.3">
      <c r="D287" t="s">
        <v>168</v>
      </c>
    </row>
    <row r="288" spans="4:4" x14ac:dyDescent="0.3">
      <c r="D288" t="s">
        <v>168</v>
      </c>
    </row>
    <row r="289" spans="4:4" x14ac:dyDescent="0.3">
      <c r="D289" t="s">
        <v>168</v>
      </c>
    </row>
    <row r="290" spans="4:4" x14ac:dyDescent="0.3">
      <c r="D290" t="s">
        <v>168</v>
      </c>
    </row>
    <row r="291" spans="4:4" x14ac:dyDescent="0.3">
      <c r="D291" t="s">
        <v>173</v>
      </c>
    </row>
    <row r="292" spans="4:4" x14ac:dyDescent="0.3">
      <c r="D292" t="s">
        <v>34</v>
      </c>
    </row>
    <row r="293" spans="4:4" x14ac:dyDescent="0.3">
      <c r="D293" t="s">
        <v>34</v>
      </c>
    </row>
    <row r="294" spans="4:4" x14ac:dyDescent="0.3">
      <c r="D294" t="s">
        <v>28</v>
      </c>
    </row>
    <row r="295" spans="4:4" x14ac:dyDescent="0.3">
      <c r="D295" t="s">
        <v>28</v>
      </c>
    </row>
    <row r="296" spans="4:4" x14ac:dyDescent="0.3">
      <c r="D296" t="s">
        <v>28</v>
      </c>
    </row>
    <row r="297" spans="4:4" x14ac:dyDescent="0.3">
      <c r="D297" t="s">
        <v>28</v>
      </c>
    </row>
    <row r="298" spans="4:4" x14ac:dyDescent="0.3">
      <c r="D298" t="s">
        <v>49</v>
      </c>
    </row>
    <row r="299" spans="4:4" x14ac:dyDescent="0.3">
      <c r="D299" t="s">
        <v>49</v>
      </c>
    </row>
    <row r="300" spans="4:4" x14ac:dyDescent="0.3">
      <c r="D300" t="s">
        <v>49</v>
      </c>
    </row>
    <row r="301" spans="4:4" x14ac:dyDescent="0.3">
      <c r="D301" t="s">
        <v>49</v>
      </c>
    </row>
    <row r="302" spans="4:4" x14ac:dyDescent="0.3">
      <c r="D302" t="s">
        <v>49</v>
      </c>
    </row>
    <row r="303" spans="4:4" x14ac:dyDescent="0.3">
      <c r="D303" t="s">
        <v>152</v>
      </c>
    </row>
    <row r="304" spans="4:4" x14ac:dyDescent="0.3">
      <c r="D304" t="s">
        <v>152</v>
      </c>
    </row>
    <row r="305" spans="4:4" x14ac:dyDescent="0.3">
      <c r="D305" t="s">
        <v>28</v>
      </c>
    </row>
    <row r="306" spans="4:4" x14ac:dyDescent="0.3">
      <c r="D306" t="s">
        <v>168</v>
      </c>
    </row>
    <row r="307" spans="4:4" x14ac:dyDescent="0.3">
      <c r="D307" t="s">
        <v>168</v>
      </c>
    </row>
    <row r="308" spans="4:4" x14ac:dyDescent="0.3">
      <c r="D308" t="s">
        <v>168</v>
      </c>
    </row>
    <row r="309" spans="4:4" x14ac:dyDescent="0.3">
      <c r="D309" t="s">
        <v>168</v>
      </c>
    </row>
    <row r="310" spans="4:4" x14ac:dyDescent="0.3">
      <c r="D310" t="s">
        <v>168</v>
      </c>
    </row>
    <row r="311" spans="4:4" x14ac:dyDescent="0.3">
      <c r="D311" t="s">
        <v>149</v>
      </c>
    </row>
    <row r="312" spans="4:4" x14ac:dyDescent="0.3">
      <c r="D312" t="s">
        <v>149</v>
      </c>
    </row>
    <row r="313" spans="4:4" x14ac:dyDescent="0.3">
      <c r="D313" t="s">
        <v>149</v>
      </c>
    </row>
    <row r="314" spans="4:4" x14ac:dyDescent="0.3">
      <c r="D314" t="s">
        <v>149</v>
      </c>
    </row>
    <row r="315" spans="4:4" x14ac:dyDescent="0.3">
      <c r="D315" t="s">
        <v>149</v>
      </c>
    </row>
    <row r="316" spans="4:4" x14ac:dyDescent="0.3">
      <c r="D316" t="s">
        <v>151</v>
      </c>
    </row>
    <row r="317" spans="4:4" x14ac:dyDescent="0.3">
      <c r="D317" t="s">
        <v>151</v>
      </c>
    </row>
    <row r="318" spans="4:4" x14ac:dyDescent="0.3">
      <c r="D318" t="s">
        <v>151</v>
      </c>
    </row>
    <row r="319" spans="4:4" x14ac:dyDescent="0.3">
      <c r="D319" t="s">
        <v>151</v>
      </c>
    </row>
    <row r="320" spans="4:4" x14ac:dyDescent="0.3">
      <c r="D320" t="s">
        <v>152</v>
      </c>
    </row>
    <row r="321" spans="4:4" x14ac:dyDescent="0.3">
      <c r="D321" t="s">
        <v>149</v>
      </c>
    </row>
    <row r="322" spans="4:4" x14ac:dyDescent="0.3">
      <c r="D322" t="s">
        <v>149</v>
      </c>
    </row>
    <row r="323" spans="4:4" x14ac:dyDescent="0.3">
      <c r="D323" t="s">
        <v>149</v>
      </c>
    </row>
    <row r="324" spans="4:4" x14ac:dyDescent="0.3">
      <c r="D324" t="s">
        <v>149</v>
      </c>
    </row>
    <row r="325" spans="4:4" x14ac:dyDescent="0.3">
      <c r="D325" t="s">
        <v>149</v>
      </c>
    </row>
    <row r="326" spans="4:4" x14ac:dyDescent="0.3">
      <c r="D326" t="s">
        <v>65</v>
      </c>
    </row>
    <row r="327" spans="4:4" x14ac:dyDescent="0.3">
      <c r="D327" t="s">
        <v>65</v>
      </c>
    </row>
    <row r="328" spans="4:4" x14ac:dyDescent="0.3">
      <c r="D328" t="s">
        <v>65</v>
      </c>
    </row>
    <row r="329" spans="4:4" x14ac:dyDescent="0.3">
      <c r="D329" t="s">
        <v>65</v>
      </c>
    </row>
    <row r="330" spans="4:4" x14ac:dyDescent="0.3">
      <c r="D330" t="s">
        <v>65</v>
      </c>
    </row>
    <row r="331" spans="4:4" x14ac:dyDescent="0.3">
      <c r="D331" t="s">
        <v>65</v>
      </c>
    </row>
    <row r="332" spans="4:4" x14ac:dyDescent="0.3">
      <c r="D332" t="s">
        <v>65</v>
      </c>
    </row>
    <row r="333" spans="4:4" x14ac:dyDescent="0.3">
      <c r="D333" t="s">
        <v>176</v>
      </c>
    </row>
    <row r="334" spans="4:4" x14ac:dyDescent="0.3">
      <c r="D334" t="s">
        <v>176</v>
      </c>
    </row>
    <row r="335" spans="4:4" x14ac:dyDescent="0.3">
      <c r="D335" t="s">
        <v>176</v>
      </c>
    </row>
    <row r="336" spans="4:4" x14ac:dyDescent="0.3">
      <c r="D336" t="s">
        <v>176</v>
      </c>
    </row>
    <row r="337" spans="4:4" x14ac:dyDescent="0.3">
      <c r="D337" t="s">
        <v>176</v>
      </c>
    </row>
    <row r="338" spans="4:4" x14ac:dyDescent="0.3">
      <c r="D338" t="s">
        <v>176</v>
      </c>
    </row>
    <row r="339" spans="4:4" x14ac:dyDescent="0.3">
      <c r="D339" t="s">
        <v>168</v>
      </c>
    </row>
    <row r="340" spans="4:4" x14ac:dyDescent="0.3">
      <c r="D340" t="s">
        <v>176</v>
      </c>
    </row>
    <row r="341" spans="4:4" x14ac:dyDescent="0.3">
      <c r="D341" t="s">
        <v>168</v>
      </c>
    </row>
    <row r="342" spans="4:4" x14ac:dyDescent="0.3">
      <c r="D342" t="s">
        <v>168</v>
      </c>
    </row>
    <row r="343" spans="4:4" x14ac:dyDescent="0.3">
      <c r="D343" t="s">
        <v>168</v>
      </c>
    </row>
    <row r="344" spans="4:4" x14ac:dyDescent="0.3">
      <c r="D344" t="s">
        <v>173</v>
      </c>
    </row>
    <row r="345" spans="4:4" x14ac:dyDescent="0.3">
      <c r="D345" t="s">
        <v>34</v>
      </c>
    </row>
    <row r="346" spans="4:4" x14ac:dyDescent="0.3">
      <c r="D346" t="s">
        <v>34</v>
      </c>
    </row>
    <row r="347" spans="4:4" x14ac:dyDescent="0.3">
      <c r="D347" t="s">
        <v>69</v>
      </c>
    </row>
    <row r="348" spans="4:4" x14ac:dyDescent="0.3">
      <c r="D348" t="s">
        <v>69</v>
      </c>
    </row>
    <row r="349" spans="4:4" x14ac:dyDescent="0.3">
      <c r="D349" t="s">
        <v>69</v>
      </c>
    </row>
    <row r="350" spans="4:4" x14ac:dyDescent="0.3">
      <c r="D350" t="s">
        <v>69</v>
      </c>
    </row>
    <row r="351" spans="4:4" x14ac:dyDescent="0.3">
      <c r="D351" t="s">
        <v>168</v>
      </c>
    </row>
    <row r="352" spans="4:4" x14ac:dyDescent="0.3">
      <c r="D352" t="s">
        <v>59</v>
      </c>
    </row>
    <row r="353" spans="4:4" x14ac:dyDescent="0.3">
      <c r="D353" t="s">
        <v>59</v>
      </c>
    </row>
    <row r="354" spans="4:4" x14ac:dyDescent="0.3">
      <c r="D354" t="s">
        <v>59</v>
      </c>
    </row>
    <row r="355" spans="4:4" x14ac:dyDescent="0.3">
      <c r="D355" t="s">
        <v>59</v>
      </c>
    </row>
    <row r="356" spans="4:4" x14ac:dyDescent="0.3">
      <c r="D356" t="s">
        <v>65</v>
      </c>
    </row>
    <row r="357" spans="4:4" x14ac:dyDescent="0.3">
      <c r="D357" t="s">
        <v>53</v>
      </c>
    </row>
    <row r="358" spans="4:4" x14ac:dyDescent="0.3">
      <c r="D358" t="s">
        <v>168</v>
      </c>
    </row>
    <row r="359" spans="4:4" x14ac:dyDescent="0.3">
      <c r="D359" t="s">
        <v>176</v>
      </c>
    </row>
    <row r="360" spans="4:4" x14ac:dyDescent="0.3">
      <c r="D360" t="s">
        <v>176</v>
      </c>
    </row>
    <row r="361" spans="4:4" x14ac:dyDescent="0.3">
      <c r="D361" t="s">
        <v>34</v>
      </c>
    </row>
    <row r="362" spans="4:4" x14ac:dyDescent="0.3">
      <c r="D362" t="s">
        <v>34</v>
      </c>
    </row>
    <row r="363" spans="4:4" x14ac:dyDescent="0.3">
      <c r="D363" t="s">
        <v>28</v>
      </c>
    </row>
    <row r="364" spans="4:4" x14ac:dyDescent="0.3">
      <c r="D364" t="s">
        <v>28</v>
      </c>
    </row>
    <row r="365" spans="4:4" x14ac:dyDescent="0.3">
      <c r="D365" t="s">
        <v>59</v>
      </c>
    </row>
    <row r="366" spans="4:4" x14ac:dyDescent="0.3">
      <c r="D366" t="s">
        <v>69</v>
      </c>
    </row>
    <row r="367" spans="4:4" x14ac:dyDescent="0.3">
      <c r="D367" t="s">
        <v>69</v>
      </c>
    </row>
    <row r="368" spans="4:4" x14ac:dyDescent="0.3">
      <c r="D368" t="s">
        <v>69</v>
      </c>
    </row>
    <row r="369" spans="4:4" x14ac:dyDescent="0.3">
      <c r="D369" t="s">
        <v>69</v>
      </c>
    </row>
    <row r="370" spans="4:4" x14ac:dyDescent="0.3">
      <c r="D370" t="s">
        <v>69</v>
      </c>
    </row>
    <row r="371" spans="4:4" x14ac:dyDescent="0.3">
      <c r="D371" t="s">
        <v>28</v>
      </c>
    </row>
    <row r="372" spans="4:4" x14ac:dyDescent="0.3">
      <c r="D372" t="s">
        <v>28</v>
      </c>
    </row>
    <row r="373" spans="4:4" x14ac:dyDescent="0.3">
      <c r="D373" t="s">
        <v>28</v>
      </c>
    </row>
    <row r="374" spans="4:4" x14ac:dyDescent="0.3">
      <c r="D374" t="s">
        <v>28</v>
      </c>
    </row>
    <row r="375" spans="4:4" x14ac:dyDescent="0.3">
      <c r="D375" t="s">
        <v>28</v>
      </c>
    </row>
    <row r="376" spans="4:4" x14ac:dyDescent="0.3">
      <c r="D376" t="s">
        <v>28</v>
      </c>
    </row>
    <row r="377" spans="4:4" x14ac:dyDescent="0.3">
      <c r="D377" t="s">
        <v>28</v>
      </c>
    </row>
    <row r="378" spans="4:4" x14ac:dyDescent="0.3">
      <c r="D378" t="s">
        <v>168</v>
      </c>
    </row>
    <row r="379" spans="4:4" x14ac:dyDescent="0.3">
      <c r="D379" t="s">
        <v>151</v>
      </c>
    </row>
    <row r="380" spans="4:4" x14ac:dyDescent="0.3">
      <c r="D380" t="s">
        <v>49</v>
      </c>
    </row>
    <row r="381" spans="4:4" x14ac:dyDescent="0.3">
      <c r="D381" t="s">
        <v>49</v>
      </c>
    </row>
    <row r="382" spans="4:4" x14ac:dyDescent="0.3">
      <c r="D382" t="s">
        <v>49</v>
      </c>
    </row>
    <row r="383" spans="4:4" x14ac:dyDescent="0.3">
      <c r="D383" t="s">
        <v>49</v>
      </c>
    </row>
    <row r="384" spans="4:4" x14ac:dyDescent="0.3">
      <c r="D384" t="s">
        <v>49</v>
      </c>
    </row>
    <row r="385" spans="4:4" x14ac:dyDescent="0.3">
      <c r="D385" t="s">
        <v>49</v>
      </c>
    </row>
    <row r="386" spans="4:4" x14ac:dyDescent="0.3">
      <c r="D386" t="s">
        <v>49</v>
      </c>
    </row>
    <row r="387" spans="4:4" x14ac:dyDescent="0.3">
      <c r="D387" t="s">
        <v>49</v>
      </c>
    </row>
    <row r="388" spans="4:4" x14ac:dyDescent="0.3">
      <c r="D388" t="s">
        <v>49</v>
      </c>
    </row>
    <row r="389" spans="4:4" x14ac:dyDescent="0.3">
      <c r="D389" t="s">
        <v>49</v>
      </c>
    </row>
    <row r="390" spans="4:4" x14ac:dyDescent="0.3">
      <c r="D390" t="s">
        <v>49</v>
      </c>
    </row>
    <row r="391" spans="4:4" x14ac:dyDescent="0.3">
      <c r="D391" t="s">
        <v>69</v>
      </c>
    </row>
    <row r="392" spans="4:4" x14ac:dyDescent="0.3">
      <c r="D392" t="s">
        <v>69</v>
      </c>
    </row>
    <row r="393" spans="4:4" x14ac:dyDescent="0.3">
      <c r="D393" t="s">
        <v>69</v>
      </c>
    </row>
    <row r="394" spans="4:4" x14ac:dyDescent="0.3">
      <c r="D394" t="s">
        <v>69</v>
      </c>
    </row>
    <row r="395" spans="4:4" x14ac:dyDescent="0.3">
      <c r="D395" t="s">
        <v>34</v>
      </c>
    </row>
    <row r="396" spans="4:4" x14ac:dyDescent="0.3">
      <c r="D396" t="s">
        <v>28</v>
      </c>
    </row>
    <row r="397" spans="4:4" x14ac:dyDescent="0.3">
      <c r="D397" t="s">
        <v>34</v>
      </c>
    </row>
    <row r="398" spans="4:4" x14ac:dyDescent="0.3">
      <c r="D398" t="s">
        <v>152</v>
      </c>
    </row>
    <row r="399" spans="4:4" x14ac:dyDescent="0.3">
      <c r="D399" t="s">
        <v>152</v>
      </c>
    </row>
    <row r="400" spans="4:4" x14ac:dyDescent="0.3">
      <c r="D400" t="s">
        <v>152</v>
      </c>
    </row>
    <row r="401" spans="4:4" x14ac:dyDescent="0.3">
      <c r="D401" t="s">
        <v>152</v>
      </c>
    </row>
    <row r="402" spans="4:4" x14ac:dyDescent="0.3">
      <c r="D402" t="s">
        <v>152</v>
      </c>
    </row>
    <row r="403" spans="4:4" x14ac:dyDescent="0.3">
      <c r="D403" t="s">
        <v>168</v>
      </c>
    </row>
    <row r="404" spans="4:4" x14ac:dyDescent="0.3">
      <c r="D404" t="s">
        <v>168</v>
      </c>
    </row>
    <row r="405" spans="4:4" x14ac:dyDescent="0.3">
      <c r="D405" t="s">
        <v>168</v>
      </c>
    </row>
    <row r="406" spans="4:4" x14ac:dyDescent="0.3">
      <c r="D406" t="s">
        <v>168</v>
      </c>
    </row>
    <row r="407" spans="4:4" x14ac:dyDescent="0.3">
      <c r="D407" t="s">
        <v>168</v>
      </c>
    </row>
    <row r="408" spans="4:4" x14ac:dyDescent="0.3">
      <c r="D408" t="s">
        <v>168</v>
      </c>
    </row>
    <row r="409" spans="4:4" x14ac:dyDescent="0.3">
      <c r="D409" t="s">
        <v>168</v>
      </c>
    </row>
    <row r="410" spans="4:4" x14ac:dyDescent="0.3">
      <c r="D410" t="s">
        <v>168</v>
      </c>
    </row>
    <row r="411" spans="4:4" x14ac:dyDescent="0.3">
      <c r="D411" t="s">
        <v>168</v>
      </c>
    </row>
    <row r="412" spans="4:4" x14ac:dyDescent="0.3">
      <c r="D412" t="s">
        <v>168</v>
      </c>
    </row>
    <row r="413" spans="4:4" x14ac:dyDescent="0.3">
      <c r="D413" t="s">
        <v>168</v>
      </c>
    </row>
    <row r="414" spans="4:4" x14ac:dyDescent="0.3">
      <c r="D414" t="s">
        <v>53</v>
      </c>
    </row>
    <row r="415" spans="4:4" x14ac:dyDescent="0.3">
      <c r="D415" t="s">
        <v>53</v>
      </c>
    </row>
    <row r="416" spans="4:4" x14ac:dyDescent="0.3">
      <c r="D416" t="s">
        <v>53</v>
      </c>
    </row>
    <row r="417" spans="4:4" x14ac:dyDescent="0.3">
      <c r="D417" t="s">
        <v>53</v>
      </c>
    </row>
    <row r="418" spans="4:4" x14ac:dyDescent="0.3">
      <c r="D418" t="s">
        <v>53</v>
      </c>
    </row>
    <row r="419" spans="4:4" x14ac:dyDescent="0.3">
      <c r="D419" t="s">
        <v>53</v>
      </c>
    </row>
    <row r="420" spans="4:4" x14ac:dyDescent="0.3">
      <c r="D420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30A49-90D8-4B76-849E-00AE22F4E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db.TIM.MARKETING</vt:lpstr>
      <vt:lpstr>Sheet1</vt:lpstr>
      <vt:lpstr>db.TIM.MARKETING!Print_Area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 AZMY</dc:creator>
  <cp:lastModifiedBy>ULIL AZMY</cp:lastModifiedBy>
  <dcterms:created xsi:type="dcterms:W3CDTF">2022-07-22T08:30:35Z</dcterms:created>
  <dcterms:modified xsi:type="dcterms:W3CDTF">2024-06-05T17:25:04Z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2022-09-01T10:59:14Z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fce5d3b0-30ee-4577-95d5-c4693e887d6b</vt:lpwstr>
  </property>
  <property fmtid="{D5CDD505-2E9C-101B-9397-08002B2CF9AE}" pid="7" name="MSIP_Label_defa4170-0d19-0005-0004-bc88714345d2_ActionId">
    <vt:lpwstr>8cf16cec-b5be-4a19-924b-73ed9752014f</vt:lpwstr>
  </property>
  <property fmtid="{D5CDD505-2E9C-101B-9397-08002B2CF9AE}" pid="8" name="MSIP_Label_defa4170-0d19-0005-0004-bc88714345d2_ContentBits">
    <vt:lpwstr>0</vt:lpwstr>
  </property>
</Properties>
</file>