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zmyy-my.sharepoint.com/personal/ulil_azmyy_onmicrosoft_com/Documents/2024 - TRANSAKSI JUAL BELI GERAI/"/>
    </mc:Choice>
  </mc:AlternateContent>
  <xr:revisionPtr revIDLastSave="78" documentId="8_{F0BE456D-0123-4A78-AB8A-6A3243A160AA}" xr6:coauthVersionLast="47" xr6:coauthVersionMax="47" xr10:uidLastSave="{05C4BB1D-ACFC-4BBE-B8A7-76AA94011123}"/>
  <bookViews>
    <workbookView xWindow="-108" yWindow="-108" windowWidth="23256" windowHeight="12456" xr2:uid="{00000000-000D-0000-FFFF-FFFF00000000}"/>
  </bookViews>
  <sheets>
    <sheet name="db.TIM.MARKETING" sheetId="1" r:id="rId1"/>
  </sheets>
  <definedNames>
    <definedName name="ExternalData_1" localSheetId="0" hidden="1">'db.TIM.MARKETING'!$A$1:$B$109</definedName>
    <definedName name="_xlnm.Print_Area" localSheetId="0">'db.TIM.MARKETING'!$A$1:$M$109,'db.TIM.MARKETING'!$S$1:$V$7,'db.TIM.MARKETING'!$N$1:$Q$14,'db.TIM.MARKETING'!$N$15:$P$20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_PEMOHON-6e6e5c8c-1a14-4b0e-901a-05a6d18bb01d" name="D_PEMOHON" connection="Query - D_PEMOH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L35" i="1" s="1"/>
  <c r="M108" i="1"/>
  <c r="L108" i="1"/>
  <c r="K108" i="1"/>
  <c r="F108" i="1"/>
  <c r="F109" i="1"/>
  <c r="H109" i="1"/>
  <c r="K109" i="1"/>
  <c r="L109" i="1"/>
  <c r="M109" i="1"/>
  <c r="M107" i="1"/>
  <c r="L107" i="1"/>
  <c r="K107" i="1"/>
  <c r="J107" i="1"/>
  <c r="H107" i="1"/>
  <c r="F107" i="1"/>
  <c r="F103" i="1"/>
  <c r="F104" i="1"/>
  <c r="F105" i="1"/>
  <c r="M106" i="1"/>
  <c r="L106" i="1"/>
  <c r="K106" i="1"/>
  <c r="J106" i="1"/>
  <c r="H106" i="1"/>
  <c r="F106" i="1"/>
  <c r="H105" i="1"/>
  <c r="J105" i="1"/>
  <c r="L105" i="1" s="1"/>
  <c r="K105" i="1"/>
  <c r="M105" i="1"/>
  <c r="C102" i="1"/>
  <c r="C103" i="1"/>
  <c r="C104" i="1"/>
  <c r="C101" i="1"/>
  <c r="F101" i="1"/>
  <c r="F102" i="1"/>
  <c r="H101" i="1"/>
  <c r="H102" i="1"/>
  <c r="H103" i="1"/>
  <c r="H104" i="1"/>
  <c r="K101" i="1"/>
  <c r="K102" i="1"/>
  <c r="K103" i="1"/>
  <c r="K104" i="1"/>
  <c r="L102" i="1"/>
  <c r="L103" i="1"/>
  <c r="M101" i="1"/>
  <c r="M102" i="1"/>
  <c r="M103" i="1"/>
  <c r="M104" i="1"/>
  <c r="M100" i="1"/>
  <c r="K100" i="1"/>
  <c r="J100" i="1"/>
  <c r="L100" i="1" s="1"/>
  <c r="H100" i="1"/>
  <c r="F100" i="1"/>
  <c r="M99" i="1"/>
  <c r="K99" i="1"/>
  <c r="H99" i="1"/>
  <c r="F99" i="1"/>
  <c r="M38" i="1"/>
  <c r="K38" i="1"/>
  <c r="J38" i="1"/>
  <c r="L38" i="1" s="1"/>
  <c r="H38" i="1"/>
  <c r="F38" i="1"/>
  <c r="F40" i="1"/>
  <c r="H40" i="1"/>
  <c r="K40" i="1"/>
  <c r="M40" i="1"/>
  <c r="J34" i="1"/>
  <c r="L34" i="1" s="1"/>
  <c r="P18" i="1"/>
  <c r="J3" i="1" s="1"/>
  <c r="J4" i="1"/>
  <c r="J5" i="1"/>
  <c r="J6" i="1"/>
  <c r="J7" i="1"/>
  <c r="J9" i="1"/>
  <c r="J10" i="1"/>
  <c r="L10" i="1" s="1"/>
  <c r="J11" i="1"/>
  <c r="J12" i="1"/>
  <c r="L12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8" i="1"/>
  <c r="L28" i="1" s="1"/>
  <c r="J29" i="1"/>
  <c r="L29" i="1" s="1"/>
  <c r="J30" i="1"/>
  <c r="J31" i="1"/>
  <c r="L31" i="1" s="1"/>
  <c r="J32" i="1"/>
  <c r="L32" i="1" s="1"/>
  <c r="J33" i="1"/>
  <c r="L33" i="1" s="1"/>
  <c r="J36" i="1"/>
  <c r="J37" i="1"/>
  <c r="L37" i="1" s="1"/>
  <c r="J39" i="1"/>
  <c r="L39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J59" i="1"/>
  <c r="L59" i="1" s="1"/>
  <c r="J60" i="1"/>
  <c r="L60" i="1" s="1"/>
  <c r="J61" i="1"/>
  <c r="L61" i="1" s="1"/>
  <c r="J62" i="1"/>
  <c r="J63" i="1"/>
  <c r="L63" i="1" s="1"/>
  <c r="J64" i="1"/>
  <c r="L64" i="1" s="1"/>
  <c r="J65" i="1"/>
  <c r="J67" i="1"/>
  <c r="J68" i="1"/>
  <c r="L68" i="1" s="1"/>
  <c r="J69" i="1"/>
  <c r="J71" i="1"/>
  <c r="J72" i="1"/>
  <c r="J73" i="1"/>
  <c r="L73" i="1" s="1"/>
  <c r="J75" i="1"/>
  <c r="J76" i="1"/>
  <c r="J77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5" i="1"/>
  <c r="J96" i="1"/>
  <c r="J97" i="1"/>
  <c r="J2" i="1"/>
  <c r="L2" i="1" s="1"/>
  <c r="J1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7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2" i="1"/>
  <c r="H65" i="1"/>
  <c r="K65" i="1"/>
  <c r="L65" i="1"/>
  <c r="M65" i="1"/>
  <c r="H19" i="1"/>
  <c r="K19" i="1"/>
  <c r="M19" i="1"/>
  <c r="H20" i="1"/>
  <c r="K20" i="1"/>
  <c r="M20" i="1"/>
  <c r="H16" i="1"/>
  <c r="K16" i="1"/>
  <c r="M16" i="1"/>
  <c r="H18" i="1"/>
  <c r="K18" i="1"/>
  <c r="M18" i="1"/>
  <c r="H17" i="1"/>
  <c r="K17" i="1"/>
  <c r="M17" i="1"/>
  <c r="H29" i="1"/>
  <c r="K29" i="1"/>
  <c r="M29" i="1"/>
  <c r="H13" i="1"/>
  <c r="H15" i="1"/>
  <c r="H14" i="1"/>
  <c r="K13" i="1"/>
  <c r="K15" i="1"/>
  <c r="K14" i="1"/>
  <c r="L13" i="1"/>
  <c r="L15" i="1"/>
  <c r="L14" i="1"/>
  <c r="M13" i="1"/>
  <c r="M15" i="1"/>
  <c r="M14" i="1"/>
  <c r="H63" i="1"/>
  <c r="M3" i="1"/>
  <c r="M4" i="1"/>
  <c r="M5" i="1"/>
  <c r="M6" i="1"/>
  <c r="M7" i="1"/>
  <c r="M8" i="1"/>
  <c r="M9" i="1"/>
  <c r="M10" i="1"/>
  <c r="M11" i="1"/>
  <c r="M12" i="1"/>
  <c r="M21" i="1"/>
  <c r="M22" i="1"/>
  <c r="M23" i="1"/>
  <c r="M24" i="1"/>
  <c r="M25" i="1"/>
  <c r="M26" i="1"/>
  <c r="M28" i="1"/>
  <c r="M32" i="1"/>
  <c r="M33" i="1"/>
  <c r="M35" i="1"/>
  <c r="M34" i="1"/>
  <c r="M37" i="1"/>
  <c r="M39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4" i="1"/>
  <c r="M66" i="1"/>
  <c r="M67" i="1"/>
  <c r="M68" i="1"/>
  <c r="M69" i="1"/>
  <c r="M70" i="1"/>
  <c r="M71" i="1"/>
  <c r="M72" i="1"/>
  <c r="M73" i="1"/>
  <c r="M27" i="1"/>
  <c r="M75" i="1"/>
  <c r="M76" i="1"/>
  <c r="M77" i="1"/>
  <c r="M78" i="1"/>
  <c r="M79" i="1"/>
  <c r="M80" i="1"/>
  <c r="M81" i="1"/>
  <c r="M82" i="1"/>
  <c r="M83" i="1"/>
  <c r="M85" i="1"/>
  <c r="M86" i="1"/>
  <c r="M87" i="1"/>
  <c r="M88" i="1"/>
  <c r="M89" i="1"/>
  <c r="M90" i="1"/>
  <c r="M92" i="1"/>
  <c r="M95" i="1"/>
  <c r="M96" i="1"/>
  <c r="M97" i="1"/>
  <c r="M98" i="1"/>
  <c r="M93" i="1"/>
  <c r="M91" i="1"/>
  <c r="M94" i="1"/>
  <c r="M31" i="1"/>
  <c r="M63" i="1"/>
  <c r="M2" i="1"/>
  <c r="L3" i="1"/>
  <c r="L4" i="1"/>
  <c r="L5" i="1"/>
  <c r="L6" i="1"/>
  <c r="L7" i="1"/>
  <c r="L8" i="1"/>
  <c r="L9" i="1"/>
  <c r="L11" i="1"/>
  <c r="L47" i="1"/>
  <c r="L58" i="1"/>
  <c r="L62" i="1"/>
  <c r="L66" i="1"/>
  <c r="L67" i="1"/>
  <c r="L69" i="1"/>
  <c r="L70" i="1"/>
  <c r="L71" i="1"/>
  <c r="L72" i="1"/>
  <c r="L27" i="1"/>
  <c r="L75" i="1"/>
  <c r="L76" i="1"/>
  <c r="L77" i="1"/>
  <c r="L78" i="1"/>
  <c r="L79" i="1"/>
  <c r="L80" i="1"/>
  <c r="L81" i="1"/>
  <c r="L82" i="1"/>
  <c r="L83" i="1"/>
  <c r="L85" i="1"/>
  <c r="L86" i="1"/>
  <c r="L87" i="1"/>
  <c r="L88" i="1"/>
  <c r="L89" i="1"/>
  <c r="L90" i="1"/>
  <c r="L92" i="1"/>
  <c r="L95" i="1"/>
  <c r="L96" i="1"/>
  <c r="L97" i="1"/>
  <c r="L98" i="1"/>
  <c r="L93" i="1"/>
  <c r="L91" i="1"/>
  <c r="L94" i="1"/>
  <c r="K3" i="1"/>
  <c r="K4" i="1"/>
  <c r="K5" i="1"/>
  <c r="K6" i="1"/>
  <c r="K7" i="1"/>
  <c r="K8" i="1"/>
  <c r="K9" i="1"/>
  <c r="K10" i="1"/>
  <c r="K11" i="1"/>
  <c r="K12" i="1"/>
  <c r="K21" i="1"/>
  <c r="K22" i="1"/>
  <c r="K23" i="1"/>
  <c r="K24" i="1"/>
  <c r="K25" i="1"/>
  <c r="K26" i="1"/>
  <c r="K28" i="1"/>
  <c r="K32" i="1"/>
  <c r="K33" i="1"/>
  <c r="K35" i="1"/>
  <c r="K34" i="1"/>
  <c r="K37" i="1"/>
  <c r="K39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4" i="1"/>
  <c r="K66" i="1"/>
  <c r="K67" i="1"/>
  <c r="K68" i="1"/>
  <c r="K69" i="1"/>
  <c r="K70" i="1"/>
  <c r="K71" i="1"/>
  <c r="K72" i="1"/>
  <c r="K73" i="1"/>
  <c r="K27" i="1"/>
  <c r="K75" i="1"/>
  <c r="K76" i="1"/>
  <c r="K77" i="1"/>
  <c r="K78" i="1"/>
  <c r="K79" i="1"/>
  <c r="K80" i="1"/>
  <c r="K81" i="1"/>
  <c r="K82" i="1"/>
  <c r="K83" i="1"/>
  <c r="K85" i="1"/>
  <c r="K86" i="1"/>
  <c r="K87" i="1"/>
  <c r="K88" i="1"/>
  <c r="K89" i="1"/>
  <c r="K90" i="1"/>
  <c r="K92" i="1"/>
  <c r="K95" i="1"/>
  <c r="K96" i="1"/>
  <c r="K97" i="1"/>
  <c r="K98" i="1"/>
  <c r="K93" i="1"/>
  <c r="K91" i="1"/>
  <c r="K94" i="1"/>
  <c r="K31" i="1"/>
  <c r="K63" i="1"/>
  <c r="K2" i="1"/>
  <c r="H3" i="1"/>
  <c r="H4" i="1"/>
  <c r="H5" i="1"/>
  <c r="H6" i="1"/>
  <c r="H7" i="1"/>
  <c r="H8" i="1"/>
  <c r="H9" i="1"/>
  <c r="H10" i="1"/>
  <c r="H11" i="1"/>
  <c r="H12" i="1"/>
  <c r="H21" i="1"/>
  <c r="H22" i="1"/>
  <c r="H23" i="1"/>
  <c r="H24" i="1"/>
  <c r="H25" i="1"/>
  <c r="H26" i="1"/>
  <c r="H28" i="1"/>
  <c r="H32" i="1"/>
  <c r="H33" i="1"/>
  <c r="H35" i="1"/>
  <c r="H34" i="1"/>
  <c r="H37" i="1"/>
  <c r="H39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6" i="1"/>
  <c r="H67" i="1"/>
  <c r="H68" i="1"/>
  <c r="H69" i="1"/>
  <c r="H70" i="1"/>
  <c r="H71" i="1"/>
  <c r="H72" i="1"/>
  <c r="H73" i="1"/>
  <c r="H27" i="1"/>
  <c r="H75" i="1"/>
  <c r="H76" i="1"/>
  <c r="H77" i="1"/>
  <c r="H78" i="1"/>
  <c r="H79" i="1"/>
  <c r="H80" i="1"/>
  <c r="H81" i="1"/>
  <c r="H82" i="1"/>
  <c r="H83" i="1"/>
  <c r="H85" i="1"/>
  <c r="H86" i="1"/>
  <c r="H87" i="1"/>
  <c r="H88" i="1"/>
  <c r="H89" i="1"/>
  <c r="H90" i="1"/>
  <c r="H92" i="1"/>
  <c r="H95" i="1"/>
  <c r="H96" i="1"/>
  <c r="H97" i="1"/>
  <c r="H98" i="1"/>
  <c r="H93" i="1"/>
  <c r="H91" i="1"/>
  <c r="H94" i="1"/>
  <c r="H31" i="1"/>
  <c r="H2" i="1"/>
  <c r="J94" i="1" l="1"/>
  <c r="J109" i="1"/>
  <c r="J108" i="1"/>
  <c r="J98" i="1"/>
  <c r="J99" i="1"/>
  <c r="L99" i="1" s="1"/>
  <c r="J104" i="1"/>
  <c r="L104" i="1" s="1"/>
  <c r="J103" i="1"/>
  <c r="J102" i="1"/>
  <c r="J101" i="1"/>
  <c r="L101" i="1" s="1"/>
  <c r="J40" i="1"/>
  <c r="L40" i="1" s="1"/>
  <c r="J78" i="1"/>
  <c r="J27" i="1"/>
  <c r="J47" i="1"/>
  <c r="J8" i="1"/>
  <c r="J74" i="1"/>
  <c r="J70" i="1"/>
  <c r="J66" i="1"/>
  <c r="J15" i="1"/>
  <c r="J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odelConnection_ExternalData_1" description="Data Model" type="5" refreshedVersion="8" minRefreshableVersion="5" saveData="1">
    <dbPr connection="Data Model Connection" command="D_PEMOHON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Query - D_PEMOHON" description="Connection to the 'D_PEMOHON' query in the workbook." type="100" refreshedVersion="8" minRefreshableVersion="5">
    <extLst>
      <ext xmlns:x15="http://schemas.microsoft.com/office/spreadsheetml/2010/11/main" uri="{DE250136-89BD-433C-8126-D09CA5730AF9}">
        <x15:connection id="d395f44e-aa3a-47dc-a35a-f97519466ff7">
          <x15:oledbPr connection="Provider=Microsoft.Mashup.OleDb.1;Data Source=$Workbook$;Location=D_PEMOHON;Extended Properties=&quot;&quot;">
            <x15:dbTables>
              <x15:dbTable name="D_PEMOHON"/>
            </x15:dbTables>
          </x15:oledbPr>
        </x15:connection>
      </ext>
    </extLst>
  </connection>
  <connection id="3" xr16:uid="{00000000-0015-0000-FFFF-FFFF02000000}" keepAlive="1" name="Query - NIDI_INPUT" description="Connection to the 'NIDI_INPUT' query in the workbook." type="5" refreshedVersion="0" background="1">
    <dbPr connection="Provider=Microsoft.Mashup.OleDb.1;Data Source=$Workbook$;Location=NIDI_INPUT;Extended Properties=&quot;&quot;" command="SELECT * FROM [NIDI_INPUT]"/>
  </connection>
  <connection id="4" xr16:uid="{00000000-0015-0000-FFFF-FFFF0300000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00000000-0015-0000-FFFF-FFFF0400000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00000000-0015-0000-FFFF-FFFF05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<sst xmlns="http://schemas.openxmlformats.org/spreadsheetml/2006/main" count="301" uniqueCount="205">
  <si>
    <t>REDHA</t>
  </si>
  <si>
    <t>GDCC</t>
  </si>
  <si>
    <t>NOERMAN</t>
  </si>
  <si>
    <t>ARISKI RAMANDA</t>
  </si>
  <si>
    <t>GDBB</t>
  </si>
  <si>
    <t>AZHARI_JF</t>
  </si>
  <si>
    <t>DEDY RULFIDAR</t>
  </si>
  <si>
    <t>AZWAR IRWANDI</t>
  </si>
  <si>
    <t>AZWAR_BPD</t>
  </si>
  <si>
    <t>CHAIRUL AMIN</t>
  </si>
  <si>
    <t>CHAIRUL</t>
  </si>
  <si>
    <t>ENDRI ZAIMI</t>
  </si>
  <si>
    <t>ENDRI</t>
  </si>
  <si>
    <t>FACHRUL RAZI</t>
  </si>
  <si>
    <t>FACHRUL</t>
  </si>
  <si>
    <t>ZAIRIL</t>
  </si>
  <si>
    <t>FDAAMARKETING.01</t>
  </si>
  <si>
    <t>GDAA</t>
  </si>
  <si>
    <t>ULIL AZMY</t>
  </si>
  <si>
    <t>FDAA_ENDRI.Z</t>
  </si>
  <si>
    <t>FITRA WAHYUZAN</t>
  </si>
  <si>
    <t>FITRA</t>
  </si>
  <si>
    <t>JULI ARNANDA</t>
  </si>
  <si>
    <t>ALAM</t>
  </si>
  <si>
    <t>IRFAN</t>
  </si>
  <si>
    <t>GDAA-AYUNA</t>
  </si>
  <si>
    <t>HENDRI</t>
  </si>
  <si>
    <t>GDAA-AZHARI DJUFRI</t>
  </si>
  <si>
    <t>CUT FITRIANI</t>
  </si>
  <si>
    <t>GDAA-BRN</t>
  </si>
  <si>
    <t>WEN.BRN</t>
  </si>
  <si>
    <t>GDAA-GDG</t>
  </si>
  <si>
    <t>YANIS</t>
  </si>
  <si>
    <t>GDAA-GDP</t>
  </si>
  <si>
    <t>SAIFUL_A</t>
  </si>
  <si>
    <t>GDAA-IDI</t>
  </si>
  <si>
    <t>SAIFULLAH</t>
  </si>
  <si>
    <t>GDAA-JANARATA</t>
  </si>
  <si>
    <t>EPEN</t>
  </si>
  <si>
    <t>GDAA-KDB</t>
  </si>
  <si>
    <t>KDBB</t>
  </si>
  <si>
    <t>GDAA-LHJ</t>
  </si>
  <si>
    <t>GDAA-LSK2</t>
  </si>
  <si>
    <t>RAHMAD</t>
  </si>
  <si>
    <t>GDAA-MRD</t>
  </si>
  <si>
    <t>MUFAZZAL</t>
  </si>
  <si>
    <t>GDAA-MTG</t>
  </si>
  <si>
    <t>ARIF.MAWARDI</t>
  </si>
  <si>
    <t>GDAA-NYSA</t>
  </si>
  <si>
    <t>NYSA</t>
  </si>
  <si>
    <t>GDAA-PUJA</t>
  </si>
  <si>
    <t>PUJA</t>
  </si>
  <si>
    <t>GDAA-SAMALANGA</t>
  </si>
  <si>
    <t>RYZA</t>
  </si>
  <si>
    <t>GDAA-SEURAMOE DAYA</t>
  </si>
  <si>
    <t>MISWAN</t>
  </si>
  <si>
    <t>GDAA-SKL</t>
  </si>
  <si>
    <t>MAHYUDDIN</t>
  </si>
  <si>
    <t>GDAA_AYIE</t>
  </si>
  <si>
    <t>ASRIYADI</t>
  </si>
  <si>
    <t>GDAA_DAYT</t>
  </si>
  <si>
    <t>DAYAT</t>
  </si>
  <si>
    <t>GDAA_FAHRI</t>
  </si>
  <si>
    <t>FAHRI</t>
  </si>
  <si>
    <t>GDAA_IVAN</t>
  </si>
  <si>
    <t>IVAN</t>
  </si>
  <si>
    <t>GDAA_JRMM</t>
  </si>
  <si>
    <t>GDAA_ULIL</t>
  </si>
  <si>
    <t>GDL.BLG KEUJEREN</t>
  </si>
  <si>
    <t>HASANUDDIN</t>
  </si>
  <si>
    <t>GDL.GANDAPURA</t>
  </si>
  <si>
    <t>GDL.LHOKSEUMAWE</t>
  </si>
  <si>
    <t>GERAI DAYA BLANG PIDIE</t>
  </si>
  <si>
    <t>END_USER</t>
  </si>
  <si>
    <t>GRAI</t>
  </si>
  <si>
    <t>HANAPI TINENDUNG</t>
  </si>
  <si>
    <t>HANAPI</t>
  </si>
  <si>
    <t>HARTANA GROUP</t>
  </si>
  <si>
    <t>HASAH SINAGA</t>
  </si>
  <si>
    <t>HASANUDIN</t>
  </si>
  <si>
    <t>HENDRI.KSA</t>
  </si>
  <si>
    <t>SAIFUL ANWAR</t>
  </si>
  <si>
    <t>HERMAN.TS028</t>
  </si>
  <si>
    <t>INDRA SUPRIMA</t>
  </si>
  <si>
    <t>M KASYAN</t>
  </si>
  <si>
    <t>M USMAN, A.MD</t>
  </si>
  <si>
    <t>USMAN</t>
  </si>
  <si>
    <t>MAULIDIN ISRA</t>
  </si>
  <si>
    <t>MEIDA ITARI</t>
  </si>
  <si>
    <t>MEYDA</t>
  </si>
  <si>
    <t>MUHARI, SE</t>
  </si>
  <si>
    <t>MUHARI</t>
  </si>
  <si>
    <t>MUKHTAR JUNED</t>
  </si>
  <si>
    <t>MUZAMILUN</t>
  </si>
  <si>
    <t>NUHRIADI</t>
  </si>
  <si>
    <t>PELABUHAN KUALA LANGSA ENERGI</t>
  </si>
  <si>
    <t>SAIFUL.HS</t>
  </si>
  <si>
    <t>SALMAN</t>
  </si>
  <si>
    <t>SUWANDI</t>
  </si>
  <si>
    <t>SUWARDI</t>
  </si>
  <si>
    <t>SYAMSU</t>
  </si>
  <si>
    <t>UZMA</t>
  </si>
  <si>
    <t>YUDI</t>
  </si>
  <si>
    <t>YUSRA</t>
  </si>
  <si>
    <t>YUSRI AKADIR</t>
  </si>
  <si>
    <t>Beli SLO JKI + NIDI</t>
  </si>
  <si>
    <t>Beli SLO Japindo + NIDI</t>
  </si>
  <si>
    <t>Trx.ID</t>
  </si>
  <si>
    <t>Trx.Prefix</t>
  </si>
  <si>
    <t>TrxDesc</t>
  </si>
  <si>
    <t>Beli NIDI Saja, Serkom Sendiri</t>
  </si>
  <si>
    <t>Beli NIDI Saja, Serkom Pinjam Pakai</t>
  </si>
  <si>
    <t>GolHarga.ID</t>
  </si>
  <si>
    <t>GDAA_IVAN2</t>
  </si>
  <si>
    <t>IVAN2</t>
  </si>
  <si>
    <t>0</t>
  </si>
  <si>
    <t>7140549341</t>
  </si>
  <si>
    <t>1135039164</t>
  </si>
  <si>
    <t>7146584629</t>
  </si>
  <si>
    <t>1135039299</t>
  </si>
  <si>
    <t>7131442698</t>
  </si>
  <si>
    <t>GDAA_KUTARAJA</t>
  </si>
  <si>
    <t>GD. NURHASANAH</t>
  </si>
  <si>
    <t>NURHASANAH</t>
  </si>
  <si>
    <t>GDAA-ALAM</t>
  </si>
  <si>
    <t>VINA RAHMAZANI</t>
  </si>
  <si>
    <t>SYAMSUL ARIFIN</t>
  </si>
  <si>
    <t>KodeGerai</t>
  </si>
  <si>
    <t>Inisial_Gerai</t>
  </si>
  <si>
    <t>Petugas_Gerai</t>
  </si>
  <si>
    <t>Komisi_SLO</t>
  </si>
  <si>
    <t>HargaBeli_NIDI</t>
  </si>
  <si>
    <t>Koordinator_Gerai</t>
  </si>
  <si>
    <t>Kode_Koordinator</t>
  </si>
  <si>
    <t>No.Rek_Koordinator</t>
  </si>
  <si>
    <t>Jenis_Transaksi</t>
  </si>
  <si>
    <t>Kode_Transaksi</t>
  </si>
  <si>
    <t>Beli NIDI Saja</t>
  </si>
  <si>
    <t>Beli NIDI + SLO JKI</t>
  </si>
  <si>
    <t>Beli NIDI + SLO JAPINDO</t>
  </si>
  <si>
    <t>Beli SLO JKI Saja</t>
  </si>
  <si>
    <t>Beli SLO Japindo Saja</t>
  </si>
  <si>
    <t xml:space="preserve">GDAA-ALAMSYAH </t>
  </si>
  <si>
    <t>GERAI DAYA RAKAN TRUMON</t>
  </si>
  <si>
    <t>SLO.Fee KANTOR PUSAT</t>
  </si>
  <si>
    <t>SLO.CASHBACK atau TAGIHAN ke GERAI</t>
  </si>
  <si>
    <t>SLO.PPN</t>
  </si>
  <si>
    <t>NYAKDARDAR</t>
  </si>
  <si>
    <t>GDAA_NUSANTARA</t>
  </si>
  <si>
    <t>GDAA-AYUNA.</t>
  </si>
  <si>
    <t>ITS MY LIFE OK</t>
  </si>
  <si>
    <t>GDA ACEH</t>
  </si>
  <si>
    <t>GDA_ TOK TOK</t>
  </si>
  <si>
    <t>GDA PEUREULAK</t>
  </si>
  <si>
    <t>SAIFUDDIN</t>
  </si>
  <si>
    <t>meidaitari097@gmail.com</t>
  </si>
  <si>
    <t>ariskiramandaa@gmail.com</t>
  </si>
  <si>
    <t>GDAA_NAD-02</t>
  </si>
  <si>
    <t>GDAA_ASTAREN__02</t>
  </si>
  <si>
    <t>GDAA_ASTAREN__03</t>
  </si>
  <si>
    <t>GDAA_ASTAREN__01</t>
  </si>
  <si>
    <t>GDAA_ASTAREN__07</t>
  </si>
  <si>
    <t>GDAA_ASTAREN__06</t>
  </si>
  <si>
    <t>GERAI TA</t>
  </si>
  <si>
    <t>Jenis-
kemitraan</t>
  </si>
  <si>
    <t>GDAA-BIREUEN</t>
  </si>
  <si>
    <t>FADLI</t>
  </si>
  <si>
    <t>SYAWALUDDIN</t>
  </si>
  <si>
    <t>AZWIR RAMLI</t>
  </si>
  <si>
    <t>GDAA-AYUNA.2</t>
  </si>
  <si>
    <t>GDAA-AYUNAA</t>
  </si>
  <si>
    <t>GDAA_KILATPETIR</t>
  </si>
  <si>
    <t>RAHMAT</t>
  </si>
  <si>
    <t>3369197490</t>
  </si>
  <si>
    <t>RAHMAT-J</t>
  </si>
  <si>
    <t>GERAI DAYA IDI</t>
  </si>
  <si>
    <t>GDA_BLANGKEJEREN</t>
  </si>
  <si>
    <t>GDA_LGS_AR</t>
  </si>
  <si>
    <t>GDA_PLK_AR</t>
  </si>
  <si>
    <t>GDA_KTC_AR</t>
  </si>
  <si>
    <t>FAISAL MAHDI</t>
  </si>
  <si>
    <t>SANDRA, SH_AR</t>
  </si>
  <si>
    <t>SANDRA, SH</t>
  </si>
  <si>
    <t>ZULFAHMI</t>
  </si>
  <si>
    <t>kelompokBayar</t>
  </si>
  <si>
    <t>K2 - Sepaket (HTG &amp; JAPINDO)</t>
  </si>
  <si>
    <t>K1 - Sepaket (HTG &amp; JKI)</t>
  </si>
  <si>
    <t>K3 - NonPaket (KJT)</t>
  </si>
  <si>
    <t>PEUREULAK_AR</t>
  </si>
  <si>
    <t>NAZRIANDA SYAHPUTRA</t>
  </si>
  <si>
    <t>1176586438</t>
  </si>
  <si>
    <t>ABPA ENERGY UTAMA</t>
  </si>
  <si>
    <t>GDAA_KSP</t>
  </si>
  <si>
    <t>IJAL KSP</t>
  </si>
  <si>
    <t>GDAA_ARMAYA</t>
  </si>
  <si>
    <t>KUBA JAYA TEKNIK</t>
  </si>
  <si>
    <t>GDAA-SINABANG</t>
  </si>
  <si>
    <t>GDA_ BUK CUT</t>
  </si>
  <si>
    <t>HUSAINI SBS</t>
  </si>
  <si>
    <t>GERAI LISTRIK INDONESIA</t>
  </si>
  <si>
    <t>GERAI KDB</t>
  </si>
  <si>
    <t xml:space="preserve">5820112719 </t>
  </si>
  <si>
    <t>GDL. KRG GEUKUEH</t>
  </si>
  <si>
    <t>AKUN_TT_SLO</t>
  </si>
  <si>
    <t>Nama_koordinator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</si>
</sst>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_ ;\-0.0000\ "/>
    <numFmt numFmtId="166" formatCode="#,##0.000000000_ ;\-#,##0.000000000\ "/>
    <numFmt numFmtId="167" formatCode="0.000000000_ ;\-0.000000000\ "/>
    <numFmt numFmtId="168" formatCode="0.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9">
    <xf numFmtId="0" fontId="0" fillId="0" borderId="0" xfId="0"/>
    <xf numFmtId="2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5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8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8" fontId="0" fillId="0" borderId="2" xfId="1" applyNumberFormat="1" applyFont="1" applyBorder="1"/>
    <xf numFmtId="167" fontId="0" fillId="0" borderId="0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8" fontId="0" fillId="0" borderId="0" xfId="1" applyNumberFormat="1" applyFont="1" applyBorder="1"/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left" vertical="top"/>
    </xf>
    <xf numFmtId="0" fontId="3" fillId="3" borderId="3" xfId="0" applyFont="1" applyFill="1" applyBorder="1"/>
    <xf numFmtId="0" fontId="4" fillId="3" borderId="3" xfId="0" applyFont="1" applyFill="1" applyBorder="1"/>
    <xf numFmtId="49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13">
    <dxf>
      <numFmt numFmtId="2" formatCode="0.0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166" formatCode="#,##0.000000000_ ;\-#,##0.000000000\ "/>
      <alignment horizontal="center" vertical="bottom" textRotation="0" wrapText="0" indent="0" justifyLastLine="0" shrinkToFit="0" readingOrder="0"/>
    </dxf>
    <dxf>
      <numFmt numFmtId="167" formatCode="0.000000000_ ;\-0.000000000\ "/>
      <alignment horizontal="center" vertical="bottom" textRotation="0" wrapText="0" indent="0" justifyLastLine="0" shrinkToFit="0" readingOrder="0"/>
    </dxf>
    <dxf>
      <numFmt numFmtId="2" formatCode="0.0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22" unboundColumnsRight="11">
    <queryTableFields count="13">
      <queryTableField id="2" name="Index" tableColumnId="2"/>
      <queryTableField id="1" name="Akun Pemohon" tableColumnId="1"/>
      <queryTableField id="3" dataBound="0" tableColumnId="3"/>
      <queryTableField id="17" dataBound="0" tableColumnId="13"/>
      <queryTableField id="11" dataBound="0" tableColumnId="5"/>
      <queryTableField id="13" dataBound="0" tableColumnId="8"/>
      <queryTableField id="8" dataBound="0" tableColumnId="7"/>
      <queryTableField id="12" dataBound="0" tableColumnId="6"/>
      <queryTableField id="9" dataBound="0" tableColumnId="9"/>
      <queryTableField id="10" dataBound="0" tableColumnId="4"/>
      <queryTableField id="14" dataBound="0" tableColumnId="10"/>
      <queryTableField id="15" dataBound="0" tableColumnId="11"/>
      <queryTableField id="16" dataBound="0" tableColumnId="12"/>
    </queryTableFields>
  </queryTableRefresh>
  <extLst>
    <ext xmlns:x15="http://schemas.microsoft.com/office/spreadsheetml/2010/11/main" uri="{883FBD77-0823-4a55-B5E3-86C4891E6966}">
      <x15:queryTable sourceDataName="Query - D_PEMOHON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f.Marketing" displayName="ref.Marketing" ref="A1:M109" tableType="queryTable" totalsRowShown="0" headerRowDxfId="12">
  <autoFilter ref="A1:M109" xr:uid="{00000000-0009-0000-0100-000001000000}"/>
  <sortState xmlns:xlrd2="http://schemas.microsoft.com/office/spreadsheetml/2017/richdata2" ref="A2:M98">
    <sortCondition ref="B1:B98"/>
  </sortState>
  <tableColumns count="13">
    <tableColumn id="2" xr3:uid="{00000000-0010-0000-0000-000002000000}" uniqueName="2" name="KodeGerai" queryTableFieldId="2"/>
    <tableColumn id="1" xr3:uid="{00000000-0010-0000-0000-000001000000}" uniqueName="1" name="Inisial_Gerai" queryTableFieldId="1" dataDxfId="11"/>
    <tableColumn id="3" xr3:uid="{00000000-0010-0000-0000-000003000000}" uniqueName="3" name="Petugas_Gerai" queryTableFieldId="3"/>
    <tableColumn id="13" xr3:uid="{00000000-0010-0000-0000-00000D000000}" uniqueName="13" name="AKUN_TT_SLO" queryTableFieldId="17"/>
    <tableColumn id="5" xr3:uid="{00000000-0010-0000-0000-000005000000}" uniqueName="5" name="Jenis_Transaksi" queryTableFieldId="11" dataDxfId="10"/>
    <tableColumn id="8" xr3:uid="{00000000-0010-0000-0000-000008000000}" uniqueName="8" name="Jenis-_x000a_kemitraan" queryTableFieldId="13" dataDxfId="9">
      <calculatedColumnFormula>_xlfn.XLOOKUP(ref.Marketing[[#This Row],[Jenis_Transaksi]],ref.Transaksi[Kode_Transaksi],ref.Transaksi[Jenis_Transaksi])</calculatedColumnFormula>
    </tableColumn>
    <tableColumn id="7" xr3:uid="{00000000-0010-0000-0000-000007000000}" uniqueName="7" name="Koordinator_Gerai" queryTableFieldId="8" dataDxfId="8"/>
    <tableColumn id="6" xr3:uid="{00000000-0010-0000-0000-000006000000}" uniqueName="6" name="Nama_koordinator" queryTableFieldId="12" dataDxfId="7">
      <calculatedColumnFormula>_xlfn.XLOOKUP(ref.Marketing[[#This Row],[Koordinator_Gerai]],ref.Koordinator[Kode_Koordinator],ref.Koordinator[Koordinator_Gerai])</calculatedColumnFormula>
    </tableColumn>
    <tableColumn id="9" xr3:uid="{00000000-0010-0000-0000-000009000000}" uniqueName="9" name="HargaBeli_NIDI" queryTableFieldId="9" dataDxfId="6"/>
    <tableColumn id="4" xr3:uid="{00000000-0010-0000-0000-000004000000}" uniqueName="4" name="Komisi_SLO" queryTableFieldId="10" dataDxfId="5">
      <calculatedColumnFormula>_xlfn.XLOOKUP(ref.Marketing[[#This Row],[Jenis_Transaksi]],ref.Transaksi[Kode_Transaksi],ref.Transaksi[Komisi_SLO])</calculatedColumnFormula>
    </tableColumn>
    <tableColumn id="10" xr3:uid="{00000000-0010-0000-0000-00000A000000}" uniqueName="10" name="SLO.Fee KANTOR PUSAT" queryTableFieldId="14" dataDxfId="4" dataCellStyle="Comma">
      <calculatedColumnFormula>IF(ref.Marketing[[#This Row],[Jenis_Transaksi]]=1,0,IF(ref.Marketing[[#This Row],[Jenis_Transaksi]]=2,25/100,17/111))</calculatedColumnFormula>
    </tableColumn>
    <tableColumn id="11" xr3:uid="{00000000-0010-0000-0000-00000B000000}" uniqueName="11" name="SLO.CASHBACK atau TAGIHAN ke GERAI" queryTableFieldId="15" dataDxfId="3">
      <calculatedColumnFormula>IF(ref.Marketing[[#This Row],[Jenis_Transaksi]]=1,0,IF(ref.Marketing[[#This Row],[Jenis_Transaksi]]=2,ref.Marketing[[#This Row],[Komisi_SLO]],35/111))</calculatedColumnFormula>
    </tableColumn>
    <tableColumn id="12" xr3:uid="{00000000-0010-0000-0000-00000C000000}" uniqueName="12" name="SLO.PPN" queryTableFieldId="16">
      <calculatedColumnFormula>11/111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ef.Skema" displayName="ref.Skema" ref="S1:V7" totalsRowShown="0" headerRowDxfId="2">
  <autoFilter ref="S1:V7" xr:uid="{00000000-0009-0000-0100-000002000000}"/>
  <tableColumns count="4">
    <tableColumn id="1" xr3:uid="{00000000-0010-0000-0100-000001000000}" name="Trx.ID"/>
    <tableColumn id="4" xr3:uid="{00000000-0010-0000-0100-000004000000}" name="Trx.Prefix"/>
    <tableColumn id="2" xr3:uid="{00000000-0010-0000-0100-000002000000}" name="TrxDesc"/>
    <tableColumn id="9" xr3:uid="{00000000-0010-0000-0100-000009000000}" name="GolHarga.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ref.Koordinator" displayName="ref.Koordinator" ref="N1:Q14" totalsRowShown="0" headerRowDxfId="1">
  <autoFilter ref="N1:Q14" xr:uid="{00000000-0009-0000-0100-000004000000}"/>
  <sortState xmlns:xlrd2="http://schemas.microsoft.com/office/spreadsheetml/2017/richdata2" ref="N2:O12">
    <sortCondition ref="N1:N12"/>
  </sortState>
  <tableColumns count="4">
    <tableColumn id="2" xr3:uid="{00000000-0010-0000-0200-000002000000}" name="Koordinator_Gerai"/>
    <tableColumn id="1" xr3:uid="{00000000-0010-0000-0200-000001000000}" name="Kode_Koordinator"/>
    <tableColumn id="3" xr3:uid="{00000000-0010-0000-0200-000003000000}" name="No.Rek_Koordinator"/>
    <tableColumn id="4" xr3:uid="{00000000-0010-0000-0200-000004000000}" name="kelompokBay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ref.Transaksi" displayName="ref.Transaksi" ref="N15:P20" totalsRowShown="0">
  <autoFilter ref="N15:P20" xr:uid="{00000000-0009-0000-0100-000005000000}"/>
  <tableColumns count="3">
    <tableColumn id="2" xr3:uid="{00000000-0010-0000-0300-000002000000}" name="Jenis_Transaksi"/>
    <tableColumn id="1" xr3:uid="{00000000-0010-0000-0300-000001000000}" name="Kode_Transaksi"/>
    <tableColumn id="3" xr3:uid="{00000000-0010-0000-0300-000003000000}" name="Komisi_SL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9"/>
  <sheetViews>
    <sheetView tabSelected="1" view="pageBreakPreview" zoomScaleNormal="100" zoomScaleSheetLayoutView="100" workbookViewId="0">
      <selection activeCell="C2" sqref="C2"/>
    </sheetView>
  </sheetViews>
  <sheetFormatPr defaultRowHeight="14.4" x14ac:dyDescent="0.3"/>
  <cols>
    <col min="1" max="1" width="7.5546875" bestFit="1" customWidth="1"/>
    <col min="2" max="2" width="31.21875" bestFit="1" customWidth="1"/>
    <col min="3" max="3" width="25.6640625" bestFit="1" customWidth="1"/>
    <col min="4" max="4" width="24" bestFit="1" customWidth="1"/>
    <col min="5" max="5" width="10.88671875" bestFit="1" customWidth="1"/>
    <col min="6" max="6" width="21" bestFit="1" customWidth="1"/>
    <col min="7" max="7" width="14.33203125" bestFit="1" customWidth="1"/>
    <col min="8" max="8" width="15.44140625" style="4" bestFit="1" customWidth="1"/>
    <col min="9" max="9" width="12.109375" bestFit="1" customWidth="1"/>
    <col min="10" max="10" width="10.44140625" bestFit="1" customWidth="1"/>
    <col min="11" max="11" width="20" bestFit="1" customWidth="1"/>
    <col min="12" max="12" width="33.33203125" bestFit="1" customWidth="1"/>
    <col min="13" max="13" width="12" style="3" bestFit="1" customWidth="1"/>
    <col min="14" max="14" width="21" style="7" bestFit="1" customWidth="1"/>
    <col min="15" max="15" width="23.88671875" style="3" bestFit="1" customWidth="1"/>
    <col min="16" max="16" width="21" bestFit="1" customWidth="1"/>
    <col min="17" max="17" width="26.77734375" bestFit="1" customWidth="1"/>
    <col min="18" max="18" width="12" bestFit="1" customWidth="1"/>
    <col min="19" max="19" width="21" bestFit="1" customWidth="1"/>
    <col min="20" max="20" width="18.77734375" bestFit="1" customWidth="1"/>
    <col min="21" max="21" width="20.6640625" bestFit="1" customWidth="1"/>
    <col min="22" max="22" width="8.33203125" bestFit="1" customWidth="1"/>
    <col min="23" max="23" width="8.109375" bestFit="1" customWidth="1"/>
    <col min="24" max="24" width="11.109375" bestFit="1" customWidth="1"/>
    <col min="25" max="25" width="30.109375" bestFit="1" customWidth="1"/>
    <col min="26" max="26" width="13.21875" bestFit="1" customWidth="1"/>
    <col min="27" max="27" width="27.33203125" bestFit="1" customWidth="1"/>
    <col min="28" max="28" width="10.6640625" bestFit="1" customWidth="1"/>
    <col min="29" max="29" width="15" bestFit="1" customWidth="1"/>
    <col min="30" max="30" width="15.5546875" bestFit="1" customWidth="1"/>
  </cols>
  <sheetData>
    <row r="1" spans="1:22" s="5" customFormat="1" ht="28.8" x14ac:dyDescent="0.3">
      <c r="A1" s="6" t="s">
        <v>127</v>
      </c>
      <c r="B1" s="5" t="s">
        <v>128</v>
      </c>
      <c r="C1" s="5" t="s">
        <v>129</v>
      </c>
      <c r="D1" s="5" t="s">
        <v>203</v>
      </c>
      <c r="E1" s="6" t="s">
        <v>135</v>
      </c>
      <c r="F1" s="21" t="s">
        <v>164</v>
      </c>
      <c r="G1" s="6" t="s">
        <v>132</v>
      </c>
      <c r="H1" s="22" t="s">
        <v>204</v>
      </c>
      <c r="I1" s="6" t="s">
        <v>131</v>
      </c>
      <c r="J1" s="6" t="s">
        <v>130</v>
      </c>
      <c r="K1" s="23" t="s">
        <v>144</v>
      </c>
      <c r="L1" s="6" t="s">
        <v>145</v>
      </c>
      <c r="M1" s="5" t="s">
        <v>146</v>
      </c>
      <c r="N1" s="5" t="s">
        <v>132</v>
      </c>
      <c r="O1" s="5" t="s">
        <v>133</v>
      </c>
      <c r="P1" s="5" t="s">
        <v>134</v>
      </c>
      <c r="Q1" s="5" t="s">
        <v>184</v>
      </c>
      <c r="S1" s="5" t="s">
        <v>107</v>
      </c>
      <c r="T1" s="5" t="s">
        <v>108</v>
      </c>
      <c r="U1" s="5" t="s">
        <v>109</v>
      </c>
      <c r="V1" s="5" t="s">
        <v>112</v>
      </c>
    </row>
    <row r="2" spans="1:22" x14ac:dyDescent="0.3">
      <c r="A2">
        <v>1</v>
      </c>
      <c r="B2" t="s">
        <v>195</v>
      </c>
      <c r="C2" t="s">
        <v>195</v>
      </c>
      <c r="E2" s="3">
        <v>2</v>
      </c>
      <c r="F2" s="24" t="str">
        <f>_xlfn.XLOOKUP(ref.Marketing[[#This Row],[Jenis_Transaksi]],ref.Transaksi[Kode_Transaksi],ref.Transaksi[Jenis_Transaksi])</f>
        <v>Beli NIDI + SLO JKI</v>
      </c>
      <c r="G2">
        <v>10</v>
      </c>
      <c r="H2" s="4" t="str">
        <f>_xlfn.XLOOKUP(ref.Marketing[[#This Row],[Koordinator_Gerai]],ref.Koordinator[Kode_Koordinator],ref.Koordinator[Koordinator_Gerai])</f>
        <v>ULIL AZMY</v>
      </c>
      <c r="I2">
        <v>15000</v>
      </c>
      <c r="J2" s="25">
        <f>_xlfn.XLOOKUP(ref.Marketing[[#This Row],[Jenis_Transaksi]],ref.Transaksi[Kode_Transaksi],ref.Transaksi[Komisi_SLO])</f>
        <v>0.65</v>
      </c>
      <c r="K2" s="8">
        <f>IF(ref.Marketing[[#This Row],[Jenis_Transaksi]]=1,0,IF(ref.Marketing[[#This Row],[Jenis_Transaksi]]=2,25/100,17/111))</f>
        <v>0.25</v>
      </c>
      <c r="L2" s="9">
        <f>IF(ref.Marketing[[#This Row],[Jenis_Transaksi]]=1,0,IF(ref.Marketing[[#This Row],[Jenis_Transaksi]]=2,ref.Marketing[[#This Row],[Komisi_SLO]],35/111))</f>
        <v>0.65</v>
      </c>
      <c r="M2" s="10">
        <f t="shared" ref="M2:M29" si="0">11/111</f>
        <v>9.90990990990991E-2</v>
      </c>
      <c r="N2" t="s">
        <v>3</v>
      </c>
      <c r="O2">
        <v>1</v>
      </c>
      <c r="P2" s="2" t="s">
        <v>115</v>
      </c>
      <c r="Q2" s="2" t="s">
        <v>185</v>
      </c>
      <c r="R2" s="2"/>
      <c r="S2">
        <v>1</v>
      </c>
      <c r="T2" t="s">
        <v>1</v>
      </c>
      <c r="U2" t="s">
        <v>110</v>
      </c>
      <c r="V2">
        <v>3</v>
      </c>
    </row>
    <row r="3" spans="1:22" x14ac:dyDescent="0.3">
      <c r="A3">
        <v>2</v>
      </c>
      <c r="B3" t="s">
        <v>3</v>
      </c>
      <c r="C3" t="s">
        <v>3</v>
      </c>
      <c r="E3" s="3">
        <v>3</v>
      </c>
      <c r="F3" s="24" t="str">
        <f>_xlfn.XLOOKUP(ref.Marketing[[#This Row],[Jenis_Transaksi]],ref.Transaksi[Kode_Transaksi],ref.Transaksi[Jenis_Transaksi])</f>
        <v>Beli NIDI + SLO JAPINDO</v>
      </c>
      <c r="G3">
        <v>1</v>
      </c>
      <c r="H3" s="4" t="str">
        <f>_xlfn.XLOOKUP(ref.Marketing[[#This Row],[Koordinator_Gerai]],ref.Koordinator[Kode_Koordinator],ref.Koordinator[Koordinator_Gerai])</f>
        <v>ARISKI RAMANDA</v>
      </c>
      <c r="I3">
        <v>15000</v>
      </c>
      <c r="J3" s="25">
        <f>_xlfn.XLOOKUP(ref.Marketing[[#This Row],[Jenis_Transaksi]],ref.Transaksi[Kode_Transaksi],ref.Transaksi[Komisi_SLO])</f>
        <v>0.65</v>
      </c>
      <c r="K3" s="8">
        <f>IF(ref.Marketing[[#This Row],[Jenis_Transaksi]]=1,0,IF(ref.Marketing[[#This Row],[Jenis_Transaksi]]=2,25/100,17/111))</f>
        <v>0.15315315315315314</v>
      </c>
      <c r="L3" s="9">
        <f>IF(ref.Marketing[[#This Row],[Jenis_Transaksi]]=1,0,IF(ref.Marketing[[#This Row],[Jenis_Transaksi]]=2,ref.Marketing[[#This Row],[Komisi_SLO]],35/111))</f>
        <v>0.31531531531531531</v>
      </c>
      <c r="M3" s="10">
        <f t="shared" si="0"/>
        <v>9.90990990990991E-2</v>
      </c>
      <c r="N3" t="s">
        <v>28</v>
      </c>
      <c r="O3">
        <v>2</v>
      </c>
      <c r="P3" s="2" t="s">
        <v>201</v>
      </c>
      <c r="Q3" s="2" t="s">
        <v>186</v>
      </c>
      <c r="R3" s="2"/>
      <c r="S3">
        <v>2</v>
      </c>
      <c r="T3" t="s">
        <v>1</v>
      </c>
      <c r="U3" t="s">
        <v>111</v>
      </c>
      <c r="V3">
        <v>4</v>
      </c>
    </row>
    <row r="4" spans="1:22" x14ac:dyDescent="0.3">
      <c r="A4">
        <v>3</v>
      </c>
      <c r="B4" t="s">
        <v>5</v>
      </c>
      <c r="C4" t="s">
        <v>5</v>
      </c>
      <c r="E4" s="3">
        <v>1</v>
      </c>
      <c r="F4" s="24" t="str">
        <f>_xlfn.XLOOKUP(ref.Marketing[[#This Row],[Jenis_Transaksi]],ref.Transaksi[Kode_Transaksi],ref.Transaksi[Jenis_Transaksi])</f>
        <v>Beli NIDI Saja</v>
      </c>
      <c r="G4">
        <v>3</v>
      </c>
      <c r="H4" s="4" t="str">
        <f>_xlfn.XLOOKUP(ref.Marketing[[#This Row],[Koordinator_Gerai]],ref.Koordinator[Kode_Koordinator],ref.Koordinator[Koordinator_Gerai])</f>
        <v>DEDY RULFIDAR</v>
      </c>
      <c r="I4">
        <v>15000</v>
      </c>
      <c r="J4" s="25">
        <f>_xlfn.XLOOKUP(ref.Marketing[[#This Row],[Jenis_Transaksi]],ref.Transaksi[Kode_Transaksi],ref.Transaksi[Komisi_SLO])</f>
        <v>0</v>
      </c>
      <c r="K4" s="8">
        <f>IF(ref.Marketing[[#This Row],[Jenis_Transaksi]]=1,0,IF(ref.Marketing[[#This Row],[Jenis_Transaksi]]=2,25/100,17/111))</f>
        <v>0</v>
      </c>
      <c r="L4" s="9">
        <f>IF(ref.Marketing[[#This Row],[Jenis_Transaksi]]=1,0,IF(ref.Marketing[[#This Row],[Jenis_Transaksi]]=2,ref.Marketing[[#This Row],[Komisi_SLO]],35/111))</f>
        <v>0</v>
      </c>
      <c r="M4" s="10">
        <f t="shared" si="0"/>
        <v>9.90990990990991E-2</v>
      </c>
      <c r="N4" t="s">
        <v>6</v>
      </c>
      <c r="O4">
        <v>3</v>
      </c>
      <c r="P4" s="2" t="s">
        <v>116</v>
      </c>
      <c r="Q4" s="2" t="s">
        <v>186</v>
      </c>
      <c r="R4" s="2"/>
      <c r="S4">
        <v>3</v>
      </c>
      <c r="T4" t="s">
        <v>17</v>
      </c>
      <c r="U4" t="s">
        <v>105</v>
      </c>
      <c r="V4">
        <v>1</v>
      </c>
    </row>
    <row r="5" spans="1:22" x14ac:dyDescent="0.3">
      <c r="A5">
        <v>4</v>
      </c>
      <c r="B5" t="s">
        <v>7</v>
      </c>
      <c r="C5" t="s">
        <v>8</v>
      </c>
      <c r="E5" s="3">
        <v>1</v>
      </c>
      <c r="F5" s="24" t="str">
        <f>_xlfn.XLOOKUP(ref.Marketing[[#This Row],[Jenis_Transaksi]],ref.Transaksi[Kode_Transaksi],ref.Transaksi[Jenis_Transaksi])</f>
        <v>Beli NIDI Saja</v>
      </c>
      <c r="G5">
        <v>8</v>
      </c>
      <c r="H5" s="4" t="str">
        <f>_xlfn.XLOOKUP(ref.Marketing[[#This Row],[Koordinator_Gerai]],ref.Koordinator[Kode_Koordinator],ref.Koordinator[Koordinator_Gerai])</f>
        <v>NOERMAN</v>
      </c>
      <c r="I5">
        <v>15000</v>
      </c>
      <c r="J5" s="25">
        <f>_xlfn.XLOOKUP(ref.Marketing[[#This Row],[Jenis_Transaksi]],ref.Transaksi[Kode_Transaksi],ref.Transaksi[Komisi_SLO])</f>
        <v>0</v>
      </c>
      <c r="K5" s="8">
        <f>IF(ref.Marketing[[#This Row],[Jenis_Transaksi]]=1,0,IF(ref.Marketing[[#This Row],[Jenis_Transaksi]]=2,25/100,17/111))</f>
        <v>0</v>
      </c>
      <c r="L5" s="9">
        <f>IF(ref.Marketing[[#This Row],[Jenis_Transaksi]]=1,0,IF(ref.Marketing[[#This Row],[Jenis_Transaksi]]=2,ref.Marketing[[#This Row],[Komisi_SLO]],35/111))</f>
        <v>0</v>
      </c>
      <c r="M5" s="10">
        <f t="shared" si="0"/>
        <v>9.90990990990991E-2</v>
      </c>
      <c r="N5" t="s">
        <v>73</v>
      </c>
      <c r="O5">
        <v>4</v>
      </c>
      <c r="P5" s="2" t="s">
        <v>115</v>
      </c>
      <c r="Q5" s="2" t="s">
        <v>187</v>
      </c>
      <c r="R5" s="2"/>
      <c r="S5">
        <v>4</v>
      </c>
      <c r="T5" t="s">
        <v>17</v>
      </c>
      <c r="U5" t="s">
        <v>105</v>
      </c>
      <c r="V5">
        <v>2</v>
      </c>
    </row>
    <row r="6" spans="1:22" x14ac:dyDescent="0.3">
      <c r="A6">
        <v>5</v>
      </c>
      <c r="B6" t="s">
        <v>9</v>
      </c>
      <c r="C6" t="s">
        <v>10</v>
      </c>
      <c r="E6" s="3">
        <v>1</v>
      </c>
      <c r="F6" s="24" t="str">
        <f>_xlfn.XLOOKUP(ref.Marketing[[#This Row],[Jenis_Transaksi]],ref.Transaksi[Kode_Transaksi],ref.Transaksi[Jenis_Transaksi])</f>
        <v>Beli NIDI Saja</v>
      </c>
      <c r="G6">
        <v>3</v>
      </c>
      <c r="H6" s="4" t="str">
        <f>_xlfn.XLOOKUP(ref.Marketing[[#This Row],[Koordinator_Gerai]],ref.Koordinator[Kode_Koordinator],ref.Koordinator[Koordinator_Gerai])</f>
        <v>DEDY RULFIDAR</v>
      </c>
      <c r="I6">
        <v>15000</v>
      </c>
      <c r="J6" s="25">
        <f>_xlfn.XLOOKUP(ref.Marketing[[#This Row],[Jenis_Transaksi]],ref.Transaksi[Kode_Transaksi],ref.Transaksi[Komisi_SLO])</f>
        <v>0</v>
      </c>
      <c r="K6" s="8">
        <f>IF(ref.Marketing[[#This Row],[Jenis_Transaksi]]=1,0,IF(ref.Marketing[[#This Row],[Jenis_Transaksi]]=2,25/100,17/111))</f>
        <v>0</v>
      </c>
      <c r="L6" s="9">
        <f>IF(ref.Marketing[[#This Row],[Jenis_Transaksi]]=1,0,IF(ref.Marketing[[#This Row],[Jenis_Transaksi]]=2,ref.Marketing[[#This Row],[Komisi_SLO]],35/111))</f>
        <v>0</v>
      </c>
      <c r="M6" s="10">
        <f t="shared" si="0"/>
        <v>9.90990990990991E-2</v>
      </c>
      <c r="N6" t="s">
        <v>26</v>
      </c>
      <c r="O6">
        <v>5</v>
      </c>
      <c r="P6" s="2" t="s">
        <v>117</v>
      </c>
      <c r="Q6" s="2" t="s">
        <v>186</v>
      </c>
      <c r="R6" s="2"/>
      <c r="S6">
        <v>5</v>
      </c>
      <c r="T6" t="s">
        <v>4</v>
      </c>
      <c r="U6" t="s">
        <v>106</v>
      </c>
      <c r="V6">
        <v>1</v>
      </c>
    </row>
    <row r="7" spans="1:22" x14ac:dyDescent="0.3">
      <c r="A7">
        <v>6</v>
      </c>
      <c r="B7" t="s">
        <v>11</v>
      </c>
      <c r="C7" t="s">
        <v>12</v>
      </c>
      <c r="E7" s="3">
        <v>1</v>
      </c>
      <c r="F7" s="24" t="str">
        <f>_xlfn.XLOOKUP(ref.Marketing[[#This Row],[Jenis_Transaksi]],ref.Transaksi[Kode_Transaksi],ref.Transaksi[Jenis_Transaksi])</f>
        <v>Beli NIDI Saja</v>
      </c>
      <c r="G7">
        <v>3</v>
      </c>
      <c r="H7" s="4" t="str">
        <f>_xlfn.XLOOKUP(ref.Marketing[[#This Row],[Koordinator_Gerai]],ref.Koordinator[Kode_Koordinator],ref.Koordinator[Koordinator_Gerai])</f>
        <v>DEDY RULFIDAR</v>
      </c>
      <c r="I7">
        <v>15000</v>
      </c>
      <c r="J7" s="25">
        <f>_xlfn.XLOOKUP(ref.Marketing[[#This Row],[Jenis_Transaksi]],ref.Transaksi[Kode_Transaksi],ref.Transaksi[Komisi_SLO])</f>
        <v>0</v>
      </c>
      <c r="K7" s="8">
        <f>IF(ref.Marketing[[#This Row],[Jenis_Transaksi]]=1,0,IF(ref.Marketing[[#This Row],[Jenis_Transaksi]]=2,25/100,17/111))</f>
        <v>0</v>
      </c>
      <c r="L7" s="9">
        <f>IF(ref.Marketing[[#This Row],[Jenis_Transaksi]]=1,0,IF(ref.Marketing[[#This Row],[Jenis_Transaksi]]=2,ref.Marketing[[#This Row],[Komisi_SLO]],35/111))</f>
        <v>0</v>
      </c>
      <c r="M7" s="10">
        <f t="shared" si="0"/>
        <v>9.90990990990991E-2</v>
      </c>
      <c r="N7" t="s">
        <v>24</v>
      </c>
      <c r="O7">
        <v>6</v>
      </c>
      <c r="P7" s="2" t="s">
        <v>118</v>
      </c>
      <c r="Q7" s="2" t="s">
        <v>186</v>
      </c>
      <c r="R7" s="2"/>
      <c r="S7">
        <v>6</v>
      </c>
      <c r="T7" t="s">
        <v>4</v>
      </c>
      <c r="U7" t="s">
        <v>106</v>
      </c>
      <c r="V7">
        <v>2</v>
      </c>
    </row>
    <row r="8" spans="1:22" x14ac:dyDescent="0.3">
      <c r="A8">
        <v>7</v>
      </c>
      <c r="B8" t="s">
        <v>13</v>
      </c>
      <c r="C8" t="s">
        <v>14</v>
      </c>
      <c r="E8" s="3">
        <v>3</v>
      </c>
      <c r="F8" s="24" t="str">
        <f>_xlfn.XLOOKUP(ref.Marketing[[#This Row],[Jenis_Transaksi]],ref.Transaksi[Kode_Transaksi],ref.Transaksi[Jenis_Transaksi])</f>
        <v>Beli NIDI + SLO JAPINDO</v>
      </c>
      <c r="G8">
        <v>11</v>
      </c>
      <c r="H8" s="4" t="str">
        <f>_xlfn.XLOOKUP(ref.Marketing[[#This Row],[Koordinator_Gerai]],ref.Koordinator[Kode_Koordinator],ref.Koordinator[Koordinator_Gerai])</f>
        <v>ZAIRIL</v>
      </c>
      <c r="I8">
        <v>15000</v>
      </c>
      <c r="J8" s="25">
        <f>_xlfn.XLOOKUP(ref.Marketing[[#This Row],[Jenis_Transaksi]],ref.Transaksi[Kode_Transaksi],ref.Transaksi[Komisi_SLO])</f>
        <v>0.65</v>
      </c>
      <c r="K8" s="8">
        <f>IF(ref.Marketing[[#This Row],[Jenis_Transaksi]]=1,0,IF(ref.Marketing[[#This Row],[Jenis_Transaksi]]=2,25/100,17/111))</f>
        <v>0.15315315315315314</v>
      </c>
      <c r="L8" s="9">
        <f>IF(ref.Marketing[[#This Row],[Jenis_Transaksi]]=1,0,IF(ref.Marketing[[#This Row],[Jenis_Transaksi]]=2,ref.Marketing[[#This Row],[Komisi_SLO]],35/111))</f>
        <v>0.31531531531531531</v>
      </c>
      <c r="M8" s="10">
        <f t="shared" si="0"/>
        <v>9.90990990990991E-2</v>
      </c>
      <c r="N8" t="s">
        <v>22</v>
      </c>
      <c r="O8">
        <v>7</v>
      </c>
      <c r="P8" s="2" t="s">
        <v>115</v>
      </c>
      <c r="Q8" s="2" t="s">
        <v>187</v>
      </c>
      <c r="R8" s="2"/>
    </row>
    <row r="9" spans="1:22" x14ac:dyDescent="0.3">
      <c r="A9">
        <v>8</v>
      </c>
      <c r="B9" t="s">
        <v>19</v>
      </c>
      <c r="C9" t="s">
        <v>12</v>
      </c>
      <c r="E9" s="3">
        <v>1</v>
      </c>
      <c r="F9" s="24" t="str">
        <f>_xlfn.XLOOKUP(ref.Marketing[[#This Row],[Jenis_Transaksi]],ref.Transaksi[Kode_Transaksi],ref.Transaksi[Jenis_Transaksi])</f>
        <v>Beli NIDI Saja</v>
      </c>
      <c r="G9">
        <v>3</v>
      </c>
      <c r="H9" s="4" t="str">
        <f>_xlfn.XLOOKUP(ref.Marketing[[#This Row],[Koordinator_Gerai]],ref.Koordinator[Kode_Koordinator],ref.Koordinator[Koordinator_Gerai])</f>
        <v>DEDY RULFIDAR</v>
      </c>
      <c r="I9">
        <v>15000</v>
      </c>
      <c r="J9" s="25">
        <f>_xlfn.XLOOKUP(ref.Marketing[[#This Row],[Jenis_Transaksi]],ref.Transaksi[Kode_Transaksi],ref.Transaksi[Komisi_SLO])</f>
        <v>0</v>
      </c>
      <c r="K9" s="8">
        <f>IF(ref.Marketing[[#This Row],[Jenis_Transaksi]]=1,0,IF(ref.Marketing[[#This Row],[Jenis_Transaksi]]=2,25/100,17/111))</f>
        <v>0</v>
      </c>
      <c r="L9" s="9">
        <f>IF(ref.Marketing[[#This Row],[Jenis_Transaksi]]=1,0,IF(ref.Marketing[[#This Row],[Jenis_Transaksi]]=2,ref.Marketing[[#This Row],[Komisi_SLO]],35/111))</f>
        <v>0</v>
      </c>
      <c r="M9" s="10">
        <f t="shared" si="0"/>
        <v>9.90990990990991E-2</v>
      </c>
      <c r="N9" t="s">
        <v>2</v>
      </c>
      <c r="O9">
        <v>8</v>
      </c>
      <c r="P9" s="2" t="s">
        <v>119</v>
      </c>
      <c r="Q9" s="2" t="s">
        <v>186</v>
      </c>
      <c r="R9" s="2"/>
    </row>
    <row r="10" spans="1:22" x14ac:dyDescent="0.3">
      <c r="A10">
        <v>9</v>
      </c>
      <c r="B10" t="s">
        <v>16</v>
      </c>
      <c r="C10" t="s">
        <v>167</v>
      </c>
      <c r="E10" s="3">
        <v>2</v>
      </c>
      <c r="F10" s="24" t="str">
        <f>_xlfn.XLOOKUP(ref.Marketing[[#This Row],[Jenis_Transaksi]],ref.Transaksi[Kode_Transaksi],ref.Transaksi[Jenis_Transaksi])</f>
        <v>Beli NIDI + SLO JKI</v>
      </c>
      <c r="G10">
        <v>10</v>
      </c>
      <c r="H10" s="4" t="str">
        <f>_xlfn.XLOOKUP(ref.Marketing[[#This Row],[Koordinator_Gerai]],ref.Koordinator[Kode_Koordinator],ref.Koordinator[Koordinator_Gerai])</f>
        <v>ULIL AZMY</v>
      </c>
      <c r="I10">
        <v>15000</v>
      </c>
      <c r="J10" s="25">
        <f>_xlfn.XLOOKUP(ref.Marketing[[#This Row],[Jenis_Transaksi]],ref.Transaksi[Kode_Transaksi],ref.Transaksi[Komisi_SLO])</f>
        <v>0.65</v>
      </c>
      <c r="K10" s="8">
        <f>IF(ref.Marketing[[#This Row],[Jenis_Transaksi]]=1,0,IF(ref.Marketing[[#This Row],[Jenis_Transaksi]]=2,25/100,17/111))</f>
        <v>0.25</v>
      </c>
      <c r="L10" s="9">
        <f>IF(ref.Marketing[[#This Row],[Jenis_Transaksi]]=1,0,IF(ref.Marketing[[#This Row],[Jenis_Transaksi]]=2,ref.Marketing[[#This Row],[Komisi_SLO]],35/111))</f>
        <v>0.65</v>
      </c>
      <c r="M10" s="10">
        <f t="shared" si="0"/>
        <v>9.90990990990991E-2</v>
      </c>
      <c r="N10" t="s">
        <v>81</v>
      </c>
      <c r="O10">
        <v>9</v>
      </c>
      <c r="P10" s="2" t="s">
        <v>115</v>
      </c>
      <c r="Q10" s="2" t="s">
        <v>187</v>
      </c>
      <c r="R10" s="2"/>
    </row>
    <row r="11" spans="1:22" x14ac:dyDescent="0.3">
      <c r="A11">
        <v>10</v>
      </c>
      <c r="B11" t="s">
        <v>20</v>
      </c>
      <c r="C11" t="s">
        <v>21</v>
      </c>
      <c r="E11" s="3">
        <v>1</v>
      </c>
      <c r="F11" s="24" t="str">
        <f>_xlfn.XLOOKUP(ref.Marketing[[#This Row],[Jenis_Transaksi]],ref.Transaksi[Kode_Transaksi],ref.Transaksi[Jenis_Transaksi])</f>
        <v>Beli NIDI Saja</v>
      </c>
      <c r="G11">
        <v>7</v>
      </c>
      <c r="H11" s="4" t="str">
        <f>_xlfn.XLOOKUP(ref.Marketing[[#This Row],[Koordinator_Gerai]],ref.Koordinator[Kode_Koordinator],ref.Koordinator[Koordinator_Gerai])</f>
        <v>JULI ARNANDA</v>
      </c>
      <c r="I11">
        <v>15000</v>
      </c>
      <c r="J11" s="25">
        <f>_xlfn.XLOOKUP(ref.Marketing[[#This Row],[Jenis_Transaksi]],ref.Transaksi[Kode_Transaksi],ref.Transaksi[Komisi_SLO])</f>
        <v>0</v>
      </c>
      <c r="K11" s="8">
        <f>IF(ref.Marketing[[#This Row],[Jenis_Transaksi]]=1,0,IF(ref.Marketing[[#This Row],[Jenis_Transaksi]]=2,25/100,17/111))</f>
        <v>0</v>
      </c>
      <c r="L11" s="9">
        <f>IF(ref.Marketing[[#This Row],[Jenis_Transaksi]]=1,0,IF(ref.Marketing[[#This Row],[Jenis_Transaksi]]=2,ref.Marketing[[#This Row],[Komisi_SLO]],35/111))</f>
        <v>0</v>
      </c>
      <c r="M11" s="10">
        <f t="shared" si="0"/>
        <v>9.90990990990991E-2</v>
      </c>
      <c r="N11" t="s">
        <v>18</v>
      </c>
      <c r="O11">
        <v>10</v>
      </c>
      <c r="P11" s="2" t="s">
        <v>120</v>
      </c>
      <c r="Q11" s="2" t="s">
        <v>186</v>
      </c>
      <c r="R11" s="2"/>
    </row>
    <row r="12" spans="1:22" x14ac:dyDescent="0.3">
      <c r="A12">
        <v>11</v>
      </c>
      <c r="B12" t="s">
        <v>122</v>
      </c>
      <c r="C12" t="s">
        <v>123</v>
      </c>
      <c r="E12" s="3">
        <v>2</v>
      </c>
      <c r="F12" s="24" t="str">
        <f>_xlfn.XLOOKUP(ref.Marketing[[#This Row],[Jenis_Transaksi]],ref.Transaksi[Kode_Transaksi],ref.Transaksi[Jenis_Transaksi])</f>
        <v>Beli NIDI + SLO JKI</v>
      </c>
      <c r="G12">
        <v>13</v>
      </c>
      <c r="H12" s="4" t="str">
        <f>_xlfn.XLOOKUP(ref.Marketing[[#This Row],[Koordinator_Gerai]],ref.Koordinator[Kode_Koordinator],ref.Koordinator[Koordinator_Gerai])</f>
        <v>NAZRIANDA SYAHPUTRA</v>
      </c>
      <c r="I12">
        <v>15000</v>
      </c>
      <c r="J12" s="25">
        <f>_xlfn.XLOOKUP(ref.Marketing[[#This Row],[Jenis_Transaksi]],ref.Transaksi[Kode_Transaksi],ref.Transaksi[Komisi_SLO])</f>
        <v>0.65</v>
      </c>
      <c r="K12" s="8">
        <f>IF(ref.Marketing[[#This Row],[Jenis_Transaksi]]=1,0,IF(ref.Marketing[[#This Row],[Jenis_Transaksi]]=2,25/100,17/111))</f>
        <v>0.25</v>
      </c>
      <c r="L12" s="9">
        <f>IF(ref.Marketing[[#This Row],[Jenis_Transaksi]]=1,0,IF(ref.Marketing[[#This Row],[Jenis_Transaksi]]=2,ref.Marketing[[#This Row],[Komisi_SLO]],35/111))</f>
        <v>0.65</v>
      </c>
      <c r="M12" s="10">
        <f t="shared" si="0"/>
        <v>9.90990990990991E-2</v>
      </c>
      <c r="N12" t="s">
        <v>15</v>
      </c>
      <c r="O12">
        <v>11</v>
      </c>
      <c r="P12" s="2" t="s">
        <v>115</v>
      </c>
      <c r="Q12" s="2" t="s">
        <v>185</v>
      </c>
      <c r="R12" s="2"/>
    </row>
    <row r="13" spans="1:22" x14ac:dyDescent="0.3">
      <c r="A13">
        <v>85</v>
      </c>
      <c r="B13" t="s">
        <v>151</v>
      </c>
      <c r="C13" t="s">
        <v>89</v>
      </c>
      <c r="D13" t="s">
        <v>155</v>
      </c>
      <c r="E13" s="3">
        <v>3</v>
      </c>
      <c r="F13" s="24" t="str">
        <f>_xlfn.XLOOKUP(ref.Marketing[[#This Row],[Jenis_Transaksi]],ref.Transaksi[Kode_Transaksi],ref.Transaksi[Jenis_Transaksi])</f>
        <v>Beli NIDI + SLO JAPINDO</v>
      </c>
      <c r="G13">
        <v>1</v>
      </c>
      <c r="H13" s="4" t="str">
        <f>_xlfn.XLOOKUP(ref.Marketing[[#This Row],[Koordinator_Gerai]],ref.Koordinator[Kode_Koordinator],ref.Koordinator[Koordinator_Gerai])</f>
        <v>ARISKI RAMANDA</v>
      </c>
      <c r="I13">
        <v>15000</v>
      </c>
      <c r="J13" s="25">
        <f>_xlfn.XLOOKUP(ref.Marketing[[#This Row],[Jenis_Transaksi]],ref.Transaksi[Kode_Transaksi],ref.Transaksi[Komisi_SLO])</f>
        <v>0.65</v>
      </c>
      <c r="K13" s="8">
        <f>IF(ref.Marketing[[#This Row],[Jenis_Transaksi]]=1,0,IF(ref.Marketing[[#This Row],[Jenis_Transaksi]]=2,25/100,17/111))</f>
        <v>0.15315315315315314</v>
      </c>
      <c r="L13" s="19">
        <f>IF(ref.Marketing[[#This Row],[Jenis_Transaksi]]=1,0,IF(ref.Marketing[[#This Row],[Jenis_Transaksi]]=2,ref.Marketing[[#This Row],[Komisi_SLO]],35/111))</f>
        <v>0.31531531531531531</v>
      </c>
      <c r="M13">
        <f t="shared" si="0"/>
        <v>9.90990990990991E-2</v>
      </c>
      <c r="N13" t="s">
        <v>172</v>
      </c>
      <c r="O13">
        <v>12</v>
      </c>
      <c r="P13" s="2" t="s">
        <v>173</v>
      </c>
      <c r="Q13" s="2" t="s">
        <v>185</v>
      </c>
    </row>
    <row r="14" spans="1:22" x14ac:dyDescent="0.3">
      <c r="A14">
        <v>87</v>
      </c>
      <c r="B14" t="s">
        <v>153</v>
      </c>
      <c r="C14" t="s">
        <v>154</v>
      </c>
      <c r="E14" s="3">
        <v>5</v>
      </c>
      <c r="F14" s="24" t="str">
        <f>_xlfn.XLOOKUP(ref.Marketing[[#This Row],[Jenis_Transaksi]],ref.Transaksi[Kode_Transaksi],ref.Transaksi[Jenis_Transaksi])</f>
        <v>Beli SLO Japindo Saja</v>
      </c>
      <c r="G14">
        <v>1</v>
      </c>
      <c r="H14" s="4" t="str">
        <f>_xlfn.XLOOKUP(ref.Marketing[[#This Row],[Koordinator_Gerai]],ref.Koordinator[Kode_Koordinator],ref.Koordinator[Koordinator_Gerai])</f>
        <v>ARISKI RAMANDA</v>
      </c>
      <c r="I14">
        <v>0</v>
      </c>
      <c r="J14" s="25">
        <f>_xlfn.XLOOKUP(ref.Marketing[[#This Row],[Jenis_Transaksi]],ref.Transaksi[Kode_Transaksi],ref.Transaksi[Komisi_SLO])</f>
        <v>0.65</v>
      </c>
      <c r="K14" s="8">
        <f>IF(ref.Marketing[[#This Row],[Jenis_Transaksi]]=1,0,IF(ref.Marketing[[#This Row],[Jenis_Transaksi]]=2,25/100,17/111))</f>
        <v>0.15315315315315314</v>
      </c>
      <c r="L14" s="19">
        <f>IF(ref.Marketing[[#This Row],[Jenis_Transaksi]]=1,0,IF(ref.Marketing[[#This Row],[Jenis_Transaksi]]=2,ref.Marketing[[#This Row],[Komisi_SLO]],35/111))</f>
        <v>0.31531531531531531</v>
      </c>
      <c r="M14">
        <f t="shared" si="0"/>
        <v>9.90990990990991E-2</v>
      </c>
      <c r="N14" t="s">
        <v>189</v>
      </c>
      <c r="O14">
        <v>13</v>
      </c>
      <c r="P14" s="2" t="s">
        <v>190</v>
      </c>
      <c r="Q14" s="2" t="s">
        <v>186</v>
      </c>
    </row>
    <row r="15" spans="1:22" x14ac:dyDescent="0.3">
      <c r="A15">
        <v>86</v>
      </c>
      <c r="B15" t="s">
        <v>152</v>
      </c>
      <c r="C15" t="s">
        <v>89</v>
      </c>
      <c r="E15" s="3">
        <v>3</v>
      </c>
      <c r="F15" s="24" t="str">
        <f>_xlfn.XLOOKUP(ref.Marketing[[#This Row],[Jenis_Transaksi]],ref.Transaksi[Kode_Transaksi],ref.Transaksi[Jenis_Transaksi])</f>
        <v>Beli NIDI + SLO JAPINDO</v>
      </c>
      <c r="G15">
        <v>1</v>
      </c>
      <c r="H15" s="4" t="str">
        <f>_xlfn.XLOOKUP(ref.Marketing[[#This Row],[Koordinator_Gerai]],ref.Koordinator[Kode_Koordinator],ref.Koordinator[Koordinator_Gerai])</f>
        <v>ARISKI RAMANDA</v>
      </c>
      <c r="I15">
        <v>15000</v>
      </c>
      <c r="J15" s="25">
        <f>_xlfn.XLOOKUP(ref.Marketing[[#This Row],[Jenis_Transaksi]],ref.Transaksi[Kode_Transaksi],ref.Transaksi[Komisi_SLO])</f>
        <v>0.65</v>
      </c>
      <c r="K15" s="8">
        <f>IF(ref.Marketing[[#This Row],[Jenis_Transaksi]]=1,0,IF(ref.Marketing[[#This Row],[Jenis_Transaksi]]=2,25/100,17/111))</f>
        <v>0.15315315315315314</v>
      </c>
      <c r="L15" s="19">
        <f>IF(ref.Marketing[[#This Row],[Jenis_Transaksi]]=1,0,IF(ref.Marketing[[#This Row],[Jenis_Transaksi]]=2,ref.Marketing[[#This Row],[Komisi_SLO]],35/111))</f>
        <v>0.31531531531531531</v>
      </c>
      <c r="M15">
        <f t="shared" si="0"/>
        <v>9.90990990990991E-2</v>
      </c>
      <c r="N15" t="s">
        <v>135</v>
      </c>
      <c r="O15" t="s">
        <v>136</v>
      </c>
      <c r="P15" t="s">
        <v>130</v>
      </c>
    </row>
    <row r="16" spans="1:22" x14ac:dyDescent="0.3">
      <c r="A16">
        <v>91</v>
      </c>
      <c r="B16" t="s">
        <v>160</v>
      </c>
      <c r="C16" t="s">
        <v>166</v>
      </c>
      <c r="E16" s="3">
        <v>4</v>
      </c>
      <c r="F16" s="24" t="str">
        <f>_xlfn.XLOOKUP(ref.Marketing[[#This Row],[Jenis_Transaksi]],ref.Transaksi[Kode_Transaksi],ref.Transaksi[Jenis_Transaksi])</f>
        <v>Beli SLO JKI Saja</v>
      </c>
      <c r="G16">
        <v>10</v>
      </c>
      <c r="H16" s="4" t="str">
        <f>_xlfn.XLOOKUP(ref.Marketing[[#This Row],[Koordinator_Gerai]],ref.Koordinator[Kode_Koordinator],ref.Koordinator[Koordinator_Gerai])</f>
        <v>ULIL AZMY</v>
      </c>
      <c r="I16">
        <v>0</v>
      </c>
      <c r="J16" s="25">
        <f>_xlfn.XLOOKUP(ref.Marketing[[#This Row],[Jenis_Transaksi]],ref.Transaksi[Kode_Transaksi],ref.Transaksi[Komisi_SLO])</f>
        <v>0.65</v>
      </c>
      <c r="K16" s="8">
        <f>IF(ref.Marketing[[#This Row],[Jenis_Transaksi]]=1,0,IF(ref.Marketing[[#This Row],[Jenis_Transaksi]]=2,25/100,17/111))</f>
        <v>0.15315315315315314</v>
      </c>
      <c r="L16" s="19">
        <f>IF(ref.Marketing[[#This Row],[Jenis_Transaksi]]=1,0,IF(ref.Marketing[[#This Row],[Jenis_Transaksi]]=2,ref.Marketing[[#This Row],[Komisi_SLO]],35/111))</f>
        <v>0.31531531531531531</v>
      </c>
      <c r="M16">
        <f t="shared" si="0"/>
        <v>9.90990990990991E-2</v>
      </c>
      <c r="N16" t="s">
        <v>137</v>
      </c>
      <c r="O16">
        <v>1</v>
      </c>
      <c r="P16" s="1">
        <v>0</v>
      </c>
      <c r="Q16" s="1"/>
    </row>
    <row r="17" spans="1:17" x14ac:dyDescent="0.3">
      <c r="A17">
        <v>89</v>
      </c>
      <c r="B17" t="s">
        <v>158</v>
      </c>
      <c r="C17" t="s">
        <v>166</v>
      </c>
      <c r="E17" s="3">
        <v>4</v>
      </c>
      <c r="F17" s="24" t="str">
        <f>_xlfn.XLOOKUP(ref.Marketing[[#This Row],[Jenis_Transaksi]],ref.Transaksi[Kode_Transaksi],ref.Transaksi[Jenis_Transaksi])</f>
        <v>Beli SLO JKI Saja</v>
      </c>
      <c r="G17">
        <v>10</v>
      </c>
      <c r="H17" s="4" t="str">
        <f>_xlfn.XLOOKUP(ref.Marketing[[#This Row],[Koordinator_Gerai]],ref.Koordinator[Kode_Koordinator],ref.Koordinator[Koordinator_Gerai])</f>
        <v>ULIL AZMY</v>
      </c>
      <c r="I17">
        <v>0</v>
      </c>
      <c r="J17" s="25">
        <f>_xlfn.XLOOKUP(ref.Marketing[[#This Row],[Jenis_Transaksi]],ref.Transaksi[Kode_Transaksi],ref.Transaksi[Komisi_SLO])</f>
        <v>0.65</v>
      </c>
      <c r="K17" s="8">
        <f>IF(ref.Marketing[[#This Row],[Jenis_Transaksi]]=1,0,IF(ref.Marketing[[#This Row],[Jenis_Transaksi]]=2,25/100,17/111))</f>
        <v>0.15315315315315314</v>
      </c>
      <c r="L17" s="19">
        <f>IF(ref.Marketing[[#This Row],[Jenis_Transaksi]]=1,0,IF(ref.Marketing[[#This Row],[Jenis_Transaksi]]=2,ref.Marketing[[#This Row],[Komisi_SLO]],35/111))</f>
        <v>0.31531531531531531</v>
      </c>
      <c r="M17">
        <f t="shared" si="0"/>
        <v>9.90990990990991E-2</v>
      </c>
      <c r="N17" t="s">
        <v>138</v>
      </c>
      <c r="O17">
        <v>2</v>
      </c>
      <c r="P17" s="1">
        <v>0.65</v>
      </c>
      <c r="Q17" s="1"/>
    </row>
    <row r="18" spans="1:17" x14ac:dyDescent="0.3">
      <c r="A18">
        <v>90</v>
      </c>
      <c r="B18" t="s">
        <v>159</v>
      </c>
      <c r="C18" t="s">
        <v>166</v>
      </c>
      <c r="E18" s="3">
        <v>4</v>
      </c>
      <c r="F18" s="24" t="str">
        <f>_xlfn.XLOOKUP(ref.Marketing[[#This Row],[Jenis_Transaksi]],ref.Transaksi[Kode_Transaksi],ref.Transaksi[Jenis_Transaksi])</f>
        <v>Beli SLO JKI Saja</v>
      </c>
      <c r="G18">
        <v>10</v>
      </c>
      <c r="H18" s="4" t="str">
        <f>_xlfn.XLOOKUP(ref.Marketing[[#This Row],[Koordinator_Gerai]],ref.Koordinator[Kode_Koordinator],ref.Koordinator[Koordinator_Gerai])</f>
        <v>ULIL AZMY</v>
      </c>
      <c r="I18">
        <v>0</v>
      </c>
      <c r="J18" s="25">
        <f>_xlfn.XLOOKUP(ref.Marketing[[#This Row],[Jenis_Transaksi]],ref.Transaksi[Kode_Transaksi],ref.Transaksi[Komisi_SLO])</f>
        <v>0.65</v>
      </c>
      <c r="K18" s="8">
        <f>IF(ref.Marketing[[#This Row],[Jenis_Transaksi]]=1,0,IF(ref.Marketing[[#This Row],[Jenis_Transaksi]]=2,25/100,17/111))</f>
        <v>0.15315315315315314</v>
      </c>
      <c r="L18" s="19">
        <f>IF(ref.Marketing[[#This Row],[Jenis_Transaksi]]=1,0,IF(ref.Marketing[[#This Row],[Jenis_Transaksi]]=2,ref.Marketing[[#This Row],[Komisi_SLO]],35/111))</f>
        <v>0.31531531531531531</v>
      </c>
      <c r="M18">
        <f t="shared" si="0"/>
        <v>9.90990990990991E-2</v>
      </c>
      <c r="N18" t="s">
        <v>139</v>
      </c>
      <c r="O18">
        <v>3</v>
      </c>
      <c r="P18" s="1">
        <f>65/100</f>
        <v>0.65</v>
      </c>
      <c r="Q18" s="1"/>
    </row>
    <row r="19" spans="1:17" x14ac:dyDescent="0.3">
      <c r="A19">
        <v>93</v>
      </c>
      <c r="B19" t="s">
        <v>162</v>
      </c>
      <c r="C19" t="s">
        <v>167</v>
      </c>
      <c r="E19" s="3">
        <v>2</v>
      </c>
      <c r="F19" s="24" t="str">
        <f>_xlfn.XLOOKUP(ref.Marketing[[#This Row],[Jenis_Transaksi]],ref.Transaksi[Kode_Transaksi],ref.Transaksi[Jenis_Transaksi])</f>
        <v>Beli NIDI + SLO JKI</v>
      </c>
      <c r="G19">
        <v>10</v>
      </c>
      <c r="H19" s="4" t="str">
        <f>_xlfn.XLOOKUP(ref.Marketing[[#This Row],[Koordinator_Gerai]],ref.Koordinator[Kode_Koordinator],ref.Koordinator[Koordinator_Gerai])</f>
        <v>ULIL AZMY</v>
      </c>
      <c r="I19">
        <v>15000</v>
      </c>
      <c r="J19" s="25">
        <f>_xlfn.XLOOKUP(ref.Marketing[[#This Row],[Jenis_Transaksi]],ref.Transaksi[Kode_Transaksi],ref.Transaksi[Komisi_SLO])</f>
        <v>0.65</v>
      </c>
      <c r="K19" s="8">
        <f>IF(ref.Marketing[[#This Row],[Jenis_Transaksi]]=1,0,IF(ref.Marketing[[#This Row],[Jenis_Transaksi]]=2,25/100,17/111))</f>
        <v>0.25</v>
      </c>
      <c r="L19" s="19">
        <f>IF(ref.Marketing[[#This Row],[Jenis_Transaksi]]=1,0,IF(ref.Marketing[[#This Row],[Jenis_Transaksi]]=2,ref.Marketing[[#This Row],[Komisi_SLO]],35/111))</f>
        <v>0.65</v>
      </c>
      <c r="M19">
        <f t="shared" si="0"/>
        <v>9.90990990990991E-2</v>
      </c>
      <c r="N19" t="s">
        <v>140</v>
      </c>
      <c r="O19">
        <v>4</v>
      </c>
      <c r="P19" s="1">
        <v>0.65</v>
      </c>
      <c r="Q19" s="1"/>
    </row>
    <row r="20" spans="1:17" x14ac:dyDescent="0.3">
      <c r="A20">
        <v>92</v>
      </c>
      <c r="B20" t="s">
        <v>161</v>
      </c>
      <c r="C20" t="s">
        <v>167</v>
      </c>
      <c r="E20" s="3">
        <v>2</v>
      </c>
      <c r="F20" s="24" t="str">
        <f>_xlfn.XLOOKUP(ref.Marketing[[#This Row],[Jenis_Transaksi]],ref.Transaksi[Kode_Transaksi],ref.Transaksi[Jenis_Transaksi])</f>
        <v>Beli NIDI + SLO JKI</v>
      </c>
      <c r="G20">
        <v>10</v>
      </c>
      <c r="H20" s="4" t="str">
        <f>_xlfn.XLOOKUP(ref.Marketing[[#This Row],[Koordinator_Gerai]],ref.Koordinator[Kode_Koordinator],ref.Koordinator[Koordinator_Gerai])</f>
        <v>ULIL AZMY</v>
      </c>
      <c r="I20">
        <v>15000</v>
      </c>
      <c r="J20" s="25">
        <f>_xlfn.XLOOKUP(ref.Marketing[[#This Row],[Jenis_Transaksi]],ref.Transaksi[Kode_Transaksi],ref.Transaksi[Komisi_SLO])</f>
        <v>0.65</v>
      </c>
      <c r="K20" s="16">
        <f>IF(ref.Marketing[[#This Row],[Jenis_Transaksi]]=1,0,IF(ref.Marketing[[#This Row],[Jenis_Transaksi]]=2,25/100,17/111))</f>
        <v>0.25</v>
      </c>
      <c r="L20" s="19">
        <f>IF(ref.Marketing[[#This Row],[Jenis_Transaksi]]=1,0,IF(ref.Marketing[[#This Row],[Jenis_Transaksi]]=2,ref.Marketing[[#This Row],[Komisi_SLO]],35/111))</f>
        <v>0.65</v>
      </c>
      <c r="M20">
        <f t="shared" si="0"/>
        <v>9.90990990990991E-2</v>
      </c>
      <c r="N20" t="s">
        <v>141</v>
      </c>
      <c r="O20">
        <v>5</v>
      </c>
      <c r="P20" s="1">
        <v>0.65</v>
      </c>
      <c r="Q20" s="1"/>
    </row>
    <row r="21" spans="1:17" x14ac:dyDescent="0.3">
      <c r="A21">
        <v>12</v>
      </c>
      <c r="B21" t="s">
        <v>58</v>
      </c>
      <c r="C21" t="s">
        <v>59</v>
      </c>
      <c r="E21" s="3">
        <v>2</v>
      </c>
      <c r="F21" s="24" t="str">
        <f>_xlfn.XLOOKUP(ref.Marketing[[#This Row],[Jenis_Transaksi]],ref.Transaksi[Kode_Transaksi],ref.Transaksi[Jenis_Transaksi])</f>
        <v>Beli NIDI + SLO JKI</v>
      </c>
      <c r="G21">
        <v>3</v>
      </c>
      <c r="H21" s="4" t="str">
        <f>_xlfn.XLOOKUP(ref.Marketing[[#This Row],[Koordinator_Gerai]],ref.Koordinator[Kode_Koordinator],ref.Koordinator[Koordinator_Gerai])</f>
        <v>DEDY RULFIDAR</v>
      </c>
      <c r="I21">
        <v>15000</v>
      </c>
      <c r="J21" s="25">
        <f>_xlfn.XLOOKUP(ref.Marketing[[#This Row],[Jenis_Transaksi]],ref.Transaksi[Kode_Transaksi],ref.Transaksi[Komisi_SLO])</f>
        <v>0.65</v>
      </c>
      <c r="K21" s="8">
        <f>IF(ref.Marketing[[#This Row],[Jenis_Transaksi]]=1,0,IF(ref.Marketing[[#This Row],[Jenis_Transaksi]]=2,25/100,17/111))</f>
        <v>0.25</v>
      </c>
      <c r="L21" s="9">
        <f>IF(ref.Marketing[[#This Row],[Jenis_Transaksi]]=1,0,IF(ref.Marketing[[#This Row],[Jenis_Transaksi]]=2,ref.Marketing[[#This Row],[Komisi_SLO]],35/111))</f>
        <v>0.65</v>
      </c>
      <c r="M21" s="10">
        <f t="shared" si="0"/>
        <v>9.90990990990991E-2</v>
      </c>
      <c r="N21"/>
      <c r="O21"/>
    </row>
    <row r="22" spans="1:17" x14ac:dyDescent="0.3">
      <c r="A22">
        <v>13</v>
      </c>
      <c r="B22" t="s">
        <v>60</v>
      </c>
      <c r="C22" t="s">
        <v>61</v>
      </c>
      <c r="E22" s="3">
        <v>2</v>
      </c>
      <c r="F22" s="24" t="str">
        <f>_xlfn.XLOOKUP(ref.Marketing[[#This Row],[Jenis_Transaksi]],ref.Transaksi[Kode_Transaksi],ref.Transaksi[Jenis_Transaksi])</f>
        <v>Beli NIDI + SLO JKI</v>
      </c>
      <c r="G22">
        <v>2</v>
      </c>
      <c r="H22" s="4" t="str">
        <f>_xlfn.XLOOKUP(ref.Marketing[[#This Row],[Koordinator_Gerai]],ref.Koordinator[Kode_Koordinator],ref.Koordinator[Koordinator_Gerai])</f>
        <v>CUT FITRIANI</v>
      </c>
      <c r="I22">
        <v>15000</v>
      </c>
      <c r="J22" s="25">
        <f>_xlfn.XLOOKUP(ref.Marketing[[#This Row],[Jenis_Transaksi]],ref.Transaksi[Kode_Transaksi],ref.Transaksi[Komisi_SLO])</f>
        <v>0.65</v>
      </c>
      <c r="K22" s="8">
        <f>IF(ref.Marketing[[#This Row],[Jenis_Transaksi]]=1,0,IF(ref.Marketing[[#This Row],[Jenis_Transaksi]]=2,25/100,17/111))</f>
        <v>0.25</v>
      </c>
      <c r="L22" s="9">
        <f>IF(ref.Marketing[[#This Row],[Jenis_Transaksi]]=1,0,IF(ref.Marketing[[#This Row],[Jenis_Transaksi]]=2,ref.Marketing[[#This Row],[Komisi_SLO]],35/111))</f>
        <v>0.65</v>
      </c>
      <c r="M22" s="10">
        <f t="shared" si="0"/>
        <v>9.90990990990991E-2</v>
      </c>
      <c r="N22"/>
      <c r="O22"/>
    </row>
    <row r="23" spans="1:17" x14ac:dyDescent="0.3">
      <c r="A23">
        <v>14</v>
      </c>
      <c r="B23" t="s">
        <v>62</v>
      </c>
      <c r="C23" t="s">
        <v>63</v>
      </c>
      <c r="E23" s="3">
        <v>2</v>
      </c>
      <c r="F23" s="24" t="str">
        <f>_xlfn.XLOOKUP(ref.Marketing[[#This Row],[Jenis_Transaksi]],ref.Transaksi[Kode_Transaksi],ref.Transaksi[Jenis_Transaksi])</f>
        <v>Beli NIDI + SLO JKI</v>
      </c>
      <c r="G23">
        <v>2</v>
      </c>
      <c r="H23" s="4" t="str">
        <f>_xlfn.XLOOKUP(ref.Marketing[[#This Row],[Koordinator_Gerai]],ref.Koordinator[Kode_Koordinator],ref.Koordinator[Koordinator_Gerai])</f>
        <v>CUT FITRIANI</v>
      </c>
      <c r="I23">
        <v>15000</v>
      </c>
      <c r="J23" s="25">
        <f>_xlfn.XLOOKUP(ref.Marketing[[#This Row],[Jenis_Transaksi]],ref.Transaksi[Kode_Transaksi],ref.Transaksi[Komisi_SLO])</f>
        <v>0.65</v>
      </c>
      <c r="K23" s="8">
        <f>IF(ref.Marketing[[#This Row],[Jenis_Transaksi]]=1,0,IF(ref.Marketing[[#This Row],[Jenis_Transaksi]]=2,25/100,17/111))</f>
        <v>0.25</v>
      </c>
      <c r="L23" s="9">
        <f>IF(ref.Marketing[[#This Row],[Jenis_Transaksi]]=1,0,IF(ref.Marketing[[#This Row],[Jenis_Transaksi]]=2,ref.Marketing[[#This Row],[Komisi_SLO]],35/111))</f>
        <v>0.65</v>
      </c>
      <c r="M23" s="10">
        <f t="shared" si="0"/>
        <v>9.90990990990991E-2</v>
      </c>
      <c r="N23"/>
      <c r="O23"/>
    </row>
    <row r="24" spans="1:17" x14ac:dyDescent="0.3">
      <c r="A24">
        <v>15</v>
      </c>
      <c r="B24" t="s">
        <v>64</v>
      </c>
      <c r="C24" t="s">
        <v>65</v>
      </c>
      <c r="E24" s="3">
        <v>2</v>
      </c>
      <c r="F24" s="24" t="str">
        <f>_xlfn.XLOOKUP(ref.Marketing[[#This Row],[Jenis_Transaksi]],ref.Transaksi[Kode_Transaksi],ref.Transaksi[Jenis_Transaksi])</f>
        <v>Beli NIDI + SLO JKI</v>
      </c>
      <c r="G24">
        <v>2</v>
      </c>
      <c r="H24" s="4" t="str">
        <f>_xlfn.XLOOKUP(ref.Marketing[[#This Row],[Koordinator_Gerai]],ref.Koordinator[Kode_Koordinator],ref.Koordinator[Koordinator_Gerai])</f>
        <v>CUT FITRIANI</v>
      </c>
      <c r="I24">
        <v>15000</v>
      </c>
      <c r="J24" s="25">
        <f>_xlfn.XLOOKUP(ref.Marketing[[#This Row],[Jenis_Transaksi]],ref.Transaksi[Kode_Transaksi],ref.Transaksi[Komisi_SLO])</f>
        <v>0.65</v>
      </c>
      <c r="K24" s="8">
        <f>IF(ref.Marketing[[#This Row],[Jenis_Transaksi]]=1,0,IF(ref.Marketing[[#This Row],[Jenis_Transaksi]]=2,25/100,17/111))</f>
        <v>0.25</v>
      </c>
      <c r="L24" s="9">
        <f>IF(ref.Marketing[[#This Row],[Jenis_Transaksi]]=1,0,IF(ref.Marketing[[#This Row],[Jenis_Transaksi]]=2,ref.Marketing[[#This Row],[Komisi_SLO]],35/111))</f>
        <v>0.65</v>
      </c>
      <c r="M24" s="10">
        <f t="shared" si="0"/>
        <v>9.90990990990991E-2</v>
      </c>
      <c r="N24"/>
      <c r="O24"/>
    </row>
    <row r="25" spans="1:17" x14ac:dyDescent="0.3">
      <c r="A25">
        <v>16</v>
      </c>
      <c r="B25" t="s">
        <v>113</v>
      </c>
      <c r="C25" t="s">
        <v>114</v>
      </c>
      <c r="E25" s="3">
        <v>2</v>
      </c>
      <c r="F25" s="24" t="str">
        <f>_xlfn.XLOOKUP(ref.Marketing[[#This Row],[Jenis_Transaksi]],ref.Transaksi[Kode_Transaksi],ref.Transaksi[Jenis_Transaksi])</f>
        <v>Beli NIDI + SLO JKI</v>
      </c>
      <c r="G25">
        <v>1</v>
      </c>
      <c r="H25" s="4" t="str">
        <f>_xlfn.XLOOKUP(ref.Marketing[[#This Row],[Koordinator_Gerai]],ref.Koordinator[Kode_Koordinator],ref.Koordinator[Koordinator_Gerai])</f>
        <v>ARISKI RAMANDA</v>
      </c>
      <c r="I25">
        <v>15000</v>
      </c>
      <c r="J25" s="25">
        <f>_xlfn.XLOOKUP(ref.Marketing[[#This Row],[Jenis_Transaksi]],ref.Transaksi[Kode_Transaksi],ref.Transaksi[Komisi_SLO])</f>
        <v>0.65</v>
      </c>
      <c r="K25" s="8">
        <f>IF(ref.Marketing[[#This Row],[Jenis_Transaksi]]=1,0,IF(ref.Marketing[[#This Row],[Jenis_Transaksi]]=2,25/100,17/111))</f>
        <v>0.25</v>
      </c>
      <c r="L25" s="9">
        <f>IF(ref.Marketing[[#This Row],[Jenis_Transaksi]]=1,0,IF(ref.Marketing[[#This Row],[Jenis_Transaksi]]=2,ref.Marketing[[#This Row],[Komisi_SLO]],35/111))</f>
        <v>0.65</v>
      </c>
      <c r="M25" s="10">
        <f t="shared" si="0"/>
        <v>9.90990990990991E-2</v>
      </c>
      <c r="N25"/>
      <c r="O25"/>
    </row>
    <row r="26" spans="1:17" x14ac:dyDescent="0.3">
      <c r="A26">
        <v>17</v>
      </c>
      <c r="B26" t="s">
        <v>66</v>
      </c>
      <c r="C26" t="s">
        <v>168</v>
      </c>
      <c r="E26" s="3">
        <v>2</v>
      </c>
      <c r="F26" s="24" t="str">
        <f>_xlfn.XLOOKUP(ref.Marketing[[#This Row],[Jenis_Transaksi]],ref.Transaksi[Kode_Transaksi],ref.Transaksi[Jenis_Transaksi])</f>
        <v>Beli NIDI + SLO JKI</v>
      </c>
      <c r="G26">
        <v>10</v>
      </c>
      <c r="H26" s="4" t="str">
        <f>_xlfn.XLOOKUP(ref.Marketing[[#This Row],[Koordinator_Gerai]],ref.Koordinator[Kode_Koordinator],ref.Koordinator[Koordinator_Gerai])</f>
        <v>ULIL AZMY</v>
      </c>
      <c r="I26">
        <v>15000</v>
      </c>
      <c r="J26" s="25">
        <f>_xlfn.XLOOKUP(ref.Marketing[[#This Row],[Jenis_Transaksi]],ref.Transaksi[Kode_Transaksi],ref.Transaksi[Komisi_SLO])</f>
        <v>0.65</v>
      </c>
      <c r="K26" s="8">
        <f>IF(ref.Marketing[[#This Row],[Jenis_Transaksi]]=1,0,IF(ref.Marketing[[#This Row],[Jenis_Transaksi]]=2,25/100,17/111))</f>
        <v>0.25</v>
      </c>
      <c r="L26" s="9">
        <f>IF(ref.Marketing[[#This Row],[Jenis_Transaksi]]=1,0,IF(ref.Marketing[[#This Row],[Jenis_Transaksi]]=2,ref.Marketing[[#This Row],[Komisi_SLO]],35/111))</f>
        <v>0.65</v>
      </c>
      <c r="M26" s="10">
        <f t="shared" si="0"/>
        <v>9.90990990990991E-2</v>
      </c>
      <c r="N26"/>
      <c r="O26"/>
    </row>
    <row r="27" spans="1:17" x14ac:dyDescent="0.3">
      <c r="A27">
        <v>56</v>
      </c>
      <c r="B27" t="s">
        <v>171</v>
      </c>
      <c r="C27" t="s">
        <v>14</v>
      </c>
      <c r="E27" s="3">
        <v>3</v>
      </c>
      <c r="F27" s="24" t="str">
        <f>_xlfn.XLOOKUP(ref.Marketing[[#This Row],[Jenis_Transaksi]],ref.Transaksi[Kode_Transaksi],ref.Transaksi[Jenis_Transaksi])</f>
        <v>Beli NIDI + SLO JAPINDO</v>
      </c>
      <c r="G27">
        <v>11</v>
      </c>
      <c r="H27" s="4" t="str">
        <f>_xlfn.XLOOKUP(ref.Marketing[[#This Row],[Koordinator_Gerai]],ref.Koordinator[Kode_Koordinator],ref.Koordinator[Koordinator_Gerai])</f>
        <v>ZAIRIL</v>
      </c>
      <c r="I27">
        <v>15000</v>
      </c>
      <c r="J27" s="25">
        <f>_xlfn.XLOOKUP(ref.Marketing[[#This Row],[Jenis_Transaksi]],ref.Transaksi[Kode_Transaksi],ref.Transaksi[Komisi_SLO])</f>
        <v>0.65</v>
      </c>
      <c r="K27" s="8">
        <f>IF(ref.Marketing[[#This Row],[Jenis_Transaksi]]=1,0,IF(ref.Marketing[[#This Row],[Jenis_Transaksi]]=2,25/100,17/111))</f>
        <v>0.15315315315315314</v>
      </c>
      <c r="L27" s="9">
        <f>IF(ref.Marketing[[#This Row],[Jenis_Transaksi]]=1,0,IF(ref.Marketing[[#This Row],[Jenis_Transaksi]]=2,ref.Marketing[[#This Row],[Komisi_SLO]],35/111))</f>
        <v>0.31531531531531531</v>
      </c>
      <c r="M27" s="10">
        <f t="shared" si="0"/>
        <v>9.90990990990991E-2</v>
      </c>
      <c r="N27"/>
      <c r="O27"/>
    </row>
    <row r="28" spans="1:17" x14ac:dyDescent="0.3">
      <c r="A28">
        <v>18</v>
      </c>
      <c r="B28" t="s">
        <v>121</v>
      </c>
      <c r="C28" t="s">
        <v>166</v>
      </c>
      <c r="E28" s="3">
        <v>2</v>
      </c>
      <c r="F28" s="24" t="str">
        <f>_xlfn.XLOOKUP(ref.Marketing[[#This Row],[Jenis_Transaksi]],ref.Transaksi[Kode_Transaksi],ref.Transaksi[Jenis_Transaksi])</f>
        <v>Beli NIDI + SLO JKI</v>
      </c>
      <c r="G28">
        <v>10</v>
      </c>
      <c r="H28" s="4" t="str">
        <f>_xlfn.XLOOKUP(ref.Marketing[[#This Row],[Koordinator_Gerai]],ref.Koordinator[Kode_Koordinator],ref.Koordinator[Koordinator_Gerai])</f>
        <v>ULIL AZMY</v>
      </c>
      <c r="I28">
        <v>15000</v>
      </c>
      <c r="J28" s="25">
        <f>_xlfn.XLOOKUP(ref.Marketing[[#This Row],[Jenis_Transaksi]],ref.Transaksi[Kode_Transaksi],ref.Transaksi[Komisi_SLO])</f>
        <v>0.65</v>
      </c>
      <c r="K28" s="8">
        <f>IF(ref.Marketing[[#This Row],[Jenis_Transaksi]]=1,0,IF(ref.Marketing[[#This Row],[Jenis_Transaksi]]=2,25/100,17/111))</f>
        <v>0.25</v>
      </c>
      <c r="L28" s="9">
        <f>IF(ref.Marketing[[#This Row],[Jenis_Transaksi]]=1,0,IF(ref.Marketing[[#This Row],[Jenis_Transaksi]]=2,ref.Marketing[[#This Row],[Komisi_SLO]],35/111))</f>
        <v>0.65</v>
      </c>
      <c r="M28" s="10">
        <f t="shared" si="0"/>
        <v>9.90990990990991E-2</v>
      </c>
      <c r="N28"/>
      <c r="O28"/>
    </row>
    <row r="29" spans="1:17" x14ac:dyDescent="0.3">
      <c r="A29">
        <v>88</v>
      </c>
      <c r="B29" t="s">
        <v>157</v>
      </c>
      <c r="C29" t="s">
        <v>166</v>
      </c>
      <c r="E29" s="3">
        <v>2</v>
      </c>
      <c r="F29" s="24" t="str">
        <f>_xlfn.XLOOKUP(ref.Marketing[[#This Row],[Jenis_Transaksi]],ref.Transaksi[Kode_Transaksi],ref.Transaksi[Jenis_Transaksi])</f>
        <v>Beli NIDI + SLO JKI</v>
      </c>
      <c r="G29">
        <v>10</v>
      </c>
      <c r="H29" s="4" t="str">
        <f>_xlfn.XLOOKUP(ref.Marketing[[#This Row],[Koordinator_Gerai]],ref.Koordinator[Kode_Koordinator],ref.Koordinator[Koordinator_Gerai])</f>
        <v>ULIL AZMY</v>
      </c>
      <c r="I29">
        <v>15000</v>
      </c>
      <c r="J29" s="25">
        <f>_xlfn.XLOOKUP(ref.Marketing[[#This Row],[Jenis_Transaksi]],ref.Transaksi[Kode_Transaksi],ref.Transaksi[Komisi_SLO])</f>
        <v>0.65</v>
      </c>
      <c r="K29" s="8">
        <f>IF(ref.Marketing[[#This Row],[Jenis_Transaksi]]=1,0,IF(ref.Marketing[[#This Row],[Jenis_Transaksi]]=2,25/100,17/111))</f>
        <v>0.25</v>
      </c>
      <c r="L29" s="19">
        <f>IF(ref.Marketing[[#This Row],[Jenis_Transaksi]]=1,0,IF(ref.Marketing[[#This Row],[Jenis_Transaksi]]=2,ref.Marketing[[#This Row],[Komisi_SLO]],35/111))</f>
        <v>0.65</v>
      </c>
      <c r="M29">
        <f t="shared" si="0"/>
        <v>9.90990990990991E-2</v>
      </c>
      <c r="N29"/>
      <c r="O29"/>
    </row>
    <row r="30" spans="1:17" x14ac:dyDescent="0.3">
      <c r="A30">
        <v>83</v>
      </c>
      <c r="B30" t="s">
        <v>148</v>
      </c>
      <c r="C30" t="s">
        <v>166</v>
      </c>
      <c r="E30" s="3">
        <v>2</v>
      </c>
      <c r="F30" s="24" t="str">
        <f>_xlfn.XLOOKUP(ref.Marketing[[#This Row],[Jenis_Transaksi]],ref.Transaksi[Kode_Transaksi],ref.Transaksi[Jenis_Transaksi])</f>
        <v>Beli NIDI + SLO JKI</v>
      </c>
      <c r="G30">
        <v>10</v>
      </c>
      <c r="H30" s="4" t="s">
        <v>18</v>
      </c>
      <c r="I30">
        <v>15000</v>
      </c>
      <c r="J30" s="25">
        <f>_xlfn.XLOOKUP(ref.Marketing[[#This Row],[Jenis_Transaksi]],ref.Transaksi[Kode_Transaksi],ref.Transaksi[Komisi_SLO])</f>
        <v>0.65</v>
      </c>
      <c r="K30" s="16">
        <v>0.25</v>
      </c>
      <c r="L30" s="17">
        <v>0.65</v>
      </c>
      <c r="M30" s="18">
        <v>9.90990990990991E-2</v>
      </c>
      <c r="N30"/>
      <c r="O30"/>
    </row>
    <row r="31" spans="1:17" x14ac:dyDescent="0.3">
      <c r="A31">
        <v>80</v>
      </c>
      <c r="B31" t="s">
        <v>197</v>
      </c>
      <c r="C31" t="s">
        <v>198</v>
      </c>
      <c r="E31" s="3">
        <v>2</v>
      </c>
      <c r="F31" s="24" t="str">
        <f>_xlfn.XLOOKUP(ref.Marketing[[#This Row],[Jenis_Transaksi]],ref.Transaksi[Kode_Transaksi],ref.Transaksi[Jenis_Transaksi])</f>
        <v>Beli NIDI + SLO JKI</v>
      </c>
      <c r="G31">
        <v>2</v>
      </c>
      <c r="H31" s="4" t="str">
        <f>_xlfn.XLOOKUP(ref.Marketing[[#This Row],[Koordinator_Gerai]],ref.Koordinator[Kode_Koordinator],ref.Koordinator[Koordinator_Gerai])</f>
        <v>CUT FITRIANI</v>
      </c>
      <c r="I31">
        <v>15000</v>
      </c>
      <c r="J31" s="25">
        <f>_xlfn.XLOOKUP(ref.Marketing[[#This Row],[Jenis_Transaksi]],ref.Transaksi[Kode_Transaksi],ref.Transaksi[Komisi_SLO])</f>
        <v>0.65</v>
      </c>
      <c r="K31" s="8">
        <f>IF(ref.Marketing[[#This Row],[Jenis_Transaksi]]=1,0,IF(ref.Marketing[[#This Row],[Jenis_Transaksi]]=2,25/100,17/111))</f>
        <v>0.25</v>
      </c>
      <c r="L31" s="9">
        <f>IF(ref.Marketing[[#This Row],[Jenis_Transaksi]]=1,0,IF(ref.Marketing[[#This Row],[Jenis_Transaksi]]=2,ref.Marketing[[#This Row],[Komisi_SLO]],35/111))</f>
        <v>0.65</v>
      </c>
      <c r="M31" s="10">
        <f>11/111</f>
        <v>9.90990990990991E-2</v>
      </c>
      <c r="N31"/>
      <c r="O31"/>
    </row>
    <row r="32" spans="1:17" x14ac:dyDescent="0.3">
      <c r="A32">
        <v>19</v>
      </c>
      <c r="B32" t="s">
        <v>196</v>
      </c>
      <c r="C32" t="s">
        <v>59</v>
      </c>
      <c r="E32" s="3">
        <v>2</v>
      </c>
      <c r="F32" s="24" t="str">
        <f>_xlfn.XLOOKUP(ref.Marketing[[#This Row],[Jenis_Transaksi]],ref.Transaksi[Kode_Transaksi],ref.Transaksi[Jenis_Transaksi])</f>
        <v>Beli NIDI + SLO JKI</v>
      </c>
      <c r="G32">
        <v>3</v>
      </c>
      <c r="H32" s="4" t="str">
        <f>_xlfn.XLOOKUP(ref.Marketing[[#This Row],[Koordinator_Gerai]],ref.Koordinator[Kode_Koordinator],ref.Koordinator[Koordinator_Gerai])</f>
        <v>DEDY RULFIDAR</v>
      </c>
      <c r="I32">
        <v>15000</v>
      </c>
      <c r="J32" s="25">
        <f>_xlfn.XLOOKUP(ref.Marketing[[#This Row],[Jenis_Transaksi]],ref.Transaksi[Kode_Transaksi],ref.Transaksi[Komisi_SLO])</f>
        <v>0.65</v>
      </c>
      <c r="K32" s="8">
        <f>IF(ref.Marketing[[#This Row],[Jenis_Transaksi]]=1,0,IF(ref.Marketing[[#This Row],[Jenis_Transaksi]]=2,25/100,17/111))</f>
        <v>0.25</v>
      </c>
      <c r="L32" s="9">
        <f>IF(ref.Marketing[[#This Row],[Jenis_Transaksi]]=1,0,IF(ref.Marketing[[#This Row],[Jenis_Transaksi]]=2,ref.Marketing[[#This Row],[Komisi_SLO]],35/111))</f>
        <v>0.65</v>
      </c>
      <c r="M32" s="10">
        <f>11/111</f>
        <v>9.90990990990991E-2</v>
      </c>
      <c r="N32"/>
      <c r="O32"/>
    </row>
    <row r="33" spans="1:15" x14ac:dyDescent="0.3">
      <c r="A33">
        <v>20</v>
      </c>
      <c r="B33" t="s">
        <v>67</v>
      </c>
      <c r="C33" t="s">
        <v>167</v>
      </c>
      <c r="E33" s="3">
        <v>2</v>
      </c>
      <c r="F33" s="24" t="str">
        <f>_xlfn.XLOOKUP(ref.Marketing[[#This Row],[Jenis_Transaksi]],ref.Transaksi[Kode_Transaksi],ref.Transaksi[Jenis_Transaksi])</f>
        <v>Beli NIDI + SLO JKI</v>
      </c>
      <c r="G33">
        <v>10</v>
      </c>
      <c r="H33" s="4" t="str">
        <f>_xlfn.XLOOKUP(ref.Marketing[[#This Row],[Koordinator_Gerai]],ref.Koordinator[Kode_Koordinator],ref.Koordinator[Koordinator_Gerai])</f>
        <v>ULIL AZMY</v>
      </c>
      <c r="I33">
        <v>15000</v>
      </c>
      <c r="J33" s="25">
        <f>_xlfn.XLOOKUP(ref.Marketing[[#This Row],[Jenis_Transaksi]],ref.Transaksi[Kode_Transaksi],ref.Transaksi[Komisi_SLO])</f>
        <v>0.65</v>
      </c>
      <c r="K33" s="8">
        <f>IF(ref.Marketing[[#This Row],[Jenis_Transaksi]]=1,0,IF(ref.Marketing[[#This Row],[Jenis_Transaksi]]=2,25/100,17/111))</f>
        <v>0.25</v>
      </c>
      <c r="L33" s="9">
        <f>IF(ref.Marketing[[#This Row],[Jenis_Transaksi]]=1,0,IF(ref.Marketing[[#This Row],[Jenis_Transaksi]]=2,ref.Marketing[[#This Row],[Komisi_SLO]],35/111))</f>
        <v>0.65</v>
      </c>
      <c r="M33" s="10">
        <f>11/111</f>
        <v>9.90990990990991E-2</v>
      </c>
      <c r="N33"/>
      <c r="O33"/>
    </row>
    <row r="34" spans="1:15" x14ac:dyDescent="0.3">
      <c r="A34">
        <v>22</v>
      </c>
      <c r="B34" t="s">
        <v>124</v>
      </c>
      <c r="C34" t="s">
        <v>23</v>
      </c>
      <c r="E34" s="3">
        <v>2</v>
      </c>
      <c r="F34" s="24" t="str">
        <f>_xlfn.XLOOKUP(ref.Marketing[[#This Row],[Jenis_Transaksi]],ref.Transaksi[Kode_Transaksi],ref.Transaksi[Jenis_Transaksi])</f>
        <v>Beli NIDI + SLO JKI</v>
      </c>
      <c r="G34">
        <v>6</v>
      </c>
      <c r="H34" s="4" t="str">
        <f>_xlfn.XLOOKUP(ref.Marketing[[#This Row],[Koordinator_Gerai]],ref.Koordinator[Kode_Koordinator],ref.Koordinator[Koordinator_Gerai])</f>
        <v>IRFAN</v>
      </c>
      <c r="I34">
        <v>20000</v>
      </c>
      <c r="J34" s="25">
        <f>60/100</f>
        <v>0.6</v>
      </c>
      <c r="K34" s="8">
        <f>IF(ref.Marketing[[#This Row],[Jenis_Transaksi]]=1,0,IF(ref.Marketing[[#This Row],[Jenis_Transaksi]]=2,25/100,17/111))</f>
        <v>0.25</v>
      </c>
      <c r="L34" s="9">
        <f>IF(ref.Marketing[[#This Row],[Jenis_Transaksi]]=1,0,IF(ref.Marketing[[#This Row],[Jenis_Transaksi]]=2,ref.Marketing[[#This Row],[Komisi_SLO]],35/111))</f>
        <v>0.6</v>
      </c>
      <c r="M34" s="10">
        <f>11/111</f>
        <v>9.90990990990991E-2</v>
      </c>
      <c r="N34"/>
      <c r="O34"/>
    </row>
    <row r="35" spans="1:15" x14ac:dyDescent="0.3">
      <c r="A35">
        <v>21</v>
      </c>
      <c r="B35" t="s">
        <v>142</v>
      </c>
      <c r="C35" t="s">
        <v>23</v>
      </c>
      <c r="E35" s="3">
        <v>2</v>
      </c>
      <c r="F35" s="24" t="str">
        <f>_xlfn.XLOOKUP(ref.Marketing[[#This Row],[Jenis_Transaksi]],ref.Transaksi[Kode_Transaksi],ref.Transaksi[Jenis_Transaksi])</f>
        <v>Beli NIDI + SLO JKI</v>
      </c>
      <c r="G35">
        <v>10</v>
      </c>
      <c r="H35" s="4" t="str">
        <f>_xlfn.XLOOKUP(ref.Marketing[[#This Row],[Koordinator_Gerai]],ref.Koordinator[Kode_Koordinator],ref.Koordinator[Koordinator_Gerai])</f>
        <v>ULIL AZMY</v>
      </c>
      <c r="I35">
        <v>15000</v>
      </c>
      <c r="J35" s="25">
        <f>65/100</f>
        <v>0.65</v>
      </c>
      <c r="K35" s="8">
        <f>IF(ref.Marketing[[#This Row],[Jenis_Transaksi]]=1,0,IF(ref.Marketing[[#This Row],[Jenis_Transaksi]]=2,25/100,17/111))</f>
        <v>0.25</v>
      </c>
      <c r="L35" s="9">
        <f>IF(ref.Marketing[[#This Row],[Jenis_Transaksi]]=1,0,IF(ref.Marketing[[#This Row],[Jenis_Transaksi]]=2,ref.Marketing[[#This Row],[Komisi_SLO]],35/111))</f>
        <v>0.65</v>
      </c>
      <c r="M35" s="10">
        <f>11/111</f>
        <v>9.90990990990991E-2</v>
      </c>
      <c r="N35"/>
      <c r="O35"/>
    </row>
    <row r="36" spans="1:15" x14ac:dyDescent="0.3">
      <c r="A36">
        <v>84</v>
      </c>
      <c r="B36" t="s">
        <v>25</v>
      </c>
      <c r="C36" t="s">
        <v>166</v>
      </c>
      <c r="E36" s="3">
        <v>2</v>
      </c>
      <c r="F36" s="24" t="str">
        <f>_xlfn.XLOOKUP(ref.Marketing[[#This Row],[Jenis_Transaksi]],ref.Transaksi[Kode_Transaksi],ref.Transaksi[Jenis_Transaksi])</f>
        <v>Beli NIDI + SLO JKI</v>
      </c>
      <c r="G36">
        <v>10</v>
      </c>
      <c r="H36" s="4" t="s">
        <v>18</v>
      </c>
      <c r="I36">
        <v>15000</v>
      </c>
      <c r="J36" s="25">
        <f>_xlfn.XLOOKUP(ref.Marketing[[#This Row],[Jenis_Transaksi]],ref.Transaksi[Kode_Transaksi],ref.Transaksi[Komisi_SLO])</f>
        <v>0.65</v>
      </c>
      <c r="K36" s="16">
        <v>0.25</v>
      </c>
      <c r="L36" s="17">
        <v>0.65</v>
      </c>
      <c r="M36" s="18">
        <v>9.90990990990991E-2</v>
      </c>
      <c r="N36"/>
      <c r="O36"/>
    </row>
    <row r="37" spans="1:15" x14ac:dyDescent="0.3">
      <c r="A37">
        <v>23</v>
      </c>
      <c r="B37" t="s">
        <v>149</v>
      </c>
      <c r="C37" t="s">
        <v>166</v>
      </c>
      <c r="E37" s="3">
        <v>2</v>
      </c>
      <c r="F37" s="24" t="str">
        <f>_xlfn.XLOOKUP(ref.Marketing[[#This Row],[Jenis_Transaksi]],ref.Transaksi[Kode_Transaksi],ref.Transaksi[Jenis_Transaksi])</f>
        <v>Beli NIDI + SLO JKI</v>
      </c>
      <c r="G37">
        <v>5</v>
      </c>
      <c r="H37" s="4" t="str">
        <f>_xlfn.XLOOKUP(ref.Marketing[[#This Row],[Koordinator_Gerai]],ref.Koordinator[Kode_Koordinator],ref.Koordinator[Koordinator_Gerai])</f>
        <v>HENDRI</v>
      </c>
      <c r="I37">
        <v>15000</v>
      </c>
      <c r="J37" s="25">
        <f>_xlfn.XLOOKUP(ref.Marketing[[#This Row],[Jenis_Transaksi]],ref.Transaksi[Kode_Transaksi],ref.Transaksi[Komisi_SLO])</f>
        <v>0.65</v>
      </c>
      <c r="K37" s="8">
        <f>IF(ref.Marketing[[#This Row],[Jenis_Transaksi]]=1,0,IF(ref.Marketing[[#This Row],[Jenis_Transaksi]]=2,25/100,17/111))</f>
        <v>0.25</v>
      </c>
      <c r="L37" s="9">
        <f>IF(ref.Marketing[[#This Row],[Jenis_Transaksi]]=1,0,IF(ref.Marketing[[#This Row],[Jenis_Transaksi]]=2,ref.Marketing[[#This Row],[Komisi_SLO]],35/111))</f>
        <v>0.65</v>
      </c>
      <c r="M37" s="10">
        <f t="shared" ref="M37:M73" si="1">11/111</f>
        <v>9.90990990990991E-2</v>
      </c>
      <c r="N37"/>
      <c r="O37"/>
    </row>
    <row r="38" spans="1:15" x14ac:dyDescent="0.3">
      <c r="A38">
        <v>99</v>
      </c>
      <c r="B38" t="s">
        <v>169</v>
      </c>
      <c r="C38" t="s">
        <v>170</v>
      </c>
      <c r="E38" s="3">
        <v>2</v>
      </c>
      <c r="F38" s="24" t="str">
        <f>_xlfn.XLOOKUP(ref.Marketing[[#This Row],[Jenis_Transaksi]],ref.Transaksi[Kode_Transaksi],ref.Transaksi[Jenis_Transaksi])</f>
        <v>Beli NIDI + SLO JKI</v>
      </c>
      <c r="G38">
        <v>5</v>
      </c>
      <c r="H38" s="4" t="str">
        <f>_xlfn.XLOOKUP(ref.Marketing[[#This Row],[Koordinator_Gerai]],ref.Koordinator[Kode_Koordinator],ref.Koordinator[Koordinator_Gerai])</f>
        <v>HENDRI</v>
      </c>
      <c r="I38">
        <v>15000</v>
      </c>
      <c r="J38" s="25">
        <f>_xlfn.XLOOKUP(ref.Marketing[[#This Row],[Jenis_Transaksi]],ref.Transaksi[Kode_Transaksi],ref.Transaksi[Komisi_SLO])</f>
        <v>0.65</v>
      </c>
      <c r="K38" s="8">
        <f>IF(ref.Marketing[[#This Row],[Jenis_Transaksi]]=1,0,IF(ref.Marketing[[#This Row],[Jenis_Transaksi]]=2,25/100,17/111))</f>
        <v>0.25</v>
      </c>
      <c r="L38" s="9">
        <f>IF(ref.Marketing[[#This Row],[Jenis_Transaksi]]=1,0,IF(ref.Marketing[[#This Row],[Jenis_Transaksi]]=2,ref.Marketing[[#This Row],[Komisi_SLO]],35/111))</f>
        <v>0.65</v>
      </c>
      <c r="M38" s="10">
        <f t="shared" si="1"/>
        <v>9.90990990990991E-2</v>
      </c>
      <c r="N38"/>
      <c r="O38"/>
    </row>
    <row r="39" spans="1:15" x14ac:dyDescent="0.3">
      <c r="A39">
        <v>24</v>
      </c>
      <c r="B39" t="s">
        <v>27</v>
      </c>
      <c r="C39" t="s">
        <v>5</v>
      </c>
      <c r="E39" s="3">
        <v>2</v>
      </c>
      <c r="F39" s="24" t="str">
        <f>_xlfn.XLOOKUP(ref.Marketing[[#This Row],[Jenis_Transaksi]],ref.Transaksi[Kode_Transaksi],ref.Transaksi[Jenis_Transaksi])</f>
        <v>Beli NIDI + SLO JKI</v>
      </c>
      <c r="G39">
        <v>3</v>
      </c>
      <c r="H39" s="4" t="str">
        <f>_xlfn.XLOOKUP(ref.Marketing[[#This Row],[Koordinator_Gerai]],ref.Koordinator[Kode_Koordinator],ref.Koordinator[Koordinator_Gerai])</f>
        <v>DEDY RULFIDAR</v>
      </c>
      <c r="I39">
        <v>15000</v>
      </c>
      <c r="J39" s="25">
        <f>_xlfn.XLOOKUP(ref.Marketing[[#This Row],[Jenis_Transaksi]],ref.Transaksi[Kode_Transaksi],ref.Transaksi[Komisi_SLO])</f>
        <v>0.65</v>
      </c>
      <c r="K39" s="8">
        <f>IF(ref.Marketing[[#This Row],[Jenis_Transaksi]]=1,0,IF(ref.Marketing[[#This Row],[Jenis_Transaksi]]=2,25/100,17/111))</f>
        <v>0.25</v>
      </c>
      <c r="L39" s="9">
        <f>IF(ref.Marketing[[#This Row],[Jenis_Transaksi]]=1,0,IF(ref.Marketing[[#This Row],[Jenis_Transaksi]]=2,ref.Marketing[[#This Row],[Komisi_SLO]],35/111))</f>
        <v>0.65</v>
      </c>
      <c r="M39" s="10">
        <f t="shared" si="1"/>
        <v>9.90990990990991E-2</v>
      </c>
      <c r="N39"/>
      <c r="O39"/>
    </row>
    <row r="40" spans="1:15" x14ac:dyDescent="0.3">
      <c r="A40">
        <v>77</v>
      </c>
      <c r="B40" t="s">
        <v>165</v>
      </c>
      <c r="C40" t="s">
        <v>165</v>
      </c>
      <c r="E40" s="3">
        <v>2</v>
      </c>
      <c r="F40" s="24" t="str">
        <f>_xlfn.XLOOKUP(ref.Marketing[[#This Row],[Jenis_Transaksi]],ref.Transaksi[Kode_Transaksi],ref.Transaksi[Jenis_Transaksi])</f>
        <v>Beli NIDI + SLO JKI</v>
      </c>
      <c r="G40">
        <v>3</v>
      </c>
      <c r="H40" s="4" t="str">
        <f>_xlfn.XLOOKUP(ref.Marketing[[#This Row],[Koordinator_Gerai]],ref.Koordinator[Kode_Koordinator],ref.Koordinator[Koordinator_Gerai])</f>
        <v>DEDY RULFIDAR</v>
      </c>
      <c r="I40">
        <v>15000</v>
      </c>
      <c r="J40" s="1">
        <f>_xlfn.XLOOKUP(ref.Marketing[[#This Row],[Jenis_Transaksi]],ref.Transaksi[Kode_Transaksi],ref.Transaksi[Komisi_SLO])</f>
        <v>0.65</v>
      </c>
      <c r="K40" s="8">
        <f>IF(ref.Marketing[[#This Row],[Jenis_Transaksi]]=1,0,IF(ref.Marketing[[#This Row],[Jenis_Transaksi]]=2,25/100,17/111))</f>
        <v>0.25</v>
      </c>
      <c r="L40" s="19">
        <f>IF(ref.Marketing[[#This Row],[Jenis_Transaksi]]=1,0,IF(ref.Marketing[[#This Row],[Jenis_Transaksi]]=2,ref.Marketing[[#This Row],[Komisi_SLO]],35/111))</f>
        <v>0.65</v>
      </c>
      <c r="M40" s="3">
        <f t="shared" si="1"/>
        <v>9.90990990990991E-2</v>
      </c>
      <c r="N40"/>
      <c r="O40"/>
    </row>
    <row r="41" spans="1:15" x14ac:dyDescent="0.3">
      <c r="A41">
        <v>25</v>
      </c>
      <c r="B41" t="s">
        <v>192</v>
      </c>
      <c r="C41" t="s">
        <v>193</v>
      </c>
      <c r="E41" s="3">
        <v>2</v>
      </c>
      <c r="F41" s="24" t="str">
        <f>_xlfn.XLOOKUP(ref.Marketing[[#This Row],[Jenis_Transaksi]],ref.Transaksi[Kode_Transaksi],ref.Transaksi[Jenis_Transaksi])</f>
        <v>Beli NIDI + SLO JKI</v>
      </c>
      <c r="G41">
        <v>2</v>
      </c>
      <c r="H41" s="4" t="str">
        <f>_xlfn.XLOOKUP(ref.Marketing[[#This Row],[Koordinator_Gerai]],ref.Koordinator[Kode_Koordinator],ref.Koordinator[Koordinator_Gerai])</f>
        <v>CUT FITRIANI</v>
      </c>
      <c r="I41">
        <v>15000</v>
      </c>
      <c r="J41" s="25">
        <f>_xlfn.XLOOKUP(ref.Marketing[[#This Row],[Jenis_Transaksi]],ref.Transaksi[Kode_Transaksi],ref.Transaksi[Komisi_SLO])</f>
        <v>0.65</v>
      </c>
      <c r="K41" s="16">
        <f>IF(ref.Marketing[[#This Row],[Jenis_Transaksi]]=1,0,IF(ref.Marketing[[#This Row],[Jenis_Transaksi]]=2,25/100,17/111))</f>
        <v>0.25</v>
      </c>
      <c r="L41" s="17">
        <f>IF(ref.Marketing[[#This Row],[Jenis_Transaksi]]=1,0,IF(ref.Marketing[[#This Row],[Jenis_Transaksi]]=2,ref.Marketing[[#This Row],[Komisi_SLO]],35/111))</f>
        <v>0.65</v>
      </c>
      <c r="M41" s="18">
        <f t="shared" si="1"/>
        <v>9.90990990990991E-2</v>
      </c>
      <c r="N41"/>
      <c r="O41"/>
    </row>
    <row r="42" spans="1:15" x14ac:dyDescent="0.3">
      <c r="A42">
        <v>26</v>
      </c>
      <c r="B42" t="s">
        <v>29</v>
      </c>
      <c r="C42" t="s">
        <v>30</v>
      </c>
      <c r="E42" s="3">
        <v>2</v>
      </c>
      <c r="F42" s="24" t="str">
        <f>_xlfn.XLOOKUP(ref.Marketing[[#This Row],[Jenis_Transaksi]],ref.Transaksi[Kode_Transaksi],ref.Transaksi[Jenis_Transaksi])</f>
        <v>Beli NIDI + SLO JKI</v>
      </c>
      <c r="G42">
        <v>3</v>
      </c>
      <c r="H42" s="4" t="str">
        <f>_xlfn.XLOOKUP(ref.Marketing[[#This Row],[Koordinator_Gerai]],ref.Koordinator[Kode_Koordinator],ref.Koordinator[Koordinator_Gerai])</f>
        <v>DEDY RULFIDAR</v>
      </c>
      <c r="I42">
        <v>15000</v>
      </c>
      <c r="J42" s="25">
        <f>_xlfn.XLOOKUP(ref.Marketing[[#This Row],[Jenis_Transaksi]],ref.Transaksi[Kode_Transaksi],ref.Transaksi[Komisi_SLO])</f>
        <v>0.65</v>
      </c>
      <c r="K42" s="8">
        <f>IF(ref.Marketing[[#This Row],[Jenis_Transaksi]]=1,0,IF(ref.Marketing[[#This Row],[Jenis_Transaksi]]=2,25/100,17/111))</f>
        <v>0.25</v>
      </c>
      <c r="L42" s="9">
        <f>IF(ref.Marketing[[#This Row],[Jenis_Transaksi]]=1,0,IF(ref.Marketing[[#This Row],[Jenis_Transaksi]]=2,ref.Marketing[[#This Row],[Komisi_SLO]],35/111))</f>
        <v>0.65</v>
      </c>
      <c r="M42" s="10">
        <f t="shared" si="1"/>
        <v>9.90990990990991E-2</v>
      </c>
      <c r="N42"/>
      <c r="O42"/>
    </row>
    <row r="43" spans="1:15" x14ac:dyDescent="0.3">
      <c r="A43">
        <v>27</v>
      </c>
      <c r="B43" t="s">
        <v>31</v>
      </c>
      <c r="C43" t="s">
        <v>32</v>
      </c>
      <c r="E43" s="3">
        <v>2</v>
      </c>
      <c r="F43" s="24" t="str">
        <f>_xlfn.XLOOKUP(ref.Marketing[[#This Row],[Jenis_Transaksi]],ref.Transaksi[Kode_Transaksi],ref.Transaksi[Jenis_Transaksi])</f>
        <v>Beli NIDI + SLO JKI</v>
      </c>
      <c r="G43">
        <v>3</v>
      </c>
      <c r="H43" s="4" t="str">
        <f>_xlfn.XLOOKUP(ref.Marketing[[#This Row],[Koordinator_Gerai]],ref.Koordinator[Kode_Koordinator],ref.Koordinator[Koordinator_Gerai])</f>
        <v>DEDY RULFIDAR</v>
      </c>
      <c r="I43">
        <v>15000</v>
      </c>
      <c r="J43" s="25">
        <f>_xlfn.XLOOKUP(ref.Marketing[[#This Row],[Jenis_Transaksi]],ref.Transaksi[Kode_Transaksi],ref.Transaksi[Komisi_SLO])</f>
        <v>0.65</v>
      </c>
      <c r="K43" s="8">
        <f>IF(ref.Marketing[[#This Row],[Jenis_Transaksi]]=1,0,IF(ref.Marketing[[#This Row],[Jenis_Transaksi]]=2,25/100,17/111))</f>
        <v>0.25</v>
      </c>
      <c r="L43" s="9">
        <f>IF(ref.Marketing[[#This Row],[Jenis_Transaksi]]=1,0,IF(ref.Marketing[[#This Row],[Jenis_Transaksi]]=2,ref.Marketing[[#This Row],[Komisi_SLO]],35/111))</f>
        <v>0.65</v>
      </c>
      <c r="M43" s="10">
        <f t="shared" si="1"/>
        <v>9.90990990990991E-2</v>
      </c>
      <c r="N43"/>
      <c r="O43"/>
    </row>
    <row r="44" spans="1:15" x14ac:dyDescent="0.3">
      <c r="A44">
        <v>28</v>
      </c>
      <c r="B44" t="s">
        <v>33</v>
      </c>
      <c r="C44" t="s">
        <v>34</v>
      </c>
      <c r="E44" s="3">
        <v>2</v>
      </c>
      <c r="F44" s="24" t="str">
        <f>_xlfn.XLOOKUP(ref.Marketing[[#This Row],[Jenis_Transaksi]],ref.Transaksi[Kode_Transaksi],ref.Transaksi[Jenis_Transaksi])</f>
        <v>Beli NIDI + SLO JKI</v>
      </c>
      <c r="G44">
        <v>3</v>
      </c>
      <c r="H44" s="4" t="str">
        <f>_xlfn.XLOOKUP(ref.Marketing[[#This Row],[Koordinator_Gerai]],ref.Koordinator[Kode_Koordinator],ref.Koordinator[Koordinator_Gerai])</f>
        <v>DEDY RULFIDAR</v>
      </c>
      <c r="I44">
        <v>15000</v>
      </c>
      <c r="J44" s="25">
        <f>_xlfn.XLOOKUP(ref.Marketing[[#This Row],[Jenis_Transaksi]],ref.Transaksi[Kode_Transaksi],ref.Transaksi[Komisi_SLO])</f>
        <v>0.65</v>
      </c>
      <c r="K44" s="16">
        <f>IF(ref.Marketing[[#This Row],[Jenis_Transaksi]]=1,0,IF(ref.Marketing[[#This Row],[Jenis_Transaksi]]=2,25/100,17/111))</f>
        <v>0.25</v>
      </c>
      <c r="L44" s="17">
        <f>IF(ref.Marketing[[#This Row],[Jenis_Transaksi]]=1,0,IF(ref.Marketing[[#This Row],[Jenis_Transaksi]]=2,ref.Marketing[[#This Row],[Komisi_SLO]],35/111))</f>
        <v>0.65</v>
      </c>
      <c r="M44" s="18">
        <f t="shared" si="1"/>
        <v>9.90990990990991E-2</v>
      </c>
      <c r="N44"/>
      <c r="O44"/>
    </row>
    <row r="45" spans="1:15" x14ac:dyDescent="0.3">
      <c r="A45">
        <v>29</v>
      </c>
      <c r="B45" t="s">
        <v>35</v>
      </c>
      <c r="C45" t="s">
        <v>36</v>
      </c>
      <c r="E45" s="3">
        <v>2</v>
      </c>
      <c r="F45" s="24" t="str">
        <f>_xlfn.XLOOKUP(ref.Marketing[[#This Row],[Jenis_Transaksi]],ref.Transaksi[Kode_Transaksi],ref.Transaksi[Jenis_Transaksi])</f>
        <v>Beli NIDI + SLO JKI</v>
      </c>
      <c r="G45">
        <v>2</v>
      </c>
      <c r="H45" s="4" t="str">
        <f>_xlfn.XLOOKUP(ref.Marketing[[#This Row],[Koordinator_Gerai]],ref.Koordinator[Kode_Koordinator],ref.Koordinator[Koordinator_Gerai])</f>
        <v>CUT FITRIANI</v>
      </c>
      <c r="I45">
        <v>15000</v>
      </c>
      <c r="J45" s="25">
        <f>_xlfn.XLOOKUP(ref.Marketing[[#This Row],[Jenis_Transaksi]],ref.Transaksi[Kode_Transaksi],ref.Transaksi[Komisi_SLO])</f>
        <v>0.65</v>
      </c>
      <c r="K45" s="8">
        <f>IF(ref.Marketing[[#This Row],[Jenis_Transaksi]]=1,0,IF(ref.Marketing[[#This Row],[Jenis_Transaksi]]=2,25/100,17/111))</f>
        <v>0.25</v>
      </c>
      <c r="L45" s="9">
        <f>IF(ref.Marketing[[#This Row],[Jenis_Transaksi]]=1,0,IF(ref.Marketing[[#This Row],[Jenis_Transaksi]]=2,ref.Marketing[[#This Row],[Komisi_SLO]],35/111))</f>
        <v>0.65</v>
      </c>
      <c r="M45" s="10">
        <f t="shared" si="1"/>
        <v>9.90990990990991E-2</v>
      </c>
      <c r="N45"/>
      <c r="O45"/>
    </row>
    <row r="46" spans="1:15" x14ac:dyDescent="0.3">
      <c r="A46">
        <v>30</v>
      </c>
      <c r="B46" t="s">
        <v>37</v>
      </c>
      <c r="C46" t="s">
        <v>38</v>
      </c>
      <c r="E46" s="3">
        <v>2</v>
      </c>
      <c r="F46" s="24" t="str">
        <f>_xlfn.XLOOKUP(ref.Marketing[[#This Row],[Jenis_Transaksi]],ref.Transaksi[Kode_Transaksi],ref.Transaksi[Jenis_Transaksi])</f>
        <v>Beli NIDI + SLO JKI</v>
      </c>
      <c r="G46">
        <v>3</v>
      </c>
      <c r="H46" s="4" t="str">
        <f>_xlfn.XLOOKUP(ref.Marketing[[#This Row],[Koordinator_Gerai]],ref.Koordinator[Kode_Koordinator],ref.Koordinator[Koordinator_Gerai])</f>
        <v>DEDY RULFIDAR</v>
      </c>
      <c r="I46">
        <v>15000</v>
      </c>
      <c r="J46" s="25">
        <f>_xlfn.XLOOKUP(ref.Marketing[[#This Row],[Jenis_Transaksi]],ref.Transaksi[Kode_Transaksi],ref.Transaksi[Komisi_SLO])</f>
        <v>0.65</v>
      </c>
      <c r="K46" s="8">
        <f>IF(ref.Marketing[[#This Row],[Jenis_Transaksi]]=1,0,IF(ref.Marketing[[#This Row],[Jenis_Transaksi]]=2,25/100,17/111))</f>
        <v>0.25</v>
      </c>
      <c r="L46" s="9">
        <f>IF(ref.Marketing[[#This Row],[Jenis_Transaksi]]=1,0,IF(ref.Marketing[[#This Row],[Jenis_Transaksi]]=2,ref.Marketing[[#This Row],[Komisi_SLO]],35/111))</f>
        <v>0.65</v>
      </c>
      <c r="M46" s="10">
        <f t="shared" si="1"/>
        <v>9.90990990990991E-2</v>
      </c>
      <c r="N46"/>
      <c r="O46"/>
    </row>
    <row r="47" spans="1:15" x14ac:dyDescent="0.3">
      <c r="A47">
        <v>31</v>
      </c>
      <c r="B47" t="s">
        <v>39</v>
      </c>
      <c r="C47" t="s">
        <v>40</v>
      </c>
      <c r="E47" s="3">
        <v>3</v>
      </c>
      <c r="F47" s="24" t="str">
        <f>_xlfn.XLOOKUP(ref.Marketing[[#This Row],[Jenis_Transaksi]],ref.Transaksi[Kode_Transaksi],ref.Transaksi[Jenis_Transaksi])</f>
        <v>Beli NIDI + SLO JAPINDO</v>
      </c>
      <c r="G47">
        <v>11</v>
      </c>
      <c r="H47" s="4" t="str">
        <f>_xlfn.XLOOKUP(ref.Marketing[[#This Row],[Koordinator_Gerai]],ref.Koordinator[Kode_Koordinator],ref.Koordinator[Koordinator_Gerai])</f>
        <v>ZAIRIL</v>
      </c>
      <c r="I47">
        <v>15000</v>
      </c>
      <c r="J47" s="25">
        <f>_xlfn.XLOOKUP(ref.Marketing[[#This Row],[Jenis_Transaksi]],ref.Transaksi[Kode_Transaksi],ref.Transaksi[Komisi_SLO])</f>
        <v>0.65</v>
      </c>
      <c r="K47" s="8">
        <f>IF(ref.Marketing[[#This Row],[Jenis_Transaksi]]=1,0,IF(ref.Marketing[[#This Row],[Jenis_Transaksi]]=2,25/100,17/111))</f>
        <v>0.15315315315315314</v>
      </c>
      <c r="L47" s="9">
        <f>IF(ref.Marketing[[#This Row],[Jenis_Transaksi]]=1,0,IF(ref.Marketing[[#This Row],[Jenis_Transaksi]]=2,ref.Marketing[[#This Row],[Komisi_SLO]],35/111))</f>
        <v>0.31531531531531531</v>
      </c>
      <c r="M47" s="10">
        <f t="shared" si="1"/>
        <v>9.90990990990991E-2</v>
      </c>
      <c r="N47"/>
      <c r="O47"/>
    </row>
    <row r="48" spans="1:15" x14ac:dyDescent="0.3">
      <c r="A48">
        <v>32</v>
      </c>
      <c r="B48" t="s">
        <v>41</v>
      </c>
      <c r="C48" t="s">
        <v>0</v>
      </c>
      <c r="E48" s="3">
        <v>2</v>
      </c>
      <c r="F48" s="24" t="str">
        <f>_xlfn.XLOOKUP(ref.Marketing[[#This Row],[Jenis_Transaksi]],ref.Transaksi[Kode_Transaksi],ref.Transaksi[Jenis_Transaksi])</f>
        <v>Beli NIDI + SLO JKI</v>
      </c>
      <c r="G48">
        <v>8</v>
      </c>
      <c r="H48" s="4" t="str">
        <f>_xlfn.XLOOKUP(ref.Marketing[[#This Row],[Koordinator_Gerai]],ref.Koordinator[Kode_Koordinator],ref.Koordinator[Koordinator_Gerai])</f>
        <v>NOERMAN</v>
      </c>
      <c r="I48">
        <v>15000</v>
      </c>
      <c r="J48" s="25">
        <f>_xlfn.XLOOKUP(ref.Marketing[[#This Row],[Jenis_Transaksi]],ref.Transaksi[Kode_Transaksi],ref.Transaksi[Komisi_SLO])</f>
        <v>0.65</v>
      </c>
      <c r="K48" s="8">
        <f>IF(ref.Marketing[[#This Row],[Jenis_Transaksi]]=1,0,IF(ref.Marketing[[#This Row],[Jenis_Transaksi]]=2,25/100,17/111))</f>
        <v>0.25</v>
      </c>
      <c r="L48" s="9">
        <f>IF(ref.Marketing[[#This Row],[Jenis_Transaksi]]=1,0,IF(ref.Marketing[[#This Row],[Jenis_Transaksi]]=2,ref.Marketing[[#This Row],[Komisi_SLO]],35/111))</f>
        <v>0.65</v>
      </c>
      <c r="M48" s="10">
        <f t="shared" si="1"/>
        <v>9.90990990990991E-2</v>
      </c>
      <c r="N48"/>
      <c r="O48"/>
    </row>
    <row r="49" spans="1:15" x14ac:dyDescent="0.3">
      <c r="A49">
        <v>33</v>
      </c>
      <c r="B49" t="s">
        <v>42</v>
      </c>
      <c r="C49" t="s">
        <v>43</v>
      </c>
      <c r="E49" s="3">
        <v>2</v>
      </c>
      <c r="F49" s="24" t="str">
        <f>_xlfn.XLOOKUP(ref.Marketing[[#This Row],[Jenis_Transaksi]],ref.Transaksi[Kode_Transaksi],ref.Transaksi[Jenis_Transaksi])</f>
        <v>Beli NIDI + SLO JKI</v>
      </c>
      <c r="G49">
        <v>3</v>
      </c>
      <c r="H49" s="4" t="str">
        <f>_xlfn.XLOOKUP(ref.Marketing[[#This Row],[Koordinator_Gerai]],ref.Koordinator[Kode_Koordinator],ref.Koordinator[Koordinator_Gerai])</f>
        <v>DEDY RULFIDAR</v>
      </c>
      <c r="I49">
        <v>15000</v>
      </c>
      <c r="J49" s="25">
        <f>_xlfn.XLOOKUP(ref.Marketing[[#This Row],[Jenis_Transaksi]],ref.Transaksi[Kode_Transaksi],ref.Transaksi[Komisi_SLO])</f>
        <v>0.65</v>
      </c>
      <c r="K49" s="8">
        <f>IF(ref.Marketing[[#This Row],[Jenis_Transaksi]]=1,0,IF(ref.Marketing[[#This Row],[Jenis_Transaksi]]=2,25/100,17/111))</f>
        <v>0.25</v>
      </c>
      <c r="L49" s="9">
        <f>IF(ref.Marketing[[#This Row],[Jenis_Transaksi]]=1,0,IF(ref.Marketing[[#This Row],[Jenis_Transaksi]]=2,ref.Marketing[[#This Row],[Komisi_SLO]],35/111))</f>
        <v>0.65</v>
      </c>
      <c r="M49" s="10">
        <f t="shared" si="1"/>
        <v>9.90990990990991E-2</v>
      </c>
      <c r="N49"/>
      <c r="O49"/>
    </row>
    <row r="50" spans="1:15" x14ac:dyDescent="0.3">
      <c r="A50">
        <v>34</v>
      </c>
      <c r="B50" t="s">
        <v>44</v>
      </c>
      <c r="C50" t="s">
        <v>45</v>
      </c>
      <c r="E50" s="3">
        <v>2</v>
      </c>
      <c r="F50" s="24" t="str">
        <f>_xlfn.XLOOKUP(ref.Marketing[[#This Row],[Jenis_Transaksi]],ref.Transaksi[Kode_Transaksi],ref.Transaksi[Jenis_Transaksi])</f>
        <v>Beli NIDI + SLO JKI</v>
      </c>
      <c r="G50">
        <v>3</v>
      </c>
      <c r="H50" s="4" t="str">
        <f>_xlfn.XLOOKUP(ref.Marketing[[#This Row],[Koordinator_Gerai]],ref.Koordinator[Kode_Koordinator],ref.Koordinator[Koordinator_Gerai])</f>
        <v>DEDY RULFIDAR</v>
      </c>
      <c r="I50">
        <v>15000</v>
      </c>
      <c r="J50" s="25">
        <f>_xlfn.XLOOKUP(ref.Marketing[[#This Row],[Jenis_Transaksi]],ref.Transaksi[Kode_Transaksi],ref.Transaksi[Komisi_SLO])</f>
        <v>0.65</v>
      </c>
      <c r="K50" s="8">
        <f>IF(ref.Marketing[[#This Row],[Jenis_Transaksi]]=1,0,IF(ref.Marketing[[#This Row],[Jenis_Transaksi]]=2,25/100,17/111))</f>
        <v>0.25</v>
      </c>
      <c r="L50" s="9">
        <f>IF(ref.Marketing[[#This Row],[Jenis_Transaksi]]=1,0,IF(ref.Marketing[[#This Row],[Jenis_Transaksi]]=2,ref.Marketing[[#This Row],[Komisi_SLO]],35/111))</f>
        <v>0.65</v>
      </c>
      <c r="M50" s="10">
        <f t="shared" si="1"/>
        <v>9.90990990990991E-2</v>
      </c>
      <c r="N50"/>
      <c r="O50"/>
    </row>
    <row r="51" spans="1:15" x14ac:dyDescent="0.3">
      <c r="A51">
        <v>35</v>
      </c>
      <c r="B51" t="s">
        <v>46</v>
      </c>
      <c r="C51" t="s">
        <v>47</v>
      </c>
      <c r="E51" s="3">
        <v>2</v>
      </c>
      <c r="F51" s="24" t="str">
        <f>_xlfn.XLOOKUP(ref.Marketing[[#This Row],[Jenis_Transaksi]],ref.Transaksi[Kode_Transaksi],ref.Transaksi[Jenis_Transaksi])</f>
        <v>Beli NIDI + SLO JKI</v>
      </c>
      <c r="G51">
        <v>3</v>
      </c>
      <c r="H51" s="4" t="str">
        <f>_xlfn.XLOOKUP(ref.Marketing[[#This Row],[Koordinator_Gerai]],ref.Koordinator[Kode_Koordinator],ref.Koordinator[Koordinator_Gerai])</f>
        <v>DEDY RULFIDAR</v>
      </c>
      <c r="I51">
        <v>15000</v>
      </c>
      <c r="J51" s="25">
        <f>_xlfn.XLOOKUP(ref.Marketing[[#This Row],[Jenis_Transaksi]],ref.Transaksi[Kode_Transaksi],ref.Transaksi[Komisi_SLO])</f>
        <v>0.65</v>
      </c>
      <c r="K51" s="8">
        <f>IF(ref.Marketing[[#This Row],[Jenis_Transaksi]]=1,0,IF(ref.Marketing[[#This Row],[Jenis_Transaksi]]=2,25/100,17/111))</f>
        <v>0.25</v>
      </c>
      <c r="L51" s="9">
        <f>IF(ref.Marketing[[#This Row],[Jenis_Transaksi]]=1,0,IF(ref.Marketing[[#This Row],[Jenis_Transaksi]]=2,ref.Marketing[[#This Row],[Komisi_SLO]],35/111))</f>
        <v>0.65</v>
      </c>
      <c r="M51" s="10">
        <f t="shared" si="1"/>
        <v>9.90990990990991E-2</v>
      </c>
      <c r="N51"/>
      <c r="O51"/>
    </row>
    <row r="52" spans="1:15" x14ac:dyDescent="0.3">
      <c r="A52">
        <v>36</v>
      </c>
      <c r="B52" t="s">
        <v>48</v>
      </c>
      <c r="C52" t="s">
        <v>49</v>
      </c>
      <c r="E52" s="3">
        <v>2</v>
      </c>
      <c r="F52" s="24" t="str">
        <f>_xlfn.XLOOKUP(ref.Marketing[[#This Row],[Jenis_Transaksi]],ref.Transaksi[Kode_Transaksi],ref.Transaksi[Jenis_Transaksi])</f>
        <v>Beli NIDI + SLO JKI</v>
      </c>
      <c r="G52">
        <v>3</v>
      </c>
      <c r="H52" s="4" t="str">
        <f>_xlfn.XLOOKUP(ref.Marketing[[#This Row],[Koordinator_Gerai]],ref.Koordinator[Kode_Koordinator],ref.Koordinator[Koordinator_Gerai])</f>
        <v>DEDY RULFIDAR</v>
      </c>
      <c r="I52">
        <v>15000</v>
      </c>
      <c r="J52" s="25">
        <f>_xlfn.XLOOKUP(ref.Marketing[[#This Row],[Jenis_Transaksi]],ref.Transaksi[Kode_Transaksi],ref.Transaksi[Komisi_SLO])</f>
        <v>0.65</v>
      </c>
      <c r="K52" s="8">
        <f>IF(ref.Marketing[[#This Row],[Jenis_Transaksi]]=1,0,IF(ref.Marketing[[#This Row],[Jenis_Transaksi]]=2,25/100,17/111))</f>
        <v>0.25</v>
      </c>
      <c r="L52" s="9">
        <f>IF(ref.Marketing[[#This Row],[Jenis_Transaksi]]=1,0,IF(ref.Marketing[[#This Row],[Jenis_Transaksi]]=2,ref.Marketing[[#This Row],[Komisi_SLO]],35/111))</f>
        <v>0.65</v>
      </c>
      <c r="M52" s="10">
        <f t="shared" si="1"/>
        <v>9.90990990990991E-2</v>
      </c>
      <c r="N52"/>
      <c r="O52"/>
    </row>
    <row r="53" spans="1:15" x14ac:dyDescent="0.3">
      <c r="A53">
        <v>37</v>
      </c>
      <c r="B53" t="s">
        <v>50</v>
      </c>
      <c r="C53" t="s">
        <v>51</v>
      </c>
      <c r="E53" s="3">
        <v>2</v>
      </c>
      <c r="F53" s="24" t="str">
        <f>_xlfn.XLOOKUP(ref.Marketing[[#This Row],[Jenis_Transaksi]],ref.Transaksi[Kode_Transaksi],ref.Transaksi[Jenis_Transaksi])</f>
        <v>Beli NIDI + SLO JKI</v>
      </c>
      <c r="G53">
        <v>10</v>
      </c>
      <c r="H53" s="4" t="str">
        <f>_xlfn.XLOOKUP(ref.Marketing[[#This Row],[Koordinator_Gerai]],ref.Koordinator[Kode_Koordinator],ref.Koordinator[Koordinator_Gerai])</f>
        <v>ULIL AZMY</v>
      </c>
      <c r="I53">
        <v>15000</v>
      </c>
      <c r="J53" s="25">
        <f>_xlfn.XLOOKUP(ref.Marketing[[#This Row],[Jenis_Transaksi]],ref.Transaksi[Kode_Transaksi],ref.Transaksi[Komisi_SLO])</f>
        <v>0.65</v>
      </c>
      <c r="K53" s="8">
        <f>IF(ref.Marketing[[#This Row],[Jenis_Transaksi]]=1,0,IF(ref.Marketing[[#This Row],[Jenis_Transaksi]]=2,25/100,17/111))</f>
        <v>0.25</v>
      </c>
      <c r="L53" s="9">
        <f>IF(ref.Marketing[[#This Row],[Jenis_Transaksi]]=1,0,IF(ref.Marketing[[#This Row],[Jenis_Transaksi]]=2,ref.Marketing[[#This Row],[Komisi_SLO]],35/111))</f>
        <v>0.65</v>
      </c>
      <c r="M53" s="10">
        <f t="shared" si="1"/>
        <v>9.90990990990991E-2</v>
      </c>
      <c r="N53"/>
      <c r="O53"/>
    </row>
    <row r="54" spans="1:15" x14ac:dyDescent="0.3">
      <c r="A54">
        <v>38</v>
      </c>
      <c r="B54" t="s">
        <v>52</v>
      </c>
      <c r="C54" t="s">
        <v>53</v>
      </c>
      <c r="E54" s="3">
        <v>2</v>
      </c>
      <c r="F54" s="24" t="str">
        <f>_xlfn.XLOOKUP(ref.Marketing[[#This Row],[Jenis_Transaksi]],ref.Transaksi[Kode_Transaksi],ref.Transaksi[Jenis_Transaksi])</f>
        <v>Beli NIDI + SLO JKI</v>
      </c>
      <c r="G54">
        <v>3</v>
      </c>
      <c r="H54" s="4" t="str">
        <f>_xlfn.XLOOKUP(ref.Marketing[[#This Row],[Koordinator_Gerai]],ref.Koordinator[Kode_Koordinator],ref.Koordinator[Koordinator_Gerai])</f>
        <v>DEDY RULFIDAR</v>
      </c>
      <c r="I54">
        <v>15000</v>
      </c>
      <c r="J54" s="25">
        <f>_xlfn.XLOOKUP(ref.Marketing[[#This Row],[Jenis_Transaksi]],ref.Transaksi[Kode_Transaksi],ref.Transaksi[Komisi_SLO])</f>
        <v>0.65</v>
      </c>
      <c r="K54" s="8">
        <f>IF(ref.Marketing[[#This Row],[Jenis_Transaksi]]=1,0,IF(ref.Marketing[[#This Row],[Jenis_Transaksi]]=2,25/100,17/111))</f>
        <v>0.25</v>
      </c>
      <c r="L54" s="9">
        <f>IF(ref.Marketing[[#This Row],[Jenis_Transaksi]]=1,0,IF(ref.Marketing[[#This Row],[Jenis_Transaksi]]=2,ref.Marketing[[#This Row],[Komisi_SLO]],35/111))</f>
        <v>0.65</v>
      </c>
      <c r="M54" s="10">
        <f t="shared" si="1"/>
        <v>9.90990990990991E-2</v>
      </c>
      <c r="N54"/>
      <c r="O54"/>
    </row>
    <row r="55" spans="1:15" x14ac:dyDescent="0.3">
      <c r="A55">
        <v>39</v>
      </c>
      <c r="B55" t="s">
        <v>54</v>
      </c>
      <c r="C55" t="s">
        <v>55</v>
      </c>
      <c r="E55" s="3">
        <v>2</v>
      </c>
      <c r="F55" s="24" t="str">
        <f>_xlfn.XLOOKUP(ref.Marketing[[#This Row],[Jenis_Transaksi]],ref.Transaksi[Kode_Transaksi],ref.Transaksi[Jenis_Transaksi])</f>
        <v>Beli NIDI + SLO JKI</v>
      </c>
      <c r="G55">
        <v>3</v>
      </c>
      <c r="H55" s="4" t="str">
        <f>_xlfn.XLOOKUP(ref.Marketing[[#This Row],[Koordinator_Gerai]],ref.Koordinator[Kode_Koordinator],ref.Koordinator[Koordinator_Gerai])</f>
        <v>DEDY RULFIDAR</v>
      </c>
      <c r="I55">
        <v>15000</v>
      </c>
      <c r="J55" s="25">
        <f>_xlfn.XLOOKUP(ref.Marketing[[#This Row],[Jenis_Transaksi]],ref.Transaksi[Kode_Transaksi],ref.Transaksi[Komisi_SLO])</f>
        <v>0.65</v>
      </c>
      <c r="K55" s="8">
        <f>IF(ref.Marketing[[#This Row],[Jenis_Transaksi]]=1,0,IF(ref.Marketing[[#This Row],[Jenis_Transaksi]]=2,25/100,17/111))</f>
        <v>0.25</v>
      </c>
      <c r="L55" s="9">
        <f>IF(ref.Marketing[[#This Row],[Jenis_Transaksi]]=1,0,IF(ref.Marketing[[#This Row],[Jenis_Transaksi]]=2,ref.Marketing[[#This Row],[Komisi_SLO]],35/111))</f>
        <v>0.65</v>
      </c>
      <c r="M55" s="10">
        <f t="shared" si="1"/>
        <v>9.90990990990991E-2</v>
      </c>
      <c r="N55"/>
      <c r="O55"/>
    </row>
    <row r="56" spans="1:15" x14ac:dyDescent="0.3">
      <c r="A56">
        <v>40</v>
      </c>
      <c r="B56" t="s">
        <v>56</v>
      </c>
      <c r="C56" t="s">
        <v>57</v>
      </c>
      <c r="E56" s="3">
        <v>2</v>
      </c>
      <c r="F56" s="24" t="str">
        <f>_xlfn.XLOOKUP(ref.Marketing[[#This Row],[Jenis_Transaksi]],ref.Transaksi[Kode_Transaksi],ref.Transaksi[Jenis_Transaksi])</f>
        <v>Beli NIDI + SLO JKI</v>
      </c>
      <c r="G56">
        <v>8</v>
      </c>
      <c r="H56" s="4" t="str">
        <f>_xlfn.XLOOKUP(ref.Marketing[[#This Row],[Koordinator_Gerai]],ref.Koordinator[Kode_Koordinator],ref.Koordinator[Koordinator_Gerai])</f>
        <v>NOERMAN</v>
      </c>
      <c r="I56">
        <v>15000</v>
      </c>
      <c r="J56" s="25">
        <f>_xlfn.XLOOKUP(ref.Marketing[[#This Row],[Jenis_Transaksi]],ref.Transaksi[Kode_Transaksi],ref.Transaksi[Komisi_SLO])</f>
        <v>0.65</v>
      </c>
      <c r="K56" s="8">
        <f>IF(ref.Marketing[[#This Row],[Jenis_Transaksi]]=1,0,IF(ref.Marketing[[#This Row],[Jenis_Transaksi]]=2,25/100,17/111))</f>
        <v>0.25</v>
      </c>
      <c r="L56" s="9">
        <f>IF(ref.Marketing[[#This Row],[Jenis_Transaksi]]=1,0,IF(ref.Marketing[[#This Row],[Jenis_Transaksi]]=2,ref.Marketing[[#This Row],[Komisi_SLO]],35/111))</f>
        <v>0.65</v>
      </c>
      <c r="M56" s="10">
        <f t="shared" si="1"/>
        <v>9.90990990990991E-2</v>
      </c>
      <c r="N56"/>
      <c r="O56"/>
    </row>
    <row r="57" spans="1:15" x14ac:dyDescent="0.3">
      <c r="A57">
        <v>41</v>
      </c>
      <c r="B57" t="s">
        <v>200</v>
      </c>
      <c r="C57" t="s">
        <v>200</v>
      </c>
      <c r="E57" s="3">
        <v>2</v>
      </c>
      <c r="F57" s="24" t="str">
        <f>_xlfn.XLOOKUP(ref.Marketing[[#This Row],[Jenis_Transaksi]],ref.Transaksi[Kode_Transaksi],ref.Transaksi[Jenis_Transaksi])</f>
        <v>Beli NIDI + SLO JKI</v>
      </c>
      <c r="G57">
        <v>10</v>
      </c>
      <c r="H57" s="4" t="str">
        <f>_xlfn.XLOOKUP(ref.Marketing[[#This Row],[Koordinator_Gerai]],ref.Koordinator[Kode_Koordinator],ref.Koordinator[Koordinator_Gerai])</f>
        <v>ULIL AZMY</v>
      </c>
      <c r="I57">
        <v>15000</v>
      </c>
      <c r="J57" s="25">
        <f>_xlfn.XLOOKUP(ref.Marketing[[#This Row],[Jenis_Transaksi]],ref.Transaksi[Kode_Transaksi],ref.Transaksi[Komisi_SLO])</f>
        <v>0.65</v>
      </c>
      <c r="K57" s="8">
        <f>IF(ref.Marketing[[#This Row],[Jenis_Transaksi]]=1,0,IF(ref.Marketing[[#This Row],[Jenis_Transaksi]]=2,25/100,17/111))</f>
        <v>0.25</v>
      </c>
      <c r="L57" s="9">
        <f>IF(ref.Marketing[[#This Row],[Jenis_Transaksi]]=1,0,IF(ref.Marketing[[#This Row],[Jenis_Transaksi]]=2,ref.Marketing[[#This Row],[Komisi_SLO]],35/111))</f>
        <v>0.65</v>
      </c>
      <c r="M57" s="10">
        <f t="shared" si="1"/>
        <v>9.90990990990991E-2</v>
      </c>
      <c r="N57"/>
      <c r="O57"/>
    </row>
    <row r="58" spans="1:15" x14ac:dyDescent="0.3">
      <c r="A58">
        <v>42</v>
      </c>
      <c r="B58" t="s">
        <v>68</v>
      </c>
      <c r="C58" t="s">
        <v>69</v>
      </c>
      <c r="E58" s="3">
        <v>1</v>
      </c>
      <c r="F58" s="24" t="str">
        <f>_xlfn.XLOOKUP(ref.Marketing[[#This Row],[Jenis_Transaksi]],ref.Transaksi[Kode_Transaksi],ref.Transaksi[Jenis_Transaksi])</f>
        <v>Beli NIDI Saja</v>
      </c>
      <c r="G58">
        <v>1</v>
      </c>
      <c r="H58" s="4" t="str">
        <f>_xlfn.XLOOKUP(ref.Marketing[[#This Row],[Koordinator_Gerai]],ref.Koordinator[Kode_Koordinator],ref.Koordinator[Koordinator_Gerai])</f>
        <v>ARISKI RAMANDA</v>
      </c>
      <c r="I58">
        <v>15000</v>
      </c>
      <c r="J58" s="25">
        <f>_xlfn.XLOOKUP(ref.Marketing[[#This Row],[Jenis_Transaksi]],ref.Transaksi[Kode_Transaksi],ref.Transaksi[Komisi_SLO])</f>
        <v>0</v>
      </c>
      <c r="K58" s="8">
        <f>IF(ref.Marketing[[#This Row],[Jenis_Transaksi]]=1,0,IF(ref.Marketing[[#This Row],[Jenis_Transaksi]]=2,25/100,17/111))</f>
        <v>0</v>
      </c>
      <c r="L58" s="9">
        <f>IF(ref.Marketing[[#This Row],[Jenis_Transaksi]]=1,0,IF(ref.Marketing[[#This Row],[Jenis_Transaksi]]=2,ref.Marketing[[#This Row],[Komisi_SLO]],35/111))</f>
        <v>0</v>
      </c>
      <c r="M58" s="10">
        <f t="shared" si="1"/>
        <v>9.90990990990991E-2</v>
      </c>
      <c r="N58"/>
      <c r="O58"/>
    </row>
    <row r="59" spans="1:15" x14ac:dyDescent="0.3">
      <c r="A59">
        <v>43</v>
      </c>
      <c r="B59" t="s">
        <v>70</v>
      </c>
      <c r="C59" t="s">
        <v>34</v>
      </c>
      <c r="E59" s="3">
        <v>2</v>
      </c>
      <c r="F59" s="24" t="str">
        <f>_xlfn.XLOOKUP(ref.Marketing[[#This Row],[Jenis_Transaksi]],ref.Transaksi[Kode_Transaksi],ref.Transaksi[Jenis_Transaksi])</f>
        <v>Beli NIDI + SLO JKI</v>
      </c>
      <c r="G59">
        <v>3</v>
      </c>
      <c r="H59" s="4" t="str">
        <f>_xlfn.XLOOKUP(ref.Marketing[[#This Row],[Koordinator_Gerai]],ref.Koordinator[Kode_Koordinator],ref.Koordinator[Koordinator_Gerai])</f>
        <v>DEDY RULFIDAR</v>
      </c>
      <c r="I59">
        <v>15000</v>
      </c>
      <c r="J59" s="25">
        <f>_xlfn.XLOOKUP(ref.Marketing[[#This Row],[Jenis_Transaksi]],ref.Transaksi[Kode_Transaksi],ref.Transaksi[Komisi_SLO])</f>
        <v>0.65</v>
      </c>
      <c r="K59" s="8">
        <f>IF(ref.Marketing[[#This Row],[Jenis_Transaksi]]=1,0,IF(ref.Marketing[[#This Row],[Jenis_Transaksi]]=2,25/100,17/111))</f>
        <v>0.25</v>
      </c>
      <c r="L59" s="9">
        <f>IF(ref.Marketing[[#This Row],[Jenis_Transaksi]]=1,0,IF(ref.Marketing[[#This Row],[Jenis_Transaksi]]=2,ref.Marketing[[#This Row],[Komisi_SLO]],35/111))</f>
        <v>0.65</v>
      </c>
      <c r="M59" s="10">
        <f t="shared" si="1"/>
        <v>9.90990990990991E-2</v>
      </c>
      <c r="N59"/>
      <c r="O59"/>
    </row>
    <row r="60" spans="1:15" x14ac:dyDescent="0.3">
      <c r="A60">
        <v>44</v>
      </c>
      <c r="B60" t="s">
        <v>71</v>
      </c>
      <c r="C60" t="s">
        <v>59</v>
      </c>
      <c r="E60" s="3">
        <v>2</v>
      </c>
      <c r="F60" s="24" t="str">
        <f>_xlfn.XLOOKUP(ref.Marketing[[#This Row],[Jenis_Transaksi]],ref.Transaksi[Kode_Transaksi],ref.Transaksi[Jenis_Transaksi])</f>
        <v>Beli NIDI + SLO JKI</v>
      </c>
      <c r="G60">
        <v>3</v>
      </c>
      <c r="H60" s="4" t="str">
        <f>_xlfn.XLOOKUP(ref.Marketing[[#This Row],[Koordinator_Gerai]],ref.Koordinator[Kode_Koordinator],ref.Koordinator[Koordinator_Gerai])</f>
        <v>DEDY RULFIDAR</v>
      </c>
      <c r="I60">
        <v>15000</v>
      </c>
      <c r="J60" s="25">
        <f>_xlfn.XLOOKUP(ref.Marketing[[#This Row],[Jenis_Transaksi]],ref.Transaksi[Kode_Transaksi],ref.Transaksi[Komisi_SLO])</f>
        <v>0.65</v>
      </c>
      <c r="K60" s="8">
        <f>IF(ref.Marketing[[#This Row],[Jenis_Transaksi]]=1,0,IF(ref.Marketing[[#This Row],[Jenis_Transaksi]]=2,25/100,17/111))</f>
        <v>0.25</v>
      </c>
      <c r="L60" s="9">
        <f>IF(ref.Marketing[[#This Row],[Jenis_Transaksi]]=1,0,IF(ref.Marketing[[#This Row],[Jenis_Transaksi]]=2,ref.Marketing[[#This Row],[Komisi_SLO]],35/111))</f>
        <v>0.65</v>
      </c>
      <c r="M60" s="10">
        <f t="shared" si="1"/>
        <v>9.90990990990991E-2</v>
      </c>
      <c r="N60"/>
      <c r="O60"/>
    </row>
    <row r="61" spans="1:15" x14ac:dyDescent="0.3">
      <c r="A61">
        <v>45</v>
      </c>
      <c r="B61" t="s">
        <v>202</v>
      </c>
      <c r="C61" t="s">
        <v>49</v>
      </c>
      <c r="E61" s="3">
        <v>2</v>
      </c>
      <c r="F61" s="24" t="str">
        <f>_xlfn.XLOOKUP(ref.Marketing[[#This Row],[Jenis_Transaksi]],ref.Transaksi[Kode_Transaksi],ref.Transaksi[Jenis_Transaksi])</f>
        <v>Beli NIDI + SLO JKI</v>
      </c>
      <c r="G61">
        <v>3</v>
      </c>
      <c r="H61" s="4" t="str">
        <f>_xlfn.XLOOKUP(ref.Marketing[[#This Row],[Koordinator_Gerai]],ref.Koordinator[Kode_Koordinator],ref.Koordinator[Koordinator_Gerai])</f>
        <v>DEDY RULFIDAR</v>
      </c>
      <c r="I61">
        <v>15000</v>
      </c>
      <c r="J61" s="25">
        <f>_xlfn.XLOOKUP(ref.Marketing[[#This Row],[Jenis_Transaksi]],ref.Transaksi[Kode_Transaksi],ref.Transaksi[Komisi_SLO])</f>
        <v>0.65</v>
      </c>
      <c r="K61" s="8">
        <f>IF(ref.Marketing[[#This Row],[Jenis_Transaksi]]=1,0,IF(ref.Marketing[[#This Row],[Jenis_Transaksi]]=2,25/100,17/111))</f>
        <v>0.25</v>
      </c>
      <c r="L61" s="9">
        <f>IF(ref.Marketing[[#This Row],[Jenis_Transaksi]]=1,0,IF(ref.Marketing[[#This Row],[Jenis_Transaksi]]=2,ref.Marketing[[#This Row],[Komisi_SLO]],35/111))</f>
        <v>0.65</v>
      </c>
      <c r="M61" s="10">
        <f t="shared" si="1"/>
        <v>9.90990990990991E-2</v>
      </c>
      <c r="N61"/>
      <c r="O61"/>
    </row>
    <row r="62" spans="1:15" x14ac:dyDescent="0.3">
      <c r="A62">
        <v>46</v>
      </c>
      <c r="B62" t="s">
        <v>72</v>
      </c>
      <c r="C62" t="s">
        <v>8</v>
      </c>
      <c r="E62" s="3">
        <v>1</v>
      </c>
      <c r="F62" s="24" t="str">
        <f>_xlfn.XLOOKUP(ref.Marketing[[#This Row],[Jenis_Transaksi]],ref.Transaksi[Kode_Transaksi],ref.Transaksi[Jenis_Transaksi])</f>
        <v>Beli NIDI Saja</v>
      </c>
      <c r="G62">
        <v>3</v>
      </c>
      <c r="H62" s="4" t="str">
        <f>_xlfn.XLOOKUP(ref.Marketing[[#This Row],[Koordinator_Gerai]],ref.Koordinator[Kode_Koordinator],ref.Koordinator[Koordinator_Gerai])</f>
        <v>DEDY RULFIDAR</v>
      </c>
      <c r="I62">
        <v>15000</v>
      </c>
      <c r="J62" s="25">
        <f>_xlfn.XLOOKUP(ref.Marketing[[#This Row],[Jenis_Transaksi]],ref.Transaksi[Kode_Transaksi],ref.Transaksi[Komisi_SLO])</f>
        <v>0</v>
      </c>
      <c r="K62" s="8">
        <f>IF(ref.Marketing[[#This Row],[Jenis_Transaksi]]=1,0,IF(ref.Marketing[[#This Row],[Jenis_Transaksi]]=2,25/100,17/111))</f>
        <v>0</v>
      </c>
      <c r="L62" s="9">
        <f>IF(ref.Marketing[[#This Row],[Jenis_Transaksi]]=1,0,IF(ref.Marketing[[#This Row],[Jenis_Transaksi]]=2,ref.Marketing[[#This Row],[Komisi_SLO]],35/111))</f>
        <v>0</v>
      </c>
      <c r="M62" s="10">
        <f t="shared" si="1"/>
        <v>9.90990990990991E-2</v>
      </c>
      <c r="N62"/>
      <c r="O62"/>
    </row>
    <row r="63" spans="1:15" x14ac:dyDescent="0.3">
      <c r="A63">
        <v>81</v>
      </c>
      <c r="B63" t="s">
        <v>143</v>
      </c>
      <c r="C63" t="s">
        <v>143</v>
      </c>
      <c r="E63" s="3">
        <v>2</v>
      </c>
      <c r="F63" s="24" t="str">
        <f>_xlfn.XLOOKUP(ref.Marketing[[#This Row],[Jenis_Transaksi]],ref.Transaksi[Kode_Transaksi],ref.Transaksi[Jenis_Transaksi])</f>
        <v>Beli NIDI + SLO JKI</v>
      </c>
      <c r="G63">
        <v>8</v>
      </c>
      <c r="H63" s="4" t="str">
        <f>_xlfn.XLOOKUP(ref.Marketing[[#This Row],[Koordinator_Gerai]],ref.Koordinator[Kode_Koordinator],ref.Koordinator[Koordinator_Gerai])</f>
        <v>NOERMAN</v>
      </c>
      <c r="I63">
        <v>15000</v>
      </c>
      <c r="J63" s="25">
        <f>_xlfn.XLOOKUP(ref.Marketing[[#This Row],[Jenis_Transaksi]],ref.Transaksi[Kode_Transaksi],ref.Transaksi[Komisi_SLO])</f>
        <v>0.65</v>
      </c>
      <c r="K63" s="8">
        <f>IF(ref.Marketing[[#This Row],[Jenis_Transaksi]]=1,0,IF(ref.Marketing[[#This Row],[Jenis_Transaksi]]=2,25/100,17/111))</f>
        <v>0.25</v>
      </c>
      <c r="L63" s="9">
        <f>IF(ref.Marketing[[#This Row],[Jenis_Transaksi]]=1,0,IF(ref.Marketing[[#This Row],[Jenis_Transaksi]]=2,ref.Marketing[[#This Row],[Komisi_SLO]],35/111))</f>
        <v>0.65</v>
      </c>
      <c r="M63" s="10">
        <f t="shared" si="1"/>
        <v>9.90990990990991E-2</v>
      </c>
      <c r="N63"/>
      <c r="O63"/>
    </row>
    <row r="64" spans="1:15" x14ac:dyDescent="0.3">
      <c r="A64">
        <v>47</v>
      </c>
      <c r="B64" t="s">
        <v>199</v>
      </c>
      <c r="C64" t="s">
        <v>199</v>
      </c>
      <c r="E64" s="3">
        <v>2</v>
      </c>
      <c r="F64" s="24" t="str">
        <f>_xlfn.XLOOKUP(ref.Marketing[[#This Row],[Jenis_Transaksi]],ref.Transaksi[Kode_Transaksi],ref.Transaksi[Jenis_Transaksi])</f>
        <v>Beli NIDI + SLO JKI</v>
      </c>
      <c r="G64">
        <v>10</v>
      </c>
      <c r="H64" s="4" t="str">
        <f>_xlfn.XLOOKUP(ref.Marketing[[#This Row],[Koordinator_Gerai]],ref.Koordinator[Kode_Koordinator],ref.Koordinator[Koordinator_Gerai])</f>
        <v>ULIL AZMY</v>
      </c>
      <c r="I64">
        <v>15000</v>
      </c>
      <c r="J64" s="25">
        <f>_xlfn.XLOOKUP(ref.Marketing[[#This Row],[Jenis_Transaksi]],ref.Transaksi[Kode_Transaksi],ref.Transaksi[Komisi_SLO])</f>
        <v>0.65</v>
      </c>
      <c r="K64" s="8">
        <f>IF(ref.Marketing[[#This Row],[Jenis_Transaksi]]=1,0,IF(ref.Marketing[[#This Row],[Jenis_Transaksi]]=2,25/100,17/111))</f>
        <v>0.25</v>
      </c>
      <c r="L64" s="9">
        <f>IF(ref.Marketing[[#This Row],[Jenis_Transaksi]]=1,0,IF(ref.Marketing[[#This Row],[Jenis_Transaksi]]=2,ref.Marketing[[#This Row],[Komisi_SLO]],35/111))</f>
        <v>0.65</v>
      </c>
      <c r="M64" s="10">
        <f t="shared" si="1"/>
        <v>9.90990990990991E-2</v>
      </c>
      <c r="N64"/>
      <c r="O64"/>
    </row>
    <row r="65" spans="1:15" x14ac:dyDescent="0.3">
      <c r="A65">
        <v>94</v>
      </c>
      <c r="B65" t="s">
        <v>163</v>
      </c>
      <c r="C65" t="s">
        <v>167</v>
      </c>
      <c r="E65" s="3">
        <v>4</v>
      </c>
      <c r="F65" s="24" t="str">
        <f>_xlfn.XLOOKUP(ref.Marketing[[#This Row],[Jenis_Transaksi]],ref.Transaksi[Kode_Transaksi],ref.Transaksi[Jenis_Transaksi])</f>
        <v>Beli SLO JKI Saja</v>
      </c>
      <c r="G65">
        <v>10</v>
      </c>
      <c r="H65" s="4" t="str">
        <f>_xlfn.XLOOKUP(ref.Marketing[[#This Row],[Koordinator_Gerai]],ref.Koordinator[Kode_Koordinator],ref.Koordinator[Koordinator_Gerai])</f>
        <v>ULIL AZMY</v>
      </c>
      <c r="I65">
        <v>0</v>
      </c>
      <c r="J65" s="25">
        <f>_xlfn.XLOOKUP(ref.Marketing[[#This Row],[Jenis_Transaksi]],ref.Transaksi[Kode_Transaksi],ref.Transaksi[Komisi_SLO])</f>
        <v>0.65</v>
      </c>
      <c r="K65" s="8">
        <f>IF(ref.Marketing[[#This Row],[Jenis_Transaksi]]=1,0,IF(ref.Marketing[[#This Row],[Jenis_Transaksi]]=2,25/100,17/111))</f>
        <v>0.15315315315315314</v>
      </c>
      <c r="L65" s="19">
        <f>IF(ref.Marketing[[#This Row],[Jenis_Transaksi]]=1,0,IF(ref.Marketing[[#This Row],[Jenis_Transaksi]]=2,ref.Marketing[[#This Row],[Komisi_SLO]],35/111))</f>
        <v>0.31531531531531531</v>
      </c>
      <c r="M65">
        <f t="shared" si="1"/>
        <v>9.90990990990991E-2</v>
      </c>
      <c r="N65"/>
      <c r="O65"/>
    </row>
    <row r="66" spans="1:15" x14ac:dyDescent="0.3">
      <c r="A66">
        <v>48</v>
      </c>
      <c r="B66" t="s">
        <v>74</v>
      </c>
      <c r="C66" t="s">
        <v>14</v>
      </c>
      <c r="E66" s="3">
        <v>3</v>
      </c>
      <c r="F66" s="24" t="str">
        <f>_xlfn.XLOOKUP(ref.Marketing[[#This Row],[Jenis_Transaksi]],ref.Transaksi[Kode_Transaksi],ref.Transaksi[Jenis_Transaksi])</f>
        <v>Beli NIDI + SLO JAPINDO</v>
      </c>
      <c r="G66">
        <v>11</v>
      </c>
      <c r="H66" s="4" t="str">
        <f>_xlfn.XLOOKUP(ref.Marketing[[#This Row],[Koordinator_Gerai]],ref.Koordinator[Kode_Koordinator],ref.Koordinator[Koordinator_Gerai])</f>
        <v>ZAIRIL</v>
      </c>
      <c r="I66">
        <v>15000</v>
      </c>
      <c r="J66" s="25">
        <f>_xlfn.XLOOKUP(ref.Marketing[[#This Row],[Jenis_Transaksi]],ref.Transaksi[Kode_Transaksi],ref.Transaksi[Komisi_SLO])</f>
        <v>0.65</v>
      </c>
      <c r="K66" s="8">
        <f>IF(ref.Marketing[[#This Row],[Jenis_Transaksi]]=1,0,IF(ref.Marketing[[#This Row],[Jenis_Transaksi]]=2,25/100,17/111))</f>
        <v>0.15315315315315314</v>
      </c>
      <c r="L66" s="9">
        <f>IF(ref.Marketing[[#This Row],[Jenis_Transaksi]]=1,0,IF(ref.Marketing[[#This Row],[Jenis_Transaksi]]=2,ref.Marketing[[#This Row],[Komisi_SLO]],35/111))</f>
        <v>0.31531531531531531</v>
      </c>
      <c r="M66" s="10">
        <f t="shared" si="1"/>
        <v>9.90990990990991E-2</v>
      </c>
      <c r="N66"/>
      <c r="O66"/>
    </row>
    <row r="67" spans="1:15" x14ac:dyDescent="0.3">
      <c r="A67">
        <v>49</v>
      </c>
      <c r="B67" t="s">
        <v>75</v>
      </c>
      <c r="C67" t="s">
        <v>76</v>
      </c>
      <c r="E67" s="3">
        <v>1</v>
      </c>
      <c r="F67" s="24" t="str">
        <f>_xlfn.XLOOKUP(ref.Marketing[[#This Row],[Jenis_Transaksi]],ref.Transaksi[Kode_Transaksi],ref.Transaksi[Jenis_Transaksi])</f>
        <v>Beli NIDI Saja</v>
      </c>
      <c r="G67">
        <v>3</v>
      </c>
      <c r="H67" s="4" t="str">
        <f>_xlfn.XLOOKUP(ref.Marketing[[#This Row],[Koordinator_Gerai]],ref.Koordinator[Kode_Koordinator],ref.Koordinator[Koordinator_Gerai])</f>
        <v>DEDY RULFIDAR</v>
      </c>
      <c r="I67">
        <v>15000</v>
      </c>
      <c r="J67" s="25">
        <f>_xlfn.XLOOKUP(ref.Marketing[[#This Row],[Jenis_Transaksi]],ref.Transaksi[Kode_Transaksi],ref.Transaksi[Komisi_SLO])</f>
        <v>0</v>
      </c>
      <c r="K67" s="8">
        <f>IF(ref.Marketing[[#This Row],[Jenis_Transaksi]]=1,0,IF(ref.Marketing[[#This Row],[Jenis_Transaksi]]=2,25/100,17/111))</f>
        <v>0</v>
      </c>
      <c r="L67" s="9">
        <f>IF(ref.Marketing[[#This Row],[Jenis_Transaksi]]=1,0,IF(ref.Marketing[[#This Row],[Jenis_Transaksi]]=2,ref.Marketing[[#This Row],[Komisi_SLO]],35/111))</f>
        <v>0</v>
      </c>
      <c r="M67" s="10">
        <f t="shared" si="1"/>
        <v>9.90990990990991E-2</v>
      </c>
      <c r="N67"/>
      <c r="O67"/>
    </row>
    <row r="68" spans="1:15" x14ac:dyDescent="0.3">
      <c r="A68">
        <v>50</v>
      </c>
      <c r="B68" t="s">
        <v>77</v>
      </c>
      <c r="C68" t="s">
        <v>73</v>
      </c>
      <c r="E68" s="3">
        <v>2</v>
      </c>
      <c r="F68" s="24" t="str">
        <f>_xlfn.XLOOKUP(ref.Marketing[[#This Row],[Jenis_Transaksi]],ref.Transaksi[Kode_Transaksi],ref.Transaksi[Jenis_Transaksi])</f>
        <v>Beli NIDI + SLO JKI</v>
      </c>
      <c r="G68">
        <v>4</v>
      </c>
      <c r="H68" s="4" t="str">
        <f>_xlfn.XLOOKUP(ref.Marketing[[#This Row],[Koordinator_Gerai]],ref.Koordinator[Kode_Koordinator],ref.Koordinator[Koordinator_Gerai])</f>
        <v>END_USER</v>
      </c>
      <c r="I68">
        <v>15000</v>
      </c>
      <c r="J68" s="25">
        <f>_xlfn.XLOOKUP(ref.Marketing[[#This Row],[Jenis_Transaksi]],ref.Transaksi[Kode_Transaksi],ref.Transaksi[Komisi_SLO])</f>
        <v>0.65</v>
      </c>
      <c r="K68" s="8">
        <f>IF(ref.Marketing[[#This Row],[Jenis_Transaksi]]=1,0,IF(ref.Marketing[[#This Row],[Jenis_Transaksi]]=2,25/100,17/111))</f>
        <v>0.25</v>
      </c>
      <c r="L68" s="9">
        <f>IF(ref.Marketing[[#This Row],[Jenis_Transaksi]]=1,0,IF(ref.Marketing[[#This Row],[Jenis_Transaksi]]=2,ref.Marketing[[#This Row],[Komisi_SLO]],35/111))</f>
        <v>0.65</v>
      </c>
      <c r="M68" s="10">
        <f t="shared" si="1"/>
        <v>9.90990990990991E-2</v>
      </c>
      <c r="N68"/>
      <c r="O68"/>
    </row>
    <row r="69" spans="1:15" x14ac:dyDescent="0.3">
      <c r="A69">
        <v>51</v>
      </c>
      <c r="B69" t="s">
        <v>78</v>
      </c>
      <c r="C69" t="s">
        <v>73</v>
      </c>
      <c r="E69" s="3">
        <v>1</v>
      </c>
      <c r="F69" s="24" t="str">
        <f>_xlfn.XLOOKUP(ref.Marketing[[#This Row],[Jenis_Transaksi]],ref.Transaksi[Kode_Transaksi],ref.Transaksi[Jenis_Transaksi])</f>
        <v>Beli NIDI Saja</v>
      </c>
      <c r="G69">
        <v>4</v>
      </c>
      <c r="H69" s="4" t="str">
        <f>_xlfn.XLOOKUP(ref.Marketing[[#This Row],[Koordinator_Gerai]],ref.Koordinator[Kode_Koordinator],ref.Koordinator[Koordinator_Gerai])</f>
        <v>END_USER</v>
      </c>
      <c r="I69">
        <v>15000</v>
      </c>
      <c r="J69" s="25">
        <f>_xlfn.XLOOKUP(ref.Marketing[[#This Row],[Jenis_Transaksi]],ref.Transaksi[Kode_Transaksi],ref.Transaksi[Komisi_SLO])</f>
        <v>0</v>
      </c>
      <c r="K69" s="8">
        <f>IF(ref.Marketing[[#This Row],[Jenis_Transaksi]]=1,0,IF(ref.Marketing[[#This Row],[Jenis_Transaksi]]=2,25/100,17/111))</f>
        <v>0</v>
      </c>
      <c r="L69" s="9">
        <f>IF(ref.Marketing[[#This Row],[Jenis_Transaksi]]=1,0,IF(ref.Marketing[[#This Row],[Jenis_Transaksi]]=2,ref.Marketing[[#This Row],[Komisi_SLO]],35/111))</f>
        <v>0</v>
      </c>
      <c r="M69" s="10">
        <f t="shared" si="1"/>
        <v>9.90990990990991E-2</v>
      </c>
      <c r="N69"/>
      <c r="O69"/>
    </row>
    <row r="70" spans="1:15" x14ac:dyDescent="0.3">
      <c r="A70">
        <v>52</v>
      </c>
      <c r="B70" t="s">
        <v>79</v>
      </c>
      <c r="C70" t="s">
        <v>69</v>
      </c>
      <c r="E70" s="3">
        <v>3</v>
      </c>
      <c r="F70" s="24" t="str">
        <f>_xlfn.XLOOKUP(ref.Marketing[[#This Row],[Jenis_Transaksi]],ref.Transaksi[Kode_Transaksi],ref.Transaksi[Jenis_Transaksi])</f>
        <v>Beli NIDI + SLO JAPINDO</v>
      </c>
      <c r="G70">
        <v>1</v>
      </c>
      <c r="H70" s="4" t="str">
        <f>_xlfn.XLOOKUP(ref.Marketing[[#This Row],[Koordinator_Gerai]],ref.Koordinator[Kode_Koordinator],ref.Koordinator[Koordinator_Gerai])</f>
        <v>ARISKI RAMANDA</v>
      </c>
      <c r="I70">
        <v>15000</v>
      </c>
      <c r="J70" s="25">
        <f>_xlfn.XLOOKUP(ref.Marketing[[#This Row],[Jenis_Transaksi]],ref.Transaksi[Kode_Transaksi],ref.Transaksi[Komisi_SLO])</f>
        <v>0.65</v>
      </c>
      <c r="K70" s="8">
        <f>IF(ref.Marketing[[#This Row],[Jenis_Transaksi]]=1,0,IF(ref.Marketing[[#This Row],[Jenis_Transaksi]]=2,25/100,17/111))</f>
        <v>0.15315315315315314</v>
      </c>
      <c r="L70" s="9">
        <f>IF(ref.Marketing[[#This Row],[Jenis_Transaksi]]=1,0,IF(ref.Marketing[[#This Row],[Jenis_Transaksi]]=2,ref.Marketing[[#This Row],[Komisi_SLO]],35/111))</f>
        <v>0.31531531531531531</v>
      </c>
      <c r="M70" s="10">
        <f t="shared" si="1"/>
        <v>9.90990990990991E-2</v>
      </c>
      <c r="N70"/>
      <c r="O70"/>
    </row>
    <row r="71" spans="1:15" x14ac:dyDescent="0.3">
      <c r="A71">
        <v>53</v>
      </c>
      <c r="B71" t="s">
        <v>26</v>
      </c>
      <c r="C71" t="s">
        <v>80</v>
      </c>
      <c r="E71" s="3">
        <v>1</v>
      </c>
      <c r="F71" s="24" t="str">
        <f>_xlfn.XLOOKUP(ref.Marketing[[#This Row],[Jenis_Transaksi]],ref.Transaksi[Kode_Transaksi],ref.Transaksi[Jenis_Transaksi])</f>
        <v>Beli NIDI Saja</v>
      </c>
      <c r="G71">
        <v>9</v>
      </c>
      <c r="H71" s="4" t="str">
        <f>_xlfn.XLOOKUP(ref.Marketing[[#This Row],[Koordinator_Gerai]],ref.Koordinator[Kode_Koordinator],ref.Koordinator[Koordinator_Gerai])</f>
        <v>SAIFUL ANWAR</v>
      </c>
      <c r="I71">
        <v>15000</v>
      </c>
      <c r="J71" s="25">
        <f>_xlfn.XLOOKUP(ref.Marketing[[#This Row],[Jenis_Transaksi]],ref.Transaksi[Kode_Transaksi],ref.Transaksi[Komisi_SLO])</f>
        <v>0</v>
      </c>
      <c r="K71" s="8">
        <f>IF(ref.Marketing[[#This Row],[Jenis_Transaksi]]=1,0,IF(ref.Marketing[[#This Row],[Jenis_Transaksi]]=2,25/100,17/111))</f>
        <v>0</v>
      </c>
      <c r="L71" s="9">
        <f>IF(ref.Marketing[[#This Row],[Jenis_Transaksi]]=1,0,IF(ref.Marketing[[#This Row],[Jenis_Transaksi]]=2,ref.Marketing[[#This Row],[Komisi_SLO]],35/111))</f>
        <v>0</v>
      </c>
      <c r="M71" s="10">
        <f t="shared" si="1"/>
        <v>9.90990990990991E-2</v>
      </c>
      <c r="N71"/>
      <c r="O71"/>
    </row>
    <row r="72" spans="1:15" x14ac:dyDescent="0.3">
      <c r="A72">
        <v>54</v>
      </c>
      <c r="B72" t="s">
        <v>82</v>
      </c>
      <c r="C72" t="s">
        <v>73</v>
      </c>
      <c r="E72" s="3">
        <v>1</v>
      </c>
      <c r="F72" s="24" t="str">
        <f>_xlfn.XLOOKUP(ref.Marketing[[#This Row],[Jenis_Transaksi]],ref.Transaksi[Kode_Transaksi],ref.Transaksi[Jenis_Transaksi])</f>
        <v>Beli NIDI Saja</v>
      </c>
      <c r="G72">
        <v>4</v>
      </c>
      <c r="H72" s="4" t="str">
        <f>_xlfn.XLOOKUP(ref.Marketing[[#This Row],[Koordinator_Gerai]],ref.Koordinator[Kode_Koordinator],ref.Koordinator[Koordinator_Gerai])</f>
        <v>END_USER</v>
      </c>
      <c r="I72">
        <v>15000</v>
      </c>
      <c r="J72" s="25">
        <f>_xlfn.XLOOKUP(ref.Marketing[[#This Row],[Jenis_Transaksi]],ref.Transaksi[Kode_Transaksi],ref.Transaksi[Komisi_SLO])</f>
        <v>0</v>
      </c>
      <c r="K72" s="8">
        <f>IF(ref.Marketing[[#This Row],[Jenis_Transaksi]]=1,0,IF(ref.Marketing[[#This Row],[Jenis_Transaksi]]=2,25/100,17/111))</f>
        <v>0</v>
      </c>
      <c r="L72" s="9">
        <f>IF(ref.Marketing[[#This Row],[Jenis_Transaksi]]=1,0,IF(ref.Marketing[[#This Row],[Jenis_Transaksi]]=2,ref.Marketing[[#This Row],[Komisi_SLO]],35/111))</f>
        <v>0</v>
      </c>
      <c r="M72" s="10">
        <f t="shared" si="1"/>
        <v>9.90990990990991E-2</v>
      </c>
      <c r="N72"/>
      <c r="O72"/>
    </row>
    <row r="73" spans="1:15" x14ac:dyDescent="0.3">
      <c r="A73">
        <v>55</v>
      </c>
      <c r="B73" t="s">
        <v>83</v>
      </c>
      <c r="C73" t="s">
        <v>38</v>
      </c>
      <c r="E73" s="3">
        <v>2</v>
      </c>
      <c r="F73" s="24" t="str">
        <f>_xlfn.XLOOKUP(ref.Marketing[[#This Row],[Jenis_Transaksi]],ref.Transaksi[Kode_Transaksi],ref.Transaksi[Jenis_Transaksi])</f>
        <v>Beli NIDI + SLO JKI</v>
      </c>
      <c r="G73">
        <v>3</v>
      </c>
      <c r="H73" s="4" t="str">
        <f>_xlfn.XLOOKUP(ref.Marketing[[#This Row],[Koordinator_Gerai]],ref.Koordinator[Kode_Koordinator],ref.Koordinator[Koordinator_Gerai])</f>
        <v>DEDY RULFIDAR</v>
      </c>
      <c r="I73">
        <v>15000</v>
      </c>
      <c r="J73" s="25">
        <f>_xlfn.XLOOKUP(ref.Marketing[[#This Row],[Jenis_Transaksi]],ref.Transaksi[Kode_Transaksi],ref.Transaksi[Komisi_SLO])</f>
        <v>0.65</v>
      </c>
      <c r="K73" s="8">
        <f>IF(ref.Marketing[[#This Row],[Jenis_Transaksi]]=1,0,IF(ref.Marketing[[#This Row],[Jenis_Transaksi]]=2,25/100,17/111))</f>
        <v>0.25</v>
      </c>
      <c r="L73" s="9">
        <f>IF(ref.Marketing[[#This Row],[Jenis_Transaksi]]=1,0,IF(ref.Marketing[[#This Row],[Jenis_Transaksi]]=2,ref.Marketing[[#This Row],[Komisi_SLO]],35/111))</f>
        <v>0.65</v>
      </c>
      <c r="M73" s="10">
        <f t="shared" si="1"/>
        <v>9.90990990990991E-2</v>
      </c>
      <c r="N73"/>
      <c r="O73"/>
    </row>
    <row r="74" spans="1:15" x14ac:dyDescent="0.3">
      <c r="A74">
        <v>85</v>
      </c>
      <c r="B74" t="s">
        <v>150</v>
      </c>
      <c r="C74" t="s">
        <v>3</v>
      </c>
      <c r="D74" t="s">
        <v>156</v>
      </c>
      <c r="E74" s="3">
        <v>3</v>
      </c>
      <c r="F74" s="24" t="str">
        <f>_xlfn.XLOOKUP(ref.Marketing[[#This Row],[Jenis_Transaksi]],ref.Transaksi[Kode_Transaksi],ref.Transaksi[Jenis_Transaksi])</f>
        <v>Beli NIDI + SLO JAPINDO</v>
      </c>
      <c r="G74">
        <v>1</v>
      </c>
      <c r="H74" s="4" t="s">
        <v>3</v>
      </c>
      <c r="I74">
        <v>15000</v>
      </c>
      <c r="J74" s="25">
        <f>_xlfn.XLOOKUP(ref.Marketing[[#This Row],[Jenis_Transaksi]],ref.Transaksi[Kode_Transaksi],ref.Transaksi[Komisi_SLO])</f>
        <v>0.65</v>
      </c>
      <c r="K74" s="16">
        <v>0</v>
      </c>
      <c r="L74" s="17">
        <v>0</v>
      </c>
      <c r="M74" s="18">
        <v>9.90990990990991E-2</v>
      </c>
      <c r="N74"/>
      <c r="O74"/>
    </row>
    <row r="75" spans="1:15" x14ac:dyDescent="0.3">
      <c r="A75">
        <v>57</v>
      </c>
      <c r="B75" t="s">
        <v>84</v>
      </c>
      <c r="C75" t="s">
        <v>73</v>
      </c>
      <c r="E75" s="3">
        <v>1</v>
      </c>
      <c r="F75" s="24" t="str">
        <f>_xlfn.XLOOKUP(ref.Marketing[[#This Row],[Jenis_Transaksi]],ref.Transaksi[Kode_Transaksi],ref.Transaksi[Jenis_Transaksi])</f>
        <v>Beli NIDI Saja</v>
      </c>
      <c r="G75">
        <v>4</v>
      </c>
      <c r="H75" s="4" t="str">
        <f>_xlfn.XLOOKUP(ref.Marketing[[#This Row],[Koordinator_Gerai]],ref.Koordinator[Kode_Koordinator],ref.Koordinator[Koordinator_Gerai])</f>
        <v>END_USER</v>
      </c>
      <c r="I75">
        <v>15000</v>
      </c>
      <c r="J75" s="25">
        <f>_xlfn.XLOOKUP(ref.Marketing[[#This Row],[Jenis_Transaksi]],ref.Transaksi[Kode_Transaksi],ref.Transaksi[Komisi_SLO])</f>
        <v>0</v>
      </c>
      <c r="K75" s="8">
        <f>IF(ref.Marketing[[#This Row],[Jenis_Transaksi]]=1,0,IF(ref.Marketing[[#This Row],[Jenis_Transaksi]]=2,25/100,17/111))</f>
        <v>0</v>
      </c>
      <c r="L75" s="9">
        <f>IF(ref.Marketing[[#This Row],[Jenis_Transaksi]]=1,0,IF(ref.Marketing[[#This Row],[Jenis_Transaksi]]=2,ref.Marketing[[#This Row],[Komisi_SLO]],35/111))</f>
        <v>0</v>
      </c>
      <c r="M75" s="10">
        <f t="shared" ref="M75:M83" si="2">11/111</f>
        <v>9.90990990990991E-2</v>
      </c>
      <c r="N75"/>
      <c r="O75"/>
    </row>
    <row r="76" spans="1:15" x14ac:dyDescent="0.3">
      <c r="A76">
        <v>58</v>
      </c>
      <c r="B76" t="s">
        <v>85</v>
      </c>
      <c r="C76" t="s">
        <v>86</v>
      </c>
      <c r="E76" s="3">
        <v>1</v>
      </c>
      <c r="F76" s="24" t="str">
        <f>_xlfn.XLOOKUP(ref.Marketing[[#This Row],[Jenis_Transaksi]],ref.Transaksi[Kode_Transaksi],ref.Transaksi[Jenis_Transaksi])</f>
        <v>Beli NIDI Saja</v>
      </c>
      <c r="G76">
        <v>1</v>
      </c>
      <c r="H76" s="4" t="str">
        <f>_xlfn.XLOOKUP(ref.Marketing[[#This Row],[Koordinator_Gerai]],ref.Koordinator[Kode_Koordinator],ref.Koordinator[Koordinator_Gerai])</f>
        <v>ARISKI RAMANDA</v>
      </c>
      <c r="I76">
        <v>15000</v>
      </c>
      <c r="J76" s="25">
        <f>_xlfn.XLOOKUP(ref.Marketing[[#This Row],[Jenis_Transaksi]],ref.Transaksi[Kode_Transaksi],ref.Transaksi[Komisi_SLO])</f>
        <v>0</v>
      </c>
      <c r="K76" s="8">
        <f>IF(ref.Marketing[[#This Row],[Jenis_Transaksi]]=1,0,IF(ref.Marketing[[#This Row],[Jenis_Transaksi]]=2,25/100,17/111))</f>
        <v>0</v>
      </c>
      <c r="L76" s="9">
        <f>IF(ref.Marketing[[#This Row],[Jenis_Transaksi]]=1,0,IF(ref.Marketing[[#This Row],[Jenis_Transaksi]]=2,ref.Marketing[[#This Row],[Komisi_SLO]],35/111))</f>
        <v>0</v>
      </c>
      <c r="M76" s="10">
        <f t="shared" si="2"/>
        <v>9.90990990990991E-2</v>
      </c>
      <c r="N76"/>
      <c r="O76"/>
    </row>
    <row r="77" spans="1:15" x14ac:dyDescent="0.3">
      <c r="A77">
        <v>59</v>
      </c>
      <c r="B77" t="s">
        <v>87</v>
      </c>
      <c r="C77" t="s">
        <v>73</v>
      </c>
      <c r="E77" s="3">
        <v>1</v>
      </c>
      <c r="F77" s="24" t="str">
        <f>_xlfn.XLOOKUP(ref.Marketing[[#This Row],[Jenis_Transaksi]],ref.Transaksi[Kode_Transaksi],ref.Transaksi[Jenis_Transaksi])</f>
        <v>Beli NIDI Saja</v>
      </c>
      <c r="G77">
        <v>4</v>
      </c>
      <c r="H77" s="4" t="str">
        <f>_xlfn.XLOOKUP(ref.Marketing[[#This Row],[Koordinator_Gerai]],ref.Koordinator[Kode_Koordinator],ref.Koordinator[Koordinator_Gerai])</f>
        <v>END_USER</v>
      </c>
      <c r="I77">
        <v>15000</v>
      </c>
      <c r="J77" s="25">
        <f>_xlfn.XLOOKUP(ref.Marketing[[#This Row],[Jenis_Transaksi]],ref.Transaksi[Kode_Transaksi],ref.Transaksi[Komisi_SLO])</f>
        <v>0</v>
      </c>
      <c r="K77" s="8">
        <f>IF(ref.Marketing[[#This Row],[Jenis_Transaksi]]=1,0,IF(ref.Marketing[[#This Row],[Jenis_Transaksi]]=2,25/100,17/111))</f>
        <v>0</v>
      </c>
      <c r="L77" s="9">
        <f>IF(ref.Marketing[[#This Row],[Jenis_Transaksi]]=1,0,IF(ref.Marketing[[#This Row],[Jenis_Transaksi]]=2,ref.Marketing[[#This Row],[Komisi_SLO]],35/111))</f>
        <v>0</v>
      </c>
      <c r="M77" s="10">
        <f t="shared" si="2"/>
        <v>9.90990990990991E-2</v>
      </c>
      <c r="N77"/>
      <c r="O77"/>
    </row>
    <row r="78" spans="1:15" x14ac:dyDescent="0.3">
      <c r="A78">
        <v>60</v>
      </c>
      <c r="B78" t="s">
        <v>88</v>
      </c>
      <c r="C78" t="s">
        <v>89</v>
      </c>
      <c r="D78" t="s">
        <v>155</v>
      </c>
      <c r="E78" s="3">
        <v>3</v>
      </c>
      <c r="F78" s="24" t="str">
        <f>_xlfn.XLOOKUP(ref.Marketing[[#This Row],[Jenis_Transaksi]],ref.Transaksi[Kode_Transaksi],ref.Transaksi[Jenis_Transaksi])</f>
        <v>Beli NIDI + SLO JAPINDO</v>
      </c>
      <c r="G78">
        <v>1</v>
      </c>
      <c r="H78" s="4" t="str">
        <f>_xlfn.XLOOKUP(ref.Marketing[[#This Row],[Koordinator_Gerai]],ref.Koordinator[Kode_Koordinator],ref.Koordinator[Koordinator_Gerai])</f>
        <v>ARISKI RAMANDA</v>
      </c>
      <c r="I78">
        <v>15000</v>
      </c>
      <c r="J78" s="25">
        <f>_xlfn.XLOOKUP(ref.Marketing[[#This Row],[Jenis_Transaksi]],ref.Transaksi[Kode_Transaksi],ref.Transaksi[Komisi_SLO])</f>
        <v>0.65</v>
      </c>
      <c r="K78" s="8">
        <f>IF(ref.Marketing[[#This Row],[Jenis_Transaksi]]=1,0,IF(ref.Marketing[[#This Row],[Jenis_Transaksi]]=2,25/100,17/111))</f>
        <v>0.15315315315315314</v>
      </c>
      <c r="L78" s="9">
        <f>IF(ref.Marketing[[#This Row],[Jenis_Transaksi]]=1,0,IF(ref.Marketing[[#This Row],[Jenis_Transaksi]]=2,ref.Marketing[[#This Row],[Komisi_SLO]],35/111))</f>
        <v>0.31531531531531531</v>
      </c>
      <c r="M78" s="10">
        <f t="shared" si="2"/>
        <v>9.90990990990991E-2</v>
      </c>
      <c r="N78"/>
      <c r="O78"/>
    </row>
    <row r="79" spans="1:15" x14ac:dyDescent="0.3">
      <c r="A79">
        <v>61</v>
      </c>
      <c r="B79" t="s">
        <v>90</v>
      </c>
      <c r="C79" t="s">
        <v>91</v>
      </c>
      <c r="E79" s="3">
        <v>1</v>
      </c>
      <c r="F79" s="24" t="str">
        <f>_xlfn.XLOOKUP(ref.Marketing[[#This Row],[Jenis_Transaksi]],ref.Transaksi[Kode_Transaksi],ref.Transaksi[Jenis_Transaksi])</f>
        <v>Beli NIDI Saja</v>
      </c>
      <c r="G79">
        <v>1</v>
      </c>
      <c r="H79" s="4" t="str">
        <f>_xlfn.XLOOKUP(ref.Marketing[[#This Row],[Koordinator_Gerai]],ref.Koordinator[Kode_Koordinator],ref.Koordinator[Koordinator_Gerai])</f>
        <v>ARISKI RAMANDA</v>
      </c>
      <c r="I79">
        <v>15000</v>
      </c>
      <c r="J79" s="25">
        <f>_xlfn.XLOOKUP(ref.Marketing[[#This Row],[Jenis_Transaksi]],ref.Transaksi[Kode_Transaksi],ref.Transaksi[Komisi_SLO])</f>
        <v>0</v>
      </c>
      <c r="K79" s="8">
        <f>IF(ref.Marketing[[#This Row],[Jenis_Transaksi]]=1,0,IF(ref.Marketing[[#This Row],[Jenis_Transaksi]]=2,25/100,17/111))</f>
        <v>0</v>
      </c>
      <c r="L79" s="9">
        <f>IF(ref.Marketing[[#This Row],[Jenis_Transaksi]]=1,0,IF(ref.Marketing[[#This Row],[Jenis_Transaksi]]=2,ref.Marketing[[#This Row],[Komisi_SLO]],35/111))</f>
        <v>0</v>
      </c>
      <c r="M79" s="10">
        <f t="shared" si="2"/>
        <v>9.90990990990991E-2</v>
      </c>
      <c r="N79"/>
      <c r="O79"/>
    </row>
    <row r="80" spans="1:15" x14ac:dyDescent="0.3">
      <c r="A80">
        <v>62</v>
      </c>
      <c r="B80" t="s">
        <v>92</v>
      </c>
      <c r="C80" t="s">
        <v>73</v>
      </c>
      <c r="E80" s="3">
        <v>1</v>
      </c>
      <c r="F80" s="24" t="str">
        <f>_xlfn.XLOOKUP(ref.Marketing[[#This Row],[Jenis_Transaksi]],ref.Transaksi[Kode_Transaksi],ref.Transaksi[Jenis_Transaksi])</f>
        <v>Beli NIDI Saja</v>
      </c>
      <c r="G80">
        <v>4</v>
      </c>
      <c r="H80" s="4" t="str">
        <f>_xlfn.XLOOKUP(ref.Marketing[[#This Row],[Koordinator_Gerai]],ref.Koordinator[Kode_Koordinator],ref.Koordinator[Koordinator_Gerai])</f>
        <v>END_USER</v>
      </c>
      <c r="I80">
        <v>15000</v>
      </c>
      <c r="J80" s="25">
        <f>_xlfn.XLOOKUP(ref.Marketing[[#This Row],[Jenis_Transaksi]],ref.Transaksi[Kode_Transaksi],ref.Transaksi[Komisi_SLO])</f>
        <v>0</v>
      </c>
      <c r="K80" s="8">
        <f>IF(ref.Marketing[[#This Row],[Jenis_Transaksi]]=1,0,IF(ref.Marketing[[#This Row],[Jenis_Transaksi]]=2,25/100,17/111))</f>
        <v>0</v>
      </c>
      <c r="L80" s="9">
        <f>IF(ref.Marketing[[#This Row],[Jenis_Transaksi]]=1,0,IF(ref.Marketing[[#This Row],[Jenis_Transaksi]]=2,ref.Marketing[[#This Row],[Komisi_SLO]],35/111))</f>
        <v>0</v>
      </c>
      <c r="M80" s="10">
        <f t="shared" si="2"/>
        <v>9.90990990990991E-2</v>
      </c>
      <c r="N80"/>
      <c r="O80"/>
    </row>
    <row r="81" spans="1:17" x14ac:dyDescent="0.3">
      <c r="A81">
        <v>63</v>
      </c>
      <c r="B81" t="s">
        <v>93</v>
      </c>
      <c r="C81" t="s">
        <v>73</v>
      </c>
      <c r="E81" s="3">
        <v>1</v>
      </c>
      <c r="F81" s="24" t="str">
        <f>_xlfn.XLOOKUP(ref.Marketing[[#This Row],[Jenis_Transaksi]],ref.Transaksi[Kode_Transaksi],ref.Transaksi[Jenis_Transaksi])</f>
        <v>Beli NIDI Saja</v>
      </c>
      <c r="G81">
        <v>4</v>
      </c>
      <c r="H81" s="4" t="str">
        <f>_xlfn.XLOOKUP(ref.Marketing[[#This Row],[Koordinator_Gerai]],ref.Koordinator[Kode_Koordinator],ref.Koordinator[Koordinator_Gerai])</f>
        <v>END_USER</v>
      </c>
      <c r="I81">
        <v>15000</v>
      </c>
      <c r="J81" s="25">
        <f>_xlfn.XLOOKUP(ref.Marketing[[#This Row],[Jenis_Transaksi]],ref.Transaksi[Kode_Transaksi],ref.Transaksi[Komisi_SLO])</f>
        <v>0</v>
      </c>
      <c r="K81" s="8">
        <f>IF(ref.Marketing[[#This Row],[Jenis_Transaksi]]=1,0,IF(ref.Marketing[[#This Row],[Jenis_Transaksi]]=2,25/100,17/111))</f>
        <v>0</v>
      </c>
      <c r="L81" s="9">
        <f>IF(ref.Marketing[[#This Row],[Jenis_Transaksi]]=1,0,IF(ref.Marketing[[#This Row],[Jenis_Transaksi]]=2,ref.Marketing[[#This Row],[Komisi_SLO]],35/111))</f>
        <v>0</v>
      </c>
      <c r="M81" s="10">
        <f t="shared" si="2"/>
        <v>9.90990990990991E-2</v>
      </c>
      <c r="N81"/>
      <c r="O81"/>
    </row>
    <row r="82" spans="1:17" x14ac:dyDescent="0.3">
      <c r="A82">
        <v>64</v>
      </c>
      <c r="B82" t="s">
        <v>2</v>
      </c>
      <c r="C82" t="s">
        <v>2</v>
      </c>
      <c r="E82" s="3">
        <v>1</v>
      </c>
      <c r="F82" s="24" t="str">
        <f>_xlfn.XLOOKUP(ref.Marketing[[#This Row],[Jenis_Transaksi]],ref.Transaksi[Kode_Transaksi],ref.Transaksi[Jenis_Transaksi])</f>
        <v>Beli NIDI Saja</v>
      </c>
      <c r="G82">
        <v>3</v>
      </c>
      <c r="H82" s="4" t="str">
        <f>_xlfn.XLOOKUP(ref.Marketing[[#This Row],[Koordinator_Gerai]],ref.Koordinator[Kode_Koordinator],ref.Koordinator[Koordinator_Gerai])</f>
        <v>DEDY RULFIDAR</v>
      </c>
      <c r="I82">
        <v>15000</v>
      </c>
      <c r="J82" s="25">
        <f>_xlfn.XLOOKUP(ref.Marketing[[#This Row],[Jenis_Transaksi]],ref.Transaksi[Kode_Transaksi],ref.Transaksi[Komisi_SLO])</f>
        <v>0</v>
      </c>
      <c r="K82" s="8">
        <f>IF(ref.Marketing[[#This Row],[Jenis_Transaksi]]=1,0,IF(ref.Marketing[[#This Row],[Jenis_Transaksi]]=2,25/100,17/111))</f>
        <v>0</v>
      </c>
      <c r="L82" s="9">
        <f>IF(ref.Marketing[[#This Row],[Jenis_Transaksi]]=1,0,IF(ref.Marketing[[#This Row],[Jenis_Transaksi]]=2,ref.Marketing[[#This Row],[Komisi_SLO]],35/111))</f>
        <v>0</v>
      </c>
      <c r="M82" s="10">
        <f t="shared" si="2"/>
        <v>9.90990990990991E-2</v>
      </c>
      <c r="N82"/>
      <c r="O82"/>
    </row>
    <row r="83" spans="1:17" x14ac:dyDescent="0.3">
      <c r="A83">
        <v>65</v>
      </c>
      <c r="B83" t="s">
        <v>94</v>
      </c>
      <c r="C83" t="s">
        <v>94</v>
      </c>
      <c r="E83" s="3">
        <v>1</v>
      </c>
      <c r="F83" s="24" t="str">
        <f>_xlfn.XLOOKUP(ref.Marketing[[#This Row],[Jenis_Transaksi]],ref.Transaksi[Kode_Transaksi],ref.Transaksi[Jenis_Transaksi])</f>
        <v>Beli NIDI Saja</v>
      </c>
      <c r="G83">
        <v>1</v>
      </c>
      <c r="H83" s="4" t="str">
        <f>_xlfn.XLOOKUP(ref.Marketing[[#This Row],[Koordinator_Gerai]],ref.Koordinator[Kode_Koordinator],ref.Koordinator[Koordinator_Gerai])</f>
        <v>ARISKI RAMANDA</v>
      </c>
      <c r="I83">
        <v>15000</v>
      </c>
      <c r="J83" s="25">
        <f>_xlfn.XLOOKUP(ref.Marketing[[#This Row],[Jenis_Transaksi]],ref.Transaksi[Kode_Transaksi],ref.Transaksi[Komisi_SLO])</f>
        <v>0</v>
      </c>
      <c r="K83" s="8">
        <f>IF(ref.Marketing[[#This Row],[Jenis_Transaksi]]=1,0,IF(ref.Marketing[[#This Row],[Jenis_Transaksi]]=2,25/100,17/111))</f>
        <v>0</v>
      </c>
      <c r="L83" s="9">
        <f>IF(ref.Marketing[[#This Row],[Jenis_Transaksi]]=1,0,IF(ref.Marketing[[#This Row],[Jenis_Transaksi]]=2,ref.Marketing[[#This Row],[Komisi_SLO]],35/111))</f>
        <v>0</v>
      </c>
      <c r="M83" s="10">
        <f t="shared" si="2"/>
        <v>9.90990990990991E-2</v>
      </c>
      <c r="N83"/>
      <c r="O83"/>
    </row>
    <row r="84" spans="1:17" x14ac:dyDescent="0.3">
      <c r="A84">
        <v>82</v>
      </c>
      <c r="B84" t="s">
        <v>147</v>
      </c>
      <c r="C84" t="s">
        <v>147</v>
      </c>
      <c r="E84" s="3">
        <v>3</v>
      </c>
      <c r="F84" s="24" t="str">
        <f>_xlfn.XLOOKUP(ref.Marketing[[#This Row],[Jenis_Transaksi]],ref.Transaksi[Kode_Transaksi],ref.Transaksi[Jenis_Transaksi])</f>
        <v>Beli NIDI + SLO JAPINDO</v>
      </c>
      <c r="G84">
        <v>1</v>
      </c>
      <c r="H84" s="20" t="s">
        <v>3</v>
      </c>
      <c r="I84">
        <v>15000</v>
      </c>
      <c r="J84" s="25">
        <f>_xlfn.XLOOKUP(ref.Marketing[[#This Row],[Jenis_Transaksi]],ref.Transaksi[Kode_Transaksi],ref.Transaksi[Komisi_SLO])</f>
        <v>0.65</v>
      </c>
      <c r="K84" s="8">
        <v>0</v>
      </c>
      <c r="L84" s="9">
        <v>0</v>
      </c>
      <c r="M84" s="10">
        <v>9.90990990990991E-2</v>
      </c>
      <c r="N84"/>
      <c r="O84"/>
    </row>
    <row r="85" spans="1:17" x14ac:dyDescent="0.3">
      <c r="A85">
        <v>66</v>
      </c>
      <c r="B85" t="s">
        <v>95</v>
      </c>
      <c r="C85" t="s">
        <v>73</v>
      </c>
      <c r="E85" s="12">
        <v>1</v>
      </c>
      <c r="F85" s="24" t="str">
        <f>_xlfn.XLOOKUP(ref.Marketing[[#This Row],[Jenis_Transaksi]],ref.Transaksi[Kode_Transaksi],ref.Transaksi[Jenis_Transaksi])</f>
        <v>Beli NIDI Saja</v>
      </c>
      <c r="G85" s="11">
        <v>4</v>
      </c>
      <c r="H85" s="20" t="str">
        <f>_xlfn.XLOOKUP(ref.Marketing[[#This Row],[Koordinator_Gerai]],ref.Koordinator[Kode_Koordinator],ref.Koordinator[Koordinator_Gerai])</f>
        <v>END_USER</v>
      </c>
      <c r="I85" s="11">
        <v>15000</v>
      </c>
      <c r="J85" s="25">
        <f>_xlfn.XLOOKUP(ref.Marketing[[#This Row],[Jenis_Transaksi]],ref.Transaksi[Kode_Transaksi],ref.Transaksi[Komisi_SLO])</f>
        <v>0</v>
      </c>
      <c r="K85" s="13">
        <f>IF(ref.Marketing[[#This Row],[Jenis_Transaksi]]=1,0,IF(ref.Marketing[[#This Row],[Jenis_Transaksi]]=2,25/100,17/111))</f>
        <v>0</v>
      </c>
      <c r="L85" s="14">
        <f>IF(ref.Marketing[[#This Row],[Jenis_Transaksi]]=1,0,IF(ref.Marketing[[#This Row],[Jenis_Transaksi]]=2,ref.Marketing[[#This Row],[Komisi_SLO]],35/111))</f>
        <v>0</v>
      </c>
      <c r="M85" s="15">
        <f t="shared" ref="M85:M100" si="3">11/111</f>
        <v>9.90990990990991E-2</v>
      </c>
      <c r="N85" t="s">
        <v>140</v>
      </c>
      <c r="O85">
        <v>4</v>
      </c>
      <c r="P85" s="1"/>
      <c r="Q85" s="1"/>
    </row>
    <row r="86" spans="1:17" x14ac:dyDescent="0.3">
      <c r="A86">
        <v>67</v>
      </c>
      <c r="B86" t="s">
        <v>96</v>
      </c>
      <c r="C86" t="s">
        <v>73</v>
      </c>
      <c r="E86" s="3">
        <v>1</v>
      </c>
      <c r="F86" s="24" t="str">
        <f>_xlfn.XLOOKUP(ref.Marketing[[#This Row],[Jenis_Transaksi]],ref.Transaksi[Kode_Transaksi],ref.Transaksi[Jenis_Transaksi])</f>
        <v>Beli NIDI Saja</v>
      </c>
      <c r="G86" s="11">
        <v>4</v>
      </c>
      <c r="H86" s="4" t="str">
        <f>_xlfn.XLOOKUP(ref.Marketing[[#This Row],[Koordinator_Gerai]],ref.Koordinator[Kode_Koordinator],ref.Koordinator[Koordinator_Gerai])</f>
        <v>END_USER</v>
      </c>
      <c r="I86">
        <v>15000</v>
      </c>
      <c r="J86" s="25">
        <f>_xlfn.XLOOKUP(ref.Marketing[[#This Row],[Jenis_Transaksi]],ref.Transaksi[Kode_Transaksi],ref.Transaksi[Komisi_SLO])</f>
        <v>0</v>
      </c>
      <c r="K86" s="16">
        <f>IF(ref.Marketing[[#This Row],[Jenis_Transaksi]]=1,0,IF(ref.Marketing[[#This Row],[Jenis_Transaksi]]=2,25/100,17/111))</f>
        <v>0</v>
      </c>
      <c r="L86" s="17">
        <f>IF(ref.Marketing[[#This Row],[Jenis_Transaksi]]=1,0,IF(ref.Marketing[[#This Row],[Jenis_Transaksi]]=2,ref.Marketing[[#This Row],[Komisi_SLO]],35/111))</f>
        <v>0</v>
      </c>
      <c r="M86" s="18">
        <f t="shared" si="3"/>
        <v>9.90990990990991E-2</v>
      </c>
      <c r="N86"/>
      <c r="O86"/>
    </row>
    <row r="87" spans="1:17" x14ac:dyDescent="0.3">
      <c r="A87">
        <v>68</v>
      </c>
      <c r="B87" t="s">
        <v>97</v>
      </c>
      <c r="C87" t="s">
        <v>73</v>
      </c>
      <c r="E87" s="12">
        <v>1</v>
      </c>
      <c r="F87" s="24" t="str">
        <f>_xlfn.XLOOKUP(ref.Marketing[[#This Row],[Jenis_Transaksi]],ref.Transaksi[Kode_Transaksi],ref.Transaksi[Jenis_Transaksi])</f>
        <v>Beli NIDI Saja</v>
      </c>
      <c r="G87">
        <v>4</v>
      </c>
      <c r="H87" s="20" t="str">
        <f>_xlfn.XLOOKUP(ref.Marketing[[#This Row],[Koordinator_Gerai]],ref.Koordinator[Kode_Koordinator],ref.Koordinator[Koordinator_Gerai])</f>
        <v>END_USER</v>
      </c>
      <c r="I87">
        <v>15000</v>
      </c>
      <c r="J87" s="25">
        <f>_xlfn.XLOOKUP(ref.Marketing[[#This Row],[Jenis_Transaksi]],ref.Transaksi[Kode_Transaksi],ref.Transaksi[Komisi_SLO])</f>
        <v>0</v>
      </c>
      <c r="K87" s="13">
        <f>IF(ref.Marketing[[#This Row],[Jenis_Transaksi]]=1,0,IF(ref.Marketing[[#This Row],[Jenis_Transaksi]]=2,25/100,17/111))</f>
        <v>0</v>
      </c>
      <c r="L87" s="14">
        <f>IF(ref.Marketing[[#This Row],[Jenis_Transaksi]]=1,0,IF(ref.Marketing[[#This Row],[Jenis_Transaksi]]=2,ref.Marketing[[#This Row],[Komisi_SLO]],35/111))</f>
        <v>0</v>
      </c>
      <c r="M87" s="15">
        <f t="shared" si="3"/>
        <v>9.90990990990991E-2</v>
      </c>
      <c r="N87"/>
      <c r="O87"/>
    </row>
    <row r="88" spans="1:17" x14ac:dyDescent="0.3">
      <c r="A88">
        <v>69</v>
      </c>
      <c r="B88" t="s">
        <v>98</v>
      </c>
      <c r="C88" t="s">
        <v>98</v>
      </c>
      <c r="E88" s="12">
        <v>1</v>
      </c>
      <c r="F88" s="24" t="str">
        <f>_xlfn.XLOOKUP(ref.Marketing[[#This Row],[Jenis_Transaksi]],ref.Transaksi[Kode_Transaksi],ref.Transaksi[Jenis_Transaksi])</f>
        <v>Beli NIDI Saja</v>
      </c>
      <c r="G88">
        <v>9</v>
      </c>
      <c r="H88" s="4" t="str">
        <f>_xlfn.XLOOKUP(ref.Marketing[[#This Row],[Koordinator_Gerai]],ref.Koordinator[Kode_Koordinator],ref.Koordinator[Koordinator_Gerai])</f>
        <v>SAIFUL ANWAR</v>
      </c>
      <c r="I88">
        <v>15000</v>
      </c>
      <c r="J88" s="25">
        <f>_xlfn.XLOOKUP(ref.Marketing[[#This Row],[Jenis_Transaksi]],ref.Transaksi[Kode_Transaksi],ref.Transaksi[Komisi_SLO])</f>
        <v>0</v>
      </c>
      <c r="K88" s="16">
        <f>IF(ref.Marketing[[#This Row],[Jenis_Transaksi]]=1,0,IF(ref.Marketing[[#This Row],[Jenis_Transaksi]]=2,25/100,17/111))</f>
        <v>0</v>
      </c>
      <c r="L88" s="17">
        <f>IF(ref.Marketing[[#This Row],[Jenis_Transaksi]]=1,0,IF(ref.Marketing[[#This Row],[Jenis_Transaksi]]=2,ref.Marketing[[#This Row],[Komisi_SLO]],35/111))</f>
        <v>0</v>
      </c>
      <c r="M88" s="18">
        <f t="shared" si="3"/>
        <v>9.90990990990991E-2</v>
      </c>
      <c r="N88"/>
      <c r="O88"/>
    </row>
    <row r="89" spans="1:17" x14ac:dyDescent="0.3">
      <c r="A89">
        <v>70</v>
      </c>
      <c r="B89" t="s">
        <v>99</v>
      </c>
      <c r="C89" t="s">
        <v>99</v>
      </c>
      <c r="E89" s="12">
        <v>1</v>
      </c>
      <c r="F89" s="24" t="str">
        <f>_xlfn.XLOOKUP(ref.Marketing[[#This Row],[Jenis_Transaksi]],ref.Transaksi[Kode_Transaksi],ref.Transaksi[Jenis_Transaksi])</f>
        <v>Beli NIDI Saja</v>
      </c>
      <c r="G89">
        <v>9</v>
      </c>
      <c r="H89" s="4" t="str">
        <f>_xlfn.XLOOKUP(ref.Marketing[[#This Row],[Koordinator_Gerai]],ref.Koordinator[Kode_Koordinator],ref.Koordinator[Koordinator_Gerai])</f>
        <v>SAIFUL ANWAR</v>
      </c>
      <c r="I89">
        <v>15000</v>
      </c>
      <c r="J89" s="25">
        <f>_xlfn.XLOOKUP(ref.Marketing[[#This Row],[Jenis_Transaksi]],ref.Transaksi[Kode_Transaksi],ref.Transaksi[Komisi_SLO])</f>
        <v>0</v>
      </c>
      <c r="K89" s="8">
        <f>IF(ref.Marketing[[#This Row],[Jenis_Transaksi]]=1,0,IF(ref.Marketing[[#This Row],[Jenis_Transaksi]]=2,25/100,17/111))</f>
        <v>0</v>
      </c>
      <c r="L89" s="9">
        <f>IF(ref.Marketing[[#This Row],[Jenis_Transaksi]]=1,0,IF(ref.Marketing[[#This Row],[Jenis_Transaksi]]=2,ref.Marketing[[#This Row],[Komisi_SLO]],35/111))</f>
        <v>0</v>
      </c>
      <c r="M89" s="10">
        <f t="shared" si="3"/>
        <v>9.90990990990991E-2</v>
      </c>
      <c r="N89"/>
      <c r="O89"/>
    </row>
    <row r="90" spans="1:17" x14ac:dyDescent="0.3">
      <c r="A90">
        <v>71</v>
      </c>
      <c r="B90" t="s">
        <v>100</v>
      </c>
      <c r="C90" t="s">
        <v>73</v>
      </c>
      <c r="E90" s="12">
        <v>1</v>
      </c>
      <c r="F90" s="24" t="str">
        <f>_xlfn.XLOOKUP(ref.Marketing[[#This Row],[Jenis_Transaksi]],ref.Transaksi[Kode_Transaksi],ref.Transaksi[Jenis_Transaksi])</f>
        <v>Beli NIDI Saja</v>
      </c>
      <c r="G90">
        <v>4</v>
      </c>
      <c r="H90" s="4" t="str">
        <f>_xlfn.XLOOKUP(ref.Marketing[[#This Row],[Koordinator_Gerai]],ref.Koordinator[Kode_Koordinator],ref.Koordinator[Koordinator_Gerai])</f>
        <v>END_USER</v>
      </c>
      <c r="I90">
        <v>15000</v>
      </c>
      <c r="J90" s="25">
        <f>_xlfn.XLOOKUP(ref.Marketing[[#This Row],[Jenis_Transaksi]],ref.Transaksi[Kode_Transaksi],ref.Transaksi[Komisi_SLO])</f>
        <v>0</v>
      </c>
      <c r="K90" s="8">
        <f>IF(ref.Marketing[[#This Row],[Jenis_Transaksi]]=1,0,IF(ref.Marketing[[#This Row],[Jenis_Transaksi]]=2,25/100,17/111))</f>
        <v>0</v>
      </c>
      <c r="L90" s="9">
        <f>IF(ref.Marketing[[#This Row],[Jenis_Transaksi]]=1,0,IF(ref.Marketing[[#This Row],[Jenis_Transaksi]]=2,ref.Marketing[[#This Row],[Komisi_SLO]],35/111))</f>
        <v>0</v>
      </c>
      <c r="M90" s="10">
        <f t="shared" si="3"/>
        <v>9.90990990990991E-2</v>
      </c>
      <c r="N90"/>
      <c r="O90"/>
    </row>
    <row r="91" spans="1:17" x14ac:dyDescent="0.3">
      <c r="A91">
        <v>78</v>
      </c>
      <c r="B91" t="s">
        <v>126</v>
      </c>
      <c r="C91" t="s">
        <v>126</v>
      </c>
      <c r="E91" s="3">
        <v>1</v>
      </c>
      <c r="F91" s="24" t="str">
        <f>_xlfn.XLOOKUP(ref.Marketing[[#This Row],[Jenis_Transaksi]],ref.Transaksi[Kode_Transaksi],ref.Transaksi[Jenis_Transaksi])</f>
        <v>Beli NIDI Saja</v>
      </c>
      <c r="G91">
        <v>3</v>
      </c>
      <c r="H91" s="4" t="str">
        <f>_xlfn.XLOOKUP(ref.Marketing[[#This Row],[Koordinator_Gerai]],ref.Koordinator[Kode_Koordinator],ref.Koordinator[Koordinator_Gerai])</f>
        <v>DEDY RULFIDAR</v>
      </c>
      <c r="I91">
        <v>15000</v>
      </c>
      <c r="J91" s="25">
        <f>_xlfn.XLOOKUP(ref.Marketing[[#This Row],[Jenis_Transaksi]],ref.Transaksi[Kode_Transaksi],ref.Transaksi[Komisi_SLO])</f>
        <v>0</v>
      </c>
      <c r="K91" s="8">
        <f>IF(ref.Marketing[[#This Row],[Jenis_Transaksi]]=1,0,IF(ref.Marketing[[#This Row],[Jenis_Transaksi]]=2,25/100,17/111))</f>
        <v>0</v>
      </c>
      <c r="L91" s="9">
        <f>IF(ref.Marketing[[#This Row],[Jenis_Transaksi]]=1,0,IF(ref.Marketing[[#This Row],[Jenis_Transaksi]]=2,ref.Marketing[[#This Row],[Komisi_SLO]],35/111))</f>
        <v>0</v>
      </c>
      <c r="M91" s="10">
        <f t="shared" si="3"/>
        <v>9.90990990990991E-2</v>
      </c>
      <c r="N91"/>
      <c r="O91"/>
    </row>
    <row r="92" spans="1:17" x14ac:dyDescent="0.3">
      <c r="A92">
        <v>72</v>
      </c>
      <c r="B92" t="s">
        <v>101</v>
      </c>
      <c r="C92" t="s">
        <v>73</v>
      </c>
      <c r="E92" s="3">
        <v>1</v>
      </c>
      <c r="F92" s="24" t="str">
        <f>_xlfn.XLOOKUP(ref.Marketing[[#This Row],[Jenis_Transaksi]],ref.Transaksi[Kode_Transaksi],ref.Transaksi[Jenis_Transaksi])</f>
        <v>Beli NIDI Saja</v>
      </c>
      <c r="G92">
        <v>4</v>
      </c>
      <c r="H92" s="4" t="str">
        <f>_xlfn.XLOOKUP(ref.Marketing[[#This Row],[Koordinator_Gerai]],ref.Koordinator[Kode_Koordinator],ref.Koordinator[Koordinator_Gerai])</f>
        <v>END_USER</v>
      </c>
      <c r="I92">
        <v>15000</v>
      </c>
      <c r="J92" s="25">
        <f>_xlfn.XLOOKUP(ref.Marketing[[#This Row],[Jenis_Transaksi]],ref.Transaksi[Kode_Transaksi],ref.Transaksi[Komisi_SLO])</f>
        <v>0</v>
      </c>
      <c r="K92" s="8">
        <f>IF(ref.Marketing[[#This Row],[Jenis_Transaksi]]=1,0,IF(ref.Marketing[[#This Row],[Jenis_Transaksi]]=2,25/100,17/111))</f>
        <v>0</v>
      </c>
      <c r="L92" s="9">
        <f>IF(ref.Marketing[[#This Row],[Jenis_Transaksi]]=1,0,IF(ref.Marketing[[#This Row],[Jenis_Transaksi]]=2,ref.Marketing[[#This Row],[Komisi_SLO]],35/111))</f>
        <v>0</v>
      </c>
      <c r="M92" s="10">
        <f t="shared" si="3"/>
        <v>9.90990990990991E-2</v>
      </c>
      <c r="N92"/>
      <c r="O92"/>
    </row>
    <row r="93" spans="1:17" x14ac:dyDescent="0.3">
      <c r="A93">
        <v>77</v>
      </c>
      <c r="B93" t="s">
        <v>125</v>
      </c>
      <c r="C93" t="s">
        <v>125</v>
      </c>
      <c r="E93" s="3">
        <v>1</v>
      </c>
      <c r="F93" s="24" t="str">
        <f>_xlfn.XLOOKUP(ref.Marketing[[#This Row],[Jenis_Transaksi]],ref.Transaksi[Kode_Transaksi],ref.Transaksi[Jenis_Transaksi])</f>
        <v>Beli NIDI Saja</v>
      </c>
      <c r="G93">
        <v>9</v>
      </c>
      <c r="H93" s="4" t="str">
        <f>_xlfn.XLOOKUP(ref.Marketing[[#This Row],[Koordinator_Gerai]],ref.Koordinator[Kode_Koordinator],ref.Koordinator[Koordinator_Gerai])</f>
        <v>SAIFUL ANWAR</v>
      </c>
      <c r="I93">
        <v>15000</v>
      </c>
      <c r="J93" s="25">
        <f>_xlfn.XLOOKUP(ref.Marketing[[#This Row],[Jenis_Transaksi]],ref.Transaksi[Kode_Transaksi],ref.Transaksi[Komisi_SLO])</f>
        <v>0</v>
      </c>
      <c r="K93" s="8">
        <f>IF(ref.Marketing[[#This Row],[Jenis_Transaksi]]=1,0,IF(ref.Marketing[[#This Row],[Jenis_Transaksi]]=2,25/100,17/111))</f>
        <v>0</v>
      </c>
      <c r="L93" s="9">
        <f>IF(ref.Marketing[[#This Row],[Jenis_Transaksi]]=1,0,IF(ref.Marketing[[#This Row],[Jenis_Transaksi]]=2,ref.Marketing[[#This Row],[Komisi_SLO]],35/111))</f>
        <v>0</v>
      </c>
      <c r="M93" s="10">
        <f t="shared" si="3"/>
        <v>9.90990990990991E-2</v>
      </c>
      <c r="N93"/>
      <c r="O93"/>
    </row>
    <row r="94" spans="1:17" x14ac:dyDescent="0.3">
      <c r="A94">
        <v>79</v>
      </c>
      <c r="B94" t="s">
        <v>191</v>
      </c>
      <c r="C94" t="s">
        <v>191</v>
      </c>
      <c r="E94" s="3">
        <v>3</v>
      </c>
      <c r="F94" s="24" t="str">
        <f>_xlfn.XLOOKUP(ref.Marketing[[#This Row],[Jenis_Transaksi]],ref.Transaksi[Kode_Transaksi],ref.Transaksi[Jenis_Transaksi])</f>
        <v>Beli NIDI + SLO JAPINDO</v>
      </c>
      <c r="G94">
        <v>1</v>
      </c>
      <c r="H94" s="4" t="str">
        <f>_xlfn.XLOOKUP(ref.Marketing[[#This Row],[Koordinator_Gerai]],ref.Koordinator[Kode_Koordinator],ref.Koordinator[Koordinator_Gerai])</f>
        <v>ARISKI RAMANDA</v>
      </c>
      <c r="I94">
        <v>15000</v>
      </c>
      <c r="J94" s="25">
        <f>_xlfn.XLOOKUP(ref.Marketing[[#This Row],[Jenis_Transaksi]],ref.Transaksi[Kode_Transaksi],ref.Transaksi[Komisi_SLO])</f>
        <v>0.65</v>
      </c>
      <c r="K94" s="8">
        <f>IF(ref.Marketing[[#This Row],[Jenis_Transaksi]]=1,0,IF(ref.Marketing[[#This Row],[Jenis_Transaksi]]=2,25/100,17/111))</f>
        <v>0.15315315315315314</v>
      </c>
      <c r="L94" s="9">
        <f>IF(ref.Marketing[[#This Row],[Jenis_Transaksi]]=1,0,IF(ref.Marketing[[#This Row],[Jenis_Transaksi]]=2,ref.Marketing[[#This Row],[Komisi_SLO]],35/111))</f>
        <v>0.31531531531531531</v>
      </c>
      <c r="M94" s="10">
        <f t="shared" si="3"/>
        <v>9.90990990990991E-2</v>
      </c>
      <c r="N94"/>
      <c r="O94"/>
    </row>
    <row r="95" spans="1:17" x14ac:dyDescent="0.3">
      <c r="A95">
        <v>73</v>
      </c>
      <c r="B95" t="s">
        <v>102</v>
      </c>
      <c r="C95" t="s">
        <v>73</v>
      </c>
      <c r="E95" s="3">
        <v>1</v>
      </c>
      <c r="F95" s="24" t="str">
        <f>_xlfn.XLOOKUP(ref.Marketing[[#This Row],[Jenis_Transaksi]],ref.Transaksi[Kode_Transaksi],ref.Transaksi[Jenis_Transaksi])</f>
        <v>Beli NIDI Saja</v>
      </c>
      <c r="G95">
        <v>4</v>
      </c>
      <c r="H95" s="4" t="str">
        <f>_xlfn.XLOOKUP(ref.Marketing[[#This Row],[Koordinator_Gerai]],ref.Koordinator[Kode_Koordinator],ref.Koordinator[Koordinator_Gerai])</f>
        <v>END_USER</v>
      </c>
      <c r="I95">
        <v>15000</v>
      </c>
      <c r="J95" s="25">
        <f>_xlfn.XLOOKUP(ref.Marketing[[#This Row],[Jenis_Transaksi]],ref.Transaksi[Kode_Transaksi],ref.Transaksi[Komisi_SLO])</f>
        <v>0</v>
      </c>
      <c r="K95" s="8">
        <f>IF(ref.Marketing[[#This Row],[Jenis_Transaksi]]=1,0,IF(ref.Marketing[[#This Row],[Jenis_Transaksi]]=2,25/100,17/111))</f>
        <v>0</v>
      </c>
      <c r="L95" s="9">
        <f>IF(ref.Marketing[[#This Row],[Jenis_Transaksi]]=1,0,IF(ref.Marketing[[#This Row],[Jenis_Transaksi]]=2,ref.Marketing[[#This Row],[Komisi_SLO]],35/111))</f>
        <v>0</v>
      </c>
      <c r="M95" s="10">
        <f t="shared" si="3"/>
        <v>9.90990990990991E-2</v>
      </c>
      <c r="N95"/>
      <c r="O95"/>
    </row>
    <row r="96" spans="1:17" x14ac:dyDescent="0.3">
      <c r="A96">
        <v>74</v>
      </c>
      <c r="B96" t="s">
        <v>103</v>
      </c>
      <c r="C96" t="s">
        <v>73</v>
      </c>
      <c r="E96" s="3">
        <v>1</v>
      </c>
      <c r="F96" s="24" t="str">
        <f>_xlfn.XLOOKUP(ref.Marketing[[#This Row],[Jenis_Transaksi]],ref.Transaksi[Kode_Transaksi],ref.Transaksi[Jenis_Transaksi])</f>
        <v>Beli NIDI Saja</v>
      </c>
      <c r="G96">
        <v>4</v>
      </c>
      <c r="H96" s="4" t="str">
        <f>_xlfn.XLOOKUP(ref.Marketing[[#This Row],[Koordinator_Gerai]],ref.Koordinator[Kode_Koordinator],ref.Koordinator[Koordinator_Gerai])</f>
        <v>END_USER</v>
      </c>
      <c r="I96">
        <v>15000</v>
      </c>
      <c r="J96" s="25">
        <f>_xlfn.XLOOKUP(ref.Marketing[[#This Row],[Jenis_Transaksi]],ref.Transaksi[Kode_Transaksi],ref.Transaksi[Komisi_SLO])</f>
        <v>0</v>
      </c>
      <c r="K96" s="8">
        <f>IF(ref.Marketing[[#This Row],[Jenis_Transaksi]]=1,0,IF(ref.Marketing[[#This Row],[Jenis_Transaksi]]=2,25/100,17/111))</f>
        <v>0</v>
      </c>
      <c r="L96" s="9">
        <f>IF(ref.Marketing[[#This Row],[Jenis_Transaksi]]=1,0,IF(ref.Marketing[[#This Row],[Jenis_Transaksi]]=2,ref.Marketing[[#This Row],[Komisi_SLO]],35/111))</f>
        <v>0</v>
      </c>
      <c r="M96" s="10">
        <f t="shared" si="3"/>
        <v>9.90990990990991E-2</v>
      </c>
      <c r="N96"/>
      <c r="O96"/>
    </row>
    <row r="97" spans="1:15" x14ac:dyDescent="0.3">
      <c r="A97">
        <v>75</v>
      </c>
      <c r="B97" t="s">
        <v>104</v>
      </c>
      <c r="C97" t="s">
        <v>73</v>
      </c>
      <c r="E97" s="3">
        <v>1</v>
      </c>
      <c r="F97" s="24" t="str">
        <f>_xlfn.XLOOKUP(ref.Marketing[[#This Row],[Jenis_Transaksi]],ref.Transaksi[Kode_Transaksi],ref.Transaksi[Jenis_Transaksi])</f>
        <v>Beli NIDI Saja</v>
      </c>
      <c r="G97">
        <v>4</v>
      </c>
      <c r="H97" s="4" t="str">
        <f>_xlfn.XLOOKUP(ref.Marketing[[#This Row],[Koordinator_Gerai]],ref.Koordinator[Kode_Koordinator],ref.Koordinator[Koordinator_Gerai])</f>
        <v>END_USER</v>
      </c>
      <c r="I97">
        <v>15000</v>
      </c>
      <c r="J97" s="25">
        <f>_xlfn.XLOOKUP(ref.Marketing[[#This Row],[Jenis_Transaksi]],ref.Transaksi[Kode_Transaksi],ref.Transaksi[Komisi_SLO])</f>
        <v>0</v>
      </c>
      <c r="K97" s="8">
        <f>IF(ref.Marketing[[#This Row],[Jenis_Transaksi]]=1,0,IF(ref.Marketing[[#This Row],[Jenis_Transaksi]]=2,25/100,17/111))</f>
        <v>0</v>
      </c>
      <c r="L97" s="9">
        <f>IF(ref.Marketing[[#This Row],[Jenis_Transaksi]]=1,0,IF(ref.Marketing[[#This Row],[Jenis_Transaksi]]=2,ref.Marketing[[#This Row],[Komisi_SLO]],35/111))</f>
        <v>0</v>
      </c>
      <c r="M97" s="10">
        <f t="shared" si="3"/>
        <v>9.90990990990991E-2</v>
      </c>
      <c r="N97"/>
      <c r="O97"/>
    </row>
    <row r="98" spans="1:15" x14ac:dyDescent="0.3">
      <c r="A98">
        <v>76</v>
      </c>
      <c r="B98" t="s">
        <v>183</v>
      </c>
      <c r="C98" t="s">
        <v>183</v>
      </c>
      <c r="E98" s="3">
        <v>3</v>
      </c>
      <c r="F98" s="24" t="str">
        <f>_xlfn.XLOOKUP(ref.Marketing[[#This Row],[Jenis_Transaksi]],ref.Transaksi[Kode_Transaksi],ref.Transaksi[Jenis_Transaksi])</f>
        <v>Beli NIDI + SLO JAPINDO</v>
      </c>
      <c r="G98">
        <v>12</v>
      </c>
      <c r="H98" s="4" t="str">
        <f>_xlfn.XLOOKUP(ref.Marketing[[#This Row],[Koordinator_Gerai]],ref.Koordinator[Kode_Koordinator],ref.Koordinator[Koordinator_Gerai])</f>
        <v>RAHMAT</v>
      </c>
      <c r="I98">
        <v>15000</v>
      </c>
      <c r="J98" s="25">
        <f>_xlfn.XLOOKUP(ref.Marketing[[#This Row],[Jenis_Transaksi]],ref.Transaksi[Kode_Transaksi],ref.Transaksi[Komisi_SLO])</f>
        <v>0.65</v>
      </c>
      <c r="K98" s="8">
        <f>IF(ref.Marketing[[#This Row],[Jenis_Transaksi]]=1,0,IF(ref.Marketing[[#This Row],[Jenis_Transaksi]]=2,25/100,17/111))</f>
        <v>0.15315315315315314</v>
      </c>
      <c r="L98" s="9">
        <f>IF(ref.Marketing[[#This Row],[Jenis_Transaksi]]=1,0,IF(ref.Marketing[[#This Row],[Jenis_Transaksi]]=2,ref.Marketing[[#This Row],[Komisi_SLO]],35/111))</f>
        <v>0.31531531531531531</v>
      </c>
      <c r="M98" s="10">
        <f t="shared" si="3"/>
        <v>9.90990990990991E-2</v>
      </c>
    </row>
    <row r="99" spans="1:15" x14ac:dyDescent="0.3">
      <c r="A99">
        <v>77</v>
      </c>
      <c r="B99" t="s">
        <v>172</v>
      </c>
      <c r="C99" t="s">
        <v>174</v>
      </c>
      <c r="E99" s="3">
        <v>3</v>
      </c>
      <c r="F99" s="24" t="str">
        <f>_xlfn.XLOOKUP(ref.Marketing[[#This Row],[Jenis_Transaksi]],ref.Transaksi[Kode_Transaksi],ref.Transaksi[Jenis_Transaksi])</f>
        <v>Beli NIDI + SLO JAPINDO</v>
      </c>
      <c r="G99">
        <v>12</v>
      </c>
      <c r="H99" s="4" t="str">
        <f>_xlfn.XLOOKUP(ref.Marketing[[#This Row],[Koordinator_Gerai]],ref.Koordinator[Kode_Koordinator],ref.Koordinator[Koordinator_Gerai])</f>
        <v>RAHMAT</v>
      </c>
      <c r="I99">
        <v>15000</v>
      </c>
      <c r="J99" s="25">
        <f>_xlfn.XLOOKUP(ref.Marketing[[#This Row],[Jenis_Transaksi]],ref.Transaksi[Kode_Transaksi],ref.Transaksi[Komisi_SLO])</f>
        <v>0.65</v>
      </c>
      <c r="K99" s="8">
        <f>IF(ref.Marketing[[#This Row],[Jenis_Transaksi]]=1,0,IF(ref.Marketing[[#This Row],[Jenis_Transaksi]]=2,25/100,17/111))</f>
        <v>0.15315315315315314</v>
      </c>
      <c r="L99" s="9">
        <f>IF(ref.Marketing[[#This Row],[Jenis_Transaksi]]=1,0,IF(ref.Marketing[[#This Row],[Jenis_Transaksi]]=2,ref.Marketing[[#This Row],[Komisi_SLO]],35/111))</f>
        <v>0.31531531531531531</v>
      </c>
      <c r="M99" s="10">
        <f t="shared" si="3"/>
        <v>9.90990990990991E-2</v>
      </c>
      <c r="N99"/>
      <c r="O99"/>
    </row>
    <row r="100" spans="1:15" x14ac:dyDescent="0.3">
      <c r="A100">
        <v>78</v>
      </c>
      <c r="B100" t="s">
        <v>175</v>
      </c>
      <c r="C100" t="s">
        <v>36</v>
      </c>
      <c r="E100" s="3">
        <v>2</v>
      </c>
      <c r="F100" s="24" t="str">
        <f>_xlfn.XLOOKUP(ref.Marketing[[#This Row],[Jenis_Transaksi]],ref.Transaksi[Kode_Transaksi],ref.Transaksi[Jenis_Transaksi])</f>
        <v>Beli NIDI + SLO JKI</v>
      </c>
      <c r="G100">
        <v>2</v>
      </c>
      <c r="H100" s="4" t="str">
        <f>_xlfn.XLOOKUP(ref.Marketing[[#This Row],[Koordinator_Gerai]],ref.Koordinator[Kode_Koordinator],ref.Koordinator[Koordinator_Gerai])</f>
        <v>CUT FITRIANI</v>
      </c>
      <c r="I100">
        <v>15000</v>
      </c>
      <c r="J100" s="25">
        <f>_xlfn.XLOOKUP(ref.Marketing[[#This Row],[Jenis_Transaksi]],ref.Transaksi[Kode_Transaksi],ref.Transaksi[Komisi_SLO])</f>
        <v>0.65</v>
      </c>
      <c r="K100" s="8">
        <f>IF(ref.Marketing[[#This Row],[Jenis_Transaksi]]=1,0,IF(ref.Marketing[[#This Row],[Jenis_Transaksi]]=2,25/100,17/111))</f>
        <v>0.25</v>
      </c>
      <c r="L100" s="9">
        <f>IF(ref.Marketing[[#This Row],[Jenis_Transaksi]]=1,0,IF(ref.Marketing[[#This Row],[Jenis_Transaksi]]=2,ref.Marketing[[#This Row],[Komisi_SLO]],35/111))</f>
        <v>0.65</v>
      </c>
      <c r="M100" s="10">
        <f t="shared" si="3"/>
        <v>9.90990990990991E-2</v>
      </c>
      <c r="N100"/>
      <c r="O100"/>
    </row>
    <row r="101" spans="1:15" x14ac:dyDescent="0.3">
      <c r="A101">
        <v>80</v>
      </c>
      <c r="B101" t="s">
        <v>177</v>
      </c>
      <c r="C101" t="str">
        <f>ref.Marketing[[#This Row],[Inisial_Gerai]]</f>
        <v>GDA_LGS_AR</v>
      </c>
      <c r="E101" s="3">
        <v>2</v>
      </c>
      <c r="F101" s="24" t="str">
        <f>_xlfn.XLOOKUP(ref.Marketing[[#This Row],[Jenis_Transaksi]],ref.Transaksi[Kode_Transaksi],ref.Transaksi[Jenis_Transaksi])</f>
        <v>Beli NIDI + SLO JKI</v>
      </c>
      <c r="G101">
        <v>10</v>
      </c>
      <c r="H101" s="4" t="str">
        <f>_xlfn.XLOOKUP(ref.Marketing[[#This Row],[Koordinator_Gerai]],ref.Koordinator[Kode_Koordinator],ref.Koordinator[Koordinator_Gerai])</f>
        <v>ULIL AZMY</v>
      </c>
      <c r="I101">
        <v>15000</v>
      </c>
      <c r="J101" s="1">
        <f>_xlfn.XLOOKUP(ref.Marketing[[#This Row],[Jenis_Transaksi]],ref.Transaksi[Kode_Transaksi],ref.Transaksi[Komisi_SLO])</f>
        <v>0.65</v>
      </c>
      <c r="K101" s="8">
        <f>IF(ref.Marketing[[#This Row],[Jenis_Transaksi]]=1,0,IF(ref.Marketing[[#This Row],[Jenis_Transaksi]]=2,25/100,17/111))</f>
        <v>0.25</v>
      </c>
      <c r="L101" s="19">
        <f>IF(ref.Marketing[[#This Row],[Jenis_Transaksi]]=1,0,IF(ref.Marketing[[#This Row],[Jenis_Transaksi]]=2,ref.Marketing[[#This Row],[Komisi_SLO]],35/111))</f>
        <v>0.65</v>
      </c>
      <c r="M101" s="3">
        <f t="shared" ref="M101:M108" si="4">11/111</f>
        <v>9.90990990990991E-2</v>
      </c>
    </row>
    <row r="102" spans="1:15" x14ac:dyDescent="0.3">
      <c r="A102">
        <v>81</v>
      </c>
      <c r="B102" t="s">
        <v>178</v>
      </c>
      <c r="C102" t="str">
        <f>ref.Marketing[[#This Row],[Inisial_Gerai]]</f>
        <v>GDA_PLK_AR</v>
      </c>
      <c r="E102" s="3">
        <v>5</v>
      </c>
      <c r="F102" s="24" t="str">
        <f>_xlfn.XLOOKUP(ref.Marketing[[#This Row],[Jenis_Transaksi]],ref.Transaksi[Kode_Transaksi],ref.Transaksi[Jenis_Transaksi])</f>
        <v>Beli SLO Japindo Saja</v>
      </c>
      <c r="G102">
        <v>1</v>
      </c>
      <c r="H102" s="4" t="str">
        <f>_xlfn.XLOOKUP(ref.Marketing[[#This Row],[Koordinator_Gerai]],ref.Koordinator[Kode_Koordinator],ref.Koordinator[Koordinator_Gerai])</f>
        <v>ARISKI RAMANDA</v>
      </c>
      <c r="I102">
        <v>15000</v>
      </c>
      <c r="J102" s="1">
        <f>_xlfn.XLOOKUP(ref.Marketing[[#This Row],[Jenis_Transaksi]],ref.Transaksi[Kode_Transaksi],ref.Transaksi[Komisi_SLO])</f>
        <v>0.65</v>
      </c>
      <c r="K102" s="8">
        <f>IF(ref.Marketing[[#This Row],[Jenis_Transaksi]]=1,0,IF(ref.Marketing[[#This Row],[Jenis_Transaksi]]=2,25/100,17/111))</f>
        <v>0.15315315315315314</v>
      </c>
      <c r="L102" s="19">
        <f>IF(ref.Marketing[[#This Row],[Jenis_Transaksi]]=1,0,IF(ref.Marketing[[#This Row],[Jenis_Transaksi]]=2,ref.Marketing[[#This Row],[Komisi_SLO]],35/111))</f>
        <v>0.31531531531531531</v>
      </c>
      <c r="M102" s="3">
        <f t="shared" si="4"/>
        <v>9.90990990990991E-2</v>
      </c>
    </row>
    <row r="103" spans="1:15" x14ac:dyDescent="0.3">
      <c r="A103">
        <v>82</v>
      </c>
      <c r="B103" t="s">
        <v>179</v>
      </c>
      <c r="C103" t="str">
        <f>ref.Marketing[[#This Row],[Inisial_Gerai]]</f>
        <v>GDA_KTC_AR</v>
      </c>
      <c r="E103" s="3">
        <v>3</v>
      </c>
      <c r="F103" s="24" t="str">
        <f>_xlfn.XLOOKUP(ref.Marketing[[#This Row],[Jenis_Transaksi]],ref.Transaksi[Kode_Transaksi],ref.Transaksi[Jenis_Transaksi])</f>
        <v>Beli NIDI + SLO JAPINDO</v>
      </c>
      <c r="G103">
        <v>1</v>
      </c>
      <c r="H103" s="4" t="str">
        <f>_xlfn.XLOOKUP(ref.Marketing[[#This Row],[Koordinator_Gerai]],ref.Koordinator[Kode_Koordinator],ref.Koordinator[Koordinator_Gerai])</f>
        <v>ARISKI RAMANDA</v>
      </c>
      <c r="I103">
        <v>15000</v>
      </c>
      <c r="J103" s="1">
        <f>_xlfn.XLOOKUP(ref.Marketing[[#This Row],[Jenis_Transaksi]],ref.Transaksi[Kode_Transaksi],ref.Transaksi[Komisi_SLO])</f>
        <v>0.65</v>
      </c>
      <c r="K103" s="8">
        <f>IF(ref.Marketing[[#This Row],[Jenis_Transaksi]]=1,0,IF(ref.Marketing[[#This Row],[Jenis_Transaksi]]=2,25/100,17/111))</f>
        <v>0.15315315315315314</v>
      </c>
      <c r="L103" s="19">
        <f>IF(ref.Marketing[[#This Row],[Jenis_Transaksi]]=1,0,IF(ref.Marketing[[#This Row],[Jenis_Transaksi]]=2,ref.Marketing[[#This Row],[Komisi_SLO]],35/111))</f>
        <v>0.31531531531531531</v>
      </c>
      <c r="M103" s="3">
        <f t="shared" si="4"/>
        <v>9.90990990990991E-2</v>
      </c>
    </row>
    <row r="104" spans="1:15" x14ac:dyDescent="0.3">
      <c r="A104">
        <v>83</v>
      </c>
      <c r="B104" t="s">
        <v>176</v>
      </c>
      <c r="C104" t="str">
        <f>ref.Marketing[[#This Row],[Inisial_Gerai]]</f>
        <v>GDA_BLANGKEJEREN</v>
      </c>
      <c r="E104" s="3">
        <v>5</v>
      </c>
      <c r="F104" s="24" t="str">
        <f>_xlfn.XLOOKUP(ref.Marketing[[#This Row],[Jenis_Transaksi]],ref.Transaksi[Kode_Transaksi],ref.Transaksi[Jenis_Transaksi])</f>
        <v>Beli SLO Japindo Saja</v>
      </c>
      <c r="G104">
        <v>1</v>
      </c>
      <c r="H104" s="4" t="str">
        <f>_xlfn.XLOOKUP(ref.Marketing[[#This Row],[Koordinator_Gerai]],ref.Koordinator[Kode_Koordinator],ref.Koordinator[Koordinator_Gerai])</f>
        <v>ARISKI RAMANDA</v>
      </c>
      <c r="I104">
        <v>0</v>
      </c>
      <c r="J104" s="1">
        <f>_xlfn.XLOOKUP(ref.Marketing[[#This Row],[Jenis_Transaksi]],ref.Transaksi[Kode_Transaksi],ref.Transaksi[Komisi_SLO])</f>
        <v>0.65</v>
      </c>
      <c r="K104" s="8">
        <f>IF(ref.Marketing[[#This Row],[Jenis_Transaksi]]=1,0,IF(ref.Marketing[[#This Row],[Jenis_Transaksi]]=2,25/100,17/111))</f>
        <v>0.15315315315315314</v>
      </c>
      <c r="L104" s="19">
        <f>IF(ref.Marketing[[#This Row],[Jenis_Transaksi]]=1,0,IF(ref.Marketing[[#This Row],[Jenis_Transaksi]]=2,ref.Marketing[[#This Row],[Komisi_SLO]],35/111))</f>
        <v>0.31531531531531531</v>
      </c>
      <c r="M104" s="3">
        <f t="shared" si="4"/>
        <v>9.90990990990991E-2</v>
      </c>
    </row>
    <row r="105" spans="1:15" x14ac:dyDescent="0.3">
      <c r="A105">
        <v>84</v>
      </c>
      <c r="B105" t="s">
        <v>180</v>
      </c>
      <c r="C105" t="s">
        <v>180</v>
      </c>
      <c r="E105" s="3">
        <v>2</v>
      </c>
      <c r="F105" s="24" t="str">
        <f>_xlfn.XLOOKUP(ref.Marketing[[#This Row],[Jenis_Transaksi]],ref.Transaksi[Kode_Transaksi],ref.Transaksi[Jenis_Transaksi])</f>
        <v>Beli NIDI + SLO JKI</v>
      </c>
      <c r="G105">
        <v>10</v>
      </c>
      <c r="H105" s="4" t="str">
        <f>_xlfn.XLOOKUP(ref.Marketing[[#This Row],[Koordinator_Gerai]],ref.Koordinator[Kode_Koordinator],ref.Koordinator[Koordinator_Gerai])</f>
        <v>ULIL AZMY</v>
      </c>
      <c r="I105">
        <v>15000</v>
      </c>
      <c r="J105" s="1">
        <f>_xlfn.XLOOKUP(ref.Marketing[[#This Row],[Jenis_Transaksi]],ref.Transaksi[Kode_Transaksi],ref.Transaksi[Komisi_SLO])</f>
        <v>0.65</v>
      </c>
      <c r="K105" s="8">
        <f>IF(ref.Marketing[[#This Row],[Jenis_Transaksi]]=1,0,IF(ref.Marketing[[#This Row],[Jenis_Transaksi]]=2,25/100,17/111))</f>
        <v>0.25</v>
      </c>
      <c r="L105" s="19">
        <f>IF(ref.Marketing[[#This Row],[Jenis_Transaksi]]=1,0,IF(ref.Marketing[[#This Row],[Jenis_Transaksi]]=2,ref.Marketing[[#This Row],[Komisi_SLO]],35/111))</f>
        <v>0.65</v>
      </c>
      <c r="M105" s="3">
        <f>11/111</f>
        <v>9.90990990990991E-2</v>
      </c>
    </row>
    <row r="106" spans="1:15" x14ac:dyDescent="0.3">
      <c r="A106">
        <v>85</v>
      </c>
      <c r="B106" s="27" t="s">
        <v>182</v>
      </c>
      <c r="C106" s="26" t="s">
        <v>181</v>
      </c>
      <c r="E106" s="3">
        <v>5</v>
      </c>
      <c r="F106" s="24" t="str">
        <f>_xlfn.XLOOKUP(ref.Marketing[[#This Row],[Jenis_Transaksi]],ref.Transaksi[Kode_Transaksi],ref.Transaksi[Jenis_Transaksi])</f>
        <v>Beli SLO Japindo Saja</v>
      </c>
      <c r="G106">
        <v>1</v>
      </c>
      <c r="H106" s="4" t="str">
        <f>_xlfn.XLOOKUP(ref.Marketing[[#This Row],[Koordinator_Gerai]],ref.Koordinator[Kode_Koordinator],ref.Koordinator[Koordinator_Gerai])</f>
        <v>ARISKI RAMANDA</v>
      </c>
      <c r="I106">
        <v>0</v>
      </c>
      <c r="J106" s="1">
        <f>_xlfn.XLOOKUP(ref.Marketing[[#This Row],[Jenis_Transaksi]],ref.Transaksi[Kode_Transaksi],ref.Transaksi[Komisi_SLO])</f>
        <v>0.65</v>
      </c>
      <c r="K106" s="16">
        <f>IF(ref.Marketing[[#This Row],[Jenis_Transaksi]]=1,0,IF(ref.Marketing[[#This Row],[Jenis_Transaksi]]=2,25/100,17/111))</f>
        <v>0.15315315315315314</v>
      </c>
      <c r="L106" s="19">
        <f>IF(ref.Marketing[[#This Row],[Jenis_Transaksi]]=1,0,IF(ref.Marketing[[#This Row],[Jenis_Transaksi]]=2,ref.Marketing[[#This Row],[Komisi_SLO]],35/111))</f>
        <v>0.31531531531531531</v>
      </c>
      <c r="M106" s="3">
        <f t="shared" si="4"/>
        <v>9.90990990990991E-2</v>
      </c>
    </row>
    <row r="107" spans="1:15" x14ac:dyDescent="0.3">
      <c r="A107">
        <v>86</v>
      </c>
      <c r="B107" s="26" t="s">
        <v>181</v>
      </c>
      <c r="C107" s="26" t="s">
        <v>181</v>
      </c>
      <c r="E107" s="3">
        <v>5</v>
      </c>
      <c r="F107" s="24" t="str">
        <f>_xlfn.XLOOKUP(ref.Marketing[[#This Row],[Jenis_Transaksi]],ref.Transaksi[Kode_Transaksi],ref.Transaksi[Jenis_Transaksi])</f>
        <v>Beli SLO Japindo Saja</v>
      </c>
      <c r="G107">
        <v>1</v>
      </c>
      <c r="H107" s="4" t="str">
        <f>_xlfn.XLOOKUP(ref.Marketing[[#This Row],[Koordinator_Gerai]],ref.Koordinator[Kode_Koordinator],ref.Koordinator[Koordinator_Gerai])</f>
        <v>ARISKI RAMANDA</v>
      </c>
      <c r="I107">
        <v>0</v>
      </c>
      <c r="J107" s="1">
        <f>_xlfn.XLOOKUP(ref.Marketing[[#This Row],[Jenis_Transaksi]],ref.Transaksi[Kode_Transaksi],ref.Transaksi[Komisi_SLO])</f>
        <v>0.65</v>
      </c>
      <c r="K107" s="16">
        <f>IF(ref.Marketing[[#This Row],[Jenis_Transaksi]]=1,0,IF(ref.Marketing[[#This Row],[Jenis_Transaksi]]=2,25/100,17/111))</f>
        <v>0.15315315315315314</v>
      </c>
      <c r="L107" s="19">
        <f>IF(ref.Marketing[[#This Row],[Jenis_Transaksi]]=1,0,IF(ref.Marketing[[#This Row],[Jenis_Transaksi]]=2,ref.Marketing[[#This Row],[Komisi_SLO]],35/111))</f>
        <v>0.31531531531531531</v>
      </c>
      <c r="M107" s="3">
        <f t="shared" si="4"/>
        <v>9.90990990990991E-2</v>
      </c>
    </row>
    <row r="108" spans="1:15" x14ac:dyDescent="0.3">
      <c r="A108">
        <v>87</v>
      </c>
      <c r="B108" t="s">
        <v>188</v>
      </c>
      <c r="C108" t="s">
        <v>188</v>
      </c>
      <c r="E108" s="3">
        <v>3</v>
      </c>
      <c r="F108" s="28" t="str">
        <f>_xlfn.XLOOKUP(ref.Marketing[[#This Row],[Jenis_Transaksi]],ref.Transaksi[Kode_Transaksi],ref.Transaksi[Jenis_Transaksi])</f>
        <v>Beli NIDI + SLO JAPINDO</v>
      </c>
      <c r="G108">
        <v>1</v>
      </c>
      <c r="H108" s="4" t="s">
        <v>3</v>
      </c>
      <c r="I108">
        <v>15000</v>
      </c>
      <c r="J108" s="1">
        <f>_xlfn.XLOOKUP(ref.Marketing[[#This Row],[Jenis_Transaksi]],ref.Transaksi[Kode_Transaksi],ref.Transaksi[Komisi_SLO])</f>
        <v>0.65</v>
      </c>
      <c r="K108" s="16">
        <f>IF(ref.Marketing[[#This Row],[Jenis_Transaksi]]=1,0,IF(ref.Marketing[[#This Row],[Jenis_Transaksi]]=2,25/100,17/111))</f>
        <v>0.15315315315315314</v>
      </c>
      <c r="L108" s="19">
        <f>IF(ref.Marketing[[#This Row],[Jenis_Transaksi]]=1,0,IF(ref.Marketing[[#This Row],[Jenis_Transaksi]]=2,ref.Marketing[[#This Row],[Komisi_SLO]],35/111))</f>
        <v>0.31531531531531531</v>
      </c>
      <c r="M108" s="3">
        <f t="shared" si="4"/>
        <v>9.90990990990991E-2</v>
      </c>
    </row>
    <row r="109" spans="1:15" x14ac:dyDescent="0.3">
      <c r="A109">
        <v>88</v>
      </c>
      <c r="B109" t="s">
        <v>194</v>
      </c>
      <c r="C109" t="s">
        <v>194</v>
      </c>
      <c r="E109" s="3">
        <v>3</v>
      </c>
      <c r="F109" s="24" t="str">
        <f>_xlfn.XLOOKUP(ref.Marketing[[#This Row],[Jenis_Transaksi]],ref.Transaksi[Kode_Transaksi],ref.Transaksi[Jenis_Transaksi])</f>
        <v>Beli NIDI + SLO JAPINDO</v>
      </c>
      <c r="G109">
        <v>11</v>
      </c>
      <c r="H109" s="4" t="str">
        <f>_xlfn.XLOOKUP(ref.Marketing[[#This Row],[Koordinator_Gerai]],ref.Koordinator[Kode_Koordinator],ref.Koordinator[Koordinator_Gerai])</f>
        <v>ZAIRIL</v>
      </c>
      <c r="I109">
        <v>15000</v>
      </c>
      <c r="J109" s="1">
        <f>_xlfn.XLOOKUP(ref.Marketing[[#This Row],[Jenis_Transaksi]],ref.Transaksi[Kode_Transaksi],ref.Transaksi[Komisi_SLO])</f>
        <v>0.65</v>
      </c>
      <c r="K109" s="8">
        <f>IF(ref.Marketing[[#This Row],[Jenis_Transaksi]]=1,0,IF(ref.Marketing[[#This Row],[Jenis_Transaksi]]=2,25/100,17/111))</f>
        <v>0.15315315315315314</v>
      </c>
      <c r="L109" s="19">
        <f>IF(ref.Marketing[[#This Row],[Jenis_Transaksi]]=1,0,IF(ref.Marketing[[#This Row],[Jenis_Transaksi]]=2,ref.Marketing[[#This Row],[Komisi_SLO]],35/111))</f>
        <v>0.31531531531531531</v>
      </c>
      <c r="M109" s="3">
        <f>11/111</f>
        <v>9.90990990990991E-2</v>
      </c>
    </row>
  </sheetData>
  <phoneticPr fontId="1" type="noConversion"/>
  <pageMargins left="0.7" right="0.7" top="0.75" bottom="0.75" header="0.3" footer="0.3"/>
  <pageSetup scale="36" orientation="portrait" horizontalDpi="1200" verticalDpi="120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4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3 w H j q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1 z M y A D r K R h 8 m a O O b m Y d Q Y A S U A 8 k i C d o 4 l + a U l B a l 2 q X m 6 X q 6 2 O j D u D b 6 U D / Y A Q A A A P / / A w B Q S w M E F A A C A A g A A A A h A A V j W a V + A w A A S A o A A B M A A A B G b 3 J t d W x h c y 9 T Z W N 0 a W 9 u M S 5 t t F b h b t M w E P 4 / i X e w v D + t F J U N A T + A g E q 7 s b D R F d o h Q V t N X n K 0 1 h K 7 s p 2 y a u q 7 8 C w 8 G R c 7 a 9 I m Q Y B E V a n J 3 f m 7 z 5 9 9 d 9 U Q G i 4 F G b n f 4 5 c H B 3 r B F E R k E P S D 6 2 A w v B o T n 8 R g H h 0 Q / I x k q k J A y 6 m M I 1 C d U x 6 D b t H e i + m V B q W n V x f B R f f r h y / T v v w u Y s k i P S 2 A a N t z K I c U 1 x n I 0 p z x K A J B L M 4 x R e A x u 4 m h M 4 I Y G X 2 S 3 3 X L p f Q I s H B B J l 1 j F L 9 J D e j Z m 4 l b P H t D X r 0 m R q V Q 4 A d i J W + B 9 F J t Z E J O U + G 2 V y T o R l F P x m k i W o 1 k P E L H i g n 9 T a r E 2 m h O 4 n D f 3 p r 0 p D A g z K x d U P g E g i U I 6 t K U N + c 8 u b 3 V T N Y j 9 3 S A k R k T p 0 L H v m 7 K S R K 5 w i S X Z g G q J p X T s U h V I Z X l K G N X N 1 3 K d n K 3 Z C L C 5 R Y 8 B y l l c 3 7 7 v B W 3 g W G d u A 7 E h W R k M s L 7 S h / S E U u W m N y + t k t 6 9 x Z M z D N u 6 y U U l L b r H W z m z G A b d u L d 7 6 t h c A E x c G c 2 9 j Q k m g J h n j / t Z E j W 9 v N H J e y M 4 0 m q N f k M i n / j t 0 z z G q R E K t K d g 4 h Y x T n G n c x Z T I a g E r m Q g o n q e p Y w 9 F t 3 1 R m c l 3 x 7 f L u 3 q W h e m c E G Q h s W 1 7 E e S s 1 r z G 9 Z x A S 5 0 m x h O S m p Q V e D O A b N K + Z R e k M a X O 9 B c P 0 b N u d s i W b 0 a v K Y 9 N m 6 R k i O b x f o q Z N w q O S K i z p c a R g i n r O b d M m w r K s B E K J O h t V 5 4 l S h D L u e U g l h 3 8 F b F + D d u 9 t p R t a y L Z q d u 4 y l 4 u I 9 c m y / x Y G 2 H x 1 w U Q e N f X y y 7 S Q f U 1 D r t 1 x E X M w x J 7 2 n F O 4 A q 4 i p U 6 y M N G b 2 s t M X t F R u 5 T K j G 0 p m D 4 O h U p O 1 8 6 E 1 Z A p B s a 8 e t 4 n / u o j Y i e r p V a c v w z T B 3 l l a 4 U 3 6 E P O E 4 7 N P P d x 3 3 j b 8 J 0 c e O R G h z H b i P 3 9 2 d I R q f E y l g Z F Z x + A X j 5 2 B F D B 7 k N 3 p g + e d o B / b P D C c X b r Q P / f k 9 u 3 E m e T 2 b h y P Q r y C S v v Z l J m 1 H e q D 8 g 3 o x d E 4 v G K 0 7 v a w / z F e / 2 z B 9 P p s / C 6 f 8 a F e 2 U b u G N x P c C p a C m T I z I L 6 f 4 p I v e w q + X Q L 3 E F g O t t s B 2 T 5 w v 4 j y 0 L I / v X w 5 M P l 2 e W g V s M C 4 v f j s m l a 5 t d g r 2 O W a n k k V X b g 2 b + U E g Y a m 8 a e n S 9 7 / f d S Z Q f d 1 S H Y + t z U D P d + u o x 5 i J 2 o l K a P f Y 9 j e b d 2 a f x t o 6 l J 8 U / t 5 h c A A A D / / w M A U E s B A i 0 A F A A G A A g A A A A h A C r d q k D S A A A A N w E A A B M A A A A A A A A A A A A A A A A A A A A A A F t D b 2 5 0 Z W 5 0 X 1 R 5 c G V z X S 5 4 b W x Q S w E C L Q A U A A I A C A A A A C E A R 3 w H j q w A A A D 3 A A A A E g A A A A A A A A A A A A A A A A A L A w A A Q 2 9 u Z m l n L 1 B h Y 2 t h Z 2 U u e G 1 s U E s B A i 0 A F A A C A A g A A A A h A A V j W a V + A w A A S A o A A B M A A A A A A A A A A A A A A A A A 5 w M A A E Z v c m 1 1 b G F z L 1 N l Y 3 R p b 2 4 x L m 1 Q S w U G A A A A A A M A A w D C A A A A l g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m A A A A A A A A 1 i Y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O S U R J X 0 l O U F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I t M D c t M j J U M D g 6 M z A 6 N D E u O D Q 0 N j g w O V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k M T l m Z W I y M y 1 l M T c x L T R l N G Q t Y m I x Y y 0 x M z k y N 2 Q w O T E 2 M j E i L z 4 8 R W 5 0 c n k g V H l w Z T 0 i U X V l c n l J R C I g V m F s d W U 9 I n N l M W Z k O T J k N y 0 0 O G N k L T R l Y W Q t Y T A 4 N y 0 1 N z N i Z m J j O D Q 1 M G Q i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J R E l f S U 5 Q V V Q v Q W R k Z W Q g S W 5 k Z X g u e 1 N v d X J j Z S 5 O Y W 1 l L D B 9 J n F 1 b 3 Q 7 L C Z x d W 9 0 O 1 N l Y 3 R p b 2 4 x L 0 5 J R E l f S U 5 Q V V Q v Q W R k Z W Q g S W 5 k Z X g u e 0 5 v L D F 9 J n F 1 b 3 Q 7 L C Z x d W 9 0 O 1 N l Y 3 R p b 2 4 x L 0 5 J R E l f S U 5 Q V V Q v Q W R k Z W Q g S W 5 k Z X g u e 8 K g L D J 9 J n F 1 b 3 Q 7 L C Z x d W 9 0 O 1 N l Y 3 R p b 2 4 x L 0 5 J R E l f S U 5 Q V V Q v Q W R k Z W Q g S W 5 k Z X g u e 0 h p c 3 R v c n k g V m V y a W Z p a 2 F z a S w z f S Z x d W 9 0 O y w m c X V v d D t T Z W N 0 a W 9 u M S 9 O S U R J X 0 l O U F V U L 0 F k Z G V k I E l u Z G V 4 L n t O b 2 1 v c i B B Z 2 V u Z G E s N H 0 m c X V v d D s s J n F 1 b 3 Q 7 U 2 V j d G l v b j E v T k l E S V 9 J T l B V V C 9 B Z G R l Z C B J b m R l e C 5 7 V G F u Z 2 d h b C B Q Z X J t b 2 h v b m F u L D V 9 J n F 1 b 3 Q 7 L C Z x d W 9 0 O 1 N l Y 3 R p b 2 4 x L 0 5 J R E l f S U 5 Q V V Q v Q W R k Z W Q g S W 5 k Z X g u e 0 5 h b W E g U G V t b 2 h v b i w 2 f S Z x d W 9 0 O y w m c X V v d D t T Z W N 0 a W 9 u M S 9 O S U R J X 0 l O U F V U L 0 F k Z G V k I E l u Z G V 4 L n t O S U s g U G V t b 2 h v b i w 3 f S Z x d W 9 0 O y w m c X V v d D t T Z W N 0 a W 9 u M S 9 O S U R J X 0 l O U F V U L 0 F k Z G V k I E l u Z G V 4 L n t B a 3 V u I F B l b W 9 o b 2 4 s O H 0 m c X V v d D s s J n F 1 b 3 Q 7 U 2 V j d G l v b j E v T k l E S V 9 J T l B V V C 9 B Z G R l Z C B J b m R l e C 5 7 T m F t Y S B J b n N 0 Y W x h c 2 k s O X 0 m c X V v d D s s J n F 1 b 3 Q 7 U 2 V j d G l v b j E v T k l E S V 9 J T l B V V C 9 B Z G R l Z C B J b m R l e C 5 7 U G 9 z a X N p L D E w f S Z x d W 9 0 O y w m c X V v d D t T Z W N 0 a W 9 u M S 9 O S U R J X 0 l O U F V U L 0 F k Z G V k I E l u Z G V 4 L n t C Y W R h b i B V c 2 F o Y S B Q Z W 1 y b 3 N l c y w x M X 0 m c X V v d D s s J n F 1 b 3 Q 7 U 2 V j d G l v b j E v T k l E S V 9 J T l B V V C 9 B Z G R l Z C B J b m R l e C 5 7 Q m l k Y W 5 n L D E y f S Z x d W 9 0 O y w m c X V v d D t T Z W N 0 a W 9 u M S 9 O S U R J X 0 l O U F V U L 0 F k Z G V k I E l u Z G V 4 L n t T d W I g Q m l k Y W 5 n L D E z f S Z x d W 9 0 O y w m c X V v d D t T Z W N 0 a W 9 u M S 9 O S U R J X 0 l O U F V U L 0 F k Z G V k I E l u Z G V 4 L n t K Z W 5 p c y B J b n N 0 Y W x h c 2 k s M T R 9 J n F 1 b 3 Q 7 L C Z x d W 9 0 O 1 N l Y 3 R p b 2 4 x L 0 5 J R E l f S U 5 Q V V Q v Q W R k Z W Q g S W 5 k Z X g u e 0 t h c G F z a X N 0 Y X M g L y B E Y X l h L D E 1 f S Z x d W 9 0 O y w m c X V v d D t T Z W N 0 a W 9 u M S 9 O S U R J X 0 l O U F V U L 0 F k Z G V k I E l u Z G V 4 L n t U a X B l I E x h e W F u Y W 4 s M T Z 9 J n F 1 b 3 Q 7 L C Z x d W 9 0 O 1 N l Y 3 R p b 2 4 x L 0 5 J R E l f S U 5 Q V V Q v Q W R k Z W Q g S W 5 k Z X g u e 1 B y b 3 Z p b n N p L D E 3 f S Z x d W 9 0 O y w m c X V v d D t T Z W N 0 a W 9 u M S 9 O S U R J X 0 l O U F V U L 0 F k Z G V k I E l u Z G V 4 L n t L b 3 R h I C 8 g S 2 F i d X B h d G V u L D E 4 f S Z x d W 9 0 O y w m c X V v d D t T Z W N 0 a W 9 u M S 9 O S U R J X 0 l O U F V U L 0 F k Z G V k I E l u Z G V 4 L n t L Z W N h b W F 0 Y W 4 s M T l 9 J n F 1 b 3 Q 7 L C Z x d W 9 0 O 1 N l Y 3 R p b 2 4 x L 0 5 J R E l f S U 5 Q V V Q v Q W R k Z W Q g S W 5 k Z X g u e 0 t l b H V y Y W h h b i w y M H 0 m c X V v d D s s J n F 1 b 3 Q 7 U 2 V j d G l v b j E v T k l E S V 9 J T l B V V C 9 B Z G R l Z C B J b m R l e C 5 7 S W 5 k Z X g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O S U R J X 0 l O U F V U L 0 F k Z G V k I E l u Z G V 4 L n t T b 3 V y Y 2 U u T m F t Z S w w f S Z x d W 9 0 O y w m c X V v d D t T Z W N 0 a W 9 u M S 9 O S U R J X 0 l O U F V U L 0 F k Z G V k I E l u Z G V 4 L n t O b y w x f S Z x d W 9 0 O y w m c X V v d D t T Z W N 0 a W 9 u M S 9 O S U R J X 0 l O U F V U L 0 F k Z G V k I E l u Z G V 4 L n v C o C w y f S Z x d W 9 0 O y w m c X V v d D t T Z W N 0 a W 9 u M S 9 O S U R J X 0 l O U F V U L 0 F k Z G V k I E l u Z G V 4 L n t I a X N 0 b 3 J 5 I F Z l c m l m a W t h c 2 k s M 3 0 m c X V v d D s s J n F 1 b 3 Q 7 U 2 V j d G l v b j E v T k l E S V 9 J T l B V V C 9 B Z G R l Z C B J b m R l e C 5 7 T m 9 t b 3 I g Q W d l b m R h L D R 9 J n F 1 b 3 Q 7 L C Z x d W 9 0 O 1 N l Y 3 R p b 2 4 x L 0 5 J R E l f S U 5 Q V V Q v Q W R k Z W Q g S W 5 k Z X g u e 1 R h b m d n Y W w g U G V y b W 9 o b 2 5 h b i w 1 f S Z x d W 9 0 O y w m c X V v d D t T Z W N 0 a W 9 u M S 9 O S U R J X 0 l O U F V U L 0 F k Z G V k I E l u Z G V 4 L n t O Y W 1 h I F B l b W 9 o b 2 4 s N n 0 m c X V v d D s s J n F 1 b 3 Q 7 U 2 V j d G l v b j E v T k l E S V 9 J T l B V V C 9 B Z G R l Z C B J b m R l e C 5 7 T k l L I F B l b W 9 o b 2 4 s N 3 0 m c X V v d D s s J n F 1 b 3 Q 7 U 2 V j d G l v b j E v T k l E S V 9 J T l B V V C 9 B Z G R l Z C B J b m R l e C 5 7 Q W t 1 b i B Q Z W 1 v a G 9 u L D h 9 J n F 1 b 3 Q 7 L C Z x d W 9 0 O 1 N l Y 3 R p b 2 4 x L 0 5 J R E l f S U 5 Q V V Q v Q W R k Z W Q g S W 5 k Z X g u e 0 5 h b W E g S W 5 z d G F s Y X N p L D l 9 J n F 1 b 3 Q 7 L C Z x d W 9 0 O 1 N l Y 3 R p b 2 4 x L 0 5 J R E l f S U 5 Q V V Q v Q W R k Z W Q g S W 5 k Z X g u e 1 B v c 2 l z a S w x M H 0 m c X V v d D s s J n F 1 b 3 Q 7 U 2 V j d G l v b j E v T k l E S V 9 J T l B V V C 9 B Z G R l Z C B J b m R l e C 5 7 Q m F k Y W 4 g V X N h a G E g U G V t c m 9 z Z X M s M T F 9 J n F 1 b 3 Q 7 L C Z x d W 9 0 O 1 N l Y 3 R p b 2 4 x L 0 5 J R E l f S U 5 Q V V Q v Q W R k Z W Q g S W 5 k Z X g u e 0 J p Z G F u Z y w x M n 0 m c X V v d D s s J n F 1 b 3 Q 7 U 2 V j d G l v b j E v T k l E S V 9 J T l B V V C 9 B Z G R l Z C B J b m R l e C 5 7 U 3 V i I E J p Z G F u Z y w x M 3 0 m c X V v d D s s J n F 1 b 3 Q 7 U 2 V j d G l v b j E v T k l E S V 9 J T l B V V C 9 B Z G R l Z C B J b m R l e C 5 7 S m V u a X M g S W 5 z d G F s Y X N p L D E 0 f S Z x d W 9 0 O y w m c X V v d D t T Z W N 0 a W 9 u M S 9 O S U R J X 0 l O U F V U L 0 F k Z G V k I E l u Z G V 4 L n t L Y X B h c 2 l z d G F z I C 8 g R G F 5 Y S w x N X 0 m c X V v d D s s J n F 1 b 3 Q 7 U 2 V j d G l v b j E v T k l E S V 9 J T l B V V C 9 B Z G R l Z C B J b m R l e C 5 7 V G l w Z S B M Y X l h b m F u L D E 2 f S Z x d W 9 0 O y w m c X V v d D t T Z W N 0 a W 9 u M S 9 O S U R J X 0 l O U F V U L 0 F k Z G V k I E l u Z G V 4 L n t Q c m 9 2 a W 5 z a S w x N 3 0 m c X V v d D s s J n F 1 b 3 Q 7 U 2 V j d G l v b j E v T k l E S V 9 J T l B V V C 9 B Z G R l Z C B J b m R l e C 5 7 S 2 9 0 Y S A v I E t h Y n V w Y X R l b i w x O H 0 m c X V v d D s s J n F 1 b 3 Q 7 U 2 V j d G l v b j E v T k l E S V 9 J T l B V V C 9 B Z G R l Z C B J b m R l e C 5 7 S 2 V j Y W 1 h d G F u L D E 5 f S Z x d W 9 0 O y w m c X V v d D t T Z W N 0 a W 9 u M S 9 O S U R J X 0 l O U F V U L 0 F k Z G V k I E l u Z G V 4 L n t L Z W x 1 c m F o Y W 4 s M j B 9 J n F 1 b 3 Q 7 L C Z x d W 9 0 O 1 N l Y 3 R p b 2 4 x L 0 5 J R E l f S U 5 Q V V Q v Q W R k Z W Q g S W 5 k Z X g u e 0 l u Z G V 4 L D I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3 L T I y V D A 4 O j M w O j Q x L j g 3 N T k y M j N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N z A x M z J i Y W Q t Z D c x N S 0 0 N T A 1 L W E 1 Y j Q t O T Z m M D h h Y W R l M T g z I i 8 + P E V u d H J 5 I F R 5 c G U 9 I l J l c 3 V s d F R 5 c G U i I F Z h b H V l P S J z R n V u Y 3 R p b 2 4 i L z 4 8 R W 5 0 c n k g V H l w Z T 0 i R m l s b E 9 i a m V j d F R 5 c G U i I F Z h b H V l P S J z Q 2 9 u b m V j d G l v b k 9 u b H k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i 0 w N y 0 y M l Q w O D o z M D o 0 M S 4 4 N z U 5 M j I z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c w M T M y Y m F k L W Q 3 M T U t N D U w N S 1 h N W I 0 L T k 2 Z j A 4 Y W F k Z T E 4 M y I v P j x F b n R y e S B U e X B l P S J S Z X N 1 b H R U e X B l I i B W Y W x 1 Z T 0 i c 0 J p b m F y e S I v P j x F b n R y e S B U e X B l P S J G a W x s T 2 J q Z W N 0 V H l w Z S I g V m F s d W U 9 I n N D b 2 5 u Z W N 0 a W 9 u T 2 5 s e S I v P j x F b n R y e S B U e X B l P S J O Y W 1 l V X B k Y X R l Z E F m d G V y R m l s b C I g V m F s d W U 9 I m w x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E X 1 B F T U 9 I T 0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z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y 0 y M l Q w N j o x N D o y N C 4 w O T Y 5 M D c y W i I v P j x F b n R y e S B U e X B l P S J G a W x s Q 2 9 s d W 1 u V H l w Z X M i I F Z h b H V l P S J z Q m d N P S I v P j x F b n R y e S B U e X B l P S J G a W x s Q 2 9 s d W 1 u T m F t Z X M i I F Z h b H V l P S J z W y Z x d W 9 0 O 0 F r d W 4 g U G V t b 2 h v b i Z x d W 9 0 O y w m c X V v d D t J b m R l e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1 O T g w N m U 2 Z S 0 2 M z Z l L T Q 3 N z c t Y T Z j Z C 0 0 Y z l i Y W M 4 Y W Q 3 Y z c i L z 4 8 R W 5 0 c n k g V H l w Z T 0 i U X V l c n l J R C I g V m F s d W U 9 I n N i Z j d i N G J l M y 0 2 M 2 N h L T R h Z G Q t O T F j Y S 0 4 O W Y 2 M D F k M T B j N z c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W t 1 b i B Q Z W 1 v a G 9 u J n F 1 b 3 Q 7 X S w m c X V v d D t x d W V y e V J l b G F 0 a W 9 u c 2 h p c H M m c X V v d D s 6 W 1 0 s J n F 1 b 3 Q 7 Y 2 9 s d W 1 u S W R l b n R p d G l l c y Z x d W 9 0 O z p b J n F 1 b 3 Q 7 U 2 V j d G l v b j E v R F 9 Q R U 1 P S E 9 O L 0 F k Z G V k I E l u Z G V 4 L n t B a 3 V u I F B l b W 9 o b 2 4 s M H 0 m c X V v d D s s J n F 1 b 3 Q 7 U 2 V j d G l v b j E v R F 9 Q R U 1 P S E 9 O L 0 F k Z G V k I E l u Z G V 4 L n t J b m R l e C w x f S Z x d W 9 0 O 1 0 s J n F 1 b 3 Q 7 Q 2 9 s d W 1 u Q 2 9 1 b n Q m c X V v d D s 6 M i w m c X V v d D t L Z X l D b 2 x 1 b W 5 O Y W 1 l c y Z x d W 9 0 O z p b J n F 1 b 3 Q 7 Q W t 1 b i B Q Z W 1 v a G 9 u J n F 1 b 3 Q 7 X S w m c X V v d D t D b 2 x 1 b W 5 J Z G V u d G l 0 a W V z J n F 1 b 3 Q 7 O l s m c X V v d D t T Z W N 0 a W 9 u M S 9 E X 1 B F T U 9 I T 0 4 v Q W R k Z W Q g S W 5 k Z X g u e 0 F r d W 4 g U G V t b 2 h v b i w w f S Z x d W 9 0 O y w m c X V v d D t T Z W N 0 a W 9 u M S 9 E X 1 B F T U 9 I T 0 4 v Q W R k Z W Q g S W 5 k Z X g u e 0 l u Z G V 4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y Z W Y u T W F y a 2 V 0 a W 5 n I i 8 + P C 9 T d G F i b G V F b n R y a W V z P j w v S X R l b T 4 8 S X R l b T 4 8 S X R l b U x v Y 2 F 0 a W 9 u P j x J d G V t V H l w Z T 5 G b 3 J t d W x h P C 9 J d G V t V H l w Z T 4 8 S X R l b V B h d G g + U 2 V j d G l v b j E v T k l E S V 9 J T l B V V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J R E l f S U 5 Q V V Q v R m l s d G V y Z W Q l M j B I a W R k Z W 4 l M j B G a W x l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J R E l f S U 5 Q V V Q v S W 5 2 b 2 t l J T I w Q 3 V z d G 9 t J T I w R n V u Y 3 R p b 2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S U R J X 0 l O U F V U L 1 J l b m F t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k l E S V 9 J T l B V V C 9 S Z W 1 v d m V k J T I w T 3 R o Z X I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k l E S V 9 J T l B V V C 9 F e H B h b m R l Z C U y M F R h Y m x l J T I w Q 2 9 s d W 1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k l E S V 9 J T l B V V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k l E S V 9 J T l B V V C 9 B Z G R l Z C U y M E l u Z G V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X B s Z S U y M E Z p b G U v Q y U z Q S U 1 Q 1 V z Z X J z J T V D V U x J T E F a T V k l N U N E b 3 d u b G 9 h Z H M l N U N O S U R J X 0 l O U F V U J T V D X 0 h U R 1 9 J T l B V V C U y M G N z d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f U E V N T 0 h P T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f U E V N T 0 h P T i 9 S Z W 1 v d m V k J T I w T 3 R o Z X I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X 1 B F T U 9 I T 0 4 v U 2 9 y d G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F 9 Q R U 1 P S E 9 O L 1 J l b W 9 2 Z W Q l M j B E d X B s a W N h d G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X 1 B F T U 9 I T 0 4 v Q W R k Z W Q l M j B J b m R l e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O A v V U 1 h g F F N n e O s u W G u n F k A A A A A A g A A A A A A E G Y A A A A B A A A g A A A A / U q H A h c I r K E p p r / l F 5 a S H J i k X A 2 W / j v A 6 3 S Y B P F o y Y o A A A A A D o A A A A A C A A A g A A A A R A p P Z o o U g W 7 J G 6 I / I g / N O u H A M 2 m R b / p 7 a L 2 0 / y B e f 7 p Q A A A A o C M y O s P 1 5 t F Z E X a + d U X Y W 8 u u j Z N p M A s f F e 4 A C f g n 8 K h m s G M F 0 e g A 5 A S T r I G p Q K D g + q x G 2 A W K 0 7 7 4 o g N V 5 R K P p l H J E W e 2 C e o x c m z 8 i q A 2 N J R A A A A A i 7 s U m u r 0 4 w R X O l q 3 b 9 H w H r N n 2 5 j F t m U z f G k / + i h d z 9 m o s A e E + 7 s A D H P 0 J X 8 k v M t 9 8 2 + 5 x 3 d W y g W 2 E R y N 9 E S X k A = = < / D a t a M a s h u p > 
</file>

<file path=customXml/itemProps1.xml><?xml version="1.0" encoding="utf-8"?>
<ds:datastoreItem xmlns:ds="http://schemas.openxmlformats.org/officeDocument/2006/customXml" ds:itemID="{78830A49-90D8-4B76-849E-00AE22F4E5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db.TIM.MARKETING</vt:lpstr>
      <vt:lpstr>db.TIM.MARKETING!Print_Area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ULIL  AZMY</dc:creator>
  <cp:lastModifiedBy>ULIL AZMY</cp:lastModifiedBy>
  <dcterms:created xsi:type="dcterms:W3CDTF">2022-07-22T08:30:35Z</dcterms:created>
  <dcterms:modified xsi:type="dcterms:W3CDTF">2024-06-30T04:46:59Z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2022-09-01T10:59:14Z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fce5d3b0-30ee-4577-95d5-c4693e887d6b</vt:lpwstr>
  </property>
  <property fmtid="{D5CDD505-2E9C-101B-9397-08002B2CF9AE}" pid="7" name="MSIP_Label_defa4170-0d19-0005-0004-bc88714345d2_ActionId">
    <vt:lpwstr>8cf16cec-b5be-4a19-924b-73ed9752014f</vt:lpwstr>
  </property>
  <property fmtid="{D5CDD505-2E9C-101B-9397-08002B2CF9AE}" pid="8" name="MSIP_Label_defa4170-0d19-0005-0004-bc88714345d2_ContentBits">
    <vt:lpwstr>0</vt:lpwstr>
  </property>
</Properties>
</file>