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Графы\"/>
    </mc:Choice>
  </mc:AlternateContent>
  <xr:revisionPtr revIDLastSave="0" documentId="13_ncr:1_{76C8D571-052C-4288-B255-0900D42289F2}" xr6:coauthVersionLast="47" xr6:coauthVersionMax="47" xr10:uidLastSave="{00000000-0000-0000-0000-000000000000}"/>
  <bookViews>
    <workbookView xWindow="-120" yWindow="-120" windowWidth="29040" windowHeight="15840" activeTab="1" xr2:uid="{0D05D155-AEB1-412F-881A-01F77BBF58D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" i="2" l="1"/>
  <c r="D68" i="2"/>
  <c r="E68" i="2"/>
  <c r="F68" i="2"/>
  <c r="G68" i="2"/>
  <c r="H68" i="2"/>
  <c r="I68" i="2"/>
  <c r="J68" i="2"/>
  <c r="K68" i="2"/>
  <c r="L68" i="2"/>
  <c r="M68" i="2"/>
  <c r="B68" i="2"/>
  <c r="M65" i="2"/>
  <c r="L65" i="2"/>
  <c r="K65" i="2"/>
  <c r="J65" i="2"/>
  <c r="I65" i="2"/>
  <c r="H65" i="2"/>
  <c r="G65" i="2"/>
  <c r="F65" i="2"/>
  <c r="E65" i="2"/>
  <c r="D65" i="2"/>
  <c r="C65" i="2"/>
  <c r="B65" i="2"/>
  <c r="M64" i="2"/>
  <c r="L64" i="2"/>
  <c r="K64" i="2"/>
  <c r="J64" i="2"/>
  <c r="I64" i="2"/>
  <c r="H64" i="2"/>
  <c r="G64" i="2"/>
  <c r="F64" i="2"/>
  <c r="E64" i="2"/>
  <c r="D64" i="2"/>
  <c r="C64" i="2"/>
  <c r="B64" i="2"/>
  <c r="M63" i="2"/>
  <c r="L63" i="2"/>
  <c r="K63" i="2"/>
  <c r="J63" i="2"/>
  <c r="I63" i="2"/>
  <c r="H63" i="2"/>
  <c r="G63" i="2"/>
  <c r="F63" i="2"/>
  <c r="E63" i="2"/>
  <c r="D63" i="2"/>
  <c r="C63" i="2"/>
  <c r="B63" i="2"/>
  <c r="M44" i="2"/>
  <c r="L44" i="2"/>
  <c r="K44" i="2"/>
  <c r="J44" i="2"/>
  <c r="I44" i="2"/>
  <c r="H44" i="2"/>
  <c r="G44" i="2"/>
  <c r="F44" i="2"/>
  <c r="E44" i="2"/>
  <c r="D44" i="2"/>
  <c r="C44" i="2"/>
  <c r="B44" i="2"/>
  <c r="M43" i="2"/>
  <c r="L43" i="2"/>
  <c r="K43" i="2"/>
  <c r="J43" i="2"/>
  <c r="I43" i="2"/>
  <c r="H43" i="2"/>
  <c r="G43" i="2"/>
  <c r="F43" i="2"/>
  <c r="E43" i="2"/>
  <c r="D43" i="2"/>
  <c r="C43" i="2"/>
  <c r="B43" i="2"/>
  <c r="M42" i="2"/>
  <c r="L42" i="2"/>
  <c r="K42" i="2"/>
  <c r="J42" i="2"/>
  <c r="I42" i="2"/>
  <c r="H42" i="2"/>
  <c r="G42" i="2"/>
  <c r="F42" i="2"/>
  <c r="E42" i="2"/>
  <c r="D42" i="2"/>
  <c r="C42" i="2"/>
  <c r="B42" i="2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C33" i="2"/>
  <c r="D33" i="2"/>
  <c r="E33" i="2"/>
  <c r="F33" i="2"/>
  <c r="G33" i="2"/>
  <c r="H33" i="2"/>
  <c r="I33" i="2"/>
  <c r="J33" i="2"/>
  <c r="K33" i="2"/>
  <c r="L33" i="2"/>
  <c r="M33" i="2"/>
  <c r="B33" i="2"/>
  <c r="B32" i="2"/>
  <c r="C32" i="2"/>
  <c r="D32" i="2"/>
  <c r="E32" i="2"/>
  <c r="F32" i="2"/>
  <c r="G32" i="2"/>
  <c r="H32" i="2"/>
  <c r="I32" i="2"/>
  <c r="J32" i="2"/>
  <c r="K32" i="2"/>
  <c r="L32" i="2"/>
  <c r="M32" i="2"/>
  <c r="B31" i="2"/>
  <c r="C31" i="2"/>
  <c r="D31" i="2"/>
  <c r="E31" i="2"/>
  <c r="F31" i="2"/>
  <c r="G31" i="2"/>
  <c r="H31" i="2"/>
  <c r="I31" i="2"/>
  <c r="J31" i="2"/>
  <c r="K31" i="2"/>
  <c r="L31" i="2"/>
  <c r="M31" i="2"/>
  <c r="B15" i="2"/>
  <c r="C15" i="2"/>
  <c r="D15" i="2"/>
  <c r="E15" i="2"/>
  <c r="F15" i="2"/>
  <c r="G15" i="2"/>
  <c r="H15" i="2"/>
  <c r="I15" i="2"/>
  <c r="J15" i="2"/>
  <c r="K15" i="2"/>
  <c r="L15" i="2"/>
  <c r="M15" i="2"/>
  <c r="B14" i="2"/>
  <c r="C14" i="2"/>
  <c r="D14" i="2"/>
  <c r="E14" i="2"/>
  <c r="F14" i="2"/>
  <c r="G14" i="2"/>
  <c r="H14" i="2"/>
  <c r="I14" i="2"/>
  <c r="J14" i="2"/>
  <c r="K14" i="2"/>
  <c r="L14" i="2"/>
  <c r="M14" i="2"/>
  <c r="C13" i="2"/>
  <c r="D13" i="2"/>
  <c r="E13" i="2"/>
  <c r="F13" i="2"/>
  <c r="G13" i="2"/>
  <c r="H13" i="2"/>
  <c r="I13" i="2"/>
  <c r="J13" i="2"/>
  <c r="K13" i="2"/>
  <c r="L13" i="2"/>
  <c r="M13" i="2"/>
  <c r="B13" i="2"/>
  <c r="K44" i="1"/>
  <c r="B23" i="1"/>
  <c r="B21" i="1"/>
  <c r="R43" i="1"/>
  <c r="R47" i="1"/>
  <c r="R46" i="1"/>
  <c r="R45" i="1"/>
  <c r="R44" i="1"/>
  <c r="K46" i="1"/>
  <c r="M44" i="1"/>
  <c r="K43" i="1"/>
  <c r="Q47" i="1"/>
  <c r="P47" i="1"/>
  <c r="O47" i="1"/>
  <c r="N47" i="1"/>
  <c r="M47" i="1"/>
  <c r="L47" i="1"/>
  <c r="K47" i="1"/>
  <c r="Q46" i="1"/>
  <c r="P46" i="1"/>
  <c r="O46" i="1"/>
  <c r="N46" i="1"/>
  <c r="M46" i="1"/>
  <c r="L46" i="1"/>
  <c r="Q45" i="1"/>
  <c r="P45" i="1"/>
  <c r="O45" i="1"/>
  <c r="N45" i="1"/>
  <c r="M45" i="1"/>
  <c r="L45" i="1"/>
  <c r="K45" i="1"/>
  <c r="Q44" i="1"/>
  <c r="P44" i="1"/>
  <c r="O44" i="1"/>
  <c r="N44" i="1"/>
  <c r="L44" i="1"/>
  <c r="Q43" i="1"/>
  <c r="P43" i="1"/>
  <c r="O43" i="1"/>
  <c r="N43" i="1"/>
  <c r="M43" i="1"/>
  <c r="L43" i="1"/>
  <c r="B38" i="1"/>
  <c r="B39" i="1"/>
  <c r="K38" i="1"/>
  <c r="M38" i="1"/>
  <c r="L38" i="1"/>
  <c r="N38" i="1"/>
  <c r="O38" i="1"/>
  <c r="P38" i="1"/>
  <c r="Q38" i="1"/>
  <c r="K37" i="1"/>
  <c r="L37" i="1"/>
  <c r="M37" i="1"/>
  <c r="N37" i="1"/>
  <c r="O37" i="1"/>
  <c r="P37" i="1"/>
  <c r="Q37" i="1"/>
  <c r="K34" i="1"/>
  <c r="K36" i="1"/>
  <c r="L36" i="1"/>
  <c r="M36" i="1"/>
  <c r="N36" i="1"/>
  <c r="O36" i="1"/>
  <c r="P36" i="1"/>
  <c r="Q36" i="1"/>
  <c r="E39" i="1"/>
  <c r="L35" i="1"/>
  <c r="M35" i="1"/>
  <c r="N35" i="1"/>
  <c r="O35" i="1"/>
  <c r="P35" i="1"/>
  <c r="Q35" i="1"/>
  <c r="K35" i="1"/>
  <c r="D38" i="1"/>
  <c r="L34" i="1"/>
  <c r="M34" i="1"/>
  <c r="N34" i="1"/>
  <c r="O34" i="1"/>
  <c r="P34" i="1"/>
  <c r="Q34" i="1"/>
  <c r="B37" i="1"/>
  <c r="C39" i="1"/>
  <c r="D39" i="1"/>
  <c r="F39" i="1"/>
  <c r="G39" i="1"/>
  <c r="H39" i="1"/>
  <c r="C38" i="1"/>
  <c r="E38" i="1"/>
  <c r="F38" i="1"/>
  <c r="G38" i="1"/>
  <c r="H38" i="1"/>
  <c r="B26" i="1"/>
  <c r="C37" i="1"/>
  <c r="D37" i="1"/>
  <c r="E37" i="1"/>
  <c r="F37" i="1"/>
  <c r="G37" i="1"/>
  <c r="H37" i="1"/>
  <c r="B54" i="1"/>
  <c r="C54" i="1"/>
  <c r="D54" i="1"/>
  <c r="C26" i="1"/>
  <c r="D26" i="1"/>
  <c r="E26" i="1"/>
  <c r="F26" i="1"/>
  <c r="G26" i="1"/>
  <c r="H26" i="1"/>
  <c r="C23" i="1"/>
  <c r="D23" i="1"/>
  <c r="E23" i="1"/>
  <c r="F23" i="1"/>
  <c r="G23" i="1"/>
  <c r="H23" i="1"/>
  <c r="G21" i="1"/>
  <c r="H21" i="1"/>
  <c r="H22" i="1"/>
  <c r="C22" i="1"/>
  <c r="D22" i="1"/>
  <c r="E22" i="1"/>
  <c r="F22" i="1"/>
  <c r="G22" i="1"/>
  <c r="B22" i="1"/>
  <c r="C21" i="1"/>
  <c r="D21" i="1"/>
  <c r="E21" i="1"/>
  <c r="F21" i="1"/>
  <c r="B9" i="1"/>
  <c r="C9" i="1"/>
  <c r="D9" i="1"/>
  <c r="E9" i="1"/>
  <c r="F9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<sst xmlns="http://schemas.openxmlformats.org/spreadsheetml/2006/main" count="169" uniqueCount="62">
  <si>
    <t>Количество вершин в графе</t>
  </si>
  <si>
    <t>Число рёбер</t>
  </si>
  <si>
    <t>Реализация 1(мс)</t>
  </si>
  <si>
    <t>Реализация 2(мс)</t>
  </si>
  <si>
    <t xml:space="preserve">Число рёбер </t>
  </si>
  <si>
    <t>const для 1 реализации</t>
  </si>
  <si>
    <t>const для 2 реализации</t>
  </si>
  <si>
    <t>Реализация с std:priority_queue</t>
  </si>
  <si>
    <t>const для 3 реализации</t>
  </si>
  <si>
    <t>с учётом m=n*1.5</t>
  </si>
  <si>
    <t>P=1</t>
  </si>
  <si>
    <t>P=2</t>
  </si>
  <si>
    <t>P=3</t>
  </si>
  <si>
    <t>P=6</t>
  </si>
  <si>
    <t>Число потоков/ Количество вершин</t>
  </si>
  <si>
    <t xml:space="preserve">parallel for </t>
  </si>
  <si>
    <t>-</t>
  </si>
  <si>
    <t>critical</t>
  </si>
  <si>
    <t>количество ядер - 2</t>
  </si>
  <si>
    <t>количество ядер - 3</t>
  </si>
  <si>
    <t>количество ядер - 4</t>
  </si>
  <si>
    <t>количество ядер = числу потоков</t>
  </si>
  <si>
    <t>P=4</t>
  </si>
  <si>
    <t>log n * n^1/3</t>
  </si>
  <si>
    <t>log n*n</t>
  </si>
  <si>
    <t>log n * log n *n</t>
  </si>
  <si>
    <t>log n * log n *log n*n</t>
  </si>
  <si>
    <t>n*(log n)^4</t>
  </si>
  <si>
    <t>Параллельная реализация до замены deleteKey</t>
  </si>
  <si>
    <t>Параллельная реализация после замены deleteKey</t>
  </si>
  <si>
    <t>n*(log n)^3</t>
  </si>
  <si>
    <t>n*(log n)^2</t>
  </si>
  <si>
    <t>n*log n</t>
  </si>
  <si>
    <t>1-ый цикл</t>
  </si>
  <si>
    <t>2-ой цикл</t>
  </si>
  <si>
    <t>3-ий цикл</t>
  </si>
  <si>
    <t>4-ый цикл</t>
  </si>
  <si>
    <t>Номер цикла/Количество вершин</t>
  </si>
  <si>
    <t xml:space="preserve">count of iterations </t>
  </si>
  <si>
    <t>средняя степень вершин</t>
  </si>
  <si>
    <t xml:space="preserve">максимальная степень вершины </t>
  </si>
  <si>
    <t>количество вершин</t>
  </si>
  <si>
    <t xml:space="preserve">номер максимальной вершины </t>
  </si>
  <si>
    <t>сумма степеней вершин</t>
  </si>
  <si>
    <t>количество вершин степени 0</t>
  </si>
  <si>
    <t>Новые тесты и последняя версия алгоритма</t>
  </si>
  <si>
    <t>time</t>
  </si>
  <si>
    <t>count of vertexes</t>
  </si>
  <si>
    <t>maximum degree</t>
  </si>
  <si>
    <t xml:space="preserve"> iterations in first while</t>
  </si>
  <si>
    <t xml:space="preserve"> iterations in second while</t>
  </si>
  <si>
    <t xml:space="preserve"> iterations in for</t>
  </si>
  <si>
    <t>time first place</t>
  </si>
  <si>
    <t>time second place</t>
  </si>
  <si>
    <t>generall count of iterations</t>
  </si>
  <si>
    <t>P=4, ядер = 4</t>
  </si>
  <si>
    <t xml:space="preserve">при распараллеливании последнего цикла </t>
  </si>
  <si>
    <t xml:space="preserve">без распараллеливания последнего цикла </t>
  </si>
  <si>
    <t>P=1, ядер=1</t>
  </si>
  <si>
    <t>без учёта инициализации</t>
  </si>
  <si>
    <t>P=3, ядер = 3</t>
  </si>
  <si>
    <t xml:space="preserve">ускорение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</si>
</sst>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"/>
    <numFmt numFmtId="165" formatCode="0.0000000000"/>
    <numFmt numFmtId="166" formatCode="0.00000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6" xfId="0" applyBorder="1"/>
    <xf numFmtId="0" fontId="0" fillId="3" borderId="5" xfId="0" applyFill="1" applyBorder="1"/>
    <xf numFmtId="0" fontId="0" fillId="4" borderId="4" xfId="0" applyFill="1" applyBorder="1"/>
    <xf numFmtId="165" fontId="0" fillId="0" borderId="4" xfId="0" applyNumberFormat="1" applyBorder="1"/>
    <xf numFmtId="165" fontId="0" fillId="4" borderId="4" xfId="0" applyNumberFormat="1" applyFill="1" applyBorder="1"/>
    <xf numFmtId="166" fontId="0" fillId="0" borderId="4" xfId="0" applyNumberFormat="1" applyBorder="1"/>
    <xf numFmtId="0" fontId="1" fillId="0" borderId="0" xfId="0" applyFont="1"/>
    <xf numFmtId="0" fontId="1" fillId="5" borderId="4" xfId="0" applyFont="1" applyFill="1" applyBorder="1"/>
    <xf numFmtId="0" fontId="1" fillId="5" borderId="7" xfId="0" applyFont="1" applyFill="1" applyBorder="1"/>
    <xf numFmtId="0" fontId="1" fillId="0" borderId="4" xfId="0" applyFont="1" applyBorder="1"/>
    <xf numFmtId="166" fontId="0" fillId="4" borderId="4" xfId="0" applyNumberFormat="1" applyFill="1" applyBorder="1"/>
    <xf numFmtId="166" fontId="0" fillId="0" borderId="0" xfId="0" applyNumberFormat="1"/>
    <xf numFmtId="0" fontId="2" fillId="0" borderId="4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Лист1!$B$5:$F$5</c:f>
              <c:numCache>
                <c:formatCode>General</c:formatCode>
                <c:ptCount val="5"/>
                <c:pt idx="0">
                  <c:v>56624</c:v>
                </c:pt>
                <c:pt idx="1">
                  <c:v>99480</c:v>
                </c:pt>
                <c:pt idx="2">
                  <c:v>156692</c:v>
                </c:pt>
                <c:pt idx="3">
                  <c:v>248802</c:v>
                </c:pt>
                <c:pt idx="4">
                  <c:v>336079</c:v>
                </c:pt>
              </c:numCache>
            </c:numRef>
          </c:cat>
          <c:val>
            <c:numRef>
              <c:f>Лист1!$B$3:$F$3</c:f>
              <c:numCache>
                <c:formatCode>General</c:formatCode>
                <c:ptCount val="5"/>
                <c:pt idx="0">
                  <c:v>300028</c:v>
                </c:pt>
                <c:pt idx="1">
                  <c:v>400000</c:v>
                </c:pt>
                <c:pt idx="2">
                  <c:v>500025</c:v>
                </c:pt>
                <c:pt idx="3">
                  <c:v>600018</c:v>
                </c:pt>
                <c:pt idx="4">
                  <c:v>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6-47B7-9A3D-F2F3F235A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672608"/>
        <c:axId val="1885674528"/>
      </c:lineChart>
      <c:catAx>
        <c:axId val="188567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674528"/>
        <c:crosses val="autoZero"/>
        <c:auto val="1"/>
        <c:lblAlgn val="ctr"/>
        <c:lblOffset val="100"/>
        <c:noMultiLvlLbl val="0"/>
      </c:catAx>
      <c:valAx>
        <c:axId val="18856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6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Скорость</a:t>
            </a:r>
            <a:r>
              <a:rPr lang="ru-RU" baseline="0"/>
              <a:t> с учётом инициализации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Лист2!$B$3:$M$3</c:f>
              <c:numCache>
                <c:formatCode>General</c:formatCode>
                <c:ptCount val="12"/>
                <c:pt idx="0">
                  <c:v>300000</c:v>
                </c:pt>
                <c:pt idx="1">
                  <c:v>400000</c:v>
                </c:pt>
                <c:pt idx="2">
                  <c:v>500000</c:v>
                </c:pt>
                <c:pt idx="3">
                  <c:v>600000</c:v>
                </c:pt>
                <c:pt idx="4">
                  <c:v>700000</c:v>
                </c:pt>
                <c:pt idx="5">
                  <c:v>800000</c:v>
                </c:pt>
                <c:pt idx="6">
                  <c:v>900000</c:v>
                </c:pt>
                <c:pt idx="7">
                  <c:v>1000000</c:v>
                </c:pt>
                <c:pt idx="8">
                  <c:v>2000000</c:v>
                </c:pt>
                <c:pt idx="9">
                  <c:v>6000000</c:v>
                </c:pt>
                <c:pt idx="10">
                  <c:v>10000000</c:v>
                </c:pt>
                <c:pt idx="11">
                  <c:v>20000000</c:v>
                </c:pt>
              </c:numCache>
            </c:numRef>
          </c:xVal>
          <c:yVal>
            <c:numRef>
              <c:f>Лист2!$B$5:$M$5</c:f>
              <c:numCache>
                <c:formatCode>General</c:formatCode>
                <c:ptCount val="12"/>
                <c:pt idx="0">
                  <c:v>167</c:v>
                </c:pt>
                <c:pt idx="1">
                  <c:v>221</c:v>
                </c:pt>
                <c:pt idx="2">
                  <c:v>269</c:v>
                </c:pt>
                <c:pt idx="3">
                  <c:v>333</c:v>
                </c:pt>
                <c:pt idx="4">
                  <c:v>414</c:v>
                </c:pt>
                <c:pt idx="5">
                  <c:v>518</c:v>
                </c:pt>
                <c:pt idx="6">
                  <c:v>666</c:v>
                </c:pt>
                <c:pt idx="7">
                  <c:v>721</c:v>
                </c:pt>
                <c:pt idx="8">
                  <c:v>1179</c:v>
                </c:pt>
                <c:pt idx="9">
                  <c:v>5145</c:v>
                </c:pt>
                <c:pt idx="10">
                  <c:v>10774</c:v>
                </c:pt>
                <c:pt idx="11">
                  <c:v>26298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AB-444F-90A3-C576A583DAF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Лист2!$B$26:$M$26</c:f>
              <c:numCache>
                <c:formatCode>General</c:formatCode>
                <c:ptCount val="12"/>
                <c:pt idx="0">
                  <c:v>300000</c:v>
                </c:pt>
                <c:pt idx="1">
                  <c:v>400000</c:v>
                </c:pt>
                <c:pt idx="2">
                  <c:v>500000</c:v>
                </c:pt>
                <c:pt idx="3">
                  <c:v>600000</c:v>
                </c:pt>
                <c:pt idx="4">
                  <c:v>700000</c:v>
                </c:pt>
                <c:pt idx="5">
                  <c:v>800000</c:v>
                </c:pt>
                <c:pt idx="6">
                  <c:v>900000</c:v>
                </c:pt>
                <c:pt idx="7">
                  <c:v>1000000</c:v>
                </c:pt>
                <c:pt idx="8">
                  <c:v>2000000</c:v>
                </c:pt>
                <c:pt idx="9">
                  <c:v>6000000</c:v>
                </c:pt>
                <c:pt idx="10">
                  <c:v>10000000</c:v>
                </c:pt>
                <c:pt idx="11">
                  <c:v>20000000</c:v>
                </c:pt>
              </c:numCache>
            </c:numRef>
          </c:xVal>
          <c:yVal>
            <c:numRef>
              <c:f>Лист2!$B$27:$M$27</c:f>
              <c:numCache>
                <c:formatCode>General</c:formatCode>
                <c:ptCount val="12"/>
                <c:pt idx="0">
                  <c:v>178</c:v>
                </c:pt>
                <c:pt idx="1">
                  <c:v>249</c:v>
                </c:pt>
                <c:pt idx="2">
                  <c:v>281</c:v>
                </c:pt>
                <c:pt idx="3">
                  <c:v>345</c:v>
                </c:pt>
                <c:pt idx="4">
                  <c:v>419</c:v>
                </c:pt>
                <c:pt idx="5">
                  <c:v>484</c:v>
                </c:pt>
                <c:pt idx="6">
                  <c:v>590</c:v>
                </c:pt>
                <c:pt idx="7">
                  <c:v>654</c:v>
                </c:pt>
                <c:pt idx="8">
                  <c:v>1034</c:v>
                </c:pt>
                <c:pt idx="9">
                  <c:v>3904</c:v>
                </c:pt>
                <c:pt idx="10">
                  <c:v>7247</c:v>
                </c:pt>
                <c:pt idx="11">
                  <c:v>17047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AB-444F-90A3-C576A583D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390943"/>
        <c:axId val="629413983"/>
      </c:scatterChart>
      <c:valAx>
        <c:axId val="62939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9413983"/>
        <c:crosses val="autoZero"/>
        <c:crossBetween val="midCat"/>
      </c:valAx>
      <c:valAx>
        <c:axId val="62941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939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2"/>
      </a:solidFill>
      <a:round/>
    </a:ln>
    <a:effectLst/>
  </c:spPr>
  <c:txPr>
    <a:bodyPr/>
    <a:lstStyle/>
    <a:p>
      <a:pPr>
        <a:defRPr>
          <a:solidFill>
            <a:schemeClr val="accent2">
              <a:lumMod val="50000"/>
            </a:schemeClr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accent2">
                    <a:lumMod val="75000"/>
                  </a:schemeClr>
                </a:solidFill>
              </a:rPr>
              <a:t>Ускорение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Лист2!$B$67:$M$67</c:f>
              <c:numCache>
                <c:formatCode>General</c:formatCode>
                <c:ptCount val="12"/>
                <c:pt idx="0">
                  <c:v>300000</c:v>
                </c:pt>
                <c:pt idx="1">
                  <c:v>400000</c:v>
                </c:pt>
                <c:pt idx="2">
                  <c:v>500000</c:v>
                </c:pt>
                <c:pt idx="3">
                  <c:v>600000</c:v>
                </c:pt>
                <c:pt idx="4">
                  <c:v>700000</c:v>
                </c:pt>
                <c:pt idx="5">
                  <c:v>800000</c:v>
                </c:pt>
                <c:pt idx="6">
                  <c:v>900000</c:v>
                </c:pt>
                <c:pt idx="7">
                  <c:v>1000000</c:v>
                </c:pt>
                <c:pt idx="8">
                  <c:v>2000000</c:v>
                </c:pt>
                <c:pt idx="9">
                  <c:v>6000000</c:v>
                </c:pt>
                <c:pt idx="10">
                  <c:v>10000000</c:v>
                </c:pt>
                <c:pt idx="11">
                  <c:v>20000000</c:v>
                </c:pt>
              </c:numCache>
            </c:numRef>
          </c:xVal>
          <c:yVal>
            <c:numRef>
              <c:f>Лист2!$B$68:$M$68</c:f>
              <c:numCache>
                <c:formatCode>General</c:formatCode>
                <c:ptCount val="12"/>
                <c:pt idx="0">
                  <c:v>0.74698795180722888</c:v>
                </c:pt>
                <c:pt idx="1">
                  <c:v>0.7633928571428571</c:v>
                </c:pt>
                <c:pt idx="2">
                  <c:v>0.78228782287822873</c:v>
                </c:pt>
                <c:pt idx="3">
                  <c:v>0.80243161094224924</c:v>
                </c:pt>
                <c:pt idx="4">
                  <c:v>0.81909547738693467</c:v>
                </c:pt>
                <c:pt idx="5">
                  <c:v>0.93506493506493504</c:v>
                </c:pt>
                <c:pt idx="6">
                  <c:v>0.98</c:v>
                </c:pt>
                <c:pt idx="7">
                  <c:v>0.994991652754591</c:v>
                </c:pt>
                <c:pt idx="8">
                  <c:v>0.99897750511247441</c:v>
                </c:pt>
                <c:pt idx="9">
                  <c:v>1.286764705882353</c:v>
                </c:pt>
                <c:pt idx="10">
                  <c:v>1.4126533054142985</c:v>
                </c:pt>
                <c:pt idx="11">
                  <c:v>1.6962796889231415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6F-480B-BDF2-97E9CD585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14031"/>
        <c:axId val="41713071"/>
      </c:scatterChart>
      <c:valAx>
        <c:axId val="4171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13071"/>
        <c:crosses val="autoZero"/>
        <c:crossBetween val="midCat"/>
      </c:valAx>
      <c:valAx>
        <c:axId val="4171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1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accent2">
                    <a:lumMod val="75000"/>
                  </a:schemeClr>
                </a:solidFill>
              </a:rPr>
              <a:t>Скорость</a:t>
            </a:r>
            <a:r>
              <a:rPr lang="ru-RU" baseline="0">
                <a:solidFill>
                  <a:schemeClr val="accent2">
                    <a:lumMod val="75000"/>
                  </a:schemeClr>
                </a:solidFill>
              </a:rPr>
              <a:t> без учета инициализации</a:t>
            </a:r>
            <a:endParaRPr lang="ru-RU">
              <a:solidFill>
                <a:schemeClr val="accent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Лист2!$B$37:$M$37</c:f>
              <c:numCache>
                <c:formatCode>General</c:formatCode>
                <c:ptCount val="12"/>
                <c:pt idx="0">
                  <c:v>300000</c:v>
                </c:pt>
                <c:pt idx="1">
                  <c:v>400000</c:v>
                </c:pt>
                <c:pt idx="2">
                  <c:v>500000</c:v>
                </c:pt>
                <c:pt idx="3">
                  <c:v>600000</c:v>
                </c:pt>
                <c:pt idx="4">
                  <c:v>700000</c:v>
                </c:pt>
                <c:pt idx="5">
                  <c:v>800000</c:v>
                </c:pt>
                <c:pt idx="6">
                  <c:v>900000</c:v>
                </c:pt>
                <c:pt idx="7">
                  <c:v>1000000</c:v>
                </c:pt>
                <c:pt idx="8">
                  <c:v>2000000</c:v>
                </c:pt>
                <c:pt idx="9">
                  <c:v>6000000</c:v>
                </c:pt>
                <c:pt idx="10">
                  <c:v>10000000</c:v>
                </c:pt>
                <c:pt idx="11">
                  <c:v>20000000</c:v>
                </c:pt>
              </c:numCache>
            </c:numRef>
          </c:xVal>
          <c:yVal>
            <c:numRef>
              <c:f>Лист2!$B$38:$M$38</c:f>
              <c:numCache>
                <c:formatCode>General</c:formatCode>
                <c:ptCount val="12"/>
                <c:pt idx="0">
                  <c:v>124</c:v>
                </c:pt>
                <c:pt idx="1">
                  <c:v>171</c:v>
                </c:pt>
                <c:pt idx="2">
                  <c:v>212</c:v>
                </c:pt>
                <c:pt idx="3">
                  <c:v>264</c:v>
                </c:pt>
                <c:pt idx="4">
                  <c:v>326</c:v>
                </c:pt>
                <c:pt idx="5">
                  <c:v>432</c:v>
                </c:pt>
                <c:pt idx="6">
                  <c:v>539</c:v>
                </c:pt>
                <c:pt idx="7">
                  <c:v>596</c:v>
                </c:pt>
                <c:pt idx="8">
                  <c:v>977</c:v>
                </c:pt>
                <c:pt idx="9">
                  <c:v>4725</c:v>
                </c:pt>
                <c:pt idx="10">
                  <c:v>9445</c:v>
                </c:pt>
                <c:pt idx="11">
                  <c:v>24211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76-40FD-99F3-D21F7B1B5F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Лист2!$B$37:$M$37</c:f>
              <c:numCache>
                <c:formatCode>General</c:formatCode>
                <c:ptCount val="12"/>
                <c:pt idx="0">
                  <c:v>300000</c:v>
                </c:pt>
                <c:pt idx="1">
                  <c:v>400000</c:v>
                </c:pt>
                <c:pt idx="2">
                  <c:v>500000</c:v>
                </c:pt>
                <c:pt idx="3">
                  <c:v>600000</c:v>
                </c:pt>
                <c:pt idx="4">
                  <c:v>700000</c:v>
                </c:pt>
                <c:pt idx="5">
                  <c:v>800000</c:v>
                </c:pt>
                <c:pt idx="6">
                  <c:v>900000</c:v>
                </c:pt>
                <c:pt idx="7">
                  <c:v>1000000</c:v>
                </c:pt>
                <c:pt idx="8">
                  <c:v>2000000</c:v>
                </c:pt>
                <c:pt idx="9">
                  <c:v>6000000</c:v>
                </c:pt>
                <c:pt idx="10">
                  <c:v>10000000</c:v>
                </c:pt>
                <c:pt idx="11">
                  <c:v>20000000</c:v>
                </c:pt>
              </c:numCache>
            </c:numRef>
          </c:xVal>
          <c:yVal>
            <c:numRef>
              <c:f>Лист2!$B$49:$M$49</c:f>
              <c:numCache>
                <c:formatCode>General</c:formatCode>
                <c:ptCount val="12"/>
                <c:pt idx="0">
                  <c:v>166</c:v>
                </c:pt>
                <c:pt idx="1">
                  <c:v>224</c:v>
                </c:pt>
                <c:pt idx="2">
                  <c:v>271</c:v>
                </c:pt>
                <c:pt idx="3">
                  <c:v>329</c:v>
                </c:pt>
                <c:pt idx="4">
                  <c:v>398</c:v>
                </c:pt>
                <c:pt idx="5">
                  <c:v>462</c:v>
                </c:pt>
                <c:pt idx="6">
                  <c:v>550</c:v>
                </c:pt>
                <c:pt idx="7">
                  <c:v>599</c:v>
                </c:pt>
                <c:pt idx="8">
                  <c:v>978</c:v>
                </c:pt>
                <c:pt idx="9">
                  <c:v>3672</c:v>
                </c:pt>
                <c:pt idx="10">
                  <c:v>6686</c:v>
                </c:pt>
                <c:pt idx="11">
                  <c:v>14273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76-40FD-99F3-D21F7B1B5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89551"/>
        <c:axId val="41699631"/>
      </c:scatterChart>
      <c:valAx>
        <c:axId val="4168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99631"/>
        <c:crosses val="autoZero"/>
        <c:crossBetween val="midCat"/>
      </c:valAx>
      <c:valAx>
        <c:axId val="416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8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2</xdr:row>
      <xdr:rowOff>38100</xdr:rowOff>
    </xdr:from>
    <xdr:to>
      <xdr:col>19</xdr:col>
      <xdr:colOff>180975</xdr:colOff>
      <xdr:row>15</xdr:row>
      <xdr:rowOff>114300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8EE113A-4975-B1AC-6A03-5BF51DF78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1</xdr:row>
      <xdr:rowOff>185737</xdr:rowOff>
    </xdr:from>
    <xdr:to>
      <xdr:col>21</xdr:col>
      <xdr:colOff>323850</xdr:colOff>
      <xdr:row>16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CCB38C-424F-B168-1371-6F427B5880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33</xdr:row>
      <xdr:rowOff>184149</xdr:rowOff>
    </xdr:from>
    <xdr:to>
      <xdr:col>21</xdr:col>
      <xdr:colOff>275166</xdr:colOff>
      <xdr:row>48</xdr:row>
      <xdr:rowOff>69849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736FAC-BFD6-FEB4-2DB3-C87B1FA55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10583</xdr:colOff>
      <xdr:row>17</xdr:row>
      <xdr:rowOff>184150</xdr:rowOff>
    </xdr:from>
    <xdr:to>
      <xdr:col>21</xdr:col>
      <xdr:colOff>285749</xdr:colOff>
      <xdr:row>32</xdr:row>
      <xdr:rowOff>69850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52A6389-8A8D-88CF-3AE3-BF99BF156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1574-8A52-4D97-A400-F87383004DE3}">
  <dimension ref="A3:R110"/>
  <sheetViews>
    <sheetView topLeftCell="F30" zoomScaleNormal="100" workbookViewId="0">
      <selection activeCell="R62" sqref="R62"/>
    </sheetView>
  </sheetViews>
  <sheetFormatPr defaultRowHeight="15" x14ac:dyDescent="0.25"/>
  <cols>
    <col min="1" max="1" width="36.140625" customWidth="1"/>
    <col min="2" max="2" width="28" customWidth="1"/>
    <col min="3" max="3" width="29.140625" customWidth="1"/>
    <col min="4" max="4" width="21.42578125" customWidth="1"/>
    <col min="5" max="5" width="24.85546875" customWidth="1"/>
    <col min="6" max="6" width="29" customWidth="1"/>
    <col min="7" max="7" width="30" customWidth="1"/>
    <col min="8" max="8" width="25.5703125" customWidth="1"/>
    <col min="10" max="10" width="34.140625" customWidth="1"/>
    <col min="11" max="17" width="14.7109375" customWidth="1"/>
    <col min="18" max="18" width="14.42578125" customWidth="1"/>
  </cols>
  <sheetData>
    <row r="3" spans="1:8" x14ac:dyDescent="0.25">
      <c r="A3" s="1" t="s">
        <v>0</v>
      </c>
      <c r="B3">
        <v>300028</v>
      </c>
      <c r="C3">
        <v>400000</v>
      </c>
      <c r="D3">
        <v>500025</v>
      </c>
      <c r="E3">
        <v>600018</v>
      </c>
      <c r="F3">
        <v>700000</v>
      </c>
    </row>
    <row r="4" spans="1:8" x14ac:dyDescent="0.25">
      <c r="A4" s="1" t="s">
        <v>1</v>
      </c>
      <c r="B4">
        <v>1441295</v>
      </c>
      <c r="C4">
        <v>1441295</v>
      </c>
      <c r="D4">
        <v>1441295</v>
      </c>
      <c r="E4">
        <v>1441295</v>
      </c>
      <c r="F4">
        <v>1441295</v>
      </c>
    </row>
    <row r="5" spans="1:8" x14ac:dyDescent="0.25">
      <c r="A5" s="1" t="s">
        <v>2</v>
      </c>
      <c r="B5">
        <v>56624</v>
      </c>
      <c r="C5">
        <v>99480</v>
      </c>
      <c r="D5">
        <v>156692</v>
      </c>
      <c r="E5">
        <v>248802</v>
      </c>
      <c r="F5">
        <v>336079</v>
      </c>
    </row>
    <row r="6" spans="1:8" x14ac:dyDescent="0.25">
      <c r="A6" s="1" t="s">
        <v>3</v>
      </c>
      <c r="B6">
        <v>45</v>
      </c>
      <c r="C6">
        <v>55</v>
      </c>
      <c r="D6">
        <v>65</v>
      </c>
      <c r="E6">
        <v>67</v>
      </c>
      <c r="F6">
        <v>84</v>
      </c>
    </row>
    <row r="7" spans="1:8" x14ac:dyDescent="0.25">
      <c r="A7" s="1"/>
    </row>
    <row r="8" spans="1:8" x14ac:dyDescent="0.25">
      <c r="A8" s="1" t="s">
        <v>5</v>
      </c>
      <c r="B8" s="2">
        <f>B5/(B3*B3)</f>
        <v>6.2903812962507121E-7</v>
      </c>
      <c r="C8" s="2">
        <f>C5/(C3*C3)</f>
        <v>6.2175000000000002E-7</v>
      </c>
      <c r="D8" s="2">
        <f>D5/(D3*D3)</f>
        <v>6.2670532790044665E-7</v>
      </c>
      <c r="E8" s="2">
        <f>E5/(E3*E3)</f>
        <v>6.9107520153260699E-7</v>
      </c>
      <c r="F8" s="2">
        <f>F5/(F3*F3)</f>
        <v>6.8587551020408165E-7</v>
      </c>
    </row>
    <row r="9" spans="1:8" x14ac:dyDescent="0.25">
      <c r="A9" s="1" t="s">
        <v>6</v>
      </c>
      <c r="B9" s="2">
        <f>B6/(LOG(B3,10)*(B3+B4))</f>
        <v>4.718213706359803E-6</v>
      </c>
      <c r="C9" s="2">
        <f t="shared" ref="C9:F9" si="0">C6/(LOG(C3,10)*(C3+C4))</f>
        <v>5.3320174293144529E-6</v>
      </c>
      <c r="D9" s="2">
        <f t="shared" si="0"/>
        <v>5.8751397566876828E-6</v>
      </c>
      <c r="E9" s="2">
        <f t="shared" si="0"/>
        <v>5.6803528805977656E-6</v>
      </c>
      <c r="F9" s="2">
        <f t="shared" si="0"/>
        <v>6.7113669230412914E-6</v>
      </c>
    </row>
    <row r="16" spans="1:8" x14ac:dyDescent="0.25">
      <c r="A16" s="1" t="s">
        <v>0</v>
      </c>
      <c r="B16">
        <v>300028</v>
      </c>
      <c r="C16">
        <v>400000</v>
      </c>
      <c r="D16">
        <v>500000</v>
      </c>
      <c r="E16">
        <v>600000</v>
      </c>
      <c r="F16">
        <v>700000</v>
      </c>
      <c r="G16">
        <v>800000</v>
      </c>
      <c r="H16">
        <v>900000</v>
      </c>
    </row>
    <row r="17" spans="1:17" x14ac:dyDescent="0.25">
      <c r="A17" s="1" t="s">
        <v>4</v>
      </c>
      <c r="B17">
        <v>450043</v>
      </c>
      <c r="C17">
        <v>600001</v>
      </c>
      <c r="D17">
        <v>750001</v>
      </c>
      <c r="E17">
        <v>900001</v>
      </c>
      <c r="F17">
        <v>1050001</v>
      </c>
      <c r="G17">
        <v>1200001</v>
      </c>
      <c r="H17">
        <v>1350001</v>
      </c>
    </row>
    <row r="18" spans="1:17" x14ac:dyDescent="0.25">
      <c r="A18" s="1" t="s">
        <v>2</v>
      </c>
      <c r="B18">
        <v>63957</v>
      </c>
      <c r="C18">
        <v>98516</v>
      </c>
      <c r="D18">
        <v>160517</v>
      </c>
      <c r="E18">
        <v>232336</v>
      </c>
      <c r="F18">
        <v>313581</v>
      </c>
      <c r="G18">
        <v>406017</v>
      </c>
      <c r="H18">
        <v>521830</v>
      </c>
    </row>
    <row r="19" spans="1:17" x14ac:dyDescent="0.25">
      <c r="A19" s="1" t="s">
        <v>3</v>
      </c>
      <c r="B19">
        <v>32</v>
      </c>
      <c r="C19">
        <v>36</v>
      </c>
      <c r="D19">
        <v>49</v>
      </c>
      <c r="E19">
        <v>64</v>
      </c>
      <c r="F19">
        <v>70</v>
      </c>
      <c r="G19">
        <v>81</v>
      </c>
      <c r="H19">
        <v>91</v>
      </c>
    </row>
    <row r="20" spans="1:17" x14ac:dyDescent="0.25">
      <c r="A20" s="1" t="s">
        <v>7</v>
      </c>
      <c r="B20">
        <v>34</v>
      </c>
      <c r="C20">
        <v>44</v>
      </c>
      <c r="D20">
        <v>58</v>
      </c>
      <c r="E20">
        <v>65</v>
      </c>
      <c r="F20">
        <v>78</v>
      </c>
      <c r="G20">
        <v>96</v>
      </c>
      <c r="H20">
        <v>104</v>
      </c>
    </row>
    <row r="21" spans="1:17" x14ac:dyDescent="0.25">
      <c r="A21" s="1" t="s">
        <v>5</v>
      </c>
      <c r="B21" s="2">
        <f>B18/(B16*B16)</f>
        <v>7.1050070034668478E-7</v>
      </c>
      <c r="C21" s="2">
        <f t="shared" ref="C21:H21" si="1">C18/(C16*C16)</f>
        <v>6.1572500000000004E-7</v>
      </c>
      <c r="D21" s="2">
        <f t="shared" si="1"/>
        <v>6.4206800000000003E-7</v>
      </c>
      <c r="E21" s="2">
        <f t="shared" si="1"/>
        <v>6.453777777777778E-7</v>
      </c>
      <c r="F21" s="2">
        <f t="shared" si="1"/>
        <v>6.3996122448979592E-7</v>
      </c>
      <c r="G21" s="2">
        <f t="shared" si="1"/>
        <v>6.3440156250000002E-7</v>
      </c>
      <c r="H21" s="2">
        <f t="shared" si="1"/>
        <v>6.4423456790123452E-7</v>
      </c>
    </row>
    <row r="22" spans="1:17" x14ac:dyDescent="0.25">
      <c r="A22" s="1" t="s">
        <v>6</v>
      </c>
      <c r="B22" s="2">
        <f>B19/(LOG(B16,10)*(B16+B17))</f>
        <v>7.7891852746261865E-6</v>
      </c>
      <c r="C22" s="2">
        <f t="shared" ref="C22:H22" si="2">C19/(LOG(C16,10)*(C16+C17))</f>
        <v>6.4262010859869874E-6</v>
      </c>
      <c r="D22" s="2">
        <f t="shared" si="2"/>
        <v>6.8784304199180012E-6</v>
      </c>
      <c r="E22" s="2">
        <f t="shared" si="2"/>
        <v>7.3841331549443798E-6</v>
      </c>
      <c r="F22" s="2">
        <f t="shared" si="2"/>
        <v>6.8433372492709541E-6</v>
      </c>
      <c r="G22" s="2">
        <f t="shared" si="2"/>
        <v>6.8608101586213209E-6</v>
      </c>
      <c r="H22" s="2">
        <f t="shared" si="2"/>
        <v>6.7925393372921599E-6</v>
      </c>
    </row>
    <row r="23" spans="1:17" x14ac:dyDescent="0.25">
      <c r="A23" s="1" t="s">
        <v>8</v>
      </c>
      <c r="B23" s="2">
        <f>B20/(LOG(B16,10)*(B16+B17))</f>
        <v>8.2760093542903238E-6</v>
      </c>
      <c r="C23" s="2">
        <f t="shared" ref="C23:H23" si="3">C20/(LOG(C16,10)*(C16+C17))</f>
        <v>7.8542457717618742E-6</v>
      </c>
      <c r="D23" s="2">
        <f t="shared" si="3"/>
        <v>8.1418155990866134E-6</v>
      </c>
      <c r="E23" s="2">
        <f t="shared" si="3"/>
        <v>7.4995102354903854E-6</v>
      </c>
      <c r="F23" s="2">
        <f t="shared" si="3"/>
        <v>7.6254329349019208E-6</v>
      </c>
      <c r="G23" s="2">
        <f t="shared" si="3"/>
        <v>8.1313305583660111E-6</v>
      </c>
      <c r="H23" s="2">
        <f t="shared" si="3"/>
        <v>7.7629020997624685E-6</v>
      </c>
    </row>
    <row r="26" spans="1:17" x14ac:dyDescent="0.25">
      <c r="A26" s="1" t="s">
        <v>9</v>
      </c>
      <c r="B26" s="2">
        <f>B19/(LOG(B16,10)*(B16+1.5*B16))</f>
        <v>7.7891956592373229E-6</v>
      </c>
      <c r="C26" s="2">
        <f>C19/(LOG(C16,10)*(C16+1.5*C16))</f>
        <v>6.4262075121880732E-6</v>
      </c>
      <c r="D26" s="2">
        <f t="shared" ref="D26:H26" si="4">D19/(LOG(D16,10)*(D16+1.5*D16))</f>
        <v>6.8784359226623371E-6</v>
      </c>
      <c r="E26" s="2">
        <f t="shared" si="4"/>
        <v>7.384138077699817E-6</v>
      </c>
      <c r="F26" s="2">
        <f t="shared" si="4"/>
        <v>6.843341159749382E-6</v>
      </c>
      <c r="G26" s="2">
        <f t="shared" si="4"/>
        <v>6.8608135890264008E-6</v>
      </c>
      <c r="H26" s="2">
        <f t="shared" si="4"/>
        <v>6.7925423561985315E-6</v>
      </c>
    </row>
    <row r="30" spans="1:17" x14ac:dyDescent="0.25">
      <c r="A30" t="s">
        <v>28</v>
      </c>
      <c r="J30" t="s">
        <v>29</v>
      </c>
    </row>
    <row r="32" spans="1:17" x14ac:dyDescent="0.25">
      <c r="A32" s="6" t="s">
        <v>14</v>
      </c>
      <c r="B32" s="6">
        <v>300028</v>
      </c>
      <c r="C32" s="6">
        <v>400000</v>
      </c>
      <c r="D32" s="6">
        <v>500000</v>
      </c>
      <c r="E32" s="6">
        <v>600000</v>
      </c>
      <c r="F32" s="6">
        <v>700000</v>
      </c>
      <c r="G32" s="6">
        <v>800000</v>
      </c>
      <c r="H32" s="6">
        <v>900000</v>
      </c>
      <c r="J32" s="6" t="s">
        <v>14</v>
      </c>
      <c r="K32" s="6">
        <v>300028</v>
      </c>
      <c r="L32" s="6">
        <v>400000</v>
      </c>
      <c r="M32" s="6">
        <v>500000</v>
      </c>
      <c r="N32" s="6">
        <v>600000</v>
      </c>
      <c r="O32" s="6">
        <v>700000</v>
      </c>
      <c r="P32" s="6">
        <v>800000</v>
      </c>
      <c r="Q32" s="6">
        <v>900000</v>
      </c>
    </row>
    <row r="33" spans="1:18" x14ac:dyDescent="0.25">
      <c r="A33" s="6" t="s">
        <v>10</v>
      </c>
      <c r="B33" s="6">
        <v>174</v>
      </c>
      <c r="C33" s="6">
        <v>249</v>
      </c>
      <c r="D33" s="6">
        <v>351</v>
      </c>
      <c r="E33" s="6">
        <v>461</v>
      </c>
      <c r="F33" s="6">
        <v>553</v>
      </c>
      <c r="G33" s="6">
        <v>685</v>
      </c>
      <c r="H33" s="6">
        <v>814</v>
      </c>
      <c r="J33" s="6" t="s">
        <v>10</v>
      </c>
      <c r="K33" s="6">
        <v>160</v>
      </c>
      <c r="L33" s="6">
        <v>215</v>
      </c>
      <c r="M33" s="6">
        <v>318</v>
      </c>
      <c r="N33" s="6">
        <v>396</v>
      </c>
      <c r="O33" s="6">
        <v>496</v>
      </c>
      <c r="P33" s="6">
        <v>596</v>
      </c>
      <c r="Q33" s="6">
        <v>691</v>
      </c>
    </row>
    <row r="34" spans="1:18" x14ac:dyDescent="0.25">
      <c r="A34" s="6" t="s">
        <v>11</v>
      </c>
      <c r="B34" s="6">
        <v>182</v>
      </c>
      <c r="C34" s="6">
        <v>280</v>
      </c>
      <c r="D34" s="6">
        <v>369</v>
      </c>
      <c r="E34" s="6">
        <v>467</v>
      </c>
      <c r="F34" s="6">
        <v>592</v>
      </c>
      <c r="G34" s="6">
        <v>711</v>
      </c>
      <c r="H34" s="6">
        <v>822</v>
      </c>
      <c r="J34" s="6" t="s">
        <v>23</v>
      </c>
      <c r="K34" s="11">
        <f>K33/(LOG(K32,10)*POWER(K32,1/3))</f>
        <v>0.43635887909716509</v>
      </c>
      <c r="L34" s="11">
        <f t="shared" ref="L34:Q34" si="5">L33/(LOG(L32,10)*POWER(L32,1/3))</f>
        <v>0.52087963041392149</v>
      </c>
      <c r="M34" s="11">
        <f t="shared" si="5"/>
        <v>0.70303036085772441</v>
      </c>
      <c r="N34" s="11">
        <f t="shared" si="5"/>
        <v>0.81256079297251904</v>
      </c>
      <c r="O34" s="11">
        <f t="shared" si="5"/>
        <v>0.95570501106370886</v>
      </c>
      <c r="P34" s="11">
        <f t="shared" si="5"/>
        <v>1.0876024913126197</v>
      </c>
      <c r="Q34" s="11">
        <f t="shared" si="5"/>
        <v>1.201998775500718</v>
      </c>
    </row>
    <row r="35" spans="1:18" x14ac:dyDescent="0.25">
      <c r="A35" s="6" t="s">
        <v>12</v>
      </c>
      <c r="B35" s="6">
        <v>195</v>
      </c>
      <c r="C35" s="6">
        <v>272</v>
      </c>
      <c r="D35" s="6">
        <v>396</v>
      </c>
      <c r="E35" s="6">
        <v>510</v>
      </c>
      <c r="F35" s="6">
        <v>631</v>
      </c>
      <c r="G35" s="6">
        <v>710</v>
      </c>
      <c r="H35" s="6">
        <v>818</v>
      </c>
      <c r="J35" s="6" t="s">
        <v>24</v>
      </c>
      <c r="K35" s="11">
        <f>K33/(LOG(K32,10)*K32)</f>
        <v>9.7364945740466543E-5</v>
      </c>
      <c r="L35" s="11">
        <f t="shared" ref="L35:Q35" si="6">L33/(LOG(L32,10)*L32)</f>
        <v>9.5946848272252482E-5</v>
      </c>
      <c r="M35" s="11">
        <f t="shared" si="6"/>
        <v>1.1159911343911342E-4</v>
      </c>
      <c r="N35" s="11">
        <f t="shared" si="6"/>
        <v>1.1422338588941905E-4</v>
      </c>
      <c r="O35" s="11">
        <f t="shared" si="6"/>
        <v>1.2122490054413192E-4</v>
      </c>
      <c r="P35" s="11">
        <f t="shared" si="6"/>
        <v>1.2620508947715231E-4</v>
      </c>
      <c r="Q35" s="11">
        <f t="shared" si="6"/>
        <v>1.2894633978387869E-4</v>
      </c>
    </row>
    <row r="36" spans="1:18" x14ac:dyDescent="0.25">
      <c r="A36" s="6" t="s">
        <v>13</v>
      </c>
      <c r="B36" s="6">
        <v>217</v>
      </c>
      <c r="C36" s="6">
        <v>351</v>
      </c>
      <c r="D36" s="6">
        <v>465</v>
      </c>
      <c r="E36" s="6">
        <v>578</v>
      </c>
      <c r="F36" s="6">
        <v>719</v>
      </c>
      <c r="G36" s="6">
        <v>816</v>
      </c>
      <c r="H36" s="6">
        <v>985</v>
      </c>
      <c r="J36" s="6" t="s">
        <v>25</v>
      </c>
      <c r="K36" s="11">
        <f>K33/(LOG(K32,10)*K32*LOG(K32,10))</f>
        <v>1.777653272392282E-5</v>
      </c>
      <c r="L36" s="11">
        <f t="shared" ref="L36:Q36" si="7">L33/(LOG(L32,10)*L32*LOG(L32,10))</f>
        <v>1.7127065476053284E-5</v>
      </c>
      <c r="M36" s="11">
        <f t="shared" si="7"/>
        <v>1.95823303779813E-5</v>
      </c>
      <c r="N36" s="11">
        <f t="shared" si="7"/>
        <v>1.9768154369762325E-5</v>
      </c>
      <c r="O36" s="11">
        <f t="shared" si="7"/>
        <v>2.073958378700458E-5</v>
      </c>
      <c r="P36" s="11">
        <f t="shared" si="7"/>
        <v>2.1379496120719488E-5</v>
      </c>
      <c r="Q36" s="11">
        <f t="shared" si="7"/>
        <v>2.165621228551889E-5</v>
      </c>
    </row>
    <row r="37" spans="1:18" x14ac:dyDescent="0.25">
      <c r="A37" s="6" t="s">
        <v>23</v>
      </c>
      <c r="B37" s="6">
        <f>B35/(LOG(B32,10)*POWER(B32,1/3))</f>
        <v>0.53181238389966989</v>
      </c>
      <c r="C37" s="6">
        <f t="shared" ref="C37:H37" si="8">C35/(LOG(C32,10)*POWER(C32,1/3))</f>
        <v>0.65897329987249609</v>
      </c>
      <c r="D37" s="6">
        <f t="shared" si="8"/>
        <v>0.87547177012471344</v>
      </c>
      <c r="E37" s="6">
        <f t="shared" si="8"/>
        <v>1.0464798091312746</v>
      </c>
      <c r="F37" s="6">
        <f t="shared" si="8"/>
        <v>1.2158263346395168</v>
      </c>
      <c r="G37" s="6">
        <f t="shared" si="8"/>
        <v>1.2956338403220804</v>
      </c>
      <c r="H37" s="6">
        <f t="shared" si="8"/>
        <v>1.422916061301863</v>
      </c>
      <c r="J37" s="6" t="s">
        <v>26</v>
      </c>
      <c r="K37" s="11">
        <f>K33/(K32*POWER(LOG(K32,10),3))</f>
        <v>3.2455737871721702E-6</v>
      </c>
      <c r="L37" s="11">
        <f t="shared" ref="L37:Q37" si="9">L33/(L32*POWER(LOG(L32,10),3))</f>
        <v>3.0572799117764057E-6</v>
      </c>
      <c r="M37" s="11">
        <f t="shared" si="9"/>
        <v>3.4361174673813397E-6</v>
      </c>
      <c r="N37" s="11">
        <f t="shared" si="9"/>
        <v>3.42119018924086E-6</v>
      </c>
      <c r="O37" s="11">
        <f t="shared" si="9"/>
        <v>3.5482011841419854E-6</v>
      </c>
      <c r="P37" s="11">
        <f t="shared" si="9"/>
        <v>3.6217466052239381E-6</v>
      </c>
      <c r="Q37" s="11">
        <f t="shared" si="9"/>
        <v>3.637106189609689E-6</v>
      </c>
    </row>
    <row r="38" spans="1:18" x14ac:dyDescent="0.25">
      <c r="A38" s="6" t="s">
        <v>24</v>
      </c>
      <c r="B38" s="6">
        <f>B33/(LOG(B32,10)*B32)</f>
        <v>1.0588437849275736E-4</v>
      </c>
      <c r="C38" s="6">
        <f>C33/(LOG(C32,10)*C32)</f>
        <v>1.1111983823158542E-4</v>
      </c>
      <c r="D38" s="6">
        <f>D33/(LOG(D32,10)*D32)</f>
        <v>1.2318015351298368E-4</v>
      </c>
      <c r="E38" s="6">
        <f t="shared" ref="E38:H38" si="10">E33/(LOG(E32,10)*E32)</f>
        <v>1.3297217397732875E-4</v>
      </c>
      <c r="F38" s="6">
        <f t="shared" si="10"/>
        <v>1.351559879050503E-4</v>
      </c>
      <c r="G38" s="6">
        <f t="shared" si="10"/>
        <v>1.4505115149639149E-4</v>
      </c>
      <c r="H38" s="6">
        <f t="shared" si="10"/>
        <v>1.5189916148202208E-4</v>
      </c>
      <c r="J38" s="10" t="s">
        <v>27</v>
      </c>
      <c r="K38" s="12">
        <f>K33/(K32*POWER(LOG(K32,10),4))</f>
        <v>5.925648928040551E-7</v>
      </c>
      <c r="L38" s="12">
        <f t="shared" ref="L38:Q38" si="11">L33/(L32*POWER(LOG(L32,10),4))</f>
        <v>5.4574208710886736E-7</v>
      </c>
      <c r="M38" s="12">
        <f>M33/(M32*POWER(LOG(M32,10),4))</f>
        <v>6.0293657709498309E-7</v>
      </c>
      <c r="N38" s="12">
        <f t="shared" si="11"/>
        <v>5.9209079876780804E-7</v>
      </c>
      <c r="O38" s="12">
        <f t="shared" si="11"/>
        <v>6.0703878016275858E-7</v>
      </c>
      <c r="P38" s="12">
        <f t="shared" si="11"/>
        <v>6.1353403271927479E-7</v>
      </c>
      <c r="Q38" s="12">
        <f t="shared" si="11"/>
        <v>6.1084280390725528E-7</v>
      </c>
    </row>
    <row r="39" spans="1:18" x14ac:dyDescent="0.25">
      <c r="A39" s="6" t="s">
        <v>25</v>
      </c>
      <c r="B39" s="11">
        <f>B33/(LOG(B32,10)*B32*LOG(B32,10))</f>
        <v>1.9331979337266066E-5</v>
      </c>
      <c r="C39" s="11">
        <f>C33/(LOG(C32,10)*C32*LOG(C32,10))</f>
        <v>1.9835531644359384E-5</v>
      </c>
      <c r="D39" s="11">
        <f>D33/(LOG(D32,10)*D32*LOG(D32,10))</f>
        <v>2.1614459002111435E-5</v>
      </c>
      <c r="E39" s="11">
        <f>E33/(LOG(E32,10)*E32*LOG(E32,10))</f>
        <v>2.3012927182980887E-5</v>
      </c>
      <c r="F39" s="11">
        <f t="shared" ref="F39:H39" si="12">F33/(LOG(F32,10)*F32*LOG(F32,10))</f>
        <v>2.3122963375430509E-5</v>
      </c>
      <c r="G39" s="11">
        <f t="shared" si="12"/>
        <v>2.4572071883712837E-5</v>
      </c>
      <c r="H39" s="11">
        <f t="shared" si="12"/>
        <v>2.5511080753129342E-5</v>
      </c>
    </row>
    <row r="41" spans="1:18" ht="15.75" thickBot="1" x14ac:dyDescent="0.3">
      <c r="J41" s="6" t="s">
        <v>14</v>
      </c>
      <c r="K41" s="6">
        <v>300028</v>
      </c>
      <c r="L41" s="6">
        <v>400000</v>
      </c>
      <c r="M41" s="6">
        <v>500000</v>
      </c>
      <c r="N41" s="6">
        <v>600000</v>
      </c>
      <c r="O41" s="6">
        <v>700000</v>
      </c>
      <c r="P41" s="6">
        <v>800000</v>
      </c>
      <c r="Q41" s="6">
        <v>900000</v>
      </c>
      <c r="R41" s="6">
        <v>1000000</v>
      </c>
    </row>
    <row r="42" spans="1:18" x14ac:dyDescent="0.25">
      <c r="A42" s="3" t="s">
        <v>15</v>
      </c>
      <c r="J42" s="6" t="s">
        <v>10</v>
      </c>
      <c r="K42" s="6">
        <v>131</v>
      </c>
      <c r="L42" s="6">
        <v>191</v>
      </c>
      <c r="M42" s="6">
        <v>261</v>
      </c>
      <c r="N42" s="6">
        <v>333</v>
      </c>
      <c r="O42" s="6">
        <v>421</v>
      </c>
      <c r="P42" s="6">
        <v>515</v>
      </c>
      <c r="Q42" s="6">
        <v>579</v>
      </c>
      <c r="R42" s="6">
        <v>663</v>
      </c>
    </row>
    <row r="43" spans="1:18" x14ac:dyDescent="0.25">
      <c r="A43" s="4" t="s">
        <v>16</v>
      </c>
      <c r="J43" s="6" t="s">
        <v>23</v>
      </c>
      <c r="K43" s="11">
        <f>K42/(LOG(K41,10)*POWER(K41,1/3))</f>
        <v>0.35726883226080391</v>
      </c>
      <c r="L43" s="11">
        <f t="shared" ref="L43:Q43" si="13">L42/(LOG(L41,10)*POWER(L41,1/3))</f>
        <v>0.46273492748399542</v>
      </c>
      <c r="M43" s="11">
        <f t="shared" si="13"/>
        <v>0.57701548485492471</v>
      </c>
      <c r="N43" s="11">
        <f t="shared" si="13"/>
        <v>0.68328975772689104</v>
      </c>
      <c r="O43" s="11">
        <f t="shared" si="13"/>
        <v>0.81119316463270452</v>
      </c>
      <c r="P43" s="11">
        <f t="shared" si="13"/>
        <v>0.93979074333221324</v>
      </c>
      <c r="Q43" s="11">
        <f t="shared" si="13"/>
        <v>1.0071740825107318</v>
      </c>
      <c r="R43" s="11">
        <f>R42/(LOG(R41,10)*POWER(R41,1/3))</f>
        <v>1.1050000000000006</v>
      </c>
    </row>
    <row r="44" spans="1:18" x14ac:dyDescent="0.25">
      <c r="A44" s="4" t="s">
        <v>15</v>
      </c>
      <c r="J44" s="6" t="s">
        <v>32</v>
      </c>
      <c r="K44" s="11">
        <f>K42/(LOG(K41,10)*K41)</f>
        <v>7.9717549325006973E-5</v>
      </c>
      <c r="L44" s="11">
        <f t="shared" ref="L44:Q44" si="14">L42/(LOG(L41,10)*L41)</f>
        <v>8.5236502418605697E-5</v>
      </c>
      <c r="M44" s="11">
        <f>M42/(LOG(M41,10)*M41)</f>
        <v>9.1595498766064792E-5</v>
      </c>
      <c r="N44" s="11">
        <f t="shared" si="14"/>
        <v>9.6051483588829658E-5</v>
      </c>
      <c r="O44" s="11">
        <f t="shared" si="14"/>
        <v>1.0289452243766036E-4</v>
      </c>
      <c r="P44" s="11">
        <f t="shared" si="14"/>
        <v>1.0905305550458631E-4</v>
      </c>
      <c r="Q44" s="11">
        <f t="shared" si="14"/>
        <v>1.08046209457114E-4</v>
      </c>
      <c r="R44" s="11">
        <f t="shared" ref="R44" si="15">R42/(LOG(R41,10)*R41)</f>
        <v>1.1050000000000002E-4</v>
      </c>
    </row>
    <row r="45" spans="1:18" x14ac:dyDescent="0.25">
      <c r="A45" s="4" t="s">
        <v>17</v>
      </c>
      <c r="J45" s="6" t="s">
        <v>31</v>
      </c>
      <c r="K45" s="11">
        <f>K42/(LOG(K41,10)*K41*LOG(K41,10))</f>
        <v>1.4554536167711808E-5</v>
      </c>
      <c r="L45" s="11">
        <f t="shared" ref="L45:Q45" si="16">L42/(LOG(L41,10)*L41*LOG(L41,10))</f>
        <v>1.52152070043078E-5</v>
      </c>
      <c r="M45" s="11">
        <f t="shared" si="16"/>
        <v>1.6072290027211067E-5</v>
      </c>
      <c r="N45" s="11">
        <f t="shared" si="16"/>
        <v>1.6623220720027409E-5</v>
      </c>
      <c r="O45" s="11">
        <f t="shared" si="16"/>
        <v>1.7603558012759935E-5</v>
      </c>
      <c r="P45" s="11">
        <f t="shared" si="16"/>
        <v>1.8473893460017678E-5</v>
      </c>
      <c r="Q45" s="11">
        <f t="shared" si="16"/>
        <v>1.8146088152410182E-5</v>
      </c>
      <c r="R45" s="11">
        <f t="shared" ref="R45" si="17">R42/(LOG(R41,10)*R41*LOG(R41,10))</f>
        <v>1.8416666666666669E-5</v>
      </c>
    </row>
    <row r="46" spans="1:18" x14ac:dyDescent="0.25">
      <c r="A46" s="4" t="s">
        <v>15</v>
      </c>
      <c r="J46" s="6" t="s">
        <v>30</v>
      </c>
      <c r="K46" s="11">
        <f>K42/(K41*POWER(LOG(K41,10),3))</f>
        <v>2.6573135382472143E-6</v>
      </c>
      <c r="L46" s="11">
        <f t="shared" ref="L46:Q46" si="18">L42/(L41*POWER(LOG(L41,10),3))</f>
        <v>2.7160021541827604E-6</v>
      </c>
      <c r="M46" s="11">
        <f t="shared" si="18"/>
        <v>2.8202096194544958E-6</v>
      </c>
      <c r="N46" s="11">
        <f t="shared" si="18"/>
        <v>2.876909931861632E-6</v>
      </c>
      <c r="O46" s="11">
        <f t="shared" si="18"/>
        <v>3.011678827668903E-6</v>
      </c>
      <c r="P46" s="11">
        <f t="shared" si="18"/>
        <v>3.1295293652522282E-6</v>
      </c>
      <c r="Q46" s="11">
        <f t="shared" si="18"/>
        <v>3.0475897015687552E-6</v>
      </c>
      <c r="R46" s="11">
        <f t="shared" ref="R46" si="19">R42/(R41*POWER(LOG(R41,10),3))</f>
        <v>3.0694444444444463E-6</v>
      </c>
    </row>
    <row r="47" spans="1:18" ht="15.75" thickBot="1" x14ac:dyDescent="0.3">
      <c r="A47" s="5" t="s">
        <v>17</v>
      </c>
      <c r="J47" s="10" t="s">
        <v>27</v>
      </c>
      <c r="K47" s="12">
        <f>K42/(K41*POWER(LOG(K41,10),4))</f>
        <v>4.8516250598332009E-7</v>
      </c>
      <c r="L47" s="12">
        <f t="shared" ref="L47" si="20">L42/(L41*POWER(LOG(L41,10),4))</f>
        <v>4.8482204017578455E-7</v>
      </c>
      <c r="M47" s="12">
        <f>M42/(M41*POWER(LOG(M41,10),4))</f>
        <v>4.9486303969116542E-7</v>
      </c>
      <c r="N47" s="12">
        <f t="shared" ref="N47:Q47" si="21">N42/(N41*POWER(LOG(N41,10),4))</f>
        <v>4.9789453532747491E-7</v>
      </c>
      <c r="O47" s="12">
        <f t="shared" si="21"/>
        <v>5.1524864203330926E-7</v>
      </c>
      <c r="P47" s="12">
        <f t="shared" si="21"/>
        <v>5.3015105176246064E-7</v>
      </c>
      <c r="Q47" s="12">
        <f t="shared" si="21"/>
        <v>5.118349977746756E-7</v>
      </c>
      <c r="R47" s="12">
        <f t="shared" ref="R47" si="22">R42/(R41*POWER(LOG(R41,10),4))</f>
        <v>5.1157407407407449E-7</v>
      </c>
    </row>
    <row r="48" spans="1:18" ht="15.75" thickBot="1" x14ac:dyDescent="0.3">
      <c r="A48" s="9" t="s">
        <v>18</v>
      </c>
    </row>
    <row r="49" spans="1:18" x14ac:dyDescent="0.25">
      <c r="A49" s="8" t="s">
        <v>14</v>
      </c>
      <c r="B49" s="6">
        <v>600000</v>
      </c>
      <c r="C49" s="6">
        <v>800000</v>
      </c>
      <c r="D49" s="6">
        <v>900000</v>
      </c>
    </row>
    <row r="50" spans="1:18" x14ac:dyDescent="0.25">
      <c r="A50" s="6" t="s">
        <v>10</v>
      </c>
      <c r="B50" s="6">
        <v>449</v>
      </c>
      <c r="C50" s="6">
        <v>691</v>
      </c>
      <c r="D50" s="6">
        <v>829</v>
      </c>
      <c r="J50" s="6" t="s">
        <v>37</v>
      </c>
      <c r="K50" s="6">
        <v>300028</v>
      </c>
      <c r="L50" s="6">
        <v>400000</v>
      </c>
      <c r="M50" s="6">
        <v>500000</v>
      </c>
      <c r="N50" s="6">
        <v>600000</v>
      </c>
      <c r="O50" s="6">
        <v>700000</v>
      </c>
      <c r="P50" s="6">
        <v>800000</v>
      </c>
      <c r="Q50" s="6">
        <v>900000</v>
      </c>
      <c r="R50" s="6">
        <v>1000000</v>
      </c>
    </row>
    <row r="51" spans="1:18" x14ac:dyDescent="0.25">
      <c r="A51" s="6" t="s">
        <v>11</v>
      </c>
      <c r="B51" s="7">
        <v>448</v>
      </c>
      <c r="C51" s="7">
        <v>605</v>
      </c>
      <c r="D51" s="7">
        <v>741</v>
      </c>
      <c r="J51" s="6" t="s">
        <v>38</v>
      </c>
      <c r="K51" s="6">
        <v>419</v>
      </c>
      <c r="L51" s="6">
        <v>3071</v>
      </c>
      <c r="M51" s="6">
        <v>1823</v>
      </c>
      <c r="N51" s="6">
        <v>1112</v>
      </c>
      <c r="O51" s="6">
        <v>810</v>
      </c>
      <c r="P51" s="6">
        <v>540</v>
      </c>
      <c r="Q51" s="6">
        <v>469</v>
      </c>
      <c r="R51" s="6">
        <v>301</v>
      </c>
    </row>
    <row r="52" spans="1:18" x14ac:dyDescent="0.25">
      <c r="A52" s="6" t="s">
        <v>12</v>
      </c>
      <c r="B52" s="6">
        <v>458</v>
      </c>
      <c r="C52" s="6">
        <v>667</v>
      </c>
      <c r="D52" s="6">
        <v>778</v>
      </c>
      <c r="J52" s="6" t="s">
        <v>33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</row>
    <row r="53" spans="1:18" x14ac:dyDescent="0.25">
      <c r="A53" s="6" t="s">
        <v>13</v>
      </c>
      <c r="B53" s="6">
        <v>483</v>
      </c>
      <c r="C53" s="6">
        <v>700</v>
      </c>
      <c r="D53" s="6">
        <v>811</v>
      </c>
      <c r="J53" s="6" t="s">
        <v>34</v>
      </c>
      <c r="K53" s="6">
        <v>6</v>
      </c>
      <c r="L53" s="6">
        <v>2</v>
      </c>
      <c r="M53" s="6">
        <v>5</v>
      </c>
      <c r="N53" s="6">
        <v>48</v>
      </c>
      <c r="O53" s="6">
        <v>117</v>
      </c>
      <c r="P53" s="6">
        <v>181</v>
      </c>
      <c r="Q53" s="6">
        <v>277</v>
      </c>
      <c r="R53" s="6">
        <v>302</v>
      </c>
    </row>
    <row r="54" spans="1:18" ht="15.75" thickBot="1" x14ac:dyDescent="0.3">
      <c r="B54">
        <f>B51/(LOG(B49,10)*POWER(B49,1/3))</f>
        <v>0.91926069508002162</v>
      </c>
      <c r="C54">
        <f>C51/(LOG(C49,10)*POWER(C49,1/3))</f>
        <v>1.104026018865998</v>
      </c>
      <c r="D54">
        <f>D51/(LOG(D49,10)*POWER(D49,1/3))</f>
        <v>1.2889740848712476</v>
      </c>
      <c r="J54" s="6" t="s">
        <v>35</v>
      </c>
      <c r="K54" s="6">
        <v>0</v>
      </c>
      <c r="L54" s="6">
        <v>2</v>
      </c>
      <c r="M54" s="6">
        <v>3</v>
      </c>
      <c r="N54" s="6">
        <v>4</v>
      </c>
      <c r="O54" s="6">
        <v>6</v>
      </c>
      <c r="P54" s="6">
        <v>13</v>
      </c>
      <c r="Q54" s="6">
        <v>27</v>
      </c>
      <c r="R54" s="6">
        <v>43</v>
      </c>
    </row>
    <row r="55" spans="1:18" ht="15.75" thickBot="1" x14ac:dyDescent="0.3">
      <c r="A55" s="9" t="s">
        <v>19</v>
      </c>
      <c r="J55" s="6" t="s">
        <v>36</v>
      </c>
      <c r="K55" s="6">
        <v>4</v>
      </c>
      <c r="L55" s="6">
        <v>6</v>
      </c>
      <c r="M55" s="6">
        <v>11</v>
      </c>
      <c r="N55" s="6">
        <v>18</v>
      </c>
      <c r="O55" s="6">
        <v>38</v>
      </c>
      <c r="P55" s="6">
        <v>80</v>
      </c>
      <c r="Q55" s="6">
        <v>118</v>
      </c>
      <c r="R55" s="6">
        <v>149</v>
      </c>
    </row>
    <row r="56" spans="1:18" x14ac:dyDescent="0.25">
      <c r="A56" s="8" t="s">
        <v>14</v>
      </c>
      <c r="B56" s="6">
        <v>600000</v>
      </c>
      <c r="C56" s="6">
        <v>800000</v>
      </c>
      <c r="D56" s="6">
        <v>900000</v>
      </c>
    </row>
    <row r="57" spans="1:18" x14ac:dyDescent="0.25">
      <c r="A57" s="6" t="s">
        <v>10</v>
      </c>
      <c r="B57" s="6">
        <v>488</v>
      </c>
      <c r="C57" s="6">
        <v>718</v>
      </c>
      <c r="D57" s="6">
        <v>984</v>
      </c>
    </row>
    <row r="58" spans="1:18" x14ac:dyDescent="0.25">
      <c r="A58" s="6" t="s">
        <v>11</v>
      </c>
      <c r="B58" s="6">
        <v>461</v>
      </c>
      <c r="C58" s="7">
        <v>608</v>
      </c>
      <c r="D58" s="6">
        <v>769</v>
      </c>
    </row>
    <row r="59" spans="1:18" x14ac:dyDescent="0.25">
      <c r="A59" s="6" t="s">
        <v>12</v>
      </c>
      <c r="B59" s="7">
        <v>435</v>
      </c>
      <c r="C59" s="6">
        <v>621</v>
      </c>
      <c r="D59" s="7">
        <v>679</v>
      </c>
    </row>
    <row r="60" spans="1:18" x14ac:dyDescent="0.25">
      <c r="A60" s="6" t="s">
        <v>13</v>
      </c>
      <c r="B60" s="6">
        <v>479</v>
      </c>
      <c r="C60" s="6">
        <v>662</v>
      </c>
      <c r="D60" s="6">
        <v>831</v>
      </c>
      <c r="J60" s="6" t="s">
        <v>41</v>
      </c>
      <c r="K60" s="6">
        <v>300028</v>
      </c>
      <c r="L60" s="6">
        <v>400000</v>
      </c>
      <c r="M60" s="6">
        <v>500000</v>
      </c>
      <c r="N60" s="6">
        <v>600000</v>
      </c>
      <c r="O60" s="6">
        <v>700000</v>
      </c>
      <c r="P60" s="6">
        <v>800000</v>
      </c>
      <c r="Q60" s="6">
        <v>900000</v>
      </c>
      <c r="R60" s="6">
        <v>1000000</v>
      </c>
    </row>
    <row r="61" spans="1:18" ht="15.75" thickBot="1" x14ac:dyDescent="0.3">
      <c r="J61" s="6" t="s">
        <v>39</v>
      </c>
      <c r="K61" s="6">
        <v>3</v>
      </c>
      <c r="L61" s="6">
        <v>3</v>
      </c>
      <c r="M61" s="6">
        <v>3</v>
      </c>
      <c r="N61" s="6">
        <v>3</v>
      </c>
      <c r="O61" s="6">
        <v>3</v>
      </c>
      <c r="P61" s="6">
        <v>3</v>
      </c>
      <c r="Q61" s="6">
        <v>3</v>
      </c>
      <c r="R61" s="6">
        <v>3</v>
      </c>
    </row>
    <row r="62" spans="1:18" ht="15.75" thickBot="1" x14ac:dyDescent="0.3">
      <c r="A62" s="9" t="s">
        <v>20</v>
      </c>
      <c r="J62" s="6" t="s">
        <v>40</v>
      </c>
      <c r="K62" s="6">
        <v>10340</v>
      </c>
      <c r="L62" s="6">
        <v>374635</v>
      </c>
      <c r="M62" s="6">
        <v>464797</v>
      </c>
      <c r="N62" s="6">
        <v>552987</v>
      </c>
      <c r="O62" s="6">
        <v>644984</v>
      </c>
      <c r="P62" s="6">
        <v>739707</v>
      </c>
      <c r="Q62" s="6">
        <v>841599</v>
      </c>
      <c r="R62" s="6">
        <v>875246</v>
      </c>
    </row>
    <row r="63" spans="1:18" x14ac:dyDescent="0.25">
      <c r="A63" s="8" t="s">
        <v>14</v>
      </c>
      <c r="B63" s="6">
        <v>600000</v>
      </c>
      <c r="C63" s="6">
        <v>800000</v>
      </c>
      <c r="D63" s="6">
        <v>900000</v>
      </c>
      <c r="J63" s="6" t="s">
        <v>43</v>
      </c>
      <c r="K63" s="6">
        <v>900084</v>
      </c>
      <c r="L63" s="6">
        <v>1200000</v>
      </c>
      <c r="M63" s="6">
        <v>1500000</v>
      </c>
      <c r="N63" s="6">
        <v>1800000</v>
      </c>
      <c r="O63" s="6">
        <v>2100000</v>
      </c>
      <c r="P63" s="6">
        <v>2400000</v>
      </c>
      <c r="Q63" s="6">
        <v>2700000</v>
      </c>
      <c r="R63" s="6">
        <v>3000000</v>
      </c>
    </row>
    <row r="64" spans="1:18" x14ac:dyDescent="0.25">
      <c r="A64" s="6" t="s">
        <v>10</v>
      </c>
      <c r="B64" s="6">
        <v>492</v>
      </c>
      <c r="C64" s="6">
        <v>693</v>
      </c>
      <c r="D64" s="6">
        <v>809</v>
      </c>
      <c r="J64" s="6" t="s">
        <v>42</v>
      </c>
      <c r="K64" s="6">
        <v>1237</v>
      </c>
      <c r="L64" s="6">
        <v>1233</v>
      </c>
      <c r="M64" s="6">
        <v>1233</v>
      </c>
      <c r="N64" s="6">
        <v>1233</v>
      </c>
      <c r="O64" s="6">
        <v>1233</v>
      </c>
      <c r="P64" s="6">
        <v>1233</v>
      </c>
      <c r="Q64" s="6">
        <v>1233</v>
      </c>
      <c r="R64" s="6">
        <v>1233</v>
      </c>
    </row>
    <row r="65" spans="1:18" x14ac:dyDescent="0.25">
      <c r="A65" s="6" t="s">
        <v>11</v>
      </c>
      <c r="B65" s="6">
        <v>481</v>
      </c>
      <c r="C65" s="6">
        <v>639</v>
      </c>
      <c r="D65" s="6">
        <v>710</v>
      </c>
      <c r="J65" s="6" t="s">
        <v>44</v>
      </c>
      <c r="K65" s="6">
        <v>3</v>
      </c>
      <c r="L65" s="6">
        <v>3</v>
      </c>
      <c r="M65" s="6">
        <v>3</v>
      </c>
      <c r="N65" s="6">
        <v>3</v>
      </c>
      <c r="O65" s="6">
        <v>3</v>
      </c>
      <c r="P65" s="6">
        <v>3</v>
      </c>
      <c r="Q65" s="6">
        <v>3</v>
      </c>
      <c r="R65" s="6">
        <v>3</v>
      </c>
    </row>
    <row r="66" spans="1:18" x14ac:dyDescent="0.25">
      <c r="A66" s="6" t="s">
        <v>12</v>
      </c>
      <c r="B66" s="6">
        <v>463</v>
      </c>
      <c r="C66" s="6">
        <v>636</v>
      </c>
      <c r="D66" s="7">
        <v>680</v>
      </c>
    </row>
    <row r="67" spans="1:18" x14ac:dyDescent="0.25">
      <c r="A67" s="6" t="s">
        <v>13</v>
      </c>
      <c r="B67" s="6">
        <v>489</v>
      </c>
      <c r="C67" s="6">
        <v>682</v>
      </c>
      <c r="D67" s="6">
        <v>887</v>
      </c>
    </row>
    <row r="68" spans="1:18" x14ac:dyDescent="0.25">
      <c r="A68" s="6" t="s">
        <v>22</v>
      </c>
      <c r="B68" s="7">
        <v>463</v>
      </c>
      <c r="C68" s="7">
        <v>605</v>
      </c>
      <c r="D68" s="6">
        <v>687</v>
      </c>
    </row>
    <row r="69" spans="1:18" ht="15.75" thickBot="1" x14ac:dyDescent="0.3"/>
    <row r="70" spans="1:18" ht="15.75" thickBot="1" x14ac:dyDescent="0.3">
      <c r="A70" s="9" t="s">
        <v>21</v>
      </c>
    </row>
    <row r="71" spans="1:18" x14ac:dyDescent="0.25">
      <c r="A71" s="8" t="s">
        <v>14</v>
      </c>
      <c r="B71" s="6">
        <v>600000</v>
      </c>
      <c r="C71" s="6">
        <v>800000</v>
      </c>
      <c r="D71" s="6">
        <v>900000</v>
      </c>
    </row>
    <row r="72" spans="1:18" x14ac:dyDescent="0.25">
      <c r="A72" s="6" t="s">
        <v>10</v>
      </c>
      <c r="B72" s="6">
        <v>459</v>
      </c>
      <c r="C72" s="6">
        <v>688</v>
      </c>
      <c r="D72" s="6">
        <v>776</v>
      </c>
    </row>
    <row r="73" spans="1:18" x14ac:dyDescent="0.25">
      <c r="A73" s="6" t="s">
        <v>11</v>
      </c>
      <c r="B73" s="6">
        <v>442</v>
      </c>
      <c r="C73" s="10">
        <v>605</v>
      </c>
      <c r="D73" s="6">
        <v>793</v>
      </c>
    </row>
    <row r="74" spans="1:18" x14ac:dyDescent="0.25">
      <c r="A74" s="6" t="s">
        <v>12</v>
      </c>
      <c r="B74" s="10">
        <v>435</v>
      </c>
      <c r="C74" s="6">
        <v>621</v>
      </c>
      <c r="D74" s="10">
        <v>679</v>
      </c>
    </row>
    <row r="75" spans="1:18" x14ac:dyDescent="0.25">
      <c r="A75" s="6" t="s">
        <v>22</v>
      </c>
      <c r="B75" s="6">
        <v>450</v>
      </c>
      <c r="C75" s="6">
        <v>628</v>
      </c>
      <c r="D75" s="6">
        <v>687</v>
      </c>
    </row>
    <row r="76" spans="1:18" ht="15.75" thickBot="1" x14ac:dyDescent="0.3"/>
    <row r="77" spans="1:18" x14ac:dyDescent="0.25">
      <c r="A77" s="3" t="s">
        <v>15</v>
      </c>
    </row>
    <row r="78" spans="1:18" x14ac:dyDescent="0.25">
      <c r="A78" s="4" t="s">
        <v>16</v>
      </c>
    </row>
    <row r="79" spans="1:18" x14ac:dyDescent="0.25">
      <c r="A79" s="4" t="s">
        <v>15</v>
      </c>
    </row>
    <row r="80" spans="1:18" x14ac:dyDescent="0.25">
      <c r="A80" s="4" t="s">
        <v>16</v>
      </c>
    </row>
    <row r="81" spans="1:4" x14ac:dyDescent="0.25">
      <c r="A81" s="4" t="s">
        <v>15</v>
      </c>
    </row>
    <row r="82" spans="1:4" ht="15.75" thickBot="1" x14ac:dyDescent="0.3">
      <c r="A82" s="5" t="s">
        <v>17</v>
      </c>
    </row>
    <row r="83" spans="1:4" ht="15.75" thickBot="1" x14ac:dyDescent="0.3">
      <c r="A83" s="9" t="s">
        <v>18</v>
      </c>
    </row>
    <row r="84" spans="1:4" x14ac:dyDescent="0.25">
      <c r="A84" s="8" t="s">
        <v>14</v>
      </c>
      <c r="B84" s="6">
        <v>600000</v>
      </c>
      <c r="C84" s="6">
        <v>800000</v>
      </c>
      <c r="D84" s="6">
        <v>900000</v>
      </c>
    </row>
    <row r="85" spans="1:4" x14ac:dyDescent="0.25">
      <c r="A85" s="6" t="s">
        <v>10</v>
      </c>
      <c r="B85" s="6">
        <v>435</v>
      </c>
      <c r="C85" s="6">
        <v>674</v>
      </c>
      <c r="D85" s="6">
        <v>837</v>
      </c>
    </row>
    <row r="86" spans="1:4" x14ac:dyDescent="0.25">
      <c r="A86" s="6" t="s">
        <v>11</v>
      </c>
      <c r="B86" s="7">
        <v>419</v>
      </c>
      <c r="C86" s="7">
        <v>599</v>
      </c>
      <c r="D86" s="7">
        <v>725</v>
      </c>
    </row>
    <row r="87" spans="1:4" x14ac:dyDescent="0.25">
      <c r="A87" s="6" t="s">
        <v>12</v>
      </c>
      <c r="B87" s="6">
        <v>432</v>
      </c>
      <c r="C87" s="6">
        <v>613</v>
      </c>
      <c r="D87" s="6">
        <v>757</v>
      </c>
    </row>
    <row r="88" spans="1:4" x14ac:dyDescent="0.25">
      <c r="A88" s="6" t="s">
        <v>13</v>
      </c>
      <c r="B88" s="6">
        <v>473</v>
      </c>
      <c r="C88" s="6">
        <v>659</v>
      </c>
      <c r="D88" s="6">
        <v>788</v>
      </c>
    </row>
    <row r="89" spans="1:4" ht="15.75" thickBot="1" x14ac:dyDescent="0.3"/>
    <row r="90" spans="1:4" ht="15.75" thickBot="1" x14ac:dyDescent="0.3">
      <c r="A90" s="9" t="s">
        <v>19</v>
      </c>
    </row>
    <row r="91" spans="1:4" x14ac:dyDescent="0.25">
      <c r="A91" s="8" t="s">
        <v>14</v>
      </c>
      <c r="B91" s="6">
        <v>600000</v>
      </c>
      <c r="C91" s="6">
        <v>800000</v>
      </c>
      <c r="D91" s="6">
        <v>900000</v>
      </c>
    </row>
    <row r="92" spans="1:4" x14ac:dyDescent="0.25">
      <c r="A92" s="6" t="s">
        <v>10</v>
      </c>
      <c r="B92" s="6">
        <v>452</v>
      </c>
      <c r="C92" s="6">
        <v>674</v>
      </c>
      <c r="D92" s="6">
        <v>858</v>
      </c>
    </row>
    <row r="93" spans="1:4" x14ac:dyDescent="0.25">
      <c r="A93" s="6" t="s">
        <v>11</v>
      </c>
      <c r="B93" s="6">
        <v>413</v>
      </c>
      <c r="C93" s="6">
        <v>625</v>
      </c>
      <c r="D93" s="6">
        <v>724</v>
      </c>
    </row>
    <row r="94" spans="1:4" x14ac:dyDescent="0.25">
      <c r="A94" s="6" t="s">
        <v>12</v>
      </c>
      <c r="B94" s="7">
        <v>402</v>
      </c>
      <c r="C94" s="7">
        <v>552</v>
      </c>
      <c r="D94" s="7">
        <v>685</v>
      </c>
    </row>
    <row r="95" spans="1:4" x14ac:dyDescent="0.25">
      <c r="A95" s="6" t="s">
        <v>13</v>
      </c>
      <c r="B95" s="6">
        <v>456</v>
      </c>
      <c r="C95" s="6">
        <v>634</v>
      </c>
      <c r="D95" s="6">
        <v>758</v>
      </c>
    </row>
    <row r="96" spans="1:4" ht="15.75" thickBot="1" x14ac:dyDescent="0.3"/>
    <row r="97" spans="1:4" ht="15.75" thickBot="1" x14ac:dyDescent="0.3">
      <c r="A97" s="9" t="s">
        <v>20</v>
      </c>
    </row>
    <row r="98" spans="1:4" x14ac:dyDescent="0.25">
      <c r="A98" s="8" t="s">
        <v>14</v>
      </c>
      <c r="B98" s="6">
        <v>600000</v>
      </c>
      <c r="C98" s="6">
        <v>800000</v>
      </c>
      <c r="D98" s="6">
        <v>900000</v>
      </c>
    </row>
    <row r="99" spans="1:4" x14ac:dyDescent="0.25">
      <c r="A99" s="6" t="s">
        <v>10</v>
      </c>
      <c r="B99" s="6">
        <v>450</v>
      </c>
      <c r="C99" s="6">
        <v>690</v>
      </c>
      <c r="D99" s="6">
        <v>840</v>
      </c>
    </row>
    <row r="100" spans="1:4" x14ac:dyDescent="0.25">
      <c r="A100" s="6" t="s">
        <v>11</v>
      </c>
      <c r="B100" s="6">
        <v>405</v>
      </c>
      <c r="C100" s="6">
        <v>625</v>
      </c>
      <c r="D100" s="6">
        <v>751</v>
      </c>
    </row>
    <row r="101" spans="1:4" x14ac:dyDescent="0.25">
      <c r="A101" s="6" t="s">
        <v>12</v>
      </c>
      <c r="B101" s="7">
        <v>417</v>
      </c>
      <c r="C101" s="6">
        <v>584</v>
      </c>
      <c r="D101" s="6">
        <v>718</v>
      </c>
    </row>
    <row r="102" spans="1:4" x14ac:dyDescent="0.25">
      <c r="A102" s="6" t="s">
        <v>13</v>
      </c>
      <c r="B102" s="6">
        <v>468</v>
      </c>
      <c r="C102" s="6">
        <v>636</v>
      </c>
      <c r="D102" s="6">
        <v>761</v>
      </c>
    </row>
    <row r="103" spans="1:4" x14ac:dyDescent="0.25">
      <c r="A103" s="6" t="s">
        <v>22</v>
      </c>
      <c r="B103" s="6">
        <v>435</v>
      </c>
      <c r="C103" s="7">
        <v>577</v>
      </c>
      <c r="D103" s="7">
        <v>695</v>
      </c>
    </row>
    <row r="104" spans="1:4" ht="15.75" thickBot="1" x14ac:dyDescent="0.3"/>
    <row r="105" spans="1:4" ht="15.75" thickBot="1" x14ac:dyDescent="0.3">
      <c r="A105" s="9" t="s">
        <v>21</v>
      </c>
    </row>
    <row r="106" spans="1:4" x14ac:dyDescent="0.25">
      <c r="A106" s="8" t="s">
        <v>14</v>
      </c>
      <c r="B106" s="6">
        <v>600000</v>
      </c>
      <c r="C106" s="6">
        <v>800000</v>
      </c>
      <c r="D106" s="6">
        <v>900000</v>
      </c>
    </row>
    <row r="107" spans="1:4" x14ac:dyDescent="0.25">
      <c r="A107" s="6" t="s">
        <v>10</v>
      </c>
      <c r="B107" s="6">
        <v>426</v>
      </c>
      <c r="C107" s="6">
        <v>702</v>
      </c>
      <c r="D107" s="6">
        <v>833</v>
      </c>
    </row>
    <row r="108" spans="1:4" x14ac:dyDescent="0.25">
      <c r="A108" s="6" t="s">
        <v>11</v>
      </c>
      <c r="B108" s="6">
        <v>419</v>
      </c>
      <c r="C108" s="6">
        <v>599</v>
      </c>
      <c r="D108" s="6">
        <v>725</v>
      </c>
    </row>
    <row r="109" spans="1:4" x14ac:dyDescent="0.25">
      <c r="A109" s="6" t="s">
        <v>12</v>
      </c>
      <c r="B109" s="10">
        <v>402</v>
      </c>
      <c r="C109" s="10">
        <v>552</v>
      </c>
      <c r="D109" s="10">
        <v>685</v>
      </c>
    </row>
    <row r="110" spans="1:4" x14ac:dyDescent="0.25">
      <c r="A110" s="6" t="s">
        <v>22</v>
      </c>
      <c r="B110" s="6">
        <v>435</v>
      </c>
      <c r="C110" s="6">
        <v>577</v>
      </c>
      <c r="D110" s="6">
        <v>695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3459-1157-4D93-8DC3-9F8F8372EC1C}">
  <dimension ref="A1:N68"/>
  <sheetViews>
    <sheetView tabSelected="1" topLeftCell="A17" zoomScale="90" zoomScaleNormal="90" workbookViewId="0">
      <selection activeCell="D77" sqref="D77"/>
    </sheetView>
  </sheetViews>
  <sheetFormatPr defaultRowHeight="15" x14ac:dyDescent="0.25"/>
  <cols>
    <col min="1" max="1" width="28.140625" customWidth="1"/>
    <col min="2" max="13" width="15.85546875" customWidth="1"/>
  </cols>
  <sheetData>
    <row r="1" spans="1:13" x14ac:dyDescent="0.25">
      <c r="A1" s="14" t="s">
        <v>45</v>
      </c>
    </row>
    <row r="2" spans="1:13" x14ac:dyDescent="0.25">
      <c r="A2" s="14" t="s">
        <v>10</v>
      </c>
    </row>
    <row r="3" spans="1:13" x14ac:dyDescent="0.25">
      <c r="A3" s="15" t="s">
        <v>47</v>
      </c>
      <c r="B3" s="16">
        <v>300000</v>
      </c>
      <c r="C3" s="15">
        <v>400000</v>
      </c>
      <c r="D3" s="15">
        <v>500000</v>
      </c>
      <c r="E3" s="15">
        <v>600000</v>
      </c>
      <c r="F3" s="15">
        <v>700000</v>
      </c>
      <c r="G3" s="15">
        <v>800000</v>
      </c>
      <c r="H3" s="15">
        <v>900000</v>
      </c>
      <c r="I3" s="15">
        <v>1000000</v>
      </c>
      <c r="J3" s="15">
        <v>2000000</v>
      </c>
      <c r="K3" s="15">
        <v>6000000</v>
      </c>
      <c r="L3" s="15">
        <v>10000000</v>
      </c>
      <c r="M3" s="15">
        <v>20000000</v>
      </c>
    </row>
    <row r="4" spans="1:13" x14ac:dyDescent="0.25">
      <c r="A4" s="8" t="s">
        <v>48</v>
      </c>
      <c r="B4" s="6">
        <v>25</v>
      </c>
      <c r="C4" s="6">
        <v>27</v>
      </c>
      <c r="D4" s="6">
        <v>32</v>
      </c>
      <c r="E4" s="6">
        <v>36</v>
      </c>
      <c r="F4" s="6">
        <v>40</v>
      </c>
      <c r="G4" s="6">
        <v>50</v>
      </c>
      <c r="H4" s="6">
        <v>45</v>
      </c>
      <c r="I4" s="6">
        <v>53</v>
      </c>
      <c r="J4" s="6">
        <v>88</v>
      </c>
      <c r="K4" s="6">
        <v>214</v>
      </c>
      <c r="L4" s="6">
        <v>351</v>
      </c>
      <c r="M4" s="6">
        <v>667</v>
      </c>
    </row>
    <row r="5" spans="1:13" x14ac:dyDescent="0.25">
      <c r="A5" s="17" t="s">
        <v>46</v>
      </c>
      <c r="B5" s="20">
        <v>167</v>
      </c>
      <c r="C5" s="20">
        <v>221</v>
      </c>
      <c r="D5" s="20">
        <v>269</v>
      </c>
      <c r="E5" s="20">
        <v>333</v>
      </c>
      <c r="F5" s="20">
        <v>414</v>
      </c>
      <c r="G5" s="20">
        <v>518</v>
      </c>
      <c r="H5" s="20">
        <v>666</v>
      </c>
      <c r="I5" s="20">
        <v>721</v>
      </c>
      <c r="J5" s="20">
        <v>1179</v>
      </c>
      <c r="K5" s="20">
        <v>5145</v>
      </c>
      <c r="L5" s="20">
        <v>10774</v>
      </c>
      <c r="M5" s="20">
        <v>26298</v>
      </c>
    </row>
    <row r="6" spans="1:13" x14ac:dyDescent="0.25">
      <c r="A6" s="6" t="s">
        <v>54</v>
      </c>
      <c r="B6" s="6">
        <v>840</v>
      </c>
      <c r="C6" s="6">
        <v>1185</v>
      </c>
      <c r="D6" s="6">
        <v>1335</v>
      </c>
      <c r="E6" s="6">
        <v>1446</v>
      </c>
      <c r="F6" s="6">
        <v>1503</v>
      </c>
      <c r="G6" s="6">
        <v>1522</v>
      </c>
      <c r="H6" s="6">
        <v>918</v>
      </c>
      <c r="I6" s="6">
        <v>1242</v>
      </c>
      <c r="J6" s="6">
        <v>2517</v>
      </c>
      <c r="K6" s="6">
        <v>3556</v>
      </c>
      <c r="L6" s="6">
        <v>4145</v>
      </c>
      <c r="M6" s="6">
        <v>5195</v>
      </c>
    </row>
    <row r="7" spans="1:13" x14ac:dyDescent="0.25">
      <c r="A7" s="6" t="s">
        <v>49</v>
      </c>
      <c r="B7" s="6">
        <v>3587</v>
      </c>
      <c r="C7" s="6">
        <v>4554</v>
      </c>
      <c r="D7" s="6">
        <v>4906</v>
      </c>
      <c r="E7" s="6">
        <v>5435</v>
      </c>
      <c r="F7" s="6">
        <v>5851</v>
      </c>
      <c r="G7" s="6">
        <v>5928</v>
      </c>
      <c r="H7" s="6">
        <v>3503</v>
      </c>
      <c r="I7" s="6">
        <v>4775</v>
      </c>
      <c r="J7" s="6">
        <v>10027</v>
      </c>
      <c r="K7" s="6">
        <v>14085</v>
      </c>
      <c r="L7" s="6">
        <v>16694</v>
      </c>
      <c r="M7" s="6">
        <v>20496</v>
      </c>
    </row>
    <row r="8" spans="1:13" x14ac:dyDescent="0.25">
      <c r="A8" s="6" t="s">
        <v>50</v>
      </c>
      <c r="B8" s="6">
        <v>276584</v>
      </c>
      <c r="C8" s="6">
        <v>360377</v>
      </c>
      <c r="D8" s="6">
        <v>453154</v>
      </c>
      <c r="E8" s="6">
        <v>555372</v>
      </c>
      <c r="F8" s="6">
        <v>647123</v>
      </c>
      <c r="G8" s="6">
        <v>754518</v>
      </c>
      <c r="H8" s="6">
        <v>815024</v>
      </c>
      <c r="I8" s="6">
        <v>929013</v>
      </c>
      <c r="J8" s="6">
        <v>1641173</v>
      </c>
      <c r="K8" s="6">
        <v>5054900</v>
      </c>
      <c r="L8" s="6">
        <v>8460762</v>
      </c>
      <c r="M8" s="6">
        <v>17383873</v>
      </c>
    </row>
    <row r="9" spans="1:13" x14ac:dyDescent="0.25">
      <c r="A9" s="6" t="s">
        <v>51</v>
      </c>
      <c r="B9" s="6">
        <v>308552</v>
      </c>
      <c r="C9" s="6">
        <v>400284</v>
      </c>
      <c r="D9" s="6">
        <v>494882</v>
      </c>
      <c r="E9" s="6">
        <v>602405</v>
      </c>
      <c r="F9" s="6">
        <v>699846</v>
      </c>
      <c r="G9" s="6">
        <v>811671</v>
      </c>
      <c r="H9" s="6">
        <v>882601</v>
      </c>
      <c r="I9" s="6">
        <v>993224</v>
      </c>
      <c r="J9" s="6">
        <v>1731762</v>
      </c>
      <c r="K9" s="6">
        <v>5239709</v>
      </c>
      <c r="L9" s="6">
        <v>8673707</v>
      </c>
      <c r="M9" s="6">
        <v>17792499</v>
      </c>
    </row>
    <row r="10" spans="1:13" x14ac:dyDescent="0.25">
      <c r="A10" s="6" t="s">
        <v>52</v>
      </c>
      <c r="B10" s="6">
        <v>1</v>
      </c>
      <c r="C10" s="6">
        <v>1</v>
      </c>
      <c r="D10" s="6">
        <v>12</v>
      </c>
      <c r="E10" s="6">
        <v>11</v>
      </c>
      <c r="F10" s="6">
        <v>14</v>
      </c>
      <c r="G10" s="6">
        <v>23</v>
      </c>
      <c r="H10" s="6">
        <v>88</v>
      </c>
      <c r="I10" s="6">
        <v>85</v>
      </c>
      <c r="J10" s="6">
        <v>93</v>
      </c>
      <c r="K10" s="6">
        <v>1713</v>
      </c>
      <c r="L10" s="6">
        <v>4798</v>
      </c>
      <c r="M10" s="6">
        <v>14009</v>
      </c>
    </row>
    <row r="11" spans="1:13" x14ac:dyDescent="0.25">
      <c r="A11" s="6" t="s">
        <v>53</v>
      </c>
      <c r="B11" s="6">
        <v>0</v>
      </c>
      <c r="C11" s="6">
        <v>4</v>
      </c>
      <c r="D11" s="6">
        <v>15</v>
      </c>
      <c r="E11" s="6">
        <v>12</v>
      </c>
      <c r="F11" s="6">
        <v>17</v>
      </c>
      <c r="G11" s="6">
        <v>21</v>
      </c>
      <c r="H11" s="6">
        <v>29</v>
      </c>
      <c r="I11" s="6">
        <v>34</v>
      </c>
      <c r="J11" s="6">
        <v>48</v>
      </c>
      <c r="K11" s="6">
        <v>503</v>
      </c>
      <c r="L11" s="6">
        <v>1557</v>
      </c>
      <c r="M11" s="6">
        <v>4783</v>
      </c>
    </row>
    <row r="13" spans="1:13" x14ac:dyDescent="0.25">
      <c r="A13" s="6" t="s">
        <v>32</v>
      </c>
      <c r="B13" s="13">
        <f>B5/(B3*LOG10(B3))</f>
        <v>1.0163489920676564E-4</v>
      </c>
      <c r="C13" s="13">
        <f>C5/(C3*LOG10(C3))</f>
        <v>9.8624434735664158E-5</v>
      </c>
      <c r="D13" s="13">
        <f t="shared" ref="D13:M13" si="0">D5/(D3*LOG10(D3))</f>
        <v>9.440302363245756E-5</v>
      </c>
      <c r="E13" s="13">
        <f t="shared" si="0"/>
        <v>9.6051483588829645E-5</v>
      </c>
      <c r="F13" s="13">
        <f t="shared" si="0"/>
        <v>1.0118368714772298E-4</v>
      </c>
      <c r="G13" s="13">
        <f t="shared" si="0"/>
        <v>1.0968831602208873E-4</v>
      </c>
      <c r="H13" s="13">
        <f t="shared" si="0"/>
        <v>1.2428113212165445E-4</v>
      </c>
      <c r="I13" s="13">
        <f t="shared" si="0"/>
        <v>1.2016666666666667E-4</v>
      </c>
      <c r="J13" s="13">
        <f t="shared" si="0"/>
        <v>9.35561329505908E-5</v>
      </c>
      <c r="K13" s="13">
        <f t="shared" si="0"/>
        <v>1.2650942245519609E-4</v>
      </c>
      <c r="L13" s="13">
        <f t="shared" si="0"/>
        <v>1.539142857142857E-4</v>
      </c>
      <c r="M13" s="13">
        <f t="shared" si="0"/>
        <v>1.8009787670793132E-4</v>
      </c>
    </row>
    <row r="14" spans="1:13" x14ac:dyDescent="0.25">
      <c r="A14" s="6" t="s">
        <v>31</v>
      </c>
      <c r="B14" s="13">
        <f>B5/(B3*LOG10(B3)*LOG10(B3))</f>
        <v>1.8556262401382174E-5</v>
      </c>
      <c r="C14" s="13">
        <f t="shared" ref="C14:M14" si="1">C5/(C3*LOG10(C3)*LOG10(C3))</f>
        <v>1.7605030093989646E-5</v>
      </c>
      <c r="D14" s="13">
        <f t="shared" si="1"/>
        <v>1.6564927269424428E-5</v>
      </c>
      <c r="E14" s="13">
        <f t="shared" si="1"/>
        <v>1.6623220720027402E-5</v>
      </c>
      <c r="F14" s="13">
        <f t="shared" si="1"/>
        <v>1.7310862273830431E-5</v>
      </c>
      <c r="G14" s="13">
        <f t="shared" si="1"/>
        <v>1.8581508373377002E-5</v>
      </c>
      <c r="H14" s="13">
        <f t="shared" si="1"/>
        <v>2.0872702434378546E-5</v>
      </c>
      <c r="I14" s="13">
        <f t="shared" si="1"/>
        <v>2.0027777777777777E-5</v>
      </c>
      <c r="J14" s="13">
        <f t="shared" si="1"/>
        <v>1.484775235397561E-5</v>
      </c>
      <c r="K14" s="13">
        <f t="shared" si="1"/>
        <v>1.8664296174865625E-5</v>
      </c>
      <c r="L14" s="13">
        <f t="shared" si="1"/>
        <v>2.1987755102040816E-5</v>
      </c>
      <c r="M14" s="13">
        <f t="shared" si="1"/>
        <v>2.4667461551985114E-5</v>
      </c>
    </row>
    <row r="15" spans="1:13" x14ac:dyDescent="0.25">
      <c r="A15" s="10" t="s">
        <v>30</v>
      </c>
      <c r="B15" s="18">
        <f>B5/(B3*LOG10(B3)*LOG10(B3)*LOG10(B3))</f>
        <v>3.3879590278181539E-6</v>
      </c>
      <c r="C15" s="18">
        <f t="shared" ref="C15:M15" si="2">C5/(C3*LOG10(C3)*LOG10(C3)*LOG10(C3))</f>
        <v>3.142599351174815E-6</v>
      </c>
      <c r="D15" s="18">
        <f t="shared" si="2"/>
        <v>2.9066528261810688E-6</v>
      </c>
      <c r="E15" s="18">
        <f t="shared" si="2"/>
        <v>2.8769099318616304E-6</v>
      </c>
      <c r="F15" s="18">
        <f t="shared" si="2"/>
        <v>2.9616034077314141E-6</v>
      </c>
      <c r="G15" s="18">
        <f t="shared" si="2"/>
        <v>3.1477596333993275E-6</v>
      </c>
      <c r="H15" s="18">
        <f t="shared" si="2"/>
        <v>3.5055176878148351E-6</v>
      </c>
      <c r="I15" s="18">
        <f t="shared" si="2"/>
        <v>3.3379629629629631E-6</v>
      </c>
      <c r="J15" s="18">
        <f t="shared" si="2"/>
        <v>2.3564008367192361E-6</v>
      </c>
      <c r="K15" s="18">
        <f t="shared" si="2"/>
        <v>2.7535968858483681E-6</v>
      </c>
      <c r="L15" s="18">
        <f t="shared" si="2"/>
        <v>3.1411078717201167E-6</v>
      </c>
      <c r="M15" s="18">
        <f t="shared" si="2"/>
        <v>3.3786276137250372E-6</v>
      </c>
    </row>
    <row r="17" spans="1:14" x14ac:dyDescent="0.25">
      <c r="A17" s="14" t="s">
        <v>56</v>
      </c>
    </row>
    <row r="18" spans="1:14" x14ac:dyDescent="0.25">
      <c r="A18" s="14" t="s">
        <v>55</v>
      </c>
    </row>
    <row r="19" spans="1:14" x14ac:dyDescent="0.25">
      <c r="A19" s="15" t="s">
        <v>47</v>
      </c>
      <c r="B19" s="15">
        <v>300000</v>
      </c>
      <c r="C19" s="15">
        <v>400000</v>
      </c>
      <c r="D19" s="15">
        <v>500000</v>
      </c>
      <c r="E19" s="15">
        <v>600000</v>
      </c>
      <c r="F19" s="15">
        <v>700000</v>
      </c>
      <c r="G19" s="15">
        <v>800000</v>
      </c>
      <c r="H19" s="15">
        <v>900000</v>
      </c>
      <c r="I19" s="15">
        <v>1000000</v>
      </c>
      <c r="J19" s="15">
        <v>2000000</v>
      </c>
      <c r="K19" s="15">
        <v>6000000</v>
      </c>
      <c r="L19" s="15">
        <v>10000000</v>
      </c>
      <c r="M19" s="15">
        <v>20000000</v>
      </c>
    </row>
    <row r="20" spans="1:14" x14ac:dyDescent="0.25">
      <c r="A20" s="17" t="s">
        <v>46</v>
      </c>
      <c r="B20" s="6"/>
      <c r="C20" s="6"/>
      <c r="D20" s="6"/>
      <c r="E20" s="6"/>
      <c r="F20" s="6"/>
      <c r="G20" s="6">
        <v>674</v>
      </c>
      <c r="H20" s="6">
        <v>727</v>
      </c>
      <c r="I20" s="6">
        <v>773</v>
      </c>
      <c r="J20" s="6">
        <v>1328</v>
      </c>
      <c r="K20" s="6">
        <v>4858</v>
      </c>
      <c r="L20" s="6">
        <v>8720</v>
      </c>
      <c r="M20" s="6">
        <v>19678</v>
      </c>
    </row>
    <row r="21" spans="1:14" x14ac:dyDescent="0.25">
      <c r="A21" s="6" t="s">
        <v>52</v>
      </c>
      <c r="B21" s="6"/>
      <c r="C21" s="6"/>
      <c r="D21" s="6"/>
      <c r="E21" s="6"/>
      <c r="F21" s="6"/>
      <c r="G21" s="6">
        <v>52</v>
      </c>
      <c r="H21" s="6">
        <v>29</v>
      </c>
      <c r="I21" s="6">
        <v>32</v>
      </c>
      <c r="J21" s="6">
        <v>28</v>
      </c>
      <c r="K21" s="6">
        <v>444</v>
      </c>
      <c r="L21" s="6">
        <v>1407</v>
      </c>
      <c r="M21" s="6">
        <v>4557</v>
      </c>
    </row>
    <row r="22" spans="1:14" x14ac:dyDescent="0.25">
      <c r="A22" s="6" t="s">
        <v>53</v>
      </c>
      <c r="B22" s="6"/>
      <c r="C22" s="6"/>
      <c r="D22" s="6"/>
      <c r="E22" s="6"/>
      <c r="F22" s="6"/>
      <c r="G22" s="6">
        <v>107</v>
      </c>
      <c r="H22" s="6">
        <v>148</v>
      </c>
      <c r="I22" s="6">
        <v>119</v>
      </c>
      <c r="J22" s="6">
        <v>136</v>
      </c>
      <c r="K22" s="6">
        <v>1373</v>
      </c>
      <c r="L22" s="6">
        <v>3044</v>
      </c>
      <c r="M22" s="6">
        <v>7996</v>
      </c>
    </row>
    <row r="24" spans="1:14" x14ac:dyDescent="0.25">
      <c r="A24" s="14" t="s">
        <v>57</v>
      </c>
    </row>
    <row r="25" spans="1:14" x14ac:dyDescent="0.25">
      <c r="A25" s="14" t="s">
        <v>55</v>
      </c>
    </row>
    <row r="26" spans="1:14" x14ac:dyDescent="0.25">
      <c r="A26" s="15" t="s">
        <v>47</v>
      </c>
      <c r="B26" s="15">
        <v>300000</v>
      </c>
      <c r="C26" s="15">
        <v>400000</v>
      </c>
      <c r="D26" s="15">
        <v>500000</v>
      </c>
      <c r="E26" s="15">
        <v>600000</v>
      </c>
      <c r="F26" s="15">
        <v>700000</v>
      </c>
      <c r="G26" s="15">
        <v>800000</v>
      </c>
      <c r="H26" s="15">
        <v>900000</v>
      </c>
      <c r="I26" s="15">
        <v>1000000</v>
      </c>
      <c r="J26" s="15">
        <v>2000000</v>
      </c>
      <c r="K26" s="15">
        <v>6000000</v>
      </c>
      <c r="L26" s="15">
        <v>10000000</v>
      </c>
      <c r="M26" s="15">
        <v>20000000</v>
      </c>
    </row>
    <row r="27" spans="1:14" x14ac:dyDescent="0.25">
      <c r="A27" s="17" t="s">
        <v>46</v>
      </c>
      <c r="B27" s="21">
        <v>178</v>
      </c>
      <c r="C27" s="21">
        <v>249</v>
      </c>
      <c r="D27" s="21">
        <v>281</v>
      </c>
      <c r="E27" s="21">
        <v>345</v>
      </c>
      <c r="F27" s="21">
        <v>419</v>
      </c>
      <c r="G27" s="21">
        <v>484</v>
      </c>
      <c r="H27" s="21">
        <v>590</v>
      </c>
      <c r="I27" s="21">
        <v>654</v>
      </c>
      <c r="J27" s="21">
        <v>1034</v>
      </c>
      <c r="K27" s="21">
        <v>3904</v>
      </c>
      <c r="L27" s="21">
        <v>7247</v>
      </c>
      <c r="M27" s="21">
        <v>17047</v>
      </c>
    </row>
    <row r="28" spans="1:14" x14ac:dyDescent="0.25">
      <c r="A28" s="6" t="s">
        <v>52</v>
      </c>
      <c r="B28" s="6">
        <v>1</v>
      </c>
      <c r="C28" s="6">
        <v>4</v>
      </c>
      <c r="D28" s="6">
        <v>11</v>
      </c>
      <c r="E28" s="6">
        <v>15</v>
      </c>
      <c r="F28" s="6">
        <v>17</v>
      </c>
      <c r="G28" s="6">
        <v>20</v>
      </c>
      <c r="H28" s="6">
        <v>25</v>
      </c>
      <c r="I28" s="6">
        <v>34</v>
      </c>
      <c r="J28" s="6">
        <v>32</v>
      </c>
      <c r="K28" s="6">
        <v>420</v>
      </c>
      <c r="L28" s="6">
        <v>1379</v>
      </c>
      <c r="M28" s="6">
        <v>4293</v>
      </c>
    </row>
    <row r="29" spans="1:14" x14ac:dyDescent="0.25">
      <c r="A29" s="6" t="s">
        <v>53</v>
      </c>
      <c r="B29" s="6">
        <v>3</v>
      </c>
      <c r="C29" s="6">
        <v>10</v>
      </c>
      <c r="D29" s="6">
        <v>21</v>
      </c>
      <c r="E29" s="6">
        <v>21</v>
      </c>
      <c r="F29" s="6">
        <v>25</v>
      </c>
      <c r="G29" s="6">
        <v>29</v>
      </c>
      <c r="H29" s="6">
        <v>46</v>
      </c>
      <c r="I29" s="6">
        <v>54</v>
      </c>
      <c r="J29" s="6">
        <v>52</v>
      </c>
      <c r="K29" s="6">
        <v>662</v>
      </c>
      <c r="L29" s="6">
        <v>1859</v>
      </c>
      <c r="M29" s="6">
        <v>5688</v>
      </c>
    </row>
    <row r="31" spans="1:14" x14ac:dyDescent="0.25">
      <c r="A31" s="6" t="s">
        <v>30</v>
      </c>
      <c r="B31" s="13">
        <f>B27/(B26*LOG10(B26)*LOG10(B26)*LOG10(B26))</f>
        <v>3.6111180056983914E-6</v>
      </c>
      <c r="C31" s="13">
        <f t="shared" ref="C31:M31" si="3">C27/(C26*LOG10(C26)*LOG10(C26)*LOG10(C26))</f>
        <v>3.5407567350340676E-6</v>
      </c>
      <c r="D31" s="13">
        <f t="shared" si="3"/>
        <v>3.0363176362709308E-6</v>
      </c>
      <c r="E31" s="13">
        <f t="shared" si="3"/>
        <v>2.9805823618386259E-6</v>
      </c>
      <c r="F31" s="13">
        <f t="shared" si="3"/>
        <v>2.9973715648296197E-6</v>
      </c>
      <c r="G31" s="13">
        <f t="shared" si="3"/>
        <v>2.9411499277321902E-6</v>
      </c>
      <c r="H31" s="13">
        <f t="shared" si="3"/>
        <v>3.1054886423584879E-6</v>
      </c>
      <c r="I31" s="13">
        <f t="shared" si="3"/>
        <v>3.0277777777777776E-6</v>
      </c>
      <c r="J31" s="13">
        <f t="shared" si="3"/>
        <v>2.066597510744436E-6</v>
      </c>
      <c r="K31" s="13">
        <f t="shared" si="3"/>
        <v>2.0894154018176927E-6</v>
      </c>
      <c r="L31" s="13">
        <f t="shared" si="3"/>
        <v>2.1128279883381925E-6</v>
      </c>
      <c r="M31" s="13">
        <f t="shared" si="3"/>
        <v>2.1901081805145149E-6</v>
      </c>
    </row>
    <row r="32" spans="1:14" x14ac:dyDescent="0.25">
      <c r="A32" s="6" t="s">
        <v>31</v>
      </c>
      <c r="B32" s="13">
        <f>B27/(B26*LOG10(B26)*LOG10(B26))</f>
        <v>1.9778531182311542E-5</v>
      </c>
      <c r="C32" s="13">
        <f t="shared" ref="C32:M32" si="4">C27/(C26*LOG10(C26)*LOG10(C26))</f>
        <v>1.9835531644359374E-5</v>
      </c>
      <c r="D32" s="13">
        <f t="shared" si="4"/>
        <v>1.7303883132744478E-5</v>
      </c>
      <c r="E32" s="13">
        <f t="shared" si="4"/>
        <v>1.7222255700929291E-5</v>
      </c>
      <c r="F32" s="13">
        <f t="shared" si="4"/>
        <v>1.7519930658780075E-5</v>
      </c>
      <c r="G32" s="13">
        <f t="shared" si="4"/>
        <v>1.736187268863797E-5</v>
      </c>
      <c r="H32" s="13">
        <f t="shared" si="4"/>
        <v>1.8490832486911926E-5</v>
      </c>
      <c r="I32" s="13">
        <f t="shared" si="4"/>
        <v>1.8166666666666667E-5</v>
      </c>
      <c r="J32" s="13">
        <f t="shared" si="4"/>
        <v>1.3021692904165209E-5</v>
      </c>
      <c r="K32" s="13">
        <f t="shared" si="4"/>
        <v>1.4162373618401438E-5</v>
      </c>
      <c r="L32" s="13">
        <f t="shared" si="4"/>
        <v>1.4789795918367346E-5</v>
      </c>
      <c r="M32" s="13">
        <f t="shared" si="4"/>
        <v>1.5990045519685536E-5</v>
      </c>
      <c r="N32" s="19"/>
    </row>
    <row r="33" spans="1:13" x14ac:dyDescent="0.25">
      <c r="A33" s="6" t="s">
        <v>32</v>
      </c>
      <c r="B33" s="13">
        <f>B27/(B26*LOG10(B26))</f>
        <v>1.0832941352577416E-4</v>
      </c>
      <c r="C33" s="13">
        <f t="shared" ref="C33:M33" si="5">C27/(C26*LOG10(C26))</f>
        <v>1.1111983823158541E-4</v>
      </c>
      <c r="D33" s="13">
        <f t="shared" si="5"/>
        <v>9.8614310932046754E-5</v>
      </c>
      <c r="E33" s="13">
        <f t="shared" si="5"/>
        <v>9.9512798312751427E-5</v>
      </c>
      <c r="F33" s="13">
        <f t="shared" si="5"/>
        <v>1.0240571235482109E-4</v>
      </c>
      <c r="G33" s="13">
        <f t="shared" si="5"/>
        <v>1.0248869682372769E-4</v>
      </c>
      <c r="H33" s="13">
        <f t="shared" si="5"/>
        <v>1.1009890082849267E-4</v>
      </c>
      <c r="I33" s="13">
        <f t="shared" si="5"/>
        <v>1.0900000000000001E-4</v>
      </c>
      <c r="J33" s="13">
        <f t="shared" si="5"/>
        <v>8.2050077583469802E-5</v>
      </c>
      <c r="K33" s="13">
        <f t="shared" si="5"/>
        <v>9.5994710449968037E-5</v>
      </c>
      <c r="L33" s="13">
        <f t="shared" si="5"/>
        <v>1.0352857142857143E-4</v>
      </c>
      <c r="M33" s="13">
        <f t="shared" si="5"/>
        <v>1.1674380197125656E-4</v>
      </c>
    </row>
    <row r="35" spans="1:13" x14ac:dyDescent="0.25">
      <c r="A35" s="14" t="s">
        <v>59</v>
      </c>
    </row>
    <row r="36" spans="1:13" x14ac:dyDescent="0.25">
      <c r="A36" s="14" t="s">
        <v>58</v>
      </c>
    </row>
    <row r="37" spans="1:13" x14ac:dyDescent="0.25">
      <c r="A37" s="15" t="s">
        <v>47</v>
      </c>
      <c r="B37" s="15">
        <v>300000</v>
      </c>
      <c r="C37" s="15">
        <v>400000</v>
      </c>
      <c r="D37" s="15">
        <v>500000</v>
      </c>
      <c r="E37" s="15">
        <v>600000</v>
      </c>
      <c r="F37" s="15">
        <v>700000</v>
      </c>
      <c r="G37" s="15">
        <v>800000</v>
      </c>
      <c r="H37" s="15">
        <v>900000</v>
      </c>
      <c r="I37" s="15">
        <v>1000000</v>
      </c>
      <c r="J37" s="15">
        <v>2000000</v>
      </c>
      <c r="K37" s="15">
        <v>6000000</v>
      </c>
      <c r="L37" s="15">
        <v>10000000</v>
      </c>
      <c r="M37" s="15">
        <v>20000000</v>
      </c>
    </row>
    <row r="38" spans="1:13" x14ac:dyDescent="0.25">
      <c r="A38" s="17" t="s">
        <v>46</v>
      </c>
      <c r="B38" s="21">
        <v>124</v>
      </c>
      <c r="C38" s="21">
        <v>171</v>
      </c>
      <c r="D38" s="21">
        <v>212</v>
      </c>
      <c r="E38" s="21">
        <v>264</v>
      </c>
      <c r="F38" s="21">
        <v>326</v>
      </c>
      <c r="G38" s="21">
        <v>432</v>
      </c>
      <c r="H38" s="21">
        <v>539</v>
      </c>
      <c r="I38" s="21">
        <v>596</v>
      </c>
      <c r="J38" s="21">
        <v>977</v>
      </c>
      <c r="K38" s="21">
        <v>4725</v>
      </c>
      <c r="L38" s="21">
        <v>9445</v>
      </c>
      <c r="M38" s="21">
        <v>24211</v>
      </c>
    </row>
    <row r="39" spans="1:13" x14ac:dyDescent="0.25">
      <c r="A39" s="6" t="s">
        <v>52</v>
      </c>
      <c r="B39" s="6">
        <v>1</v>
      </c>
      <c r="C39" s="6">
        <v>0</v>
      </c>
      <c r="D39" s="6">
        <v>13</v>
      </c>
      <c r="E39" s="6">
        <v>12</v>
      </c>
      <c r="F39" s="6">
        <v>15</v>
      </c>
      <c r="G39" s="6">
        <v>37</v>
      </c>
      <c r="H39" s="6">
        <v>86</v>
      </c>
      <c r="I39" s="6">
        <v>90</v>
      </c>
      <c r="J39" s="6">
        <v>55</v>
      </c>
      <c r="K39" s="6">
        <v>1756</v>
      </c>
      <c r="L39" s="6">
        <v>4688</v>
      </c>
      <c r="M39" s="6">
        <v>14303</v>
      </c>
    </row>
    <row r="40" spans="1:13" x14ac:dyDescent="0.25">
      <c r="A40" s="6" t="s">
        <v>53</v>
      </c>
      <c r="B40" s="6">
        <v>0</v>
      </c>
      <c r="C40" s="6">
        <v>4</v>
      </c>
      <c r="D40" s="6">
        <v>15</v>
      </c>
      <c r="E40" s="6">
        <v>12</v>
      </c>
      <c r="F40" s="6">
        <v>18</v>
      </c>
      <c r="G40" s="6">
        <v>17</v>
      </c>
      <c r="H40" s="6">
        <v>26</v>
      </c>
      <c r="I40" s="6">
        <v>35</v>
      </c>
      <c r="J40" s="6">
        <v>42</v>
      </c>
      <c r="K40" s="6">
        <v>529</v>
      </c>
      <c r="L40" s="6">
        <v>1577</v>
      </c>
      <c r="M40" s="6">
        <v>5051</v>
      </c>
    </row>
    <row r="42" spans="1:13" x14ac:dyDescent="0.25">
      <c r="A42" s="6" t="s">
        <v>30</v>
      </c>
      <c r="B42" s="13">
        <f>B38/(B37*LOG10(B37)*LOG10(B37)*LOG10(B37))</f>
        <v>2.5156102961044974E-6</v>
      </c>
      <c r="C42" s="13">
        <f t="shared" ref="C42:M42" si="6">C38/(C37*LOG10(C37)*LOG10(C37)*LOG10(C37))</f>
        <v>2.4316040228547212E-6</v>
      </c>
      <c r="D42" s="13">
        <f t="shared" si="6"/>
        <v>2.2907449782542253E-6</v>
      </c>
      <c r="E42" s="13">
        <f t="shared" si="6"/>
        <v>2.2807934594939053E-6</v>
      </c>
      <c r="F42" s="13">
        <f t="shared" si="6"/>
        <v>2.3320838428029975E-6</v>
      </c>
      <c r="G42" s="13">
        <f t="shared" si="6"/>
        <v>2.6251586131824509E-6</v>
      </c>
      <c r="H42" s="13">
        <f t="shared" si="6"/>
        <v>2.8370480986969915E-6</v>
      </c>
      <c r="I42" s="13">
        <f t="shared" si="6"/>
        <v>2.7592592592592591E-6</v>
      </c>
      <c r="J42" s="13">
        <f t="shared" si="6"/>
        <v>1.9526748239819282E-6</v>
      </c>
      <c r="K42" s="13">
        <f t="shared" si="6"/>
        <v>2.5288134665954402E-6</v>
      </c>
      <c r="L42" s="13">
        <f t="shared" si="6"/>
        <v>2.7536443148688045E-6</v>
      </c>
      <c r="M42" s="13">
        <f t="shared" si="6"/>
        <v>3.1105009185450177E-6</v>
      </c>
    </row>
    <row r="43" spans="1:13" x14ac:dyDescent="0.25">
      <c r="A43" s="6" t="s">
        <v>31</v>
      </c>
      <c r="B43" s="13">
        <f>B38/(B37*LOG10(B37)*LOG10(B37))</f>
        <v>1.3778302621385568E-5</v>
      </c>
      <c r="C43" s="13">
        <f t="shared" ref="C43:M43" si="7">C38/(C37*LOG10(C37)*LOG10(C37))</f>
        <v>1.3621991611186559E-5</v>
      </c>
      <c r="D43" s="13">
        <f t="shared" si="7"/>
        <v>1.3054886918654197E-5</v>
      </c>
      <c r="E43" s="13">
        <f t="shared" si="7"/>
        <v>1.3178769579841544E-5</v>
      </c>
      <c r="F43" s="13">
        <f t="shared" si="7"/>
        <v>1.3631258698716715E-5</v>
      </c>
      <c r="G43" s="13">
        <f t="shared" si="7"/>
        <v>1.549654752374298E-5</v>
      </c>
      <c r="H43" s="13">
        <f t="shared" si="7"/>
        <v>1.689247239058564E-5</v>
      </c>
      <c r="I43" s="13">
        <f t="shared" si="7"/>
        <v>1.6555555555555556E-5</v>
      </c>
      <c r="J43" s="13">
        <f t="shared" si="7"/>
        <v>1.2303862637688016E-5</v>
      </c>
      <c r="K43" s="13">
        <f t="shared" si="7"/>
        <v>1.7140680160590879E-5</v>
      </c>
      <c r="L43" s="13">
        <f t="shared" si="7"/>
        <v>1.9275510204081634E-5</v>
      </c>
      <c r="M43" s="13">
        <f t="shared" si="7"/>
        <v>2.2709860507837541E-5</v>
      </c>
    </row>
    <row r="44" spans="1:13" x14ac:dyDescent="0.25">
      <c r="A44" s="6" t="s">
        <v>32</v>
      </c>
      <c r="B44" s="13">
        <f>B38/(B37*LOG10(B37))</f>
        <v>7.5465434141550533E-5</v>
      </c>
      <c r="C44" s="13">
        <f t="shared" ref="C44:M44" si="8">C38/(C37*LOG10(C37))</f>
        <v>7.6311214207233353E-5</v>
      </c>
      <c r="D44" s="13">
        <f t="shared" si="8"/>
        <v>7.439940895940893E-5</v>
      </c>
      <c r="E44" s="13">
        <f t="shared" si="8"/>
        <v>7.6148923926279359E-5</v>
      </c>
      <c r="F44" s="13">
        <f t="shared" si="8"/>
        <v>7.9676043502796364E-5</v>
      </c>
      <c r="G44" s="13">
        <f t="shared" si="8"/>
        <v>9.1477514520351989E-5</v>
      </c>
      <c r="H44" s="13">
        <f t="shared" si="8"/>
        <v>1.0058187719755517E-4</v>
      </c>
      <c r="I44" s="13">
        <f t="shared" si="8"/>
        <v>9.933333333333334E-5</v>
      </c>
      <c r="J44" s="13">
        <f t="shared" si="8"/>
        <v>7.7527007542601545E-5</v>
      </c>
      <c r="K44" s="13">
        <f t="shared" si="8"/>
        <v>1.1618212266293518E-4</v>
      </c>
      <c r="L44" s="13">
        <f t="shared" si="8"/>
        <v>1.3492857142857143E-4</v>
      </c>
      <c r="M44" s="13">
        <f t="shared" si="8"/>
        <v>1.6580537276506674E-4</v>
      </c>
    </row>
    <row r="47" spans="1:13" x14ac:dyDescent="0.25">
      <c r="A47" s="14" t="s">
        <v>60</v>
      </c>
    </row>
    <row r="48" spans="1:13" x14ac:dyDescent="0.25">
      <c r="A48" s="15" t="s">
        <v>47</v>
      </c>
      <c r="B48" s="15">
        <v>300000</v>
      </c>
      <c r="C48" s="15">
        <v>400000</v>
      </c>
      <c r="D48" s="15">
        <v>500000</v>
      </c>
      <c r="E48" s="15">
        <v>600000</v>
      </c>
      <c r="F48" s="15">
        <v>700000</v>
      </c>
      <c r="G48" s="15">
        <v>800000</v>
      </c>
      <c r="H48" s="15">
        <v>900000</v>
      </c>
      <c r="I48" s="15">
        <v>1000000</v>
      </c>
      <c r="J48" s="15">
        <v>2000000</v>
      </c>
      <c r="K48" s="15">
        <v>6000000</v>
      </c>
      <c r="L48" s="15">
        <v>10000000</v>
      </c>
      <c r="M48" s="15">
        <v>20000000</v>
      </c>
    </row>
    <row r="49" spans="1:13" x14ac:dyDescent="0.25">
      <c r="A49" s="17" t="s">
        <v>46</v>
      </c>
      <c r="B49" s="21">
        <v>166</v>
      </c>
      <c r="C49" s="21">
        <v>224</v>
      </c>
      <c r="D49" s="21">
        <v>271</v>
      </c>
      <c r="E49" s="21">
        <v>329</v>
      </c>
      <c r="F49" s="21">
        <v>398</v>
      </c>
      <c r="G49" s="21">
        <v>462</v>
      </c>
      <c r="H49" s="21">
        <v>550</v>
      </c>
      <c r="I49" s="21">
        <v>599</v>
      </c>
      <c r="J49" s="21">
        <v>978</v>
      </c>
      <c r="K49" s="21">
        <v>3672</v>
      </c>
      <c r="L49" s="21">
        <v>6686</v>
      </c>
      <c r="M49" s="21">
        <v>14273</v>
      </c>
    </row>
    <row r="50" spans="1:13" x14ac:dyDescent="0.25">
      <c r="A50" s="6" t="s">
        <v>52</v>
      </c>
      <c r="B50" s="6">
        <v>1</v>
      </c>
      <c r="C50" s="6">
        <v>4</v>
      </c>
      <c r="D50" s="6">
        <v>11</v>
      </c>
      <c r="E50" s="6">
        <v>15</v>
      </c>
      <c r="F50" s="6">
        <v>17</v>
      </c>
      <c r="G50" s="6">
        <v>20</v>
      </c>
      <c r="H50" s="6">
        <v>25</v>
      </c>
      <c r="I50" s="6">
        <v>34</v>
      </c>
      <c r="J50" s="6">
        <v>32</v>
      </c>
      <c r="K50" s="6">
        <v>420</v>
      </c>
      <c r="L50" s="6">
        <v>1379</v>
      </c>
      <c r="M50" s="6">
        <v>4293</v>
      </c>
    </row>
    <row r="51" spans="1:13" x14ac:dyDescent="0.25">
      <c r="A51" s="6" t="s">
        <v>53</v>
      </c>
      <c r="B51" s="6">
        <v>3</v>
      </c>
      <c r="C51" s="6">
        <v>10</v>
      </c>
      <c r="D51" s="6">
        <v>21</v>
      </c>
      <c r="E51" s="6">
        <v>21</v>
      </c>
      <c r="F51" s="6">
        <v>25</v>
      </c>
      <c r="G51" s="6">
        <v>29</v>
      </c>
      <c r="H51" s="6">
        <v>46</v>
      </c>
      <c r="I51" s="6">
        <v>54</v>
      </c>
      <c r="J51" s="6">
        <v>52</v>
      </c>
      <c r="K51" s="6">
        <v>662</v>
      </c>
      <c r="L51" s="6">
        <v>1859</v>
      </c>
      <c r="M51" s="6">
        <v>5688</v>
      </c>
    </row>
    <row r="53" spans="1:13" x14ac:dyDescent="0.25">
      <c r="A53" s="6" t="s">
        <v>30</v>
      </c>
      <c r="B53" s="13">
        <f>B49/(B48*LOG10(B48)*LOG10(B48)*LOG10(B48))</f>
        <v>3.3676718480108593E-6</v>
      </c>
      <c r="C53" s="13">
        <f t="shared" ref="C53:M53" si="9">C49/(C48*LOG10(C48)*LOG10(C48)*LOG10(C48))</f>
        <v>3.1852590708740209E-6</v>
      </c>
      <c r="D53" s="13">
        <f t="shared" si="9"/>
        <v>2.9282636278627127E-6</v>
      </c>
      <c r="E53" s="13">
        <f t="shared" si="9"/>
        <v>2.8423524552026316E-6</v>
      </c>
      <c r="F53" s="13">
        <f t="shared" si="9"/>
        <v>2.8471453050171564E-6</v>
      </c>
      <c r="G53" s="13">
        <f t="shared" si="9"/>
        <v>2.8074612946534544E-6</v>
      </c>
      <c r="H53" s="13">
        <f t="shared" si="9"/>
        <v>2.894947039486726E-6</v>
      </c>
      <c r="I53" s="13">
        <f t="shared" si="9"/>
        <v>2.7731481481481481E-6</v>
      </c>
      <c r="J53" s="13">
        <f t="shared" si="9"/>
        <v>1.9546734676093408E-6</v>
      </c>
      <c r="K53" s="13">
        <f t="shared" si="9"/>
        <v>1.9652493226113132E-6</v>
      </c>
      <c r="L53" s="13">
        <f t="shared" si="9"/>
        <v>1.9492711370262389E-6</v>
      </c>
      <c r="M53" s="13">
        <f t="shared" si="9"/>
        <v>1.8337193676590409E-6</v>
      </c>
    </row>
    <row r="54" spans="1:13" x14ac:dyDescent="0.25">
      <c r="A54" s="6" t="s">
        <v>31</v>
      </c>
      <c r="B54" s="13">
        <f>B49/(B48*LOG10(B48)*LOG10(B48))</f>
        <v>1.8445147057661323E-5</v>
      </c>
      <c r="C54" s="13">
        <f t="shared" ref="C54:M54" si="10">C49/(C48*LOG10(C48)*LOG10(C48))</f>
        <v>1.7844012402957832E-5</v>
      </c>
      <c r="D54" s="13">
        <f t="shared" si="10"/>
        <v>1.6688086579977769E-5</v>
      </c>
      <c r="E54" s="13">
        <f t="shared" si="10"/>
        <v>1.6423542393060107E-5</v>
      </c>
      <c r="F54" s="13">
        <f t="shared" si="10"/>
        <v>1.6641843441991575E-5</v>
      </c>
      <c r="G54" s="13">
        <f t="shared" si="10"/>
        <v>1.6572696657336243E-5</v>
      </c>
      <c r="H54" s="13">
        <f t="shared" si="10"/>
        <v>1.7237216725087388E-5</v>
      </c>
      <c r="I54" s="13">
        <f t="shared" si="10"/>
        <v>1.6638888888888889E-5</v>
      </c>
      <c r="J54" s="13">
        <f t="shared" si="10"/>
        <v>1.2316456151134985E-5</v>
      </c>
      <c r="K54" s="13">
        <f t="shared" si="10"/>
        <v>1.3320757153373484E-5</v>
      </c>
      <c r="L54" s="13">
        <f t="shared" si="10"/>
        <v>1.3644897959183673E-5</v>
      </c>
      <c r="M54" s="13">
        <f t="shared" si="10"/>
        <v>1.3388040106908645E-5</v>
      </c>
    </row>
    <row r="55" spans="1:13" x14ac:dyDescent="0.25">
      <c r="A55" s="6" t="s">
        <v>32</v>
      </c>
      <c r="B55" s="13">
        <f>B49/(B48*LOG10(B48))</f>
        <v>1.0102630699594668E-4</v>
      </c>
      <c r="C55" s="13">
        <f t="shared" ref="C55:M55" si="11">C49/(C48*LOG10(C48))</f>
        <v>9.9963227967370002E-5</v>
      </c>
      <c r="D55" s="13">
        <f t="shared" si="11"/>
        <v>9.5104904849055766E-5</v>
      </c>
      <c r="E55" s="13">
        <f t="shared" si="11"/>
        <v>9.4897712014189046E-5</v>
      </c>
      <c r="F55" s="13">
        <f t="shared" si="11"/>
        <v>9.7273206485009052E-5</v>
      </c>
      <c r="G55" s="13">
        <f t="shared" si="11"/>
        <v>9.783011969537643E-5</v>
      </c>
      <c r="H55" s="13">
        <f t="shared" si="11"/>
        <v>1.0263456856893384E-4</v>
      </c>
      <c r="I55" s="13">
        <f t="shared" si="11"/>
        <v>9.9833333333333339E-5</v>
      </c>
      <c r="J55" s="13">
        <f t="shared" si="11"/>
        <v>7.7606359648581683E-5</v>
      </c>
      <c r="K55" s="13">
        <f t="shared" si="11"/>
        <v>9.0290106755195346E-5</v>
      </c>
      <c r="L55" s="13">
        <f t="shared" si="11"/>
        <v>9.551428571428572E-5</v>
      </c>
      <c r="M55" s="13">
        <f t="shared" si="11"/>
        <v>9.7746482403692441E-5</v>
      </c>
    </row>
    <row r="57" spans="1:13" x14ac:dyDescent="0.25">
      <c r="A57" s="14" t="s">
        <v>55</v>
      </c>
    </row>
    <row r="58" spans="1:13" x14ac:dyDescent="0.25">
      <c r="A58" s="15" t="s">
        <v>47</v>
      </c>
      <c r="B58" s="15">
        <v>300000</v>
      </c>
      <c r="C58" s="15">
        <v>400000</v>
      </c>
      <c r="D58" s="15">
        <v>500000</v>
      </c>
      <c r="E58" s="15">
        <v>600000</v>
      </c>
      <c r="F58" s="15">
        <v>700000</v>
      </c>
      <c r="G58" s="15">
        <v>800000</v>
      </c>
      <c r="H58" s="15">
        <v>900000</v>
      </c>
      <c r="I58" s="15">
        <v>1000000</v>
      </c>
      <c r="J58" s="15">
        <v>2000000</v>
      </c>
      <c r="K58" s="15">
        <v>6000000</v>
      </c>
      <c r="L58" s="15">
        <v>10000000</v>
      </c>
      <c r="M58" s="15">
        <v>20000000</v>
      </c>
    </row>
    <row r="59" spans="1:13" x14ac:dyDescent="0.25">
      <c r="A59" s="17" t="s">
        <v>46</v>
      </c>
      <c r="B59" s="21">
        <v>163</v>
      </c>
      <c r="C59" s="21">
        <v>221</v>
      </c>
      <c r="D59" s="21">
        <v>269</v>
      </c>
      <c r="E59" s="21">
        <v>319</v>
      </c>
      <c r="F59" s="21">
        <v>385</v>
      </c>
      <c r="G59" s="21">
        <v>461</v>
      </c>
      <c r="H59" s="21">
        <v>532</v>
      </c>
      <c r="I59" s="21">
        <v>556</v>
      </c>
      <c r="J59" s="21">
        <v>973</v>
      </c>
      <c r="K59" s="21">
        <v>3534</v>
      </c>
      <c r="L59" s="21">
        <v>6561</v>
      </c>
      <c r="M59" s="21">
        <v>16304</v>
      </c>
    </row>
    <row r="60" spans="1:13" x14ac:dyDescent="0.25">
      <c r="A60" s="6" t="s">
        <v>52</v>
      </c>
      <c r="B60" s="6">
        <v>3</v>
      </c>
      <c r="C60" s="6">
        <v>5</v>
      </c>
      <c r="D60" s="6">
        <v>17</v>
      </c>
      <c r="E60" s="6">
        <v>22</v>
      </c>
      <c r="F60" s="6">
        <v>22</v>
      </c>
      <c r="G60" s="6">
        <v>33</v>
      </c>
      <c r="H60" s="6">
        <v>28</v>
      </c>
      <c r="I60" s="6">
        <v>44</v>
      </c>
      <c r="J60" s="6">
        <v>35</v>
      </c>
      <c r="K60" s="6">
        <v>551</v>
      </c>
      <c r="L60" s="6">
        <v>1626</v>
      </c>
      <c r="M60" s="6">
        <v>5586</v>
      </c>
    </row>
    <row r="61" spans="1:13" x14ac:dyDescent="0.25">
      <c r="A61" s="6" t="s">
        <v>53</v>
      </c>
      <c r="B61" s="6">
        <v>6</v>
      </c>
      <c r="C61" s="6">
        <v>11</v>
      </c>
      <c r="D61" s="6">
        <v>23</v>
      </c>
      <c r="E61" s="6">
        <v>31</v>
      </c>
      <c r="F61" s="6">
        <v>34</v>
      </c>
      <c r="G61" s="6">
        <v>50</v>
      </c>
      <c r="H61" s="6">
        <v>67</v>
      </c>
      <c r="I61" s="6">
        <v>68</v>
      </c>
      <c r="J61" s="6">
        <v>69</v>
      </c>
      <c r="K61" s="6">
        <v>825</v>
      </c>
      <c r="L61" s="6">
        <v>2118</v>
      </c>
      <c r="M61" s="6">
        <v>6471</v>
      </c>
    </row>
    <row r="63" spans="1:13" x14ac:dyDescent="0.25">
      <c r="A63" s="6" t="s">
        <v>30</v>
      </c>
      <c r="B63" s="13">
        <f>B59/(B58*LOG10(B58)*LOG10(B58)*LOG10(B58))</f>
        <v>3.3068103085889763E-6</v>
      </c>
      <c r="C63" s="13">
        <f t="shared" ref="C63:M63" si="12">C59/(C58*LOG10(C58)*LOG10(C58)*LOG10(C58))</f>
        <v>3.142599351174815E-6</v>
      </c>
      <c r="D63" s="13">
        <f t="shared" si="12"/>
        <v>2.9066528261810688E-6</v>
      </c>
      <c r="E63" s="13">
        <f t="shared" si="12"/>
        <v>2.7559587635551352E-6</v>
      </c>
      <c r="F63" s="13">
        <f t="shared" si="12"/>
        <v>2.7541480965618221E-6</v>
      </c>
      <c r="G63" s="13">
        <f t="shared" si="12"/>
        <v>2.8013845386044207E-6</v>
      </c>
      <c r="H63" s="13">
        <f t="shared" si="12"/>
        <v>2.8002033181944329E-6</v>
      </c>
      <c r="I63" s="13">
        <f t="shared" si="12"/>
        <v>2.5740740740740741E-6</v>
      </c>
      <c r="J63" s="13">
        <f t="shared" si="12"/>
        <v>1.9446802494722789E-6</v>
      </c>
      <c r="K63" s="13">
        <f t="shared" si="12"/>
        <v>1.8913919134282086E-6</v>
      </c>
      <c r="L63" s="13">
        <f t="shared" si="12"/>
        <v>1.9128279883381923E-6</v>
      </c>
      <c r="M63" s="13">
        <f t="shared" si="12"/>
        <v>2.0946514797388777E-6</v>
      </c>
    </row>
    <row r="64" spans="1:13" x14ac:dyDescent="0.25">
      <c r="A64" s="6" t="s">
        <v>31</v>
      </c>
      <c r="B64" s="13">
        <f>B59/(B58*LOG10(B58)*LOG10(B58))</f>
        <v>1.811180102649877E-5</v>
      </c>
      <c r="C64" s="13">
        <f t="shared" ref="C64:M64" si="13">C59/(C58*LOG10(C58)*LOG10(C58))</f>
        <v>1.7605030093989646E-5</v>
      </c>
      <c r="D64" s="13">
        <f t="shared" si="13"/>
        <v>1.6564927269424428E-5</v>
      </c>
      <c r="E64" s="13">
        <f t="shared" si="13"/>
        <v>1.5924346575641865E-5</v>
      </c>
      <c r="F64" s="13">
        <f t="shared" si="13"/>
        <v>1.6098265641122503E-5</v>
      </c>
      <c r="G64" s="13">
        <f t="shared" si="13"/>
        <v>1.6536825019549801E-5</v>
      </c>
      <c r="H64" s="13">
        <f t="shared" si="13"/>
        <v>1.6673089632266345E-5</v>
      </c>
      <c r="I64" s="13">
        <f t="shared" si="13"/>
        <v>1.5444444444444443E-5</v>
      </c>
      <c r="J64" s="13">
        <f t="shared" si="13"/>
        <v>1.2253488583900144E-5</v>
      </c>
      <c r="K64" s="13">
        <f t="shared" si="13"/>
        <v>1.2820140462968924E-5</v>
      </c>
      <c r="L64" s="13">
        <f t="shared" si="13"/>
        <v>1.3389795918367346E-5</v>
      </c>
      <c r="M64" s="13">
        <f t="shared" si="13"/>
        <v>1.529311328403549E-5</v>
      </c>
    </row>
    <row r="65" spans="1:13" x14ac:dyDescent="0.25">
      <c r="A65" s="6" t="s">
        <v>32</v>
      </c>
      <c r="B65" s="13">
        <f>B59/(B58*LOG10(B58))</f>
        <v>9.9200530363489819E-5</v>
      </c>
      <c r="C65" s="13">
        <f t="shared" ref="C65:M65" si="14">C59/(C58*LOG10(C58))</f>
        <v>9.8624434735664158E-5</v>
      </c>
      <c r="D65" s="13">
        <f t="shared" si="14"/>
        <v>9.440302363245756E-5</v>
      </c>
      <c r="E65" s="13">
        <f t="shared" si="14"/>
        <v>9.2013283077587549E-5</v>
      </c>
      <c r="F65" s="13">
        <f t="shared" si="14"/>
        <v>9.409594094655399E-5</v>
      </c>
      <c r="G65" s="13">
        <f t="shared" si="14"/>
        <v>9.7618366189542284E-5</v>
      </c>
      <c r="H65" s="13">
        <f t="shared" si="14"/>
        <v>9.9275619052132378E-5</v>
      </c>
      <c r="I65" s="13">
        <f t="shared" si="14"/>
        <v>9.2666666666666665E-5</v>
      </c>
      <c r="J65" s="13">
        <f t="shared" si="14"/>
        <v>7.7209599118680962E-5</v>
      </c>
      <c r="K65" s="13">
        <f t="shared" si="14"/>
        <v>8.6896851109166762E-5</v>
      </c>
      <c r="L65" s="13">
        <f t="shared" si="14"/>
        <v>9.3728571428571434E-5</v>
      </c>
      <c r="M65" s="13">
        <f t="shared" si="14"/>
        <v>1.1165547881383041E-4</v>
      </c>
    </row>
    <row r="67" spans="1:13" x14ac:dyDescent="0.25">
      <c r="A67" s="15" t="s">
        <v>47</v>
      </c>
      <c r="B67" s="15">
        <v>300000</v>
      </c>
      <c r="C67" s="15">
        <v>400000</v>
      </c>
      <c r="D67" s="15">
        <v>500000</v>
      </c>
      <c r="E67" s="15">
        <v>600000</v>
      </c>
      <c r="F67" s="15">
        <v>700000</v>
      </c>
      <c r="G67" s="15">
        <v>800000</v>
      </c>
      <c r="H67" s="15">
        <v>900000</v>
      </c>
      <c r="I67" s="15">
        <v>1000000</v>
      </c>
      <c r="J67" s="15">
        <v>2000000</v>
      </c>
      <c r="K67" s="15">
        <v>6000000</v>
      </c>
      <c r="L67" s="15">
        <v>10000000</v>
      </c>
      <c r="M67" s="15">
        <v>20000000</v>
      </c>
    </row>
    <row r="68" spans="1:13" x14ac:dyDescent="0.25">
      <c r="A68" s="6" t="s">
        <v>61</v>
      </c>
      <c r="B68" s="6">
        <f>B38/B49</f>
        <v>0.74698795180722888</v>
      </c>
      <c r="C68" s="6">
        <f>C38/C49</f>
        <v>0.7633928571428571</v>
      </c>
      <c r="D68" s="6">
        <f>D38/D49</f>
        <v>0.78228782287822873</v>
      </c>
      <c r="E68" s="6">
        <f>E38/E49</f>
        <v>0.80243161094224924</v>
      </c>
      <c r="F68" s="6">
        <f>F38/F49</f>
        <v>0.81909547738693467</v>
      </c>
      <c r="G68" s="6">
        <f>G38/G49</f>
        <v>0.93506493506493504</v>
      </c>
      <c r="H68" s="6">
        <f>H38/H49</f>
        <v>0.98</v>
      </c>
      <c r="I68" s="6">
        <f>I38/I49</f>
        <v>0.994991652754591</v>
      </c>
      <c r="J68" s="6">
        <f>J38/J49</f>
        <v>0.99897750511247441</v>
      </c>
      <c r="K68" s="6">
        <f>K38/K49</f>
        <v>1.286764705882353</v>
      </c>
      <c r="L68" s="6">
        <f>L38/L49</f>
        <v>1.4126533054142985</v>
      </c>
      <c r="M68" s="6">
        <f>M38/M49</f>
        <v>1.6962796889231415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Папулина</dc:creator>
  <cp:lastModifiedBy>Юлия Папулина</cp:lastModifiedBy>
  <dcterms:created xsi:type="dcterms:W3CDTF">2024-11-24T16:27:38Z</dcterms:created>
  <dcterms:modified xsi:type="dcterms:W3CDTF">2025-04-08T10:54:23Z</dcterms:modified>
</cp:coreProperties>
</file>