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.NET\SWF\data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1" l="1"/>
  <c r="I29" i="1"/>
  <c r="B39" i="1"/>
  <c r="I21" i="1"/>
  <c r="I7" i="1"/>
  <c r="I8" i="1"/>
  <c r="B35" i="1"/>
  <c r="L48" i="1"/>
  <c r="L11" i="1"/>
  <c r="B48" i="1"/>
  <c r="B51" i="1"/>
  <c r="I23" i="1"/>
  <c r="K23" i="1"/>
  <c r="K25" i="1"/>
  <c r="I47" i="1"/>
  <c r="H2" i="1"/>
  <c r="L21" i="1"/>
  <c r="B34" i="1"/>
  <c r="M41" i="1"/>
  <c r="K33" i="1"/>
  <c r="G32" i="1" l="1"/>
  <c r="B45" i="1"/>
  <c r="B41" i="1"/>
  <c r="B36" i="1"/>
  <c r="B38" i="1"/>
  <c r="B42" i="1"/>
  <c r="B49" i="1"/>
  <c r="B40" i="1"/>
  <c r="B37" i="1"/>
  <c r="B44" i="1"/>
  <c r="B52" i="1"/>
  <c r="B46" i="1"/>
  <c r="L42" i="1"/>
  <c r="I48" i="1"/>
  <c r="H55" i="1" l="1"/>
  <c r="B47" i="1"/>
  <c r="B43" i="1"/>
  <c r="H24" i="1"/>
  <c r="H23" i="1"/>
  <c r="B50" i="1"/>
  <c r="B54" i="1"/>
  <c r="B53" i="1"/>
  <c r="I14" i="1"/>
  <c r="J40" i="1"/>
  <c r="N33" i="1"/>
  <c r="M29" i="1"/>
  <c r="B56" i="1" l="1"/>
  <c r="M33" i="1"/>
  <c r="N54" i="1"/>
  <c r="K40" i="1"/>
  <c r="J33" i="1"/>
  <c r="J54" i="1"/>
  <c r="J4" i="1"/>
  <c r="I2" i="1"/>
  <c r="I54" i="1"/>
  <c r="I41" i="1"/>
  <c r="L10" i="1"/>
  <c r="L40" i="1"/>
  <c r="K16" i="1"/>
  <c r="J5" i="1"/>
  <c r="K9" i="1"/>
  <c r="N55" i="1"/>
  <c r="I37" i="1"/>
  <c r="H7" i="1"/>
  <c r="K45" i="1"/>
  <c r="I17" i="1"/>
  <c r="H16" i="1"/>
  <c r="L17" i="1"/>
  <c r="H26" i="1"/>
  <c r="K54" i="1"/>
  <c r="M2" i="1"/>
  <c r="M42" i="1"/>
  <c r="I42" i="1"/>
  <c r="L36" i="1"/>
  <c r="H49" i="1"/>
  <c r="N47" i="1"/>
  <c r="C54" i="1" l="1"/>
  <c r="C50" i="1"/>
  <c r="C45" i="1"/>
  <c r="C42" i="1"/>
  <c r="C35" i="1"/>
  <c r="C53" i="1"/>
  <c r="C49" i="1"/>
  <c r="C46" i="1"/>
  <c r="C41" i="1"/>
  <c r="C38" i="1"/>
  <c r="C34" i="1"/>
  <c r="C52" i="1"/>
  <c r="C48" i="1"/>
  <c r="C44" i="1"/>
  <c r="C40" i="1"/>
  <c r="C37" i="1"/>
  <c r="C51" i="1"/>
  <c r="C47" i="1"/>
  <c r="C43" i="1"/>
  <c r="C39" i="1"/>
  <c r="C36" i="1"/>
  <c r="K34" i="1"/>
  <c r="H34" i="1"/>
  <c r="J28" i="1"/>
  <c r="I11" i="1"/>
  <c r="L47" i="1"/>
  <c r="H29" i="1"/>
  <c r="H48" i="1"/>
  <c r="H35" i="1"/>
  <c r="H30" i="1"/>
  <c r="D56" i="1" l="1"/>
  <c r="N28" i="1"/>
  <c r="N40" i="1"/>
  <c r="N41" i="1"/>
  <c r="N48" i="1"/>
  <c r="I55" i="1"/>
  <c r="I56" i="1"/>
  <c r="H58" i="1"/>
  <c r="N2" i="1"/>
  <c r="N3" i="1"/>
  <c r="M7" i="1"/>
  <c r="M8" i="1"/>
  <c r="K15" i="1"/>
  <c r="M47" i="1"/>
  <c r="I34" i="1"/>
  <c r="K3" i="1"/>
  <c r="M3" i="1" l="1"/>
  <c r="M54" i="1"/>
  <c r="L55" i="1"/>
  <c r="L54" i="1"/>
  <c r="K56" i="1"/>
  <c r="K55" i="1"/>
  <c r="H54" i="1"/>
  <c r="H52" i="1"/>
  <c r="H51" i="1"/>
  <c r="H50" i="1"/>
  <c r="J47" i="1"/>
  <c r="K47" i="1"/>
  <c r="H47" i="1"/>
  <c r="M43" i="1"/>
  <c r="M40" i="1"/>
  <c r="L41" i="1"/>
  <c r="H36" i="1"/>
  <c r="H41" i="1"/>
  <c r="I43" i="1"/>
  <c r="K44" i="1"/>
  <c r="K43" i="1"/>
  <c r="K42" i="1"/>
  <c r="I40" i="1"/>
  <c r="K41" i="1"/>
  <c r="J41" i="1"/>
  <c r="H42" i="1"/>
  <c r="H40" i="1"/>
  <c r="L37" i="1"/>
  <c r="M36" i="1"/>
  <c r="M34" i="1"/>
  <c r="K18" i="1"/>
  <c r="L38" i="1"/>
  <c r="L28" i="1"/>
  <c r="L35" i="1"/>
  <c r="L34" i="1"/>
  <c r="L33" i="1"/>
  <c r="M35" i="1"/>
  <c r="J38" i="1"/>
  <c r="J37" i="1"/>
  <c r="K35" i="1"/>
  <c r="I36" i="1"/>
  <c r="J36" i="1"/>
  <c r="J35" i="1"/>
  <c r="I35" i="1"/>
  <c r="L29" i="1"/>
  <c r="J34" i="1"/>
  <c r="K28" i="1"/>
  <c r="H33" i="1"/>
  <c r="I33" i="1"/>
  <c r="L31" i="1"/>
  <c r="L30" i="1"/>
  <c r="K30" i="1"/>
  <c r="H31" i="1"/>
  <c r="K29" i="1"/>
  <c r="M28" i="1"/>
  <c r="I30" i="1"/>
  <c r="H28" i="1"/>
  <c r="K24" i="1"/>
  <c r="L22" i="1"/>
  <c r="K22" i="1"/>
  <c r="K21" i="1"/>
  <c r="H25" i="1"/>
  <c r="M19" i="1"/>
  <c r="I22" i="1"/>
  <c r="J21" i="1"/>
  <c r="H22" i="1"/>
  <c r="H21" i="1"/>
  <c r="K19" i="1"/>
  <c r="L16" i="1"/>
  <c r="L15" i="1"/>
  <c r="M16" i="1"/>
  <c r="K17" i="1"/>
  <c r="M18" i="1"/>
  <c r="M17" i="1"/>
  <c r="M15" i="1"/>
  <c r="L14" i="1"/>
  <c r="I28" i="1"/>
  <c r="K14" i="1"/>
  <c r="M14" i="1"/>
  <c r="H18" i="1"/>
  <c r="H17" i="1"/>
  <c r="I16" i="1"/>
  <c r="K10" i="1"/>
  <c r="H15" i="1"/>
  <c r="J9" i="1"/>
  <c r="J14" i="1"/>
  <c r="H14" i="1"/>
  <c r="I15" i="1"/>
  <c r="L12" i="1"/>
  <c r="J8" i="1"/>
  <c r="I10" i="1"/>
  <c r="K8" i="1"/>
  <c r="H8" i="1"/>
  <c r="J7" i="1"/>
  <c r="K7" i="1"/>
  <c r="L9" i="1"/>
  <c r="L8" i="1"/>
  <c r="L7" i="1"/>
  <c r="I9" i="1"/>
  <c r="L2" i="1"/>
  <c r="K2" i="1"/>
  <c r="K4" i="1"/>
  <c r="H5" i="1"/>
  <c r="H4" i="1"/>
  <c r="J3" i="1"/>
  <c r="H3" i="1"/>
  <c r="J2" i="1"/>
  <c r="N59" i="1" l="1"/>
</calcChain>
</file>

<file path=xl/sharedStrings.xml><?xml version="1.0" encoding="utf-8"?>
<sst xmlns="http://schemas.openxmlformats.org/spreadsheetml/2006/main" count="401" uniqueCount="335">
  <si>
    <t>AGOSTO</t>
  </si>
  <si>
    <t>ROMERO 23</t>
  </si>
  <si>
    <t>GAGO 06</t>
  </si>
  <si>
    <t>PALERMO 07</t>
  </si>
  <si>
    <t>JRR 07</t>
  </si>
  <si>
    <t>EVER BANEGA 07</t>
  </si>
  <si>
    <t>ARMANI 18</t>
  </si>
  <si>
    <t>AÑO</t>
  </si>
  <si>
    <t>APERTURA</t>
  </si>
  <si>
    <t>CLAUSURA</t>
  </si>
  <si>
    <t>LIBERTADORES</t>
  </si>
  <si>
    <t>SUDAMERICANA</t>
  </si>
  <si>
    <t>RIVER</t>
  </si>
  <si>
    <t>BOCA</t>
  </si>
  <si>
    <t>NOB</t>
  </si>
  <si>
    <t>VELEZ</t>
  </si>
  <si>
    <t>EDLP</t>
  </si>
  <si>
    <t>CASLA</t>
  </si>
  <si>
    <t>LANUS</t>
  </si>
  <si>
    <t>BANFIELD</t>
  </si>
  <si>
    <t>AAAJ</t>
  </si>
  <si>
    <t>ARSENAL</t>
  </si>
  <si>
    <t>RACING</t>
  </si>
  <si>
    <t>x</t>
  </si>
  <si>
    <t>COLON</t>
  </si>
  <si>
    <t>CENTRAL</t>
  </si>
  <si>
    <t>CAI</t>
  </si>
  <si>
    <t>sub river</t>
  </si>
  <si>
    <t>sub boca</t>
  </si>
  <si>
    <t>sub edlp</t>
  </si>
  <si>
    <t>sub tigre</t>
  </si>
  <si>
    <t>TIGRE</t>
  </si>
  <si>
    <t>sub huracan</t>
  </si>
  <si>
    <t>sub colon</t>
  </si>
  <si>
    <t>DEFENSA/ sub lanus</t>
  </si>
  <si>
    <t>sub copa arg</t>
  </si>
  <si>
    <t>COPA ARG</t>
  </si>
  <si>
    <t>HURACAN</t>
  </si>
  <si>
    <t>PATRONATO</t>
  </si>
  <si>
    <t>racing</t>
  </si>
  <si>
    <t>casla</t>
  </si>
  <si>
    <t>central</t>
  </si>
  <si>
    <t>atl tuc</t>
  </si>
  <si>
    <t>gelp</t>
  </si>
  <si>
    <t>cc santiago</t>
  </si>
  <si>
    <t>talleres</t>
  </si>
  <si>
    <t>dyj</t>
  </si>
  <si>
    <t>sub lanus</t>
  </si>
  <si>
    <t>RIVER sub boca</t>
  </si>
  <si>
    <t>FIGUEROA 08</t>
  </si>
  <si>
    <t>PATO 03</t>
  </si>
  <si>
    <t>BURDISSO 03</t>
  </si>
  <si>
    <t>DELGADO 03</t>
  </si>
  <si>
    <t>GUILLERMO 03</t>
  </si>
  <si>
    <t>IBARRA 07</t>
  </si>
  <si>
    <t>BILOS 06</t>
  </si>
  <si>
    <t>DATOLO 08</t>
  </si>
  <si>
    <t>VIATRI 08</t>
  </si>
  <si>
    <t>GAITAN 09</t>
  </si>
  <si>
    <t>TEVEZ 15</t>
  </si>
  <si>
    <t>PAVON 17</t>
  </si>
  <si>
    <t>ROSSI 22</t>
  </si>
  <si>
    <t>ROJO 22</t>
  </si>
  <si>
    <t>DALESSANDRO 03</t>
  </si>
  <si>
    <t>ORTEGA 04</t>
  </si>
  <si>
    <t>CASTROMAN 05</t>
  </si>
  <si>
    <t>SOSA 06</t>
  </si>
  <si>
    <t>BRAÑA 09</t>
  </si>
  <si>
    <t>PAVONE 06</t>
  </si>
  <si>
    <t>DESABATO 09</t>
  </si>
  <si>
    <t>TORRICO 13</t>
  </si>
  <si>
    <t>TITO VILLALBA 13</t>
  </si>
  <si>
    <t>MAS 14</t>
  </si>
  <si>
    <t>MATOS 14</t>
  </si>
  <si>
    <t>ANGEL CORREA 14</t>
  </si>
  <si>
    <t>IZQUIERDOZ 13</t>
  </si>
  <si>
    <t>MARCONE 16</t>
  </si>
  <si>
    <t>ALMIRON 16</t>
  </si>
  <si>
    <t>ROMAN MARTINEZ 16</t>
  </si>
  <si>
    <t>ENZO PEREZ 18</t>
  </si>
  <si>
    <t>NACHO FERNANDEZ 19</t>
  </si>
  <si>
    <t>CVITANICH 08</t>
  </si>
  <si>
    <t>BUONANOTTE 08</t>
  </si>
  <si>
    <t>JP CARRIZO 08</t>
  </si>
  <si>
    <t>ABREU 08</t>
  </si>
  <si>
    <t>OTAMENDI 09</t>
  </si>
  <si>
    <t>RICKY ALVAREZ 11</t>
  </si>
  <si>
    <t>AUGUSTO 11</t>
  </si>
  <si>
    <t>JAMES 09</t>
  </si>
  <si>
    <t>PAPELITO 09</t>
  </si>
  <si>
    <t>CALDERON 10</t>
  </si>
  <si>
    <t>CHUCO SOSA 10</t>
  </si>
  <si>
    <t>CAMPESTRINI 12</t>
  </si>
  <si>
    <t>PAPU 07</t>
  </si>
  <si>
    <t>MILITO 14</t>
  </si>
  <si>
    <t>HEINZE 13</t>
  </si>
  <si>
    <t>MAXI 13</t>
  </si>
  <si>
    <t>BOU 14</t>
  </si>
  <si>
    <t>MONTILLO 19</t>
  </si>
  <si>
    <t>ALIENDRO 21</t>
  </si>
  <si>
    <t>PULGA 21</t>
  </si>
  <si>
    <t>JULIAN 21</t>
  </si>
  <si>
    <t>SIMON 21</t>
  </si>
  <si>
    <t>ALCARAZ 22</t>
  </si>
  <si>
    <t>BELTRAN 23</t>
  </si>
  <si>
    <t>SANCHEZ 15</t>
  </si>
  <si>
    <t>PALACIOS 18</t>
  </si>
  <si>
    <t>PARRA 10</t>
  </si>
  <si>
    <t>CAMPAÑA 17</t>
  </si>
  <si>
    <t>BARCO 17</t>
  </si>
  <si>
    <t>MEZA 17</t>
  </si>
  <si>
    <t>BUSTOS 17</t>
  </si>
  <si>
    <t>LERTORA 19</t>
  </si>
  <si>
    <t>LOBO LEDESMA 14</t>
  </si>
  <si>
    <t>MERCADO 14</t>
  </si>
  <si>
    <t>RUBEN 15</t>
  </si>
  <si>
    <t>HERRERA 18</t>
  </si>
  <si>
    <t>ANDUJAR 09</t>
  </si>
  <si>
    <t>MERCIER 14</t>
  </si>
  <si>
    <t>ORTIGOZA 14</t>
  </si>
  <si>
    <t>MAIDANA 15</t>
  </si>
  <si>
    <t>FRANCO 17</t>
  </si>
  <si>
    <t>TAGLIAFICO 17</t>
  </si>
  <si>
    <t>FARIAS 03</t>
  </si>
  <si>
    <t>DENIS 07</t>
  </si>
  <si>
    <t>SAND 08</t>
  </si>
  <si>
    <t>STRACQUALURSI 10</t>
  </si>
  <si>
    <t>TITO RAMIREZ 11</t>
  </si>
  <si>
    <t>LUNA 12</t>
  </si>
  <si>
    <t>FERREYRA 12</t>
  </si>
  <si>
    <t>BOSSIO 07</t>
  </si>
  <si>
    <t>BLANCO 07</t>
  </si>
  <si>
    <t>VALERI 07</t>
  </si>
  <si>
    <t>BOLATTI 09</t>
  </si>
  <si>
    <t>PASTORE 09</t>
  </si>
  <si>
    <t>BERGESSIO 08</t>
  </si>
  <si>
    <t>CARUZZO 10</t>
  </si>
  <si>
    <t>GENTILETTI 10</t>
  </si>
  <si>
    <t>MOREL RODRIGUEZ 07</t>
  </si>
  <si>
    <t>SAJA 14</t>
  </si>
  <si>
    <t>BOSELLI 09</t>
  </si>
  <si>
    <t>ACUÑA 14</t>
  </si>
  <si>
    <t>BAROVERO 15</t>
  </si>
  <si>
    <t>CATA DIAZ 07</t>
  </si>
  <si>
    <t>CAMPAZ 23</t>
  </si>
  <si>
    <t>BATALLA 23</t>
  </si>
  <si>
    <t>FUERTES 09</t>
  </si>
  <si>
    <t>RULLI 13</t>
  </si>
  <si>
    <t>ASTRADA 03</t>
  </si>
  <si>
    <t>ALMEYDA 11</t>
  </si>
  <si>
    <t>VELIZ 22</t>
  </si>
  <si>
    <t>GABBARINI 10</t>
  </si>
  <si>
    <t>KRANEVITTER 15</t>
  </si>
  <si>
    <t>JL GOMEZ 17</t>
  </si>
  <si>
    <t>MASCHERANO 04</t>
  </si>
  <si>
    <t>MILITO 03</t>
  </si>
  <si>
    <t>LAVEZZI 06</t>
  </si>
  <si>
    <t>PAPA 09</t>
  </si>
  <si>
    <t>BALANTA 14</t>
  </si>
  <si>
    <t>GOLTZ 13</t>
  </si>
  <si>
    <t>PERUZZI 13</t>
  </si>
  <si>
    <t>BENITEZ 21</t>
  </si>
  <si>
    <t>MANCUELLO 15</t>
  </si>
  <si>
    <t>MARZO</t>
  </si>
  <si>
    <t>ABRIL</t>
  </si>
  <si>
    <t>MAYO</t>
  </si>
  <si>
    <t>JUNIO</t>
  </si>
  <si>
    <t>JULIO</t>
  </si>
  <si>
    <t>DI MARIA 07</t>
  </si>
  <si>
    <t>GALLEGO MENDEZ 07</t>
  </si>
  <si>
    <t>CLAUSURA 03</t>
  </si>
  <si>
    <t>APERTURA 03</t>
  </si>
  <si>
    <t>LIBERTADORES 03</t>
  </si>
  <si>
    <t>CLAUSURA 04</t>
  </si>
  <si>
    <t>APERTURA 04</t>
  </si>
  <si>
    <t>CLAUSURA 05</t>
  </si>
  <si>
    <t>APERTURA 05</t>
  </si>
  <si>
    <t>CLAUSURA 06</t>
  </si>
  <si>
    <t>APERTURA 06</t>
  </si>
  <si>
    <t>VERON 09</t>
  </si>
  <si>
    <t>CLAUSURA 07</t>
  </si>
  <si>
    <t>APERTURA 07</t>
  </si>
  <si>
    <t>LIBERTADORES 07</t>
  </si>
  <si>
    <t>SUDAMERICANA 07</t>
  </si>
  <si>
    <t>PALACIO 06</t>
  </si>
  <si>
    <t>CLAUSURA 08</t>
  </si>
  <si>
    <t>APERTURA 08</t>
  </si>
  <si>
    <t>LIBERTADORES 08</t>
  </si>
  <si>
    <t>semi casla</t>
  </si>
  <si>
    <t>CLAUSURA 09</t>
  </si>
  <si>
    <t>APERTURA 09</t>
  </si>
  <si>
    <t>LIBERTADORES 09</t>
  </si>
  <si>
    <t>CLAUSURA 10</t>
  </si>
  <si>
    <t>APERTURA 10</t>
  </si>
  <si>
    <t>SUDAMERICANA 10</t>
  </si>
  <si>
    <t>ENZO 21</t>
  </si>
  <si>
    <t>CLAUSURA 12</t>
  </si>
  <si>
    <t>INCIAL 12</t>
  </si>
  <si>
    <t>SUDAMERICANA 12</t>
  </si>
  <si>
    <t>FINAL 13</t>
  </si>
  <si>
    <t>INCIAL 13</t>
  </si>
  <si>
    <t>SUDAMERICANA 13</t>
  </si>
  <si>
    <t>CALLERI 15</t>
  </si>
  <si>
    <t>FINAL 14</t>
  </si>
  <si>
    <t>TRANSICION 14</t>
  </si>
  <si>
    <t>LIBERTADORES 14</t>
  </si>
  <si>
    <t>SUDAMERICANA 14</t>
  </si>
  <si>
    <t>CAMPEONATO 15</t>
  </si>
  <si>
    <t>LIBERTADORES 15</t>
  </si>
  <si>
    <t>TRANSICION 16</t>
  </si>
  <si>
    <t>PINOLA 15</t>
  </si>
  <si>
    <t>CENTURION 16/17</t>
  </si>
  <si>
    <t>LIGA 16/17</t>
  </si>
  <si>
    <t>LIBERTADORES 17</t>
  </si>
  <si>
    <t>SUDAMERICANA 17</t>
  </si>
  <si>
    <t>BARRIOS 17/18</t>
  </si>
  <si>
    <t>LIGA 17/18</t>
  </si>
  <si>
    <t>LIBERTADORES 18</t>
  </si>
  <si>
    <t>COPA ARG 18</t>
  </si>
  <si>
    <t>LICHA 18/19</t>
  </si>
  <si>
    <t>ZARACHO 18/19</t>
  </si>
  <si>
    <t>SIGALI 18/9</t>
  </si>
  <si>
    <t>ANDRADA 18/19</t>
  </si>
  <si>
    <t>LIGA 18/19</t>
  </si>
  <si>
    <t>COPA SUPERLIGA 19</t>
  </si>
  <si>
    <t>LIBERTADORES 19</t>
  </si>
  <si>
    <t>SUDAMERICANA 19</t>
  </si>
  <si>
    <t>LIGA 19/20</t>
  </si>
  <si>
    <t>SUDAMERICANA 20</t>
  </si>
  <si>
    <t>LIGA 21</t>
  </si>
  <si>
    <t>COPA DE LIGA 21</t>
  </si>
  <si>
    <t>RECOPA 21</t>
  </si>
  <si>
    <t>COPA DE LIGA 22</t>
  </si>
  <si>
    <t>LIGA 22</t>
  </si>
  <si>
    <t>COPA DE LIGA 23</t>
  </si>
  <si>
    <t>LIGA 23</t>
  </si>
  <si>
    <t>LIBERTADORES 23</t>
  </si>
  <si>
    <t>GALLARDO 04</t>
  </si>
  <si>
    <t>LUCHO GONZALEZ 04</t>
  </si>
  <si>
    <t>PRATTO 14</t>
  </si>
  <si>
    <t>KRUPOVIESA 05</t>
  </si>
  <si>
    <t>MONTIEL 20</t>
  </si>
  <si>
    <t>LIBERTADORES 20</t>
  </si>
  <si>
    <t>I PIATTI 14</t>
  </si>
  <si>
    <t>SALVIO 09</t>
  </si>
  <si>
    <t>ZAMPEDRI 18</t>
  </si>
  <si>
    <t>INSUA 05</t>
  </si>
  <si>
    <t>NERVO 13</t>
  </si>
  <si>
    <t>COPA ARG 13</t>
  </si>
  <si>
    <t>MIGLIORE 12</t>
  </si>
  <si>
    <t>WALTER BENITEZ 14</t>
  </si>
  <si>
    <t>JAVI GARCIA 12</t>
  </si>
  <si>
    <t>BUFFARINI 19/20</t>
  </si>
  <si>
    <t>HIGUAÍN 06</t>
  </si>
  <si>
    <t>RUBEN BOTTA 12</t>
  </si>
  <si>
    <t>CAVENAGHI 14</t>
  </si>
  <si>
    <t>MAURO ZARATE 14</t>
  </si>
  <si>
    <t>BRIAN ROMERO 20</t>
  </si>
  <si>
    <t>QUIGNON 20</t>
  </si>
  <si>
    <t>MATIAS ROJAS 19</t>
  </si>
  <si>
    <t>LO CELSO 15</t>
  </si>
  <si>
    <t>ALARIO 16/17</t>
  </si>
  <si>
    <t>ROLY 05</t>
  </si>
  <si>
    <t>MARCO PEREZ 10</t>
  </si>
  <si>
    <t>FRANCO JARA 09</t>
  </si>
  <si>
    <t>ALEXIS SANCHEZ 08</t>
  </si>
  <si>
    <t>HUSAIN 03</t>
  </si>
  <si>
    <t>BARCO 23</t>
  </si>
  <si>
    <t>LAUTARO 17/18</t>
  </si>
  <si>
    <t>BENEDETTO 16/17</t>
  </si>
  <si>
    <t>ROLFI 15</t>
  </si>
  <si>
    <t>SUDAMERICANA 15</t>
  </si>
  <si>
    <t>MAXI VELAZQUEZ 17</t>
  </si>
  <si>
    <t>CLEMENTE 07</t>
  </si>
  <si>
    <t>SOLARI 08</t>
  </si>
  <si>
    <t>LISANDRO M 18/19</t>
  </si>
  <si>
    <t xml:space="preserve">BOCA </t>
  </si>
  <si>
    <t>INDEPENDIENTE</t>
  </si>
  <si>
    <t>HURACÁN</t>
  </si>
  <si>
    <t>GELP</t>
  </si>
  <si>
    <t>DEFENSA</t>
  </si>
  <si>
    <t>GODOY CRUZ</t>
  </si>
  <si>
    <t>QUILMES</t>
  </si>
  <si>
    <t>ATLÉTICO TUCUMÁN</t>
  </si>
  <si>
    <t>TOTAL</t>
  </si>
  <si>
    <t>MORRO 17/18</t>
  </si>
  <si>
    <t>RÉ 10</t>
  </si>
  <si>
    <t>IND 1 BOC 1 LAN 1 VEL 1 RIV 1 DYJ 1</t>
  </si>
  <si>
    <t>BOC 2 LAN 1 ARS 1 VEL 1 RIV 1</t>
  </si>
  <si>
    <t>EDLP 2 BOC 2 NOB 1 TIG 1</t>
  </si>
  <si>
    <t>BOC 3 RIV 2 RAC 1</t>
  </si>
  <si>
    <t>IND 1 EDLP 1 RIV 1 BOC 1 AAAJ 1 LAN 1</t>
  </si>
  <si>
    <t>SL 1 BOC 1 RIV 3 VEL 1</t>
  </si>
  <si>
    <t>BOC 3 SL 1 VEL 1 IND 1</t>
  </si>
  <si>
    <t>BOC 2 RIV 1 LAN 1 CEN 1 VEL 1</t>
  </si>
  <si>
    <t>RAC 1 BOC 3 COL 1 RIV 1</t>
  </si>
  <si>
    <t>EDLP 1 VEL 2 SL 1 NOB 1 IND 1</t>
  </si>
  <si>
    <t>SL 1 TUC 1 QUI 1 IND 1 VEL 1 TIG 1</t>
  </si>
  <si>
    <t>RIV 3 CEN 1 LAN 1 SL 1</t>
  </si>
  <si>
    <t>BOC 1 SL 1 TIG 1 VEL 1 LAN 1 AAAJ 1</t>
  </si>
  <si>
    <t>HUR 1 BOC 2 EDLP 2 IND 1</t>
  </si>
  <si>
    <t>SL 1 EDLP 1 RAC 1 ARS 1 IND 1 CEN 1</t>
  </si>
  <si>
    <t>BOC 1 AAAJ 1 RIV 2 GOD 2</t>
  </si>
  <si>
    <t xml:space="preserve">BAN 1 CEN 2 SL 1 NOB 1 COL 1 </t>
  </si>
  <si>
    <t>RIV 1 SL 1 CEN 1 BOC 1 EDLP 1 COL 1</t>
  </si>
  <si>
    <t>EDLP 1 RAC 2 TIG 1 SL 2</t>
  </si>
  <si>
    <t>RAC 1 BOC 2 EDLP 1 VEL 1 LAN 1</t>
  </si>
  <si>
    <t>BOC 2 LAN 1 RIV 1 DYJ 1 CEN 1</t>
  </si>
  <si>
    <t>BAN 1 IND 1 RIV 2 CEN 1 HUR 1</t>
  </si>
  <si>
    <t>VEL 1 SL 1 LAN 1 RIV 1 BOC 1 DYJ 1</t>
  </si>
  <si>
    <t>IND 1 BOC 2 LAN 1 RIV 1 RAC 1</t>
  </si>
  <si>
    <t>BOC 1 RIV 1 SL 1 EDLP 1 RAC 1 HUR 1</t>
  </si>
  <si>
    <t>RIV 2 ARS 1 COL 1 DYJ 1 AAAJ 1</t>
  </si>
  <si>
    <t>HUR 1 LAN 1 RIV 1 VEL 1 RAC 1 GELP 1</t>
  </si>
  <si>
    <t>RIV 2 BOC 1 DYJ 1</t>
  </si>
  <si>
    <t>PISCULICHI 14</t>
  </si>
  <si>
    <t xml:space="preserve">SL 2 RIV 2 ARS 1 RAC 1 </t>
  </si>
  <si>
    <t>QUINTERO 18</t>
  </si>
  <si>
    <t>VEL 1 RIV 2 IND LAN 1 BAN 1</t>
  </si>
  <si>
    <t>CLAUSURA 11</t>
  </si>
  <si>
    <t>APERTURA 11</t>
  </si>
  <si>
    <t>TOLEDO 19</t>
  </si>
  <si>
    <t>TEO GUTIERREZ 11</t>
  </si>
  <si>
    <t>SCHIAVI 11</t>
  </si>
  <si>
    <t>CAMPORA 11</t>
  </si>
  <si>
    <t>TANQUE SILVA 10</t>
  </si>
  <si>
    <t>BORRE 19/20</t>
  </si>
  <si>
    <t>IND 1 TIG 1 LAN 1 BOC 1 RIV 2</t>
  </si>
  <si>
    <t>KANNEMANN 13</t>
  </si>
  <si>
    <t>CUBERO 12</t>
  </si>
  <si>
    <t>CHINO BENITEZ 09</t>
  </si>
  <si>
    <t>maxi moralez</t>
  </si>
  <si>
    <t>gentiletti</t>
  </si>
  <si>
    <t>SEBA DOMINGUEZ 12</t>
  </si>
  <si>
    <t>WILSON MORELO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</si>
</sst>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17" fontId="0" fillId="0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" fillId="11" borderId="0" xfId="0" applyFont="1" applyFill="1"/>
    <xf numFmtId="0" fontId="0" fillId="25" borderId="0" xfId="0" applyFill="1"/>
    <xf numFmtId="0" fontId="0" fillId="26" borderId="0" xfId="0" applyFill="1"/>
    <xf numFmtId="0" fontId="0" fillId="0" borderId="0" xfId="0" applyNumberFormat="1" applyFill="1"/>
    <xf numFmtId="17" fontId="0" fillId="3" borderId="0" xfId="0" applyNumberFormat="1" applyFill="1"/>
    <xf numFmtId="9" fontId="0" fillId="0" borderId="0" xfId="1" applyFont="1" applyFill="1"/>
    <xf numFmtId="9" fontId="0" fillId="3" borderId="0" xfId="0" applyNumberFormat="1" applyFill="1"/>
    <xf numFmtId="0" fontId="0" fillId="22" borderId="0" xfId="0" applyFill="1" applyAlignment="1">
      <alignment horizontal="center"/>
    </xf>
    <xf numFmtId="9" fontId="0" fillId="0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9"/>
  <sheetViews>
    <sheetView tabSelected="1" topLeftCell="E1" zoomScaleNormal="100" workbookViewId="0">
      <selection activeCell="H9" sqref="H9"/>
    </sheetView>
  </sheetViews>
  <sheetFormatPr baseColWidth="10" defaultRowHeight="15" x14ac:dyDescent="0.25"/>
  <cols>
    <col min="1" max="4" width="20.7109375" style="1" customWidth="1"/>
    <col min="5" max="5" width="25.7109375" style="1" customWidth="1"/>
    <col min="6" max="6" width="20.7109375" style="1" customWidth="1"/>
    <col min="7" max="7" width="34.5703125" style="1" customWidth="1"/>
    <col min="8" max="13" width="20.7109375" style="1" customWidth="1"/>
    <col min="14" max="15" width="17.5703125" style="1" customWidth="1"/>
    <col min="16" max="19" width="11.42578125" style="1"/>
    <col min="20" max="20" width="17.85546875" style="1" customWidth="1"/>
    <col min="21" max="16384" width="11.42578125" style="1"/>
  </cols>
  <sheetData>
    <row r="1" spans="1:22" x14ac:dyDescent="0.25">
      <c r="A1" s="3" t="s">
        <v>50</v>
      </c>
      <c r="B1" s="23" t="s">
        <v>142</v>
      </c>
      <c r="C1" s="18" t="s">
        <v>61</v>
      </c>
      <c r="D1" s="14" t="s">
        <v>6</v>
      </c>
      <c r="E1" s="22" t="s">
        <v>139</v>
      </c>
      <c r="F1" s="24" t="s">
        <v>1</v>
      </c>
      <c r="G1" s="1" t="s">
        <v>290</v>
      </c>
      <c r="H1" s="3" t="s">
        <v>170</v>
      </c>
      <c r="I1" s="3" t="s">
        <v>171</v>
      </c>
      <c r="J1" s="3" t="s">
        <v>172</v>
      </c>
      <c r="K1" s="5" t="s">
        <v>173</v>
      </c>
      <c r="L1" s="5" t="s">
        <v>174</v>
      </c>
      <c r="M1" s="7" t="s">
        <v>175</v>
      </c>
      <c r="N1" s="7" t="s">
        <v>176</v>
      </c>
      <c r="P1" s="1" t="s">
        <v>7</v>
      </c>
      <c r="Q1" s="1" t="s">
        <v>9</v>
      </c>
      <c r="R1" s="1" t="s">
        <v>8</v>
      </c>
      <c r="S1" s="1" t="s">
        <v>10</v>
      </c>
      <c r="T1" s="1" t="s">
        <v>11</v>
      </c>
      <c r="U1" s="1" t="s">
        <v>36</v>
      </c>
      <c r="V1" s="1" t="s">
        <v>35</v>
      </c>
    </row>
    <row r="2" spans="1:22" x14ac:dyDescent="0.25">
      <c r="A2" s="6" t="s">
        <v>121</v>
      </c>
      <c r="B2" s="20" t="s">
        <v>69</v>
      </c>
      <c r="C2" s="23" t="s">
        <v>120</v>
      </c>
      <c r="D2" s="16" t="s">
        <v>323</v>
      </c>
      <c r="E2" s="10" t="s">
        <v>136</v>
      </c>
      <c r="F2" s="17" t="s">
        <v>159</v>
      </c>
      <c r="G2" s="1" t="s">
        <v>291</v>
      </c>
      <c r="H2" s="3" t="str">
        <f>F4</f>
        <v>HUSAIN 03</v>
      </c>
      <c r="I2" s="3" t="str">
        <f>A7</f>
        <v>FARIAS 03</v>
      </c>
      <c r="J2" s="3" t="str">
        <f>A1</f>
        <v>PATO 03</v>
      </c>
      <c r="K2" s="5" t="str">
        <f>F5</f>
        <v>MASCHERANO 04</v>
      </c>
      <c r="L2" s="5" t="str">
        <f>C7</f>
        <v>ORTEGA 04</v>
      </c>
      <c r="M2" s="7" t="str">
        <f>B11</f>
        <v>ROLY 05</v>
      </c>
      <c r="N2" s="7" t="str">
        <f>D10</f>
        <v>INSUA 05</v>
      </c>
      <c r="P2" s="3">
        <v>2003</v>
      </c>
      <c r="Q2" s="3" t="s">
        <v>12</v>
      </c>
      <c r="R2" s="3" t="s">
        <v>13</v>
      </c>
      <c r="S2" s="3" t="s">
        <v>13</v>
      </c>
      <c r="T2" s="3" t="s">
        <v>27</v>
      </c>
    </row>
    <row r="3" spans="1:22" x14ac:dyDescent="0.25">
      <c r="A3" s="6" t="s">
        <v>122</v>
      </c>
      <c r="B3" s="11" t="s">
        <v>138</v>
      </c>
      <c r="C3" s="28" t="s">
        <v>272</v>
      </c>
      <c r="D3" s="20" t="s">
        <v>157</v>
      </c>
      <c r="E3" s="22" t="s">
        <v>158</v>
      </c>
      <c r="F3" s="19" t="s">
        <v>161</v>
      </c>
      <c r="G3" s="1" t="s">
        <v>287</v>
      </c>
      <c r="H3" s="3" t="str">
        <f>D5</f>
        <v>ASTRADA 03</v>
      </c>
      <c r="J3" s="3" t="str">
        <f>A6</f>
        <v>BURDISSO 03</v>
      </c>
      <c r="K3" s="5" t="str">
        <f>D27</f>
        <v>LUCHO GONZALEZ 04</v>
      </c>
      <c r="M3" s="7" t="str">
        <f>A26</f>
        <v>CASTROMAN 05</v>
      </c>
      <c r="N3" s="25" t="str">
        <f>B24</f>
        <v>KRUPOVIESA 05</v>
      </c>
      <c r="P3" s="5">
        <v>2004</v>
      </c>
      <c r="Q3" s="5" t="s">
        <v>12</v>
      </c>
      <c r="R3" s="5" t="s">
        <v>14</v>
      </c>
      <c r="S3" s="5" t="s">
        <v>28</v>
      </c>
      <c r="T3" s="5" t="s">
        <v>13</v>
      </c>
    </row>
    <row r="4" spans="1:22" x14ac:dyDescent="0.25">
      <c r="A4" s="11" t="s">
        <v>54</v>
      </c>
      <c r="B4" s="6" t="s">
        <v>153</v>
      </c>
      <c r="C4" s="17" t="s">
        <v>247</v>
      </c>
      <c r="D4" s="17" t="s">
        <v>160</v>
      </c>
      <c r="E4" s="26" t="s">
        <v>252</v>
      </c>
      <c r="F4" s="3" t="s">
        <v>266</v>
      </c>
      <c r="G4" s="1" t="s">
        <v>288</v>
      </c>
      <c r="H4" s="3" t="str">
        <f>E6</f>
        <v>MILITO 03</v>
      </c>
      <c r="J4" s="3" t="str">
        <f>E7</f>
        <v>GUILLERMO 03</v>
      </c>
      <c r="K4" s="5" t="str">
        <f>F31</f>
        <v>GALLARDO 04</v>
      </c>
      <c r="P4" s="7">
        <v>2005</v>
      </c>
      <c r="Q4" s="7" t="s">
        <v>15</v>
      </c>
      <c r="R4" s="7" t="s">
        <v>13</v>
      </c>
      <c r="T4" s="7" t="s">
        <v>13</v>
      </c>
    </row>
    <row r="5" spans="1:22" x14ac:dyDescent="0.25">
      <c r="A5" s="22" t="s">
        <v>118</v>
      </c>
      <c r="B5" s="4" t="s">
        <v>2</v>
      </c>
      <c r="C5" s="23" t="s">
        <v>152</v>
      </c>
      <c r="D5" s="3" t="s">
        <v>148</v>
      </c>
      <c r="E5" s="9" t="s">
        <v>329</v>
      </c>
      <c r="F5" s="5" t="s">
        <v>154</v>
      </c>
      <c r="G5" s="1" t="s">
        <v>292</v>
      </c>
      <c r="H5" s="3" t="str">
        <f>E10</f>
        <v>DALESSANDRO 03</v>
      </c>
      <c r="J5" s="3" t="str">
        <f>F16</f>
        <v>DELGADO 03</v>
      </c>
      <c r="P5" s="4">
        <v>2006</v>
      </c>
      <c r="Q5" s="4" t="s">
        <v>13</v>
      </c>
      <c r="R5" s="4" t="s">
        <v>16</v>
      </c>
    </row>
    <row r="6" spans="1:22" x14ac:dyDescent="0.25">
      <c r="A6" s="3" t="s">
        <v>51</v>
      </c>
      <c r="B6" s="13" t="s">
        <v>274</v>
      </c>
      <c r="C6" s="9" t="s">
        <v>333</v>
      </c>
      <c r="D6" s="11" t="s">
        <v>143</v>
      </c>
      <c r="E6" s="3" t="s">
        <v>155</v>
      </c>
      <c r="F6" s="18" t="s">
        <v>62</v>
      </c>
      <c r="G6" s="1" t="s">
        <v>293</v>
      </c>
      <c r="H6" s="4" t="s">
        <v>177</v>
      </c>
      <c r="I6" s="4" t="s">
        <v>178</v>
      </c>
      <c r="J6" s="11" t="s">
        <v>180</v>
      </c>
      <c r="K6" s="11" t="s">
        <v>181</v>
      </c>
      <c r="L6" s="11" t="s">
        <v>182</v>
      </c>
      <c r="M6" s="11" t="s">
        <v>183</v>
      </c>
      <c r="P6" s="11">
        <v>2007</v>
      </c>
      <c r="Q6" s="11" t="s">
        <v>17</v>
      </c>
      <c r="R6" s="11" t="s">
        <v>18</v>
      </c>
      <c r="S6" s="11" t="s">
        <v>13</v>
      </c>
      <c r="T6" s="11" t="s">
        <v>21</v>
      </c>
    </row>
    <row r="7" spans="1:22" x14ac:dyDescent="0.25">
      <c r="A7" s="3" t="s">
        <v>123</v>
      </c>
      <c r="B7" s="6" t="s">
        <v>60</v>
      </c>
      <c r="C7" s="5" t="s">
        <v>64</v>
      </c>
      <c r="D7" s="4" t="s">
        <v>66</v>
      </c>
      <c r="E7" s="3" t="s">
        <v>53</v>
      </c>
      <c r="F7" s="9" t="s">
        <v>128</v>
      </c>
      <c r="G7" s="1" t="s">
        <v>289</v>
      </c>
      <c r="H7" s="4" t="str">
        <f>F23</f>
        <v>BILOS 06</v>
      </c>
      <c r="I7" s="4" t="str">
        <f>B5</f>
        <v>GAGO 06</v>
      </c>
      <c r="J7" s="11" t="str">
        <f>A9</f>
        <v>PALERMO 07</v>
      </c>
      <c r="K7" s="11" t="str">
        <f>E8</f>
        <v>VALERI 07</v>
      </c>
      <c r="L7" s="11" t="str">
        <f>B3</f>
        <v>MOREL RODRIGUEZ 07</v>
      </c>
      <c r="M7" s="11" t="str">
        <f>F14</f>
        <v>CALDERON 10</v>
      </c>
      <c r="P7" s="13">
        <v>2008</v>
      </c>
      <c r="Q7" s="13" t="s">
        <v>12</v>
      </c>
      <c r="R7" s="13" t="s">
        <v>13</v>
      </c>
      <c r="S7" s="13" t="s">
        <v>188</v>
      </c>
      <c r="T7" s="13" t="s">
        <v>29</v>
      </c>
    </row>
    <row r="8" spans="1:22" x14ac:dyDescent="0.25">
      <c r="A8" s="16" t="s">
        <v>87</v>
      </c>
      <c r="B8" s="14" t="s">
        <v>317</v>
      </c>
      <c r="C8" s="23" t="s">
        <v>105</v>
      </c>
      <c r="D8" s="8" t="s">
        <v>110</v>
      </c>
      <c r="E8" s="11" t="s">
        <v>132</v>
      </c>
      <c r="F8" s="20" t="s">
        <v>88</v>
      </c>
      <c r="G8" s="1" t="s">
        <v>318</v>
      </c>
      <c r="H8" s="4" t="str">
        <f>D10</f>
        <v>INSUA 05</v>
      </c>
      <c r="I8" s="4" t="str">
        <f>D7</f>
        <v>SOSA 06</v>
      </c>
      <c r="J8" s="11" t="str">
        <f>F20</f>
        <v>DI MARIA 07</v>
      </c>
      <c r="K8" s="11" t="str">
        <f>D13</f>
        <v>BOSSIO 07</v>
      </c>
      <c r="L8" s="11" t="str">
        <f>A4</f>
        <v>IBARRA 07</v>
      </c>
      <c r="M8" s="11" t="str">
        <f>C15</f>
        <v>PAPU 07</v>
      </c>
      <c r="P8" s="20">
        <v>2009</v>
      </c>
      <c r="Q8" s="20" t="s">
        <v>15</v>
      </c>
      <c r="R8" s="20" t="s">
        <v>19</v>
      </c>
      <c r="S8" s="20" t="s">
        <v>16</v>
      </c>
    </row>
    <row r="9" spans="1:22" x14ac:dyDescent="0.25">
      <c r="A9" s="11" t="s">
        <v>3</v>
      </c>
      <c r="B9" s="19" t="s">
        <v>101</v>
      </c>
      <c r="C9" s="13" t="s">
        <v>125</v>
      </c>
      <c r="D9" s="6" t="s">
        <v>269</v>
      </c>
      <c r="E9" s="23" t="s">
        <v>115</v>
      </c>
      <c r="F9" s="22" t="s">
        <v>256</v>
      </c>
      <c r="G9" s="1" t="s">
        <v>294</v>
      </c>
      <c r="I9" s="4" t="str">
        <f>F22</f>
        <v>LAVEZZI 06</v>
      </c>
      <c r="J9" s="11" t="str">
        <f>A17</f>
        <v>GALLEGO MENDEZ 07</v>
      </c>
      <c r="K9" s="11" t="str">
        <f>A19</f>
        <v>DENIS 07</v>
      </c>
      <c r="L9" s="11" t="str">
        <f>D6</f>
        <v>CATA DIAZ 07</v>
      </c>
      <c r="P9" s="10">
        <v>2010</v>
      </c>
      <c r="Q9" s="10" t="s">
        <v>20</v>
      </c>
      <c r="R9" s="10" t="s">
        <v>16</v>
      </c>
      <c r="T9" s="10" t="s">
        <v>26</v>
      </c>
    </row>
    <row r="10" spans="1:22" x14ac:dyDescent="0.25">
      <c r="A10" s="14" t="s">
        <v>268</v>
      </c>
      <c r="B10" s="23" t="s">
        <v>59</v>
      </c>
      <c r="C10" s="19" t="s">
        <v>100</v>
      </c>
      <c r="D10" s="7" t="s">
        <v>246</v>
      </c>
      <c r="E10" s="3" t="s">
        <v>63</v>
      </c>
      <c r="F10" s="11" t="s">
        <v>4</v>
      </c>
      <c r="G10" s="1" t="s">
        <v>295</v>
      </c>
      <c r="I10" s="4" t="str">
        <f>A14</f>
        <v>PALACIO 06</v>
      </c>
      <c r="K10" s="11" t="str">
        <f>E23</f>
        <v>BLANCO 07</v>
      </c>
      <c r="L10" s="11" t="str">
        <f>F10</f>
        <v>JRR 07</v>
      </c>
      <c r="P10" s="16">
        <v>2011</v>
      </c>
      <c r="Q10" s="16" t="s">
        <v>15</v>
      </c>
      <c r="R10" s="16" t="s">
        <v>13</v>
      </c>
    </row>
    <row r="11" spans="1:22" x14ac:dyDescent="0.25">
      <c r="A11" s="20" t="s">
        <v>179</v>
      </c>
      <c r="B11" s="25" t="s">
        <v>262</v>
      </c>
      <c r="C11" s="22" t="s">
        <v>74</v>
      </c>
      <c r="D11" s="16" t="s">
        <v>86</v>
      </c>
      <c r="E11" s="17" t="s">
        <v>96</v>
      </c>
      <c r="F11" s="23" t="s">
        <v>162</v>
      </c>
      <c r="G11" s="1" t="s">
        <v>296</v>
      </c>
      <c r="I11" s="4" t="str">
        <f>E19</f>
        <v>HIGUAÍN 06</v>
      </c>
      <c r="L11" s="11" t="str">
        <f>D21</f>
        <v>CLEMENTE 07</v>
      </c>
      <c r="P11" s="9">
        <v>2012</v>
      </c>
      <c r="Q11" s="9" t="s">
        <v>21</v>
      </c>
      <c r="R11" s="9" t="s">
        <v>15</v>
      </c>
      <c r="S11" s="9" t="s">
        <v>28</v>
      </c>
      <c r="T11" s="9" t="s">
        <v>30</v>
      </c>
      <c r="U11" s="9" t="s">
        <v>13</v>
      </c>
      <c r="V11" s="9" t="s">
        <v>39</v>
      </c>
    </row>
    <row r="12" spans="1:22" x14ac:dyDescent="0.25">
      <c r="A12" s="17" t="s">
        <v>70</v>
      </c>
      <c r="B12" s="15" t="s">
        <v>321</v>
      </c>
      <c r="C12" s="22" t="s">
        <v>250</v>
      </c>
      <c r="D12" s="10" t="s">
        <v>151</v>
      </c>
      <c r="E12" s="22" t="s">
        <v>239</v>
      </c>
      <c r="F12" s="9" t="s">
        <v>251</v>
      </c>
      <c r="G12" s="1" t="s">
        <v>297</v>
      </c>
      <c r="L12" s="11" t="str">
        <f>A24</f>
        <v>EVER BANEGA 07</v>
      </c>
      <c r="P12" s="17">
        <v>2013</v>
      </c>
      <c r="Q12" s="17" t="s">
        <v>14</v>
      </c>
      <c r="R12" s="17" t="s">
        <v>17</v>
      </c>
      <c r="T12" s="17" t="s">
        <v>18</v>
      </c>
      <c r="U12" s="17" t="s">
        <v>21</v>
      </c>
      <c r="V12" s="17" t="s">
        <v>40</v>
      </c>
    </row>
    <row r="13" spans="1:22" x14ac:dyDescent="0.25">
      <c r="A13" s="13" t="s">
        <v>84</v>
      </c>
      <c r="B13" s="24" t="s">
        <v>144</v>
      </c>
      <c r="C13" s="27" t="s">
        <v>261</v>
      </c>
      <c r="D13" s="11" t="s">
        <v>130</v>
      </c>
      <c r="E13" s="24" t="s">
        <v>145</v>
      </c>
      <c r="F13" s="19" t="s">
        <v>195</v>
      </c>
      <c r="G13" s="1" t="s">
        <v>298</v>
      </c>
      <c r="H13" s="13" t="s">
        <v>185</v>
      </c>
      <c r="I13" s="13" t="s">
        <v>186</v>
      </c>
      <c r="J13" s="13" t="s">
        <v>187</v>
      </c>
      <c r="K13" s="20" t="s">
        <v>189</v>
      </c>
      <c r="L13" s="20" t="s">
        <v>190</v>
      </c>
      <c r="M13" s="20" t="s">
        <v>191</v>
      </c>
      <c r="P13" s="22">
        <v>2014</v>
      </c>
      <c r="Q13" s="22" t="s">
        <v>12</v>
      </c>
      <c r="R13" s="22" t="s">
        <v>22</v>
      </c>
      <c r="S13" s="22" t="s">
        <v>17</v>
      </c>
      <c r="T13" s="22" t="s">
        <v>12</v>
      </c>
      <c r="U13" s="22" t="s">
        <v>37</v>
      </c>
      <c r="V13" s="22" t="s">
        <v>41</v>
      </c>
    </row>
    <row r="14" spans="1:22" x14ac:dyDescent="0.25">
      <c r="A14" s="4" t="s">
        <v>184</v>
      </c>
      <c r="B14" s="17" t="s">
        <v>328</v>
      </c>
      <c r="C14" s="15" t="s">
        <v>98</v>
      </c>
      <c r="D14" s="9" t="s">
        <v>129</v>
      </c>
      <c r="E14" s="20" t="s">
        <v>244</v>
      </c>
      <c r="F14" s="10" t="s">
        <v>90</v>
      </c>
      <c r="G14" s="1" t="s">
        <v>299</v>
      </c>
      <c r="H14" s="13" t="str">
        <f>A13</f>
        <v>ABREU 08</v>
      </c>
      <c r="I14" s="13" t="str">
        <f>B6</f>
        <v>SOLARI 08</v>
      </c>
      <c r="J14" s="13" t="str">
        <f>F15</f>
        <v>BERGESSIO 08</v>
      </c>
      <c r="K14" s="20" t="str">
        <f>D3</f>
        <v>PAPA 09</v>
      </c>
      <c r="L14" s="20" t="str">
        <f>F8</f>
        <v>JAMES 09</v>
      </c>
      <c r="M14" s="20" t="str">
        <f>B2</f>
        <v>DESABATO 09</v>
      </c>
      <c r="P14" s="23">
        <v>2015</v>
      </c>
      <c r="Q14" s="33" t="s">
        <v>13</v>
      </c>
      <c r="R14" s="33"/>
      <c r="S14" s="23" t="s">
        <v>12</v>
      </c>
      <c r="T14" s="23" t="s">
        <v>32</v>
      </c>
      <c r="U14" s="23" t="s">
        <v>13</v>
      </c>
      <c r="V14" s="23" t="s">
        <v>41</v>
      </c>
    </row>
    <row r="15" spans="1:22" x14ac:dyDescent="0.25">
      <c r="A15" s="17" t="s">
        <v>71</v>
      </c>
      <c r="B15" s="22" t="s">
        <v>315</v>
      </c>
      <c r="C15" s="11" t="s">
        <v>93</v>
      </c>
      <c r="D15" s="15" t="s">
        <v>219</v>
      </c>
      <c r="E15" s="14" t="s">
        <v>106</v>
      </c>
      <c r="F15" s="13" t="s">
        <v>135</v>
      </c>
      <c r="G15" s="1" t="s">
        <v>316</v>
      </c>
      <c r="H15" s="13" t="str">
        <f>A20</f>
        <v>CVITANICH 08</v>
      </c>
      <c r="I15" s="13" t="str">
        <f>C9</f>
        <v>SAND 08</v>
      </c>
      <c r="K15" s="20" t="str">
        <f>E14</f>
        <v>SALVIO 09</v>
      </c>
      <c r="L15" s="20" t="str">
        <f>A25</f>
        <v>PAPELITO 09</v>
      </c>
      <c r="M15" s="20" t="str">
        <f>A11</f>
        <v>VERON 09</v>
      </c>
      <c r="P15" s="21">
        <v>2016</v>
      </c>
      <c r="Q15" s="21" t="s">
        <v>18</v>
      </c>
      <c r="R15" s="21" t="s">
        <v>23</v>
      </c>
      <c r="U15" s="21" t="s">
        <v>12</v>
      </c>
      <c r="V15" s="21" t="s">
        <v>42</v>
      </c>
    </row>
    <row r="16" spans="1:22" x14ac:dyDescent="0.25">
      <c r="A16" s="20" t="s">
        <v>134</v>
      </c>
      <c r="B16" s="14" t="s">
        <v>215</v>
      </c>
      <c r="C16" s="4" t="s">
        <v>68</v>
      </c>
      <c r="D16" s="8" t="s">
        <v>111</v>
      </c>
      <c r="E16" s="10" t="s">
        <v>286</v>
      </c>
      <c r="F16" s="3" t="s">
        <v>52</v>
      </c>
      <c r="G16" s="1" t="s">
        <v>300</v>
      </c>
      <c r="H16" s="13" t="str">
        <f>A21</f>
        <v>ALEXIS SANCHEZ 08</v>
      </c>
      <c r="I16" s="13" t="str">
        <f>A18</f>
        <v>FIGUEROA 08</v>
      </c>
      <c r="K16" s="20" t="str">
        <f>A16</f>
        <v>PASTORE 09</v>
      </c>
      <c r="L16" s="20" t="str">
        <f>A28</f>
        <v>GAITAN 09</v>
      </c>
      <c r="M16" s="20" t="str">
        <f>B17</f>
        <v>BOSELLI 09</v>
      </c>
      <c r="P16" s="8">
        <v>2017</v>
      </c>
      <c r="Q16" s="8" t="s">
        <v>13</v>
      </c>
      <c r="R16" s="8" t="s">
        <v>23</v>
      </c>
      <c r="S16" s="8" t="s">
        <v>47</v>
      </c>
      <c r="T16" s="8" t="s">
        <v>26</v>
      </c>
      <c r="U16" s="8" t="s">
        <v>12</v>
      </c>
      <c r="V16" s="8" t="s">
        <v>41</v>
      </c>
    </row>
    <row r="17" spans="1:22" x14ac:dyDescent="0.25">
      <c r="A17" s="11" t="s">
        <v>169</v>
      </c>
      <c r="B17" s="20" t="s">
        <v>140</v>
      </c>
      <c r="C17" s="22" t="s">
        <v>141</v>
      </c>
      <c r="D17" s="9" t="s">
        <v>92</v>
      </c>
      <c r="E17" s="10" t="s">
        <v>107</v>
      </c>
      <c r="F17" s="14" t="s">
        <v>116</v>
      </c>
      <c r="G17" s="1" t="s">
        <v>301</v>
      </c>
      <c r="H17" s="13" t="str">
        <f>B29</f>
        <v>JP CARRIZO 08</v>
      </c>
      <c r="I17" s="13" t="str">
        <f>E27</f>
        <v>VIATRI 08</v>
      </c>
      <c r="K17" s="20" t="str">
        <f>E20</f>
        <v>FUERTES 09</v>
      </c>
      <c r="L17" s="20" t="str">
        <f>C29</f>
        <v>FRANCO JARA 09</v>
      </c>
      <c r="M17" s="20" t="str">
        <f>E21</f>
        <v>ANDUJAR 09</v>
      </c>
      <c r="P17" s="14">
        <v>2018</v>
      </c>
      <c r="Q17" s="14" t="s">
        <v>13</v>
      </c>
      <c r="R17" s="14" t="s">
        <v>23</v>
      </c>
      <c r="S17" s="14" t="s">
        <v>48</v>
      </c>
      <c r="T17" s="14"/>
      <c r="U17" s="14" t="s">
        <v>25</v>
      </c>
      <c r="V17" s="14" t="s">
        <v>43</v>
      </c>
    </row>
    <row r="18" spans="1:22" x14ac:dyDescent="0.25">
      <c r="A18" s="13" t="s">
        <v>49</v>
      </c>
      <c r="B18" s="10" t="s">
        <v>91</v>
      </c>
      <c r="C18" s="24" t="s">
        <v>104</v>
      </c>
      <c r="D18" s="16" t="s">
        <v>127</v>
      </c>
      <c r="E18" s="14" t="s">
        <v>285</v>
      </c>
      <c r="F18" s="22" t="s">
        <v>255</v>
      </c>
      <c r="G18" s="1" t="s">
        <v>302</v>
      </c>
      <c r="H18" s="13" t="str">
        <f>C30</f>
        <v>BUONANOTTE 08</v>
      </c>
      <c r="K18" s="20" t="str">
        <f>F28</f>
        <v>BOLATTI 09</v>
      </c>
      <c r="M18" s="20" t="str">
        <f>A22</f>
        <v>BRAÑA 09</v>
      </c>
      <c r="P18" s="15">
        <v>2019</v>
      </c>
      <c r="Q18" s="15" t="s">
        <v>22</v>
      </c>
      <c r="R18" s="15" t="s">
        <v>31</v>
      </c>
      <c r="S18" s="15" t="s">
        <v>27</v>
      </c>
      <c r="T18" s="15" t="s">
        <v>33</v>
      </c>
      <c r="U18" s="15" t="s">
        <v>12</v>
      </c>
      <c r="V18" s="15" t="s">
        <v>44</v>
      </c>
    </row>
    <row r="19" spans="1:22" x14ac:dyDescent="0.25">
      <c r="A19" s="11" t="s">
        <v>124</v>
      </c>
      <c r="B19" s="9" t="s">
        <v>254</v>
      </c>
      <c r="C19" s="12" t="s">
        <v>258</v>
      </c>
      <c r="D19" s="24" t="s">
        <v>267</v>
      </c>
      <c r="E19" s="4" t="s">
        <v>253</v>
      </c>
      <c r="F19" s="12" t="s">
        <v>326</v>
      </c>
      <c r="G19" s="1" t="s">
        <v>327</v>
      </c>
      <c r="K19" s="20" t="str">
        <f>D30</f>
        <v>OTAMENDI 09</v>
      </c>
      <c r="M19" s="20" t="str">
        <f>C23</f>
        <v>CHINO BENITEZ 09</v>
      </c>
      <c r="P19" s="12">
        <v>2020</v>
      </c>
      <c r="Q19" s="12" t="s">
        <v>13</v>
      </c>
      <c r="R19" s="12" t="s">
        <v>13</v>
      </c>
      <c r="T19" s="12" t="s">
        <v>34</v>
      </c>
    </row>
    <row r="20" spans="1:22" x14ac:dyDescent="0.25">
      <c r="A20" s="13" t="s">
        <v>81</v>
      </c>
      <c r="B20" s="14" t="s">
        <v>245</v>
      </c>
      <c r="C20" s="22" t="s">
        <v>119</v>
      </c>
      <c r="D20" s="9" t="s">
        <v>95</v>
      </c>
      <c r="E20" s="20" t="s">
        <v>146</v>
      </c>
      <c r="F20" s="11" t="s">
        <v>168</v>
      </c>
      <c r="G20" s="1" t="s">
        <v>303</v>
      </c>
      <c r="H20" s="10" t="s">
        <v>192</v>
      </c>
      <c r="I20" s="10" t="s">
        <v>193</v>
      </c>
      <c r="J20" s="10" t="s">
        <v>194</v>
      </c>
      <c r="K20" s="16" t="s">
        <v>319</v>
      </c>
      <c r="L20" s="16" t="s">
        <v>320</v>
      </c>
      <c r="P20" s="19">
        <v>2021</v>
      </c>
      <c r="Q20" s="19" t="s">
        <v>24</v>
      </c>
      <c r="R20" s="19" t="s">
        <v>12</v>
      </c>
      <c r="U20" s="19" t="s">
        <v>13</v>
      </c>
      <c r="V20" s="19" t="s">
        <v>45</v>
      </c>
    </row>
    <row r="21" spans="1:22" x14ac:dyDescent="0.25">
      <c r="A21" s="10" t="s">
        <v>265</v>
      </c>
      <c r="B21" s="22" t="s">
        <v>72</v>
      </c>
      <c r="C21" s="23" t="s">
        <v>260</v>
      </c>
      <c r="D21" s="11" t="s">
        <v>273</v>
      </c>
      <c r="E21" s="20" t="s">
        <v>117</v>
      </c>
      <c r="F21" s="15" t="s">
        <v>112</v>
      </c>
      <c r="G21" s="1" t="s">
        <v>304</v>
      </c>
      <c r="H21" s="10" t="str">
        <f>E2</f>
        <v>CARUZZO 10</v>
      </c>
      <c r="I21" s="10" t="str">
        <f>E16</f>
        <v>RÉ 10</v>
      </c>
      <c r="J21" s="10" t="str">
        <f>E17</f>
        <v>PARRA 10</v>
      </c>
      <c r="K21" s="16" t="str">
        <f>A8</f>
        <v>AUGUSTO 11</v>
      </c>
      <c r="L21" s="16" t="str">
        <f>D2</f>
        <v>SCHIAVI 11</v>
      </c>
      <c r="P21" s="18">
        <v>2022</v>
      </c>
      <c r="Q21" s="18" t="s">
        <v>13</v>
      </c>
      <c r="R21" s="18" t="s">
        <v>13</v>
      </c>
      <c r="U21" s="18" t="s">
        <v>38</v>
      </c>
      <c r="V21" s="18" t="s">
        <v>45</v>
      </c>
    </row>
    <row r="22" spans="1:22" x14ac:dyDescent="0.25">
      <c r="A22" s="20" t="s">
        <v>67</v>
      </c>
      <c r="B22" s="22" t="s">
        <v>94</v>
      </c>
      <c r="C22" s="10" t="s">
        <v>126</v>
      </c>
      <c r="D22" s="18" t="s">
        <v>103</v>
      </c>
      <c r="E22" s="9" t="s">
        <v>249</v>
      </c>
      <c r="F22" s="4" t="s">
        <v>156</v>
      </c>
      <c r="G22" s="1" t="s">
        <v>305</v>
      </c>
      <c r="H22" s="10" t="str">
        <f>D12</f>
        <v>GABBARINI 10</v>
      </c>
      <c r="I22" s="10" t="str">
        <f>C22</f>
        <v>STRACQUALURSI 10</v>
      </c>
      <c r="K22" s="16" t="str">
        <f>D11</f>
        <v>RICKY ALVAREZ 11</v>
      </c>
      <c r="L22" s="16" t="str">
        <f>D18</f>
        <v>TITO RAMIREZ 11</v>
      </c>
      <c r="P22" s="24">
        <v>2023</v>
      </c>
      <c r="Q22" s="24" t="s">
        <v>12</v>
      </c>
      <c r="R22" s="24" t="s">
        <v>25</v>
      </c>
      <c r="S22" s="24" t="s">
        <v>28</v>
      </c>
      <c r="U22" s="24" t="s">
        <v>16</v>
      </c>
      <c r="V22" s="24" t="s">
        <v>46</v>
      </c>
    </row>
    <row r="23" spans="1:22" x14ac:dyDescent="0.25">
      <c r="A23" s="22" t="s">
        <v>97</v>
      </c>
      <c r="B23" s="13" t="s">
        <v>56</v>
      </c>
      <c r="C23" s="20" t="s">
        <v>330</v>
      </c>
      <c r="D23" s="10" t="s">
        <v>325</v>
      </c>
      <c r="E23" s="11" t="s">
        <v>131</v>
      </c>
      <c r="F23" s="4" t="s">
        <v>55</v>
      </c>
      <c r="G23" s="1" t="s">
        <v>306</v>
      </c>
      <c r="H23" s="10" t="str">
        <f>F14</f>
        <v>CALDERON 10</v>
      </c>
      <c r="I23" s="10" t="str">
        <f>D23</f>
        <v>TANQUE SILVA 10</v>
      </c>
      <c r="K23" s="16" t="str">
        <f>E25</f>
        <v>CAMPORA 11</v>
      </c>
    </row>
    <row r="24" spans="1:22" x14ac:dyDescent="0.25">
      <c r="A24" s="11" t="s">
        <v>5</v>
      </c>
      <c r="B24" s="25" t="s">
        <v>240</v>
      </c>
      <c r="C24" s="9" t="s">
        <v>75</v>
      </c>
      <c r="D24" s="14" t="s">
        <v>79</v>
      </c>
      <c r="E24" s="20" t="s">
        <v>275</v>
      </c>
      <c r="F24" s="18" t="s">
        <v>150</v>
      </c>
      <c r="G24" s="1" t="s">
        <v>307</v>
      </c>
      <c r="H24" s="10" t="str">
        <f>B18</f>
        <v>CHUCO SOSA 10</v>
      </c>
      <c r="K24" s="16" t="str">
        <f>F25</f>
        <v>ALMEYDA 11</v>
      </c>
    </row>
    <row r="25" spans="1:22" x14ac:dyDescent="0.25">
      <c r="A25" s="20" t="s">
        <v>89</v>
      </c>
      <c r="B25" s="6" t="s">
        <v>108</v>
      </c>
      <c r="C25" s="22" t="s">
        <v>114</v>
      </c>
      <c r="D25" s="23" t="s">
        <v>210</v>
      </c>
      <c r="E25" s="16" t="s">
        <v>324</v>
      </c>
      <c r="F25" s="16" t="s">
        <v>149</v>
      </c>
      <c r="G25" s="1" t="s">
        <v>308</v>
      </c>
      <c r="H25" s="10" t="str">
        <f>F29</f>
        <v>GENTILETTI 10</v>
      </c>
      <c r="K25" s="16" t="str">
        <f>E29</f>
        <v>TEO GUTIERREZ 11</v>
      </c>
    </row>
    <row r="26" spans="1:22" x14ac:dyDescent="0.25">
      <c r="A26" s="7" t="s">
        <v>65</v>
      </c>
      <c r="B26" s="22" t="s">
        <v>73</v>
      </c>
      <c r="C26" s="21" t="s">
        <v>77</v>
      </c>
      <c r="D26" s="15" t="s">
        <v>80</v>
      </c>
      <c r="E26" s="6" t="s">
        <v>211</v>
      </c>
      <c r="F26" s="15" t="s">
        <v>259</v>
      </c>
      <c r="G26" s="1" t="s">
        <v>309</v>
      </c>
      <c r="H26" s="10" t="str">
        <f>F30</f>
        <v>MARCO PEREZ 10</v>
      </c>
    </row>
    <row r="27" spans="1:22" x14ac:dyDescent="0.25">
      <c r="A27" s="8" t="s">
        <v>109</v>
      </c>
      <c r="B27" s="23" t="s">
        <v>202</v>
      </c>
      <c r="C27" s="21" t="s">
        <v>78</v>
      </c>
      <c r="D27" s="5" t="s">
        <v>238</v>
      </c>
      <c r="E27" s="13" t="s">
        <v>57</v>
      </c>
      <c r="F27" s="15" t="s">
        <v>334</v>
      </c>
      <c r="G27" s="1" t="s">
        <v>310</v>
      </c>
      <c r="H27" s="9" t="s">
        <v>196</v>
      </c>
      <c r="I27" s="9" t="s">
        <v>197</v>
      </c>
      <c r="J27" s="9" t="s">
        <v>198</v>
      </c>
      <c r="K27" s="17" t="s">
        <v>199</v>
      </c>
      <c r="L27" s="17" t="s">
        <v>200</v>
      </c>
      <c r="M27" s="17" t="s">
        <v>201</v>
      </c>
      <c r="N27" s="17" t="s">
        <v>248</v>
      </c>
    </row>
    <row r="28" spans="1:22" x14ac:dyDescent="0.25">
      <c r="A28" s="20" t="s">
        <v>58</v>
      </c>
      <c r="B28" s="22" t="s">
        <v>113</v>
      </c>
      <c r="C28" s="22" t="s">
        <v>243</v>
      </c>
      <c r="D28" s="17" t="s">
        <v>147</v>
      </c>
      <c r="E28" s="15" t="s">
        <v>220</v>
      </c>
      <c r="F28" s="20" t="s">
        <v>133</v>
      </c>
      <c r="G28" s="1" t="s">
        <v>311</v>
      </c>
      <c r="H28" s="9" t="str">
        <f>F7</f>
        <v>LUNA 12</v>
      </c>
      <c r="I28" s="9" t="str">
        <f>E5</f>
        <v>CUBERO 12</v>
      </c>
      <c r="J28" s="9" t="str">
        <f>B19</f>
        <v>RUBEN BOTTA 12</v>
      </c>
      <c r="K28" s="17" t="str">
        <f>D4</f>
        <v>PERUZZI 13</v>
      </c>
      <c r="L28" s="17" t="str">
        <f>A12</f>
        <v>TORRICO 13</v>
      </c>
      <c r="M28" s="17" t="str">
        <f>F2</f>
        <v>GOLTZ 13</v>
      </c>
      <c r="N28" s="17" t="str">
        <f>C4</f>
        <v>NERVO 13</v>
      </c>
    </row>
    <row r="29" spans="1:22" x14ac:dyDescent="0.25">
      <c r="A29" s="12" t="s">
        <v>241</v>
      </c>
      <c r="B29" s="13" t="s">
        <v>83</v>
      </c>
      <c r="C29" s="20" t="s">
        <v>264</v>
      </c>
      <c r="D29" s="19" t="s">
        <v>99</v>
      </c>
      <c r="E29" s="16" t="s">
        <v>322</v>
      </c>
      <c r="F29" s="10" t="s">
        <v>137</v>
      </c>
      <c r="G29" s="1" t="s">
        <v>312</v>
      </c>
      <c r="H29" s="9" t="str">
        <f>F12</f>
        <v>JAVI GARCIA 12</v>
      </c>
      <c r="I29" s="9" t="str">
        <f>C6</f>
        <v>SEBA DOMINGUEZ 12</v>
      </c>
      <c r="K29" s="17" t="str">
        <f>E11</f>
        <v>MAXI 13</v>
      </c>
      <c r="L29" s="17" t="str">
        <f>B14</f>
        <v>KANNEMANN 13</v>
      </c>
      <c r="M29" s="17" t="str">
        <f>C24</f>
        <v>IZQUIERDOZ 13</v>
      </c>
    </row>
    <row r="30" spans="1:22" x14ac:dyDescent="0.25">
      <c r="A30" s="22" t="s">
        <v>270</v>
      </c>
      <c r="B30" s="21" t="s">
        <v>76</v>
      </c>
      <c r="C30" s="13" t="s">
        <v>82</v>
      </c>
      <c r="D30" s="20" t="s">
        <v>85</v>
      </c>
      <c r="E30" s="15" t="s">
        <v>221</v>
      </c>
      <c r="F30" s="10" t="s">
        <v>263</v>
      </c>
      <c r="G30" s="1" t="s">
        <v>313</v>
      </c>
      <c r="H30" s="9" t="str">
        <f>E22</f>
        <v>MIGLIORE 12</v>
      </c>
      <c r="I30" s="9" t="str">
        <f>D14</f>
        <v>FERREYRA 12</v>
      </c>
      <c r="K30" s="17" t="str">
        <f>D20</f>
        <v>HEINZE 13</v>
      </c>
      <c r="L30" s="17" t="str">
        <f>A15</f>
        <v>TITO VILLALBA 13</v>
      </c>
    </row>
    <row r="31" spans="1:22" x14ac:dyDescent="0.25">
      <c r="A31" s="19" t="s">
        <v>102</v>
      </c>
      <c r="C31" s="15" t="s">
        <v>222</v>
      </c>
      <c r="E31" s="12" t="s">
        <v>257</v>
      </c>
      <c r="F31" s="5" t="s">
        <v>237</v>
      </c>
      <c r="G31" s="1" t="s">
        <v>314</v>
      </c>
      <c r="H31" s="9" t="str">
        <f>D17</f>
        <v>CAMPESTRINI 12</v>
      </c>
      <c r="L31" s="17" t="str">
        <f>D28</f>
        <v>RULLI 13</v>
      </c>
    </row>
    <row r="32" spans="1:22" x14ac:dyDescent="0.25">
      <c r="A32" s="1" t="s">
        <v>163</v>
      </c>
      <c r="B32" s="1" t="s">
        <v>164</v>
      </c>
      <c r="C32" s="1" t="s">
        <v>165</v>
      </c>
      <c r="D32" s="1" t="s">
        <v>166</v>
      </c>
      <c r="E32" s="1" t="s">
        <v>167</v>
      </c>
      <c r="F32" s="1" t="s">
        <v>0</v>
      </c>
      <c r="G32" s="4">
        <f>COUNTA(A1:F30,A31,C31,E31,F31)</f>
        <v>184</v>
      </c>
      <c r="H32" s="22" t="s">
        <v>203</v>
      </c>
      <c r="I32" s="22" t="s">
        <v>204</v>
      </c>
      <c r="J32" s="22" t="s">
        <v>205</v>
      </c>
      <c r="K32" s="22" t="s">
        <v>206</v>
      </c>
      <c r="L32" s="23" t="s">
        <v>207</v>
      </c>
      <c r="M32" s="23" t="s">
        <v>208</v>
      </c>
      <c r="N32" s="23" t="s">
        <v>271</v>
      </c>
    </row>
    <row r="33" spans="1:14" x14ac:dyDescent="0.25">
      <c r="H33" s="22" t="str">
        <f>E3</f>
        <v>BALANTA 14</v>
      </c>
      <c r="I33" s="22" t="str">
        <f>E1</f>
        <v>SAJA 14</v>
      </c>
      <c r="J33" s="22" t="str">
        <f>A5</f>
        <v>MERCIER 14</v>
      </c>
      <c r="K33" s="22" t="str">
        <f>B15</f>
        <v>PISCULICHI 14</v>
      </c>
      <c r="L33" s="23" t="str">
        <f>E9</f>
        <v>RUBEN 15</v>
      </c>
      <c r="M33" s="23" t="str">
        <f>B1</f>
        <v>BAROVERO 15</v>
      </c>
      <c r="N33" s="23" t="str">
        <f>A30</f>
        <v>ROLFI 15</v>
      </c>
    </row>
    <row r="34" spans="1:14" x14ac:dyDescent="0.25">
      <c r="A34" s="1" t="s">
        <v>276</v>
      </c>
      <c r="B34" s="1">
        <f>COUNTA(A1,C1,F1,D2,B3,A4,E4,B5,F6,D6,A6,B7,E7,A9,D9,B10,F10,D10,A14,B16,F16,A18,D19,B23,F23,B24,A24,E26,E27,A28,C31,B27,D21)</f>
        <v>33</v>
      </c>
      <c r="C34" s="31">
        <f>B34/B56*C56</f>
        <v>0.17934782608695651</v>
      </c>
      <c r="H34" s="22" t="str">
        <f>F9</f>
        <v>MAURO ZARATE 14</v>
      </c>
      <c r="I34" s="22" t="str">
        <f>E12</f>
        <v>PRATTO 14</v>
      </c>
      <c r="J34" s="22" t="str">
        <f>C11</f>
        <v>ANGEL CORREA 14</v>
      </c>
      <c r="K34" s="22" t="str">
        <f>F18</f>
        <v>CAVENAGHI 14</v>
      </c>
      <c r="L34" s="23" t="str">
        <f>B10</f>
        <v>TEVEZ 15</v>
      </c>
      <c r="M34" s="23" t="str">
        <f>C2</f>
        <v>MAIDANA 15</v>
      </c>
    </row>
    <row r="35" spans="1:14" x14ac:dyDescent="0.25">
      <c r="A35" s="1" t="s">
        <v>12</v>
      </c>
      <c r="B35" s="1">
        <f>COUNTA(D1,B1,C2,E3,F4,F5,D5,C5,C8,B9,E10,F13,E15,C18,E19,A21,D24,F25,C25,D26,B29,A29,C30,A31,F31,D27,A13,C13,B28,F18,B15,B8,F19)</f>
        <v>33</v>
      </c>
      <c r="C35" s="31">
        <f>B35/B56*C56</f>
        <v>0.17934782608695651</v>
      </c>
      <c r="H35" s="22" t="str">
        <f>C12</f>
        <v>WALTER BENITEZ 14</v>
      </c>
      <c r="I35" s="22" t="str">
        <f>C17</f>
        <v>ACUÑA 14</v>
      </c>
      <c r="J35" s="22" t="str">
        <f>C20</f>
        <v>ORTIGOZA 14</v>
      </c>
      <c r="K35" s="22" t="str">
        <f>C25</f>
        <v>MERCADO 14</v>
      </c>
      <c r="L35" s="23" t="str">
        <f>F11</f>
        <v>MANCUELLO 15</v>
      </c>
      <c r="M35" s="23" t="str">
        <f>C5</f>
        <v>KRANEVITTER 15</v>
      </c>
    </row>
    <row r="36" spans="1:14" x14ac:dyDescent="0.25">
      <c r="A36" s="1" t="s">
        <v>17</v>
      </c>
      <c r="B36" s="1">
        <f>COUNTA(C11,A5,B14,A15,A17,C20,B21,E22,F22,B26,C28,A12,F15,B6,E13)</f>
        <v>15</v>
      </c>
      <c r="C36" s="31">
        <f>B36/B56*C56</f>
        <v>8.1521739130434784E-2</v>
      </c>
      <c r="H36" s="22" t="str">
        <f>B28</f>
        <v>LOBO LEDESMA 14</v>
      </c>
      <c r="I36" s="22" t="str">
        <f>B22</f>
        <v>MILITO 14</v>
      </c>
      <c r="J36" s="22" t="str">
        <f>B21</f>
        <v>MAS 14</v>
      </c>
      <c r="L36" s="23" t="str">
        <f>C21</f>
        <v>LO CELSO 15</v>
      </c>
      <c r="M36" s="23" t="str">
        <f>C8</f>
        <v>SANCHEZ 15</v>
      </c>
    </row>
    <row r="37" spans="1:14" x14ac:dyDescent="0.25">
      <c r="A37" s="2" t="s">
        <v>15</v>
      </c>
      <c r="B37" s="1">
        <f>COUNTA(D3,D4,E5,C6,A8,F9,D11,B11,E12,D14,A26,D23,D30)</f>
        <v>13</v>
      </c>
      <c r="C37" s="31">
        <f>B37/B56*C56</f>
        <v>7.0652173913043473E-2</v>
      </c>
      <c r="E37" s="1" t="s">
        <v>331</v>
      </c>
      <c r="I37" s="22" t="str">
        <f>A23</f>
        <v>BOU 14</v>
      </c>
      <c r="J37" s="22" t="str">
        <f>B26</f>
        <v>MATOS 14</v>
      </c>
      <c r="L37" s="23" t="str">
        <f>D25</f>
        <v>PINOLA 15</v>
      </c>
    </row>
    <row r="38" spans="1:14" x14ac:dyDescent="0.25">
      <c r="A38" s="2" t="s">
        <v>18</v>
      </c>
      <c r="B38" s="29">
        <f>COUNTA(D13,C3,B4,E8,C9,E23,C26,B30,C19,E14,C24,F2,C27)</f>
        <v>13</v>
      </c>
      <c r="C38" s="31">
        <f>B38/B56*C56</f>
        <v>7.0652173913043473E-2</v>
      </c>
      <c r="J38" s="22" t="str">
        <f>C28</f>
        <v>I PIATTI 14</v>
      </c>
      <c r="L38" s="23" t="str">
        <f>B27</f>
        <v>CALLERI 15</v>
      </c>
    </row>
    <row r="39" spans="1:14" x14ac:dyDescent="0.25">
      <c r="A39" s="1" t="s">
        <v>277</v>
      </c>
      <c r="B39" s="1">
        <f>COUNTA(A2,A3,A19,A27,B25,D12,D16,E6,F11,D8,E17)</f>
        <v>11</v>
      </c>
      <c r="C39" s="31">
        <f>B39/B56*C56</f>
        <v>5.9782608695652176E-2</v>
      </c>
      <c r="E39" s="1" t="s">
        <v>332</v>
      </c>
      <c r="H39" s="21" t="s">
        <v>209</v>
      </c>
      <c r="I39" s="8" t="s">
        <v>212</v>
      </c>
      <c r="J39" s="8" t="s">
        <v>213</v>
      </c>
      <c r="K39" s="8" t="s">
        <v>214</v>
      </c>
      <c r="L39" s="14" t="s">
        <v>216</v>
      </c>
      <c r="M39" s="14" t="s">
        <v>217</v>
      </c>
      <c r="N39" s="14" t="s">
        <v>218</v>
      </c>
    </row>
    <row r="40" spans="1:14" x14ac:dyDescent="0.25">
      <c r="A40" s="2" t="s">
        <v>16</v>
      </c>
      <c r="B40" s="29">
        <f>COUNTA(B2,A7,D7,A11,B17,E21,A22,D28,C16,C23,E16)</f>
        <v>11</v>
      </c>
      <c r="C40" s="31">
        <f>B40/B56*C56</f>
        <v>5.9782608695652176E-2</v>
      </c>
      <c r="H40" s="21" t="str">
        <f>C26</f>
        <v>ALMIRON 16</v>
      </c>
      <c r="I40" s="8" t="str">
        <f>B7</f>
        <v>PAVON 17</v>
      </c>
      <c r="J40" s="8" t="str">
        <f>C3</f>
        <v>MAXI VELAZQUEZ 17</v>
      </c>
      <c r="K40" s="8" t="str">
        <f>A2</f>
        <v>FRANCO 17</v>
      </c>
      <c r="L40" s="14" t="str">
        <f>A10</f>
        <v>LAUTARO 17/18</v>
      </c>
      <c r="M40" s="14" t="str">
        <f>D1</f>
        <v>ARMANI 18</v>
      </c>
      <c r="N40" s="14" t="str">
        <f>F17</f>
        <v>HERRERA 18</v>
      </c>
    </row>
    <row r="41" spans="1:14" x14ac:dyDescent="0.25">
      <c r="A41" s="1" t="s">
        <v>22</v>
      </c>
      <c r="B41" s="1">
        <f>COUNTA(D22,E1,B22,A23,A10,F27,E30,E28,C17,D15)</f>
        <v>10</v>
      </c>
      <c r="C41" s="31">
        <f>B41/B56*C56</f>
        <v>5.434782608695652E-2</v>
      </c>
      <c r="H41" s="21" t="str">
        <f>C27</f>
        <v>ROMAN MARTINEZ 16</v>
      </c>
      <c r="I41" s="8" t="str">
        <f>D9</f>
        <v>BENEDETTO 16/17</v>
      </c>
      <c r="J41" s="8" t="str">
        <f>B4</f>
        <v>JL GOMEZ 17</v>
      </c>
      <c r="K41" s="8" t="str">
        <f>A3</f>
        <v>TAGLIAFICO 17</v>
      </c>
      <c r="L41" s="14" t="str">
        <f>B16</f>
        <v>BARRIOS 17/18</v>
      </c>
      <c r="M41" s="14" t="str">
        <f>B8</f>
        <v>QUINTERO 18</v>
      </c>
      <c r="N41" s="14" t="str">
        <f>B20</f>
        <v>ZAMPEDRI 18</v>
      </c>
    </row>
    <row r="42" spans="1:14" x14ac:dyDescent="0.25">
      <c r="A42" s="2" t="s">
        <v>25</v>
      </c>
      <c r="B42" s="29">
        <f>COUNTA(E9,D25,F17,B20,C21,F24,B13,F20)</f>
        <v>8</v>
      </c>
      <c r="C42" s="31">
        <f>B42/B56*C56</f>
        <v>4.3478260869565216E-2</v>
      </c>
      <c r="H42" s="21" t="str">
        <f>B30</f>
        <v>MARCONE 16</v>
      </c>
      <c r="I42" s="8" t="str">
        <f>C13</f>
        <v>ALARIO 16/17</v>
      </c>
      <c r="K42" s="8" t="str">
        <f>D8</f>
        <v>MEZA 17</v>
      </c>
      <c r="L42" s="14" t="str">
        <f>E18</f>
        <v>MORRO 17/18</v>
      </c>
      <c r="M42" s="14" t="str">
        <f>E15</f>
        <v>PALACIOS 18</v>
      </c>
    </row>
    <row r="43" spans="1:14" x14ac:dyDescent="0.25">
      <c r="A43" s="2" t="s">
        <v>280</v>
      </c>
      <c r="B43" s="1">
        <f>COUNTA(E31,E29,F26,F3,E24)</f>
        <v>5</v>
      </c>
      <c r="C43" s="31">
        <f>B43/B56*C56</f>
        <v>2.717391304347826E-2</v>
      </c>
      <c r="I43" s="6" t="str">
        <f>E26</f>
        <v>CENTURION 16/17</v>
      </c>
      <c r="K43" s="8" t="str">
        <f>D16</f>
        <v>BUSTOS 17</v>
      </c>
      <c r="M43" s="14" t="str">
        <f>D24</f>
        <v>ENZO PEREZ 18</v>
      </c>
    </row>
    <row r="44" spans="1:14" x14ac:dyDescent="0.25">
      <c r="A44" s="2" t="s">
        <v>31</v>
      </c>
      <c r="B44" s="1">
        <f>COUNTA(C14,F12,B19,F7,C22)</f>
        <v>5</v>
      </c>
      <c r="C44" s="31">
        <f>B44/B56*C56</f>
        <v>2.717391304347826E-2</v>
      </c>
      <c r="K44" s="6" t="str">
        <f>B25</f>
        <v>CAMPAÑA 17</v>
      </c>
    </row>
    <row r="45" spans="1:14" x14ac:dyDescent="0.25">
      <c r="A45" s="2" t="s">
        <v>20</v>
      </c>
      <c r="B45" s="1">
        <f>COUNTA(F14,F29,E2,B18)</f>
        <v>4</v>
      </c>
      <c r="C45" s="31">
        <f>B45/B56*C56</f>
        <v>2.1739130434782608E-2</v>
      </c>
      <c r="K45" s="6" t="str">
        <f>A27</f>
        <v>BARCO 17</v>
      </c>
    </row>
    <row r="46" spans="1:14" x14ac:dyDescent="0.25">
      <c r="A46" s="2" t="s">
        <v>21</v>
      </c>
      <c r="B46" s="1">
        <f>COUNTA(D17,C4,C15,C29)</f>
        <v>4</v>
      </c>
      <c r="C46" s="31">
        <f>B46/B56*C56</f>
        <v>2.1739130434782608E-2</v>
      </c>
      <c r="H46" s="15" t="s">
        <v>223</v>
      </c>
      <c r="I46" s="15" t="s">
        <v>224</v>
      </c>
      <c r="J46" s="15" t="s">
        <v>225</v>
      </c>
      <c r="K46" s="15" t="s">
        <v>226</v>
      </c>
      <c r="L46" s="12" t="s">
        <v>227</v>
      </c>
      <c r="M46" s="12" t="s">
        <v>242</v>
      </c>
      <c r="N46" s="12" t="s">
        <v>228</v>
      </c>
    </row>
    <row r="47" spans="1:14" x14ac:dyDescent="0.25">
      <c r="A47" s="2" t="s">
        <v>24</v>
      </c>
      <c r="B47" s="1">
        <f>COUNTA(E20,F21,C10,D29)</f>
        <v>4</v>
      </c>
      <c r="C47" s="31">
        <f>B47/B56*C56</f>
        <v>2.1739130434782608E-2</v>
      </c>
      <c r="H47" s="15" t="str">
        <f>D15</f>
        <v>LICHA 18/19</v>
      </c>
      <c r="I47" s="15" t="str">
        <f>B12</f>
        <v>TOLEDO 19</v>
      </c>
      <c r="J47" s="15" t="str">
        <f>D26</f>
        <v>NACHO FERNANDEZ 19</v>
      </c>
      <c r="K47" s="15" t="str">
        <f>F21</f>
        <v>LERTORA 19</v>
      </c>
      <c r="L47" s="12" t="str">
        <f>E4</f>
        <v>BUFFARINI 19/20</v>
      </c>
      <c r="M47" s="12" t="str">
        <f>A29</f>
        <v>MONTIEL 20</v>
      </c>
      <c r="N47" s="12" t="str">
        <f>C19</f>
        <v>QUIGNON 20</v>
      </c>
    </row>
    <row r="48" spans="1:14" x14ac:dyDescent="0.25">
      <c r="A48" s="1" t="s">
        <v>278</v>
      </c>
      <c r="B48" s="1">
        <f>COUNTA(F28,A16,A30,E25)</f>
        <v>4</v>
      </c>
      <c r="C48" s="31">
        <f>B48/B56*C56</f>
        <v>2.1739130434782608E-2</v>
      </c>
      <c r="H48" s="15" t="str">
        <f>E24</f>
        <v>LISANDRO M 18/19</v>
      </c>
      <c r="I48" s="15" t="str">
        <f>C14</f>
        <v>MONTILLO 19</v>
      </c>
      <c r="K48" s="15" t="str">
        <f>F27</f>
        <v>WILSON MORELO 19</v>
      </c>
      <c r="L48" s="12" t="str">
        <f>F19</f>
        <v>BORRE 19/20</v>
      </c>
      <c r="N48" s="12" t="str">
        <f>E31</f>
        <v>BRIAN ROMERO 20</v>
      </c>
    </row>
    <row r="49" spans="1:14" x14ac:dyDescent="0.25">
      <c r="A49" s="2" t="s">
        <v>14</v>
      </c>
      <c r="B49" s="29">
        <f>COUNTA(D20,E11,C7)</f>
        <v>3</v>
      </c>
      <c r="C49" s="31">
        <f>B49/B56*C56</f>
        <v>1.6304347826086956E-2</v>
      </c>
      <c r="H49" s="15" t="str">
        <f>F26</f>
        <v>MATIAS ROJAS 19</v>
      </c>
    </row>
    <row r="50" spans="1:14" x14ac:dyDescent="0.25">
      <c r="A50" s="2" t="s">
        <v>19</v>
      </c>
      <c r="B50" s="1">
        <f>COUNTA(A25,A20,F8)</f>
        <v>3</v>
      </c>
      <c r="C50" s="31">
        <f>B50/B56*C56</f>
        <v>1.6304347826086956E-2</v>
      </c>
      <c r="H50" s="15" t="str">
        <f>E28</f>
        <v>ZARACHO 18/19</v>
      </c>
    </row>
    <row r="51" spans="1:14" x14ac:dyDescent="0.25">
      <c r="A51" s="2" t="s">
        <v>279</v>
      </c>
      <c r="B51" s="29">
        <f>COUNTA(F30)</f>
        <v>1</v>
      </c>
      <c r="C51" s="31">
        <f>B51/B56*C56</f>
        <v>5.434782608695652E-3</v>
      </c>
      <c r="H51" s="15" t="str">
        <f>E30</f>
        <v>SIGALI 18/9</v>
      </c>
    </row>
    <row r="52" spans="1:14" x14ac:dyDescent="0.25">
      <c r="A52" s="2" t="s">
        <v>281</v>
      </c>
      <c r="B52" s="1">
        <f>COUNTA(E18,D18)</f>
        <v>2</v>
      </c>
      <c r="C52" s="31">
        <f>B52/B56*C56</f>
        <v>1.0869565217391304E-2</v>
      </c>
      <c r="H52" s="15" t="str">
        <f>C31</f>
        <v>ANDRADA 18/19</v>
      </c>
    </row>
    <row r="53" spans="1:14" x14ac:dyDescent="0.25">
      <c r="A53" s="2" t="s">
        <v>282</v>
      </c>
      <c r="B53" s="1">
        <f>COUNTA(C12)</f>
        <v>1</v>
      </c>
      <c r="C53" s="31">
        <f>B53/B56*C56</f>
        <v>5.434782608695652E-3</v>
      </c>
      <c r="H53" s="19" t="s">
        <v>230</v>
      </c>
      <c r="I53" s="19" t="s">
        <v>229</v>
      </c>
      <c r="J53" s="18" t="s">
        <v>232</v>
      </c>
      <c r="K53" s="18" t="s">
        <v>233</v>
      </c>
      <c r="L53" s="24" t="s">
        <v>235</v>
      </c>
      <c r="M53" s="24" t="s">
        <v>234</v>
      </c>
      <c r="N53" s="24" t="s">
        <v>236</v>
      </c>
    </row>
    <row r="54" spans="1:14" x14ac:dyDescent="0.25">
      <c r="A54" s="2" t="s">
        <v>283</v>
      </c>
      <c r="B54" s="1">
        <f>COUNTA(B12)</f>
        <v>1</v>
      </c>
      <c r="C54" s="31">
        <f>B54/B56*C56</f>
        <v>5.434782608695652E-3</v>
      </c>
      <c r="H54" s="19" t="str">
        <f>C10</f>
        <v>PULGA 21</v>
      </c>
      <c r="I54" s="19" t="str">
        <f>B9</f>
        <v>JULIAN 21</v>
      </c>
      <c r="J54" s="18" t="str">
        <f>F6</f>
        <v>ROJO 22</v>
      </c>
      <c r="K54" s="18" t="str">
        <f>C1</f>
        <v>ROSSI 22</v>
      </c>
      <c r="L54" s="24" t="str">
        <f>E13</f>
        <v>BATALLA 23</v>
      </c>
      <c r="M54" s="24" t="str">
        <f>B13</f>
        <v>CAMPAZ 23</v>
      </c>
      <c r="N54" s="24" t="str">
        <f>F1</f>
        <v>ROMERO 23</v>
      </c>
    </row>
    <row r="55" spans="1:14" x14ac:dyDescent="0.25">
      <c r="A55" s="2"/>
      <c r="C55" s="31"/>
      <c r="H55" s="19" t="str">
        <f>D29</f>
        <v>ALIENDRO 21</v>
      </c>
      <c r="I55" s="19" t="str">
        <f>F13</f>
        <v>ENZO 21</v>
      </c>
      <c r="K55" s="18" t="str">
        <f>D22</f>
        <v>ALCARAZ 22</v>
      </c>
      <c r="L55" s="24" t="str">
        <f>C18</f>
        <v>BELTRAN 23</v>
      </c>
      <c r="N55" s="24" t="str">
        <f>D19</f>
        <v>BARCO 23</v>
      </c>
    </row>
    <row r="56" spans="1:14" x14ac:dyDescent="0.25">
      <c r="A56" s="30" t="s">
        <v>284</v>
      </c>
      <c r="B56" s="4">
        <f>SUM(B34,B35,B39,B41,B36,B48,B37,B40,B51,B49,B42,B38,B50,B45,B46,B43,B47,B55,B52,B44,B53,B54)</f>
        <v>184</v>
      </c>
      <c r="C56" s="32">
        <v>1</v>
      </c>
      <c r="D56" s="34">
        <f>SUM(C34:C55)</f>
        <v>1</v>
      </c>
      <c r="I56" s="19" t="str">
        <f>A31</f>
        <v>SIMON 21</v>
      </c>
      <c r="K56" s="18" t="str">
        <f>F24</f>
        <v>VELIZ 22</v>
      </c>
    </row>
    <row r="57" spans="1:14" x14ac:dyDescent="0.25">
      <c r="H57" s="19" t="s">
        <v>231</v>
      </c>
    </row>
    <row r="58" spans="1:14" x14ac:dyDescent="0.25">
      <c r="H58" s="19" t="str">
        <f>F3</f>
        <v>BENITEZ 21</v>
      </c>
    </row>
    <row r="59" spans="1:14" x14ac:dyDescent="0.25">
      <c r="M59" s="4" t="s">
        <v>284</v>
      </c>
      <c r="N59" s="4">
        <f>COUNTA(H2:H5,I2,J2:J5,K2:K4,L2,M2:M3,N2:N3,H7:H8,I7:I11,J7:J9,K7:K10,L7:L12,M7:M8,H14:H18,I14:I17,J14,K14:K19,L14:L17,M14:M19,H21:H26,I21:I23,J21,K21:K25,L21:L22,H28:H31,I28:I30,J28,K28:K30,L28:L31,M28:M29,N28,H33:H36,I33:I37,J33:J38,K33:K35,L33:L38,M33:M36,N33,H40:H42,I40:I43,J40:J41,K40:K45,L40:L42,M40:M43,N40:N41,H47:H52,I47:I48,J47,K47,L47:L48,M47,N47:N48,H54:H55,H58,I54:I56,J54,K54:K56,L54:L55,M54,N54:N55)</f>
        <v>183</v>
      </c>
    </row>
  </sheetData>
  <mergeCells count="1">
    <mergeCell ref="Q14:R14"/>
  </mergeCells>
  <pageMargins left="0.23622047244094491" right="0.23622047244094491" top="0.74803149606299213" bottom="0.74803149606299213" header="0.31496062992125984" footer="0.31496062992125984"/>
  <pageSetup fitToWidth="9" fitToHeight="9" orientation="portrait" r:id="rId1"/>
  <ignoredErrors>
    <ignoredError sqref="K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2024-02-03T02:14:10Z</cp:lastPrinted>
  <dcterms:created xsi:type="dcterms:W3CDTF">2024-01-14T19:59:07Z</dcterms:created>
  <dcterms:modified xsi:type="dcterms:W3CDTF">2024-02-04T01:31:23Z</dcterms:modified>
</cp:coreProperties>
</file>