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BB6D568A-19C8-47BB-90EB-30D976A7FDF6}" xr6:coauthVersionLast="47" xr6:coauthVersionMax="47" xr10:uidLastSave="{00000000-0000-0000-0000-000000000000}"/>
  <bookViews>
    <workbookView xWindow="-21720" yWindow="-10170" windowWidth="21840" windowHeight="38040" activeTab="4" xr2:uid="{00000000-000D-0000-FFFF-FFFF00000000}"/>
  </bookViews>
  <sheets>
    <sheet name="Teilnehmer" sheetId="1" r:id="rId1"/>
    <sheet name="Strecken" sheetId="2" r:id="rId2"/>
    <sheet name="Rennanzahl" sheetId="4" r:id="rId3"/>
    <sheet name="Clustering" sheetId="6" r:id="rId4"/>
    <sheet name="Alle Kar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5" l="1"/>
  <c r="H34" i="5" s="1"/>
  <c r="K34" i="5" s="1"/>
  <c r="C34" i="5"/>
  <c r="D34" i="5"/>
  <c r="E34" i="5" s="1"/>
  <c r="F34" i="5"/>
  <c r="B35" i="5"/>
  <c r="H35" i="5" s="1"/>
  <c r="K35" i="5" s="1"/>
  <c r="C35" i="5"/>
  <c r="D35" i="5"/>
  <c r="F35" i="5"/>
  <c r="B36" i="5"/>
  <c r="C36" i="5"/>
  <c r="D36" i="5"/>
  <c r="E36" i="5" s="1"/>
  <c r="F36" i="5"/>
  <c r="H36" i="5"/>
  <c r="K36" i="5" s="1"/>
  <c r="B37" i="5"/>
  <c r="H37" i="5" s="1"/>
  <c r="K37" i="5" s="1"/>
  <c r="C37" i="5"/>
  <c r="D37" i="5"/>
  <c r="E37" i="5" s="1"/>
  <c r="F37" i="5"/>
  <c r="B38" i="5"/>
  <c r="C38" i="5"/>
  <c r="D38" i="5"/>
  <c r="F38" i="5"/>
  <c r="B39" i="5"/>
  <c r="C39" i="5"/>
  <c r="H39" i="5" s="1"/>
  <c r="K39" i="5" s="1"/>
  <c r="D39" i="5"/>
  <c r="E39" i="5" s="1"/>
  <c r="F39" i="5"/>
  <c r="B40" i="5"/>
  <c r="C40" i="5"/>
  <c r="D40" i="5"/>
  <c r="E40" i="5" s="1"/>
  <c r="F40" i="5"/>
  <c r="B41" i="5"/>
  <c r="C41" i="5"/>
  <c r="D41" i="5"/>
  <c r="F41" i="5"/>
  <c r="B42" i="5"/>
  <c r="C42" i="5"/>
  <c r="H42" i="5" s="1"/>
  <c r="K42" i="5" s="1"/>
  <c r="D42" i="5"/>
  <c r="E42" i="5" s="1"/>
  <c r="F42" i="5"/>
  <c r="B43" i="5"/>
  <c r="H43" i="5" s="1"/>
  <c r="K43" i="5" s="1"/>
  <c r="C43" i="5"/>
  <c r="D43" i="5"/>
  <c r="E43" i="5" s="1"/>
  <c r="F43" i="5"/>
  <c r="B44" i="5"/>
  <c r="H44" i="5" s="1"/>
  <c r="K44" i="5" s="1"/>
  <c r="C44" i="5"/>
  <c r="D44" i="5"/>
  <c r="F44" i="5"/>
  <c r="B45" i="5"/>
  <c r="C45" i="5"/>
  <c r="D45" i="5"/>
  <c r="E45" i="5" s="1"/>
  <c r="F45" i="5"/>
  <c r="B46" i="5"/>
  <c r="H46" i="5" s="1"/>
  <c r="K46" i="5" s="1"/>
  <c r="C46" i="5"/>
  <c r="D46" i="5"/>
  <c r="E46" i="5" s="1"/>
  <c r="F46" i="5"/>
  <c r="B47" i="5"/>
  <c r="H47" i="5" s="1"/>
  <c r="K47" i="5" s="1"/>
  <c r="C47" i="5"/>
  <c r="D47" i="5"/>
  <c r="F47" i="5"/>
  <c r="B48" i="5"/>
  <c r="C48" i="5"/>
  <c r="D48" i="5"/>
  <c r="E48" i="5" s="1"/>
  <c r="F48" i="5"/>
  <c r="B49" i="5"/>
  <c r="C49" i="5"/>
  <c r="D49" i="5"/>
  <c r="E49" i="5" s="1"/>
  <c r="F49" i="5"/>
  <c r="B50" i="5"/>
  <c r="C50" i="5"/>
  <c r="D50" i="5"/>
  <c r="F50" i="5"/>
  <c r="B51" i="5"/>
  <c r="C51" i="5"/>
  <c r="D51" i="5"/>
  <c r="E51" i="5" s="1"/>
  <c r="F51" i="5"/>
  <c r="B52" i="5"/>
  <c r="H52" i="5" s="1"/>
  <c r="K52" i="5" s="1"/>
  <c r="C52" i="5"/>
  <c r="D52" i="5"/>
  <c r="E52" i="5" s="1"/>
  <c r="F52" i="5"/>
  <c r="B53" i="5"/>
  <c r="H53" i="5" s="1"/>
  <c r="K53" i="5" s="1"/>
  <c r="C53" i="5"/>
  <c r="D53" i="5"/>
  <c r="F53" i="5"/>
  <c r="B54" i="5"/>
  <c r="C54" i="5"/>
  <c r="D54" i="5"/>
  <c r="E54" i="5" s="1"/>
  <c r="F54" i="5"/>
  <c r="B55" i="5"/>
  <c r="H55" i="5" s="1"/>
  <c r="K55" i="5" s="1"/>
  <c r="C55" i="5"/>
  <c r="D55" i="5"/>
  <c r="E55" i="5" s="1"/>
  <c r="F55" i="5"/>
  <c r="B56" i="5"/>
  <c r="C56" i="5"/>
  <c r="D56" i="5"/>
  <c r="F56" i="5"/>
  <c r="B57" i="5"/>
  <c r="C57" i="5"/>
  <c r="H57" i="5" s="1"/>
  <c r="K57" i="5" s="1"/>
  <c r="D57" i="5"/>
  <c r="E57" i="5" s="1"/>
  <c r="F57" i="5"/>
  <c r="B58" i="5"/>
  <c r="H58" i="5" s="1"/>
  <c r="K58" i="5" s="1"/>
  <c r="C58" i="5"/>
  <c r="D58" i="5"/>
  <c r="E58" i="5" s="1"/>
  <c r="F58" i="5"/>
  <c r="B59" i="5"/>
  <c r="H59" i="5" s="1"/>
  <c r="K59" i="5" s="1"/>
  <c r="C59" i="5"/>
  <c r="D59" i="5"/>
  <c r="F59" i="5"/>
  <c r="B60" i="5"/>
  <c r="C60" i="5"/>
  <c r="H60" i="5" s="1"/>
  <c r="K60" i="5" s="1"/>
  <c r="D60" i="5"/>
  <c r="E60" i="5" s="1"/>
  <c r="F60" i="5"/>
  <c r="B61" i="5"/>
  <c r="C61" i="5"/>
  <c r="D61" i="5"/>
  <c r="E61" i="5" s="1"/>
  <c r="F61" i="5"/>
  <c r="B62" i="5"/>
  <c r="C62" i="5"/>
  <c r="D62" i="5"/>
  <c r="F62" i="5"/>
  <c r="B63" i="5"/>
  <c r="C63" i="5"/>
  <c r="D63" i="5"/>
  <c r="E63" i="5" s="1"/>
  <c r="F63" i="5"/>
  <c r="B64" i="5"/>
  <c r="C64" i="5"/>
  <c r="D64" i="5"/>
  <c r="E64" i="5" s="1"/>
  <c r="F64" i="5"/>
  <c r="B65" i="5"/>
  <c r="C65" i="5"/>
  <c r="D65" i="5"/>
  <c r="F65" i="5"/>
  <c r="B66" i="5"/>
  <c r="H66" i="5" s="1"/>
  <c r="K66" i="5" s="1"/>
  <c r="C66" i="5"/>
  <c r="D66" i="5"/>
  <c r="E66" i="5" s="1"/>
  <c r="F66" i="5"/>
  <c r="B67" i="5"/>
  <c r="C67" i="5"/>
  <c r="D67" i="5"/>
  <c r="E67" i="5" s="1"/>
  <c r="F67" i="5"/>
  <c r="B68" i="5"/>
  <c r="C68" i="5"/>
  <c r="D68" i="5"/>
  <c r="F68" i="5"/>
  <c r="B69" i="5"/>
  <c r="H69" i="5" s="1"/>
  <c r="K69" i="5" s="1"/>
  <c r="C69" i="5"/>
  <c r="D69" i="5"/>
  <c r="E69" i="5" s="1"/>
  <c r="F69" i="5"/>
  <c r="B70" i="5"/>
  <c r="C70" i="5"/>
  <c r="D70" i="5"/>
  <c r="E70" i="5" s="1"/>
  <c r="F70" i="5"/>
  <c r="B71" i="5"/>
  <c r="H71" i="5" s="1"/>
  <c r="K71" i="5" s="1"/>
  <c r="C71" i="5"/>
  <c r="D71" i="5"/>
  <c r="F71" i="5"/>
  <c r="B72" i="5"/>
  <c r="H72" i="5" s="1"/>
  <c r="K72" i="5" s="1"/>
  <c r="C72" i="5"/>
  <c r="D72" i="5"/>
  <c r="E72" i="5" s="1"/>
  <c r="F72" i="5"/>
  <c r="B73" i="5"/>
  <c r="C73" i="5"/>
  <c r="D73" i="5"/>
  <c r="E73" i="5" s="1"/>
  <c r="F73" i="5"/>
  <c r="B74" i="5"/>
  <c r="H74" i="5" s="1"/>
  <c r="K74" i="5" s="1"/>
  <c r="C74" i="5"/>
  <c r="D74" i="5"/>
  <c r="F74" i="5"/>
  <c r="B75" i="5"/>
  <c r="H75" i="5" s="1"/>
  <c r="K75" i="5" s="1"/>
  <c r="C75" i="5"/>
  <c r="D75" i="5"/>
  <c r="E75" i="5" s="1"/>
  <c r="F75" i="5"/>
  <c r="B76" i="5"/>
  <c r="C76" i="5"/>
  <c r="D76" i="5"/>
  <c r="E76" i="5" s="1"/>
  <c r="F76" i="5"/>
  <c r="B77" i="5"/>
  <c r="H77" i="5" s="1"/>
  <c r="K77" i="5" s="1"/>
  <c r="C77" i="5"/>
  <c r="D77" i="5"/>
  <c r="F77" i="5"/>
  <c r="B78" i="5"/>
  <c r="H78" i="5" s="1"/>
  <c r="K78" i="5" s="1"/>
  <c r="C78" i="5"/>
  <c r="D78" i="5"/>
  <c r="E78" i="5" s="1"/>
  <c r="F78" i="5"/>
  <c r="B79" i="5"/>
  <c r="C79" i="5"/>
  <c r="D79" i="5"/>
  <c r="E79" i="5" s="1"/>
  <c r="F79" i="5"/>
  <c r="B80" i="5"/>
  <c r="C80" i="5"/>
  <c r="D80" i="5"/>
  <c r="F80" i="5"/>
  <c r="B81" i="5"/>
  <c r="C81" i="5"/>
  <c r="D81" i="5"/>
  <c r="E81" i="5" s="1"/>
  <c r="F81" i="5"/>
  <c r="B82" i="5"/>
  <c r="C82" i="5"/>
  <c r="D82" i="5"/>
  <c r="E82" i="5" s="1"/>
  <c r="F82" i="5"/>
  <c r="B83" i="5"/>
  <c r="C83" i="5"/>
  <c r="D83" i="5"/>
  <c r="F83" i="5"/>
  <c r="B84" i="5"/>
  <c r="C84" i="5"/>
  <c r="D84" i="5"/>
  <c r="E84" i="5" s="1"/>
  <c r="F84" i="5"/>
  <c r="B85" i="5"/>
  <c r="C85" i="5"/>
  <c r="D85" i="5"/>
  <c r="E85" i="5" s="1"/>
  <c r="F85" i="5"/>
  <c r="B86" i="5"/>
  <c r="C86" i="5"/>
  <c r="D86" i="5"/>
  <c r="F86" i="5"/>
  <c r="B87" i="5"/>
  <c r="C87" i="5"/>
  <c r="D87" i="5"/>
  <c r="E87" i="5" s="1"/>
  <c r="F87" i="5"/>
  <c r="B88" i="5"/>
  <c r="C88" i="5"/>
  <c r="H88" i="5" s="1"/>
  <c r="K88" i="5" s="1"/>
  <c r="D88" i="5"/>
  <c r="E88" i="5" s="1"/>
  <c r="F88" i="5"/>
  <c r="B89" i="5"/>
  <c r="C89" i="5"/>
  <c r="D89" i="5"/>
  <c r="F89" i="5"/>
  <c r="B90" i="5"/>
  <c r="C90" i="5"/>
  <c r="D90" i="5"/>
  <c r="E90" i="5" s="1"/>
  <c r="F90" i="5"/>
  <c r="B91" i="5"/>
  <c r="H91" i="5" s="1"/>
  <c r="K91" i="5" s="1"/>
  <c r="C91" i="5"/>
  <c r="D91" i="5"/>
  <c r="E91" i="5" s="1"/>
  <c r="F91" i="5"/>
  <c r="B92" i="5"/>
  <c r="C92" i="5"/>
  <c r="D92" i="5"/>
  <c r="F92" i="5"/>
  <c r="B93" i="5"/>
  <c r="C93" i="5"/>
  <c r="D93" i="5"/>
  <c r="E93" i="5" s="1"/>
  <c r="F93" i="5"/>
  <c r="B94" i="5"/>
  <c r="H94" i="5" s="1"/>
  <c r="K94" i="5" s="1"/>
  <c r="C94" i="5"/>
  <c r="D94" i="5"/>
  <c r="E94" i="5" s="1"/>
  <c r="F94" i="5"/>
  <c r="B95" i="5"/>
  <c r="C95" i="5"/>
  <c r="D95" i="5"/>
  <c r="F95" i="5"/>
  <c r="B96" i="5"/>
  <c r="H96" i="5" s="1"/>
  <c r="K96" i="5" s="1"/>
  <c r="C96" i="5"/>
  <c r="D96" i="5"/>
  <c r="E96" i="5" s="1"/>
  <c r="F96" i="5"/>
  <c r="B97" i="5"/>
  <c r="C97" i="5"/>
  <c r="D97" i="5"/>
  <c r="E97" i="5" s="1"/>
  <c r="F97" i="5"/>
  <c r="B98" i="5"/>
  <c r="C98" i="5"/>
  <c r="D98" i="5"/>
  <c r="F98" i="5"/>
  <c r="B99" i="5"/>
  <c r="C99" i="5"/>
  <c r="D99" i="5"/>
  <c r="E99" i="5" s="1"/>
  <c r="F99" i="5"/>
  <c r="B100" i="5"/>
  <c r="C100" i="5"/>
  <c r="D100" i="5"/>
  <c r="E100" i="5" s="1"/>
  <c r="F100" i="5"/>
  <c r="B101" i="5"/>
  <c r="C101" i="5"/>
  <c r="D101" i="5"/>
  <c r="F101" i="5"/>
  <c r="B102" i="5"/>
  <c r="H102" i="5" s="1"/>
  <c r="K102" i="5" s="1"/>
  <c r="C102" i="5"/>
  <c r="D102" i="5"/>
  <c r="E102" i="5" s="1"/>
  <c r="F102" i="5"/>
  <c r="B103" i="5"/>
  <c r="C103" i="5"/>
  <c r="D103" i="5"/>
  <c r="E103" i="5" s="1"/>
  <c r="F103" i="5"/>
  <c r="B104" i="5"/>
  <c r="C104" i="5"/>
  <c r="D104" i="5"/>
  <c r="F104" i="5"/>
  <c r="B105" i="5"/>
  <c r="C105" i="5"/>
  <c r="D105" i="5"/>
  <c r="E105" i="5" s="1"/>
  <c r="F105" i="5"/>
  <c r="B106" i="5"/>
  <c r="C106" i="5"/>
  <c r="D106" i="5"/>
  <c r="E106" i="5" s="1"/>
  <c r="F106" i="5"/>
  <c r="B107" i="5"/>
  <c r="C107" i="5"/>
  <c r="D107" i="5"/>
  <c r="F107" i="5"/>
  <c r="B108" i="5"/>
  <c r="C108" i="5"/>
  <c r="D108" i="5"/>
  <c r="E108" i="5" s="1"/>
  <c r="F108" i="5"/>
  <c r="B109" i="5"/>
  <c r="H109" i="5" s="1"/>
  <c r="K109" i="5" s="1"/>
  <c r="C109" i="5"/>
  <c r="D109" i="5"/>
  <c r="E109" i="5" s="1"/>
  <c r="F109" i="5"/>
  <c r="B110" i="5"/>
  <c r="C110" i="5"/>
  <c r="D110" i="5"/>
  <c r="F110" i="5"/>
  <c r="B111" i="5"/>
  <c r="C111" i="5"/>
  <c r="D111" i="5"/>
  <c r="E111" i="5" s="1"/>
  <c r="F111" i="5"/>
  <c r="B112" i="5"/>
  <c r="C112" i="5"/>
  <c r="D112" i="5"/>
  <c r="E112" i="5" s="1"/>
  <c r="F112" i="5"/>
  <c r="B113" i="5"/>
  <c r="C113" i="5"/>
  <c r="D113" i="5"/>
  <c r="F113" i="5"/>
  <c r="B114" i="5"/>
  <c r="H114" i="5" s="1"/>
  <c r="K114" i="5" s="1"/>
  <c r="C114" i="5"/>
  <c r="D114" i="5"/>
  <c r="E114" i="5" s="1"/>
  <c r="F114" i="5"/>
  <c r="B115" i="5"/>
  <c r="H115" i="5" s="1"/>
  <c r="K115" i="5" s="1"/>
  <c r="C115" i="5"/>
  <c r="D115" i="5"/>
  <c r="E115" i="5" s="1"/>
  <c r="F115" i="5"/>
  <c r="B116" i="5"/>
  <c r="C116" i="5"/>
  <c r="D116" i="5"/>
  <c r="F116" i="5"/>
  <c r="B117" i="5"/>
  <c r="C117" i="5"/>
  <c r="D117" i="5"/>
  <c r="E117" i="5" s="1"/>
  <c r="F117" i="5"/>
  <c r="B118" i="5"/>
  <c r="H118" i="5" s="1"/>
  <c r="K118" i="5" s="1"/>
  <c r="C118" i="5"/>
  <c r="D118" i="5"/>
  <c r="E118" i="5" s="1"/>
  <c r="F118" i="5"/>
  <c r="B119" i="5"/>
  <c r="C119" i="5"/>
  <c r="D119" i="5"/>
  <c r="F119" i="5"/>
  <c r="B120" i="5"/>
  <c r="C120" i="5"/>
  <c r="D120" i="5"/>
  <c r="E120" i="5" s="1"/>
  <c r="F120" i="5"/>
  <c r="B121" i="5"/>
  <c r="C121" i="5"/>
  <c r="D121" i="5"/>
  <c r="E121" i="5" s="1"/>
  <c r="F121" i="5"/>
  <c r="B122" i="5"/>
  <c r="C122" i="5"/>
  <c r="D122" i="5"/>
  <c r="F122" i="5"/>
  <c r="B123" i="5"/>
  <c r="C123" i="5"/>
  <c r="D123" i="5"/>
  <c r="E123" i="5" s="1"/>
  <c r="F123" i="5"/>
  <c r="B124" i="5"/>
  <c r="C124" i="5"/>
  <c r="D124" i="5"/>
  <c r="E124" i="5" s="1"/>
  <c r="F124" i="5"/>
  <c r="B125" i="5"/>
  <c r="C125" i="5"/>
  <c r="D125" i="5"/>
  <c r="F125" i="5"/>
  <c r="B126" i="5"/>
  <c r="C126" i="5"/>
  <c r="D126" i="5"/>
  <c r="E126" i="5" s="1"/>
  <c r="F126" i="5"/>
  <c r="B127" i="5"/>
  <c r="C127" i="5"/>
  <c r="D127" i="5"/>
  <c r="E127" i="5" s="1"/>
  <c r="F127" i="5"/>
  <c r="B128" i="5"/>
  <c r="C128" i="5"/>
  <c r="D128" i="5"/>
  <c r="F128" i="5"/>
  <c r="B129" i="5"/>
  <c r="C129" i="5"/>
  <c r="D129" i="5"/>
  <c r="E129" i="5" s="1"/>
  <c r="F129" i="5"/>
  <c r="B130" i="5"/>
  <c r="C130" i="5"/>
  <c r="D130" i="5"/>
  <c r="E130" i="5" s="1"/>
  <c r="F130" i="5"/>
  <c r="B131" i="5"/>
  <c r="C131" i="5"/>
  <c r="D131" i="5"/>
  <c r="F131" i="5"/>
  <c r="B132" i="5"/>
  <c r="C132" i="5"/>
  <c r="D132" i="5"/>
  <c r="E132" i="5" s="1"/>
  <c r="F132" i="5"/>
  <c r="B133" i="5"/>
  <c r="C133" i="5"/>
  <c r="D133" i="5"/>
  <c r="E133" i="5" s="1"/>
  <c r="F133" i="5"/>
  <c r="B134" i="5"/>
  <c r="C134" i="5"/>
  <c r="D134" i="5"/>
  <c r="F134" i="5"/>
  <c r="B135" i="5"/>
  <c r="H135" i="5" s="1"/>
  <c r="K135" i="5" s="1"/>
  <c r="C135" i="5"/>
  <c r="D135" i="5"/>
  <c r="E135" i="5" s="1"/>
  <c r="F135" i="5"/>
  <c r="B136" i="5"/>
  <c r="H136" i="5" s="1"/>
  <c r="K136" i="5" s="1"/>
  <c r="C136" i="5"/>
  <c r="D136" i="5"/>
  <c r="E136" i="5" s="1"/>
  <c r="F136" i="5"/>
  <c r="B137" i="5"/>
  <c r="C137" i="5"/>
  <c r="D137" i="5"/>
  <c r="F137" i="5"/>
  <c r="B138" i="5"/>
  <c r="C138" i="5"/>
  <c r="D138" i="5"/>
  <c r="E138" i="5" s="1"/>
  <c r="F138" i="5"/>
  <c r="H138" i="5"/>
  <c r="K138" i="5" s="1"/>
  <c r="B139" i="5"/>
  <c r="C139" i="5"/>
  <c r="D139" i="5"/>
  <c r="E139" i="5" s="1"/>
  <c r="F139" i="5"/>
  <c r="B140" i="5"/>
  <c r="C140" i="5"/>
  <c r="D140" i="5"/>
  <c r="F140" i="5"/>
  <c r="B141" i="5"/>
  <c r="C141" i="5"/>
  <c r="D141" i="5"/>
  <c r="E141" i="5" s="1"/>
  <c r="F141" i="5"/>
  <c r="B142" i="5"/>
  <c r="H142" i="5" s="1"/>
  <c r="K142" i="5" s="1"/>
  <c r="C142" i="5"/>
  <c r="D142" i="5"/>
  <c r="E142" i="5" s="1"/>
  <c r="F142" i="5"/>
  <c r="B143" i="5"/>
  <c r="C143" i="5"/>
  <c r="D143" i="5"/>
  <c r="F143" i="5"/>
  <c r="B144" i="5"/>
  <c r="C144" i="5"/>
  <c r="D144" i="5"/>
  <c r="E144" i="5" s="1"/>
  <c r="F144" i="5"/>
  <c r="H144" i="5"/>
  <c r="K144" i="5" s="1"/>
  <c r="B145" i="5"/>
  <c r="C145" i="5"/>
  <c r="D145" i="5"/>
  <c r="E145" i="5" s="1"/>
  <c r="F145" i="5"/>
  <c r="B146" i="5"/>
  <c r="C146" i="5"/>
  <c r="D146" i="5"/>
  <c r="F146" i="5"/>
  <c r="B147" i="5"/>
  <c r="C147" i="5"/>
  <c r="D147" i="5"/>
  <c r="E147" i="5" s="1"/>
  <c r="F147" i="5"/>
  <c r="B148" i="5"/>
  <c r="C148" i="5"/>
  <c r="D148" i="5"/>
  <c r="E148" i="5" s="1"/>
  <c r="F148" i="5"/>
  <c r="B149" i="5"/>
  <c r="C149" i="5"/>
  <c r="D149" i="5"/>
  <c r="F149" i="5"/>
  <c r="B150" i="5"/>
  <c r="C150" i="5"/>
  <c r="D150" i="5"/>
  <c r="E150" i="5" s="1"/>
  <c r="F150" i="5"/>
  <c r="B151" i="5"/>
  <c r="C151" i="5"/>
  <c r="D151" i="5"/>
  <c r="E151" i="5" s="1"/>
  <c r="F151" i="5"/>
  <c r="B152" i="5"/>
  <c r="C152" i="5"/>
  <c r="D152" i="5"/>
  <c r="F152" i="5"/>
  <c r="B153" i="5"/>
  <c r="C153" i="5"/>
  <c r="D153" i="5"/>
  <c r="E153" i="5" s="1"/>
  <c r="F153" i="5"/>
  <c r="B154" i="5"/>
  <c r="C154" i="5"/>
  <c r="D154" i="5"/>
  <c r="E154" i="5" s="1"/>
  <c r="F154" i="5"/>
  <c r="H154" i="5"/>
  <c r="K154" i="5" s="1"/>
  <c r="B155" i="5"/>
  <c r="C155" i="5"/>
  <c r="D155" i="5"/>
  <c r="F155" i="5"/>
  <c r="B156" i="5"/>
  <c r="H156" i="5" s="1"/>
  <c r="K156" i="5" s="1"/>
  <c r="C156" i="5"/>
  <c r="D156" i="5"/>
  <c r="E156" i="5" s="1"/>
  <c r="F156" i="5"/>
  <c r="B157" i="5"/>
  <c r="C157" i="5"/>
  <c r="D157" i="5"/>
  <c r="E157" i="5" s="1"/>
  <c r="F157" i="5"/>
  <c r="B158" i="5"/>
  <c r="C158" i="5"/>
  <c r="D158" i="5"/>
  <c r="E158" i="5" s="1"/>
  <c r="F158" i="5"/>
  <c r="B159" i="5"/>
  <c r="C159" i="5"/>
  <c r="D159" i="5"/>
  <c r="E159" i="5" s="1"/>
  <c r="F159" i="5"/>
  <c r="B160" i="5"/>
  <c r="C160" i="5"/>
  <c r="D160" i="5"/>
  <c r="E160" i="5" s="1"/>
  <c r="J160" i="5" s="1"/>
  <c r="F160" i="5"/>
  <c r="B161" i="5"/>
  <c r="C161" i="5"/>
  <c r="D161" i="5"/>
  <c r="E161" i="5" s="1"/>
  <c r="F161" i="5"/>
  <c r="B162" i="5"/>
  <c r="H162" i="5" s="1"/>
  <c r="K162" i="5" s="1"/>
  <c r="C162" i="5"/>
  <c r="D162" i="5"/>
  <c r="E162" i="5" s="1"/>
  <c r="J162" i="5" s="1"/>
  <c r="F162" i="5"/>
  <c r="B163" i="5"/>
  <c r="C163" i="5"/>
  <c r="D163" i="5"/>
  <c r="E163" i="5" s="1"/>
  <c r="F163" i="5"/>
  <c r="B164" i="5"/>
  <c r="C164" i="5"/>
  <c r="D164" i="5"/>
  <c r="E164" i="5"/>
  <c r="F164" i="5"/>
  <c r="B165" i="5"/>
  <c r="H165" i="5" s="1"/>
  <c r="K165" i="5" s="1"/>
  <c r="C165" i="5"/>
  <c r="D165" i="5"/>
  <c r="E165" i="5" s="1"/>
  <c r="F165" i="5"/>
  <c r="B166" i="5"/>
  <c r="C166" i="5"/>
  <c r="D166" i="5"/>
  <c r="E166" i="5" s="1"/>
  <c r="F166" i="5"/>
  <c r="B167" i="5"/>
  <c r="C167" i="5"/>
  <c r="D167" i="5"/>
  <c r="E167" i="5" s="1"/>
  <c r="F167" i="5"/>
  <c r="B168" i="5"/>
  <c r="H168" i="5" s="1"/>
  <c r="K168" i="5" s="1"/>
  <c r="C168" i="5"/>
  <c r="D168" i="5"/>
  <c r="E168" i="5" s="1"/>
  <c r="F168" i="5"/>
  <c r="B169" i="5"/>
  <c r="C169" i="5"/>
  <c r="D169" i="5"/>
  <c r="E169" i="5" s="1"/>
  <c r="F169" i="5"/>
  <c r="B170" i="5"/>
  <c r="C170" i="5"/>
  <c r="D170" i="5"/>
  <c r="E170" i="5" s="1"/>
  <c r="F170" i="5"/>
  <c r="B171" i="5"/>
  <c r="H171" i="5" s="1"/>
  <c r="K171" i="5" s="1"/>
  <c r="C171" i="5"/>
  <c r="D171" i="5"/>
  <c r="E171" i="5"/>
  <c r="I171" i="5" s="1"/>
  <c r="F171" i="5"/>
  <c r="B172" i="5"/>
  <c r="C172" i="5"/>
  <c r="D172" i="5"/>
  <c r="E172" i="5" s="1"/>
  <c r="F172" i="5"/>
  <c r="B173" i="5"/>
  <c r="C173" i="5"/>
  <c r="D173" i="5"/>
  <c r="E173" i="5" s="1"/>
  <c r="F173" i="5"/>
  <c r="B174" i="5"/>
  <c r="C174" i="5"/>
  <c r="D174" i="5"/>
  <c r="E174" i="5" s="1"/>
  <c r="F174" i="5"/>
  <c r="B175" i="5"/>
  <c r="C175" i="5"/>
  <c r="D175" i="5"/>
  <c r="E175" i="5" s="1"/>
  <c r="F175" i="5"/>
  <c r="B176" i="5"/>
  <c r="C176" i="5"/>
  <c r="D176" i="5"/>
  <c r="E176" i="5" s="1"/>
  <c r="F176" i="5"/>
  <c r="B177" i="5"/>
  <c r="C177" i="5"/>
  <c r="D177" i="5"/>
  <c r="E177" i="5"/>
  <c r="J177" i="5" s="1"/>
  <c r="F177" i="5"/>
  <c r="B178" i="5"/>
  <c r="C178" i="5"/>
  <c r="D178" i="5"/>
  <c r="E178" i="5" s="1"/>
  <c r="F178" i="5"/>
  <c r="B179" i="5"/>
  <c r="C179" i="5"/>
  <c r="D179" i="5"/>
  <c r="E179" i="5" s="1"/>
  <c r="J179" i="5" s="1"/>
  <c r="F179" i="5"/>
  <c r="B180" i="5"/>
  <c r="C180" i="5"/>
  <c r="D180" i="5"/>
  <c r="E180" i="5" s="1"/>
  <c r="I180" i="5" s="1"/>
  <c r="F180" i="5"/>
  <c r="B181" i="5"/>
  <c r="H181" i="5" s="1"/>
  <c r="K181" i="5" s="1"/>
  <c r="C181" i="5"/>
  <c r="D181" i="5"/>
  <c r="E181" i="5" s="1"/>
  <c r="F181" i="5"/>
  <c r="B182" i="5"/>
  <c r="C182" i="5"/>
  <c r="D182" i="5"/>
  <c r="E182" i="5" s="1"/>
  <c r="F182" i="5"/>
  <c r="B183" i="5"/>
  <c r="C183" i="5"/>
  <c r="D183" i="5"/>
  <c r="E183" i="5"/>
  <c r="J183" i="5" s="1"/>
  <c r="F183" i="5"/>
  <c r="B184" i="5"/>
  <c r="C184" i="5"/>
  <c r="D184" i="5"/>
  <c r="E184" i="5" s="1"/>
  <c r="F184" i="5"/>
  <c r="B185" i="5"/>
  <c r="C185" i="5"/>
  <c r="D185" i="5"/>
  <c r="E185" i="5" s="1"/>
  <c r="F185" i="5"/>
  <c r="B186" i="5"/>
  <c r="H186" i="5" s="1"/>
  <c r="K186" i="5" s="1"/>
  <c r="C186" i="5"/>
  <c r="D186" i="5"/>
  <c r="E186" i="5" s="1"/>
  <c r="J186" i="5" s="1"/>
  <c r="F186" i="5"/>
  <c r="B187" i="5"/>
  <c r="C187" i="5"/>
  <c r="D187" i="5"/>
  <c r="E187" i="5" s="1"/>
  <c r="F187" i="5"/>
  <c r="B188" i="5"/>
  <c r="C188" i="5"/>
  <c r="H188" i="5" s="1"/>
  <c r="K188" i="5" s="1"/>
  <c r="D188" i="5"/>
  <c r="E188" i="5" s="1"/>
  <c r="J188" i="5" s="1"/>
  <c r="F188" i="5"/>
  <c r="B189" i="5"/>
  <c r="C189" i="5"/>
  <c r="D189" i="5"/>
  <c r="F189" i="5"/>
  <c r="B190" i="5"/>
  <c r="H190" i="5" s="1"/>
  <c r="K190" i="5" s="1"/>
  <c r="C190" i="5"/>
  <c r="D190" i="5"/>
  <c r="E190" i="5" s="1"/>
  <c r="F190" i="5"/>
  <c r="B191" i="5"/>
  <c r="C191" i="5"/>
  <c r="D191" i="5"/>
  <c r="E191" i="5" s="1"/>
  <c r="F191" i="5"/>
  <c r="B192" i="5"/>
  <c r="H192" i="5" s="1"/>
  <c r="K192" i="5" s="1"/>
  <c r="C192" i="5"/>
  <c r="D192" i="5"/>
  <c r="E192" i="5" s="1"/>
  <c r="F192" i="5"/>
  <c r="B193" i="5"/>
  <c r="C193" i="5"/>
  <c r="D193" i="5"/>
  <c r="E193" i="5" s="1"/>
  <c r="F193" i="5"/>
  <c r="B194" i="5"/>
  <c r="C194" i="5"/>
  <c r="D194" i="5"/>
  <c r="E194" i="5" s="1"/>
  <c r="F194" i="5"/>
  <c r="B195" i="5"/>
  <c r="C195" i="5"/>
  <c r="D195" i="5"/>
  <c r="E195" i="5"/>
  <c r="I195" i="5" s="1"/>
  <c r="F195" i="5"/>
  <c r="J195" i="5" s="1"/>
  <c r="B196" i="5"/>
  <c r="H196" i="5" s="1"/>
  <c r="K196" i="5" s="1"/>
  <c r="C196" i="5"/>
  <c r="D196" i="5"/>
  <c r="E196" i="5" s="1"/>
  <c r="F196" i="5"/>
  <c r="B197" i="5"/>
  <c r="C197" i="5"/>
  <c r="D197" i="5"/>
  <c r="E197" i="5" s="1"/>
  <c r="F197" i="5"/>
  <c r="B198" i="5"/>
  <c r="C198" i="5"/>
  <c r="D198" i="5"/>
  <c r="E198" i="5" s="1"/>
  <c r="F198" i="5"/>
  <c r="B199" i="5"/>
  <c r="C199" i="5"/>
  <c r="D199" i="5"/>
  <c r="E199" i="5" s="1"/>
  <c r="F199" i="5"/>
  <c r="B200" i="5"/>
  <c r="C200" i="5"/>
  <c r="D200" i="5"/>
  <c r="E200" i="5" s="1"/>
  <c r="F200" i="5"/>
  <c r="B201" i="5"/>
  <c r="C201" i="5"/>
  <c r="D201" i="5"/>
  <c r="E201" i="5" s="1"/>
  <c r="F201" i="5"/>
  <c r="B202" i="5"/>
  <c r="C202" i="5"/>
  <c r="D202" i="5"/>
  <c r="E202" i="5" s="1"/>
  <c r="F202" i="5"/>
  <c r="B203" i="5"/>
  <c r="C203" i="5"/>
  <c r="D203" i="5"/>
  <c r="E203" i="5" s="1"/>
  <c r="F203" i="5"/>
  <c r="B204" i="5"/>
  <c r="C204" i="5"/>
  <c r="D204" i="5"/>
  <c r="E204" i="5"/>
  <c r="J204" i="5" s="1"/>
  <c r="F204" i="5"/>
  <c r="B205" i="5"/>
  <c r="H205" i="5" s="1"/>
  <c r="K205" i="5" s="1"/>
  <c r="C205" i="5"/>
  <c r="D205" i="5"/>
  <c r="E205" i="5" s="1"/>
  <c r="I205" i="5" s="1"/>
  <c r="F205" i="5"/>
  <c r="J205" i="5" s="1"/>
  <c r="B206" i="5"/>
  <c r="C206" i="5"/>
  <c r="D206" i="5"/>
  <c r="E206" i="5"/>
  <c r="F206" i="5"/>
  <c r="B207" i="5"/>
  <c r="H207" i="5" s="1"/>
  <c r="K207" i="5" s="1"/>
  <c r="C207" i="5"/>
  <c r="D207" i="5"/>
  <c r="E207" i="5" s="1"/>
  <c r="J207" i="5" s="1"/>
  <c r="F207" i="5"/>
  <c r="B208" i="5"/>
  <c r="C208" i="5"/>
  <c r="D208" i="5"/>
  <c r="E208" i="5" s="1"/>
  <c r="F208" i="5"/>
  <c r="B209" i="5"/>
  <c r="C209" i="5"/>
  <c r="D209" i="5"/>
  <c r="E209" i="5"/>
  <c r="F209" i="5"/>
  <c r="B210" i="5"/>
  <c r="H210" i="5" s="1"/>
  <c r="K210" i="5" s="1"/>
  <c r="C210" i="5"/>
  <c r="D210" i="5"/>
  <c r="E210" i="5"/>
  <c r="F210" i="5"/>
  <c r="B211" i="5"/>
  <c r="H211" i="5" s="1"/>
  <c r="K211" i="5" s="1"/>
  <c r="C211" i="5"/>
  <c r="D211" i="5"/>
  <c r="E211" i="5" s="1"/>
  <c r="J211" i="5" s="1"/>
  <c r="F211" i="5"/>
  <c r="B212" i="5"/>
  <c r="C212" i="5"/>
  <c r="H212" i="5" s="1"/>
  <c r="K212" i="5" s="1"/>
  <c r="D212" i="5"/>
  <c r="F212" i="5"/>
  <c r="B213" i="5"/>
  <c r="C213" i="5"/>
  <c r="H213" i="5" s="1"/>
  <c r="K213" i="5" s="1"/>
  <c r="D213" i="5"/>
  <c r="E213" i="5" s="1"/>
  <c r="F213" i="5"/>
  <c r="B214" i="5"/>
  <c r="C214" i="5"/>
  <c r="D214" i="5"/>
  <c r="E214" i="5" s="1"/>
  <c r="F214" i="5"/>
  <c r="B215" i="5"/>
  <c r="C215" i="5"/>
  <c r="D215" i="5"/>
  <c r="E215" i="5" s="1"/>
  <c r="J215" i="5" s="1"/>
  <c r="F215" i="5"/>
  <c r="B216" i="5"/>
  <c r="C216" i="5"/>
  <c r="D216" i="5"/>
  <c r="E216" i="5" s="1"/>
  <c r="J216" i="5" s="1"/>
  <c r="F216" i="5"/>
  <c r="B217" i="5"/>
  <c r="C217" i="5"/>
  <c r="D217" i="5"/>
  <c r="E217" i="5" s="1"/>
  <c r="I217" i="5" s="1"/>
  <c r="F217" i="5"/>
  <c r="B218" i="5"/>
  <c r="C218" i="5"/>
  <c r="D218" i="5"/>
  <c r="E218" i="5" s="1"/>
  <c r="F218" i="5"/>
  <c r="B219" i="5"/>
  <c r="C219" i="5"/>
  <c r="D219" i="5"/>
  <c r="E219" i="5" s="1"/>
  <c r="J219" i="5" s="1"/>
  <c r="F219" i="5"/>
  <c r="B220" i="5"/>
  <c r="H220" i="5" s="1"/>
  <c r="K220" i="5" s="1"/>
  <c r="C220" i="5"/>
  <c r="D220" i="5"/>
  <c r="E220" i="5" s="1"/>
  <c r="I220" i="5" s="1"/>
  <c r="F220" i="5"/>
  <c r="J220" i="5"/>
  <c r="B221" i="5"/>
  <c r="H221" i="5" s="1"/>
  <c r="K221" i="5" s="1"/>
  <c r="C221" i="5"/>
  <c r="D221" i="5"/>
  <c r="E221" i="5" s="1"/>
  <c r="F221" i="5"/>
  <c r="B222" i="5"/>
  <c r="C222" i="5"/>
  <c r="D222" i="5"/>
  <c r="E222" i="5" s="1"/>
  <c r="F222" i="5"/>
  <c r="B223" i="5"/>
  <c r="C223" i="5"/>
  <c r="D223" i="5"/>
  <c r="E223" i="5" s="1"/>
  <c r="F223" i="5"/>
  <c r="B224" i="5"/>
  <c r="C224" i="5"/>
  <c r="D224" i="5"/>
  <c r="E224" i="5" s="1"/>
  <c r="F224" i="5"/>
  <c r="B225" i="5"/>
  <c r="C225" i="5"/>
  <c r="D225" i="5"/>
  <c r="E225" i="5" s="1"/>
  <c r="I225" i="5" s="1"/>
  <c r="F225" i="5"/>
  <c r="B226" i="5"/>
  <c r="C226" i="5"/>
  <c r="D226" i="5"/>
  <c r="E226" i="5" s="1"/>
  <c r="F226" i="5"/>
  <c r="I226" i="5"/>
  <c r="B227" i="5"/>
  <c r="C227" i="5"/>
  <c r="D227" i="5"/>
  <c r="F227" i="5"/>
  <c r="B228" i="5"/>
  <c r="C228" i="5"/>
  <c r="D228" i="5"/>
  <c r="E228" i="5" s="1"/>
  <c r="F228" i="5"/>
  <c r="B229" i="5"/>
  <c r="C229" i="5"/>
  <c r="D229" i="5"/>
  <c r="E229" i="5" s="1"/>
  <c r="F229" i="5"/>
  <c r="B230" i="5"/>
  <c r="H230" i="5" s="1"/>
  <c r="K230" i="5" s="1"/>
  <c r="C230" i="5"/>
  <c r="D230" i="5"/>
  <c r="E230" i="5" s="1"/>
  <c r="F230" i="5"/>
  <c r="B231" i="5"/>
  <c r="C231" i="5"/>
  <c r="D231" i="5"/>
  <c r="E231" i="5" s="1"/>
  <c r="J231" i="5" s="1"/>
  <c r="F231" i="5"/>
  <c r="B232" i="5"/>
  <c r="C232" i="5"/>
  <c r="D232" i="5"/>
  <c r="E232" i="5" s="1"/>
  <c r="F232" i="5"/>
  <c r="B233" i="5"/>
  <c r="C233" i="5"/>
  <c r="D233" i="5"/>
  <c r="E233" i="5" s="1"/>
  <c r="F233" i="5"/>
  <c r="B234" i="5"/>
  <c r="C234" i="5"/>
  <c r="D234" i="5"/>
  <c r="E234" i="5" s="1"/>
  <c r="F234" i="5"/>
  <c r="B235" i="5"/>
  <c r="H235" i="5" s="1"/>
  <c r="K235" i="5" s="1"/>
  <c r="C235" i="5"/>
  <c r="D235" i="5"/>
  <c r="E235" i="5" s="1"/>
  <c r="F235" i="5"/>
  <c r="B236" i="5"/>
  <c r="C236" i="5"/>
  <c r="D236" i="5"/>
  <c r="E236" i="5" s="1"/>
  <c r="F236" i="5"/>
  <c r="B237" i="5"/>
  <c r="C237" i="5"/>
  <c r="D237" i="5"/>
  <c r="E237" i="5"/>
  <c r="F237" i="5"/>
  <c r="B238" i="5"/>
  <c r="H238" i="5" s="1"/>
  <c r="K238" i="5" s="1"/>
  <c r="C238" i="5"/>
  <c r="D238" i="5"/>
  <c r="E238" i="5" s="1"/>
  <c r="F238" i="5"/>
  <c r="B239" i="5"/>
  <c r="C239" i="5"/>
  <c r="D239" i="5"/>
  <c r="E239" i="5"/>
  <c r="F239" i="5"/>
  <c r="B240" i="5"/>
  <c r="C240" i="5"/>
  <c r="H240" i="5" s="1"/>
  <c r="K240" i="5" s="1"/>
  <c r="D240" i="5"/>
  <c r="E240" i="5"/>
  <c r="J240" i="5" s="1"/>
  <c r="F240" i="5"/>
  <c r="B241" i="5"/>
  <c r="C241" i="5"/>
  <c r="H241" i="5" s="1"/>
  <c r="K241" i="5" s="1"/>
  <c r="D241" i="5"/>
  <c r="E241" i="5" s="1"/>
  <c r="J241" i="5" s="1"/>
  <c r="F241" i="5"/>
  <c r="B242" i="5"/>
  <c r="C242" i="5"/>
  <c r="D242" i="5"/>
  <c r="E242" i="5" s="1"/>
  <c r="F242" i="5"/>
  <c r="B243" i="5"/>
  <c r="C243" i="5"/>
  <c r="D243" i="5"/>
  <c r="E243" i="5" s="1"/>
  <c r="I243" i="5" s="1"/>
  <c r="F243" i="5"/>
  <c r="B244" i="5"/>
  <c r="C244" i="5"/>
  <c r="H244" i="5" s="1"/>
  <c r="K244" i="5" s="1"/>
  <c r="D244" i="5"/>
  <c r="E244" i="5" s="1"/>
  <c r="F244" i="5"/>
  <c r="B245" i="5"/>
  <c r="C245" i="5"/>
  <c r="D245" i="5"/>
  <c r="F245" i="5"/>
  <c r="B246" i="5"/>
  <c r="C246" i="5"/>
  <c r="D246" i="5"/>
  <c r="E246" i="5" s="1"/>
  <c r="F246" i="5"/>
  <c r="B247" i="5"/>
  <c r="C247" i="5"/>
  <c r="D247" i="5"/>
  <c r="E247" i="5" s="1"/>
  <c r="F247" i="5"/>
  <c r="B248" i="5"/>
  <c r="H248" i="5" s="1"/>
  <c r="K248" i="5" s="1"/>
  <c r="C248" i="5"/>
  <c r="D248" i="5"/>
  <c r="E248" i="5" s="1"/>
  <c r="I248" i="5" s="1"/>
  <c r="F248" i="5"/>
  <c r="B249" i="5"/>
  <c r="C249" i="5"/>
  <c r="H249" i="5" s="1"/>
  <c r="K249" i="5" s="1"/>
  <c r="D249" i="5"/>
  <c r="E249" i="5" s="1"/>
  <c r="J249" i="5" s="1"/>
  <c r="F249" i="5"/>
  <c r="B250" i="5"/>
  <c r="C250" i="5"/>
  <c r="D250" i="5"/>
  <c r="E250" i="5" s="1"/>
  <c r="F250" i="5"/>
  <c r="B251" i="5"/>
  <c r="C251" i="5"/>
  <c r="D251" i="5"/>
  <c r="E251" i="5"/>
  <c r="F251" i="5"/>
  <c r="B252" i="5"/>
  <c r="C252" i="5"/>
  <c r="D252" i="5"/>
  <c r="E252" i="5" s="1"/>
  <c r="F252" i="5"/>
  <c r="B253" i="5"/>
  <c r="H253" i="5" s="1"/>
  <c r="K253" i="5" s="1"/>
  <c r="C253" i="5"/>
  <c r="D253" i="5"/>
  <c r="E253" i="5" s="1"/>
  <c r="F253" i="5"/>
  <c r="B254" i="5"/>
  <c r="C254" i="5"/>
  <c r="D254" i="5"/>
  <c r="E254" i="5" s="1"/>
  <c r="F254" i="5"/>
  <c r="B255" i="5"/>
  <c r="C255" i="5"/>
  <c r="D255" i="5"/>
  <c r="E255" i="5"/>
  <c r="F255" i="5"/>
  <c r="B256" i="5"/>
  <c r="C256" i="5"/>
  <c r="D256" i="5"/>
  <c r="E256" i="5" s="1"/>
  <c r="F256" i="5"/>
  <c r="B257" i="5"/>
  <c r="C257" i="5"/>
  <c r="D257" i="5"/>
  <c r="E257" i="5" s="1"/>
  <c r="F257" i="5"/>
  <c r="B258" i="5"/>
  <c r="C258" i="5"/>
  <c r="D258" i="5"/>
  <c r="E258" i="5" s="1"/>
  <c r="J258" i="5" s="1"/>
  <c r="F258" i="5"/>
  <c r="B259" i="5"/>
  <c r="H259" i="5" s="1"/>
  <c r="K259" i="5" s="1"/>
  <c r="C259" i="5"/>
  <c r="D259" i="5"/>
  <c r="E259" i="5" s="1"/>
  <c r="F259" i="5"/>
  <c r="J259" i="5" s="1"/>
  <c r="B260" i="5"/>
  <c r="C260" i="5"/>
  <c r="D260" i="5"/>
  <c r="E260" i="5" s="1"/>
  <c r="F260" i="5"/>
  <c r="B261" i="5"/>
  <c r="C261" i="5"/>
  <c r="H261" i="5" s="1"/>
  <c r="K261" i="5" s="1"/>
  <c r="D261" i="5"/>
  <c r="E261" i="5" s="1"/>
  <c r="F261" i="5"/>
  <c r="B262" i="5"/>
  <c r="C262" i="5"/>
  <c r="D262" i="5"/>
  <c r="E262" i="5"/>
  <c r="I262" i="5" s="1"/>
  <c r="F262" i="5"/>
  <c r="B263" i="5"/>
  <c r="H263" i="5" s="1"/>
  <c r="K263" i="5" s="1"/>
  <c r="C263" i="5"/>
  <c r="D263" i="5"/>
  <c r="E263" i="5" s="1"/>
  <c r="F263" i="5"/>
  <c r="B264" i="5"/>
  <c r="C264" i="5"/>
  <c r="D264" i="5"/>
  <c r="E264" i="5" s="1"/>
  <c r="F264" i="5"/>
  <c r="B265" i="5"/>
  <c r="C265" i="5"/>
  <c r="H265" i="5" s="1"/>
  <c r="K265" i="5" s="1"/>
  <c r="D265" i="5"/>
  <c r="E265" i="5" s="1"/>
  <c r="F265" i="5"/>
  <c r="B266" i="5"/>
  <c r="C266" i="5"/>
  <c r="D266" i="5"/>
  <c r="E266" i="5" s="1"/>
  <c r="F266" i="5"/>
  <c r="B267" i="5"/>
  <c r="C267" i="5"/>
  <c r="D267" i="5"/>
  <c r="E267" i="5" s="1"/>
  <c r="F267" i="5"/>
  <c r="B268" i="5"/>
  <c r="C268" i="5"/>
  <c r="H268" i="5" s="1"/>
  <c r="K268" i="5" s="1"/>
  <c r="D268" i="5"/>
  <c r="F268" i="5"/>
  <c r="B269" i="5"/>
  <c r="H269" i="5" s="1"/>
  <c r="K269" i="5" s="1"/>
  <c r="C269" i="5"/>
  <c r="D269" i="5"/>
  <c r="E269" i="5" s="1"/>
  <c r="F269" i="5"/>
  <c r="B270" i="5"/>
  <c r="C270" i="5"/>
  <c r="D270" i="5"/>
  <c r="E270" i="5" s="1"/>
  <c r="F270" i="5"/>
  <c r="B271" i="5"/>
  <c r="C271" i="5"/>
  <c r="H271" i="5" s="1"/>
  <c r="K271" i="5" s="1"/>
  <c r="D271" i="5"/>
  <c r="E271" i="5"/>
  <c r="I271" i="5" s="1"/>
  <c r="F271" i="5"/>
  <c r="B272" i="5"/>
  <c r="C272" i="5"/>
  <c r="D272" i="5"/>
  <c r="E272" i="5" s="1"/>
  <c r="F272" i="5"/>
  <c r="B273" i="5"/>
  <c r="C273" i="5"/>
  <c r="D273" i="5"/>
  <c r="E273" i="5" s="1"/>
  <c r="F273" i="5"/>
  <c r="B274" i="5"/>
  <c r="C274" i="5"/>
  <c r="D274" i="5"/>
  <c r="E274" i="5" s="1"/>
  <c r="I274" i="5" s="1"/>
  <c r="F274" i="5"/>
  <c r="B275" i="5"/>
  <c r="C275" i="5"/>
  <c r="D275" i="5"/>
  <c r="E275" i="5" s="1"/>
  <c r="F275" i="5"/>
  <c r="B276" i="5"/>
  <c r="H276" i="5" s="1"/>
  <c r="K276" i="5" s="1"/>
  <c r="C276" i="5"/>
  <c r="D276" i="5"/>
  <c r="E276" i="5" s="1"/>
  <c r="F276" i="5"/>
  <c r="B277" i="5"/>
  <c r="C277" i="5"/>
  <c r="D277" i="5"/>
  <c r="E277" i="5"/>
  <c r="I277" i="5" s="1"/>
  <c r="F277" i="5"/>
  <c r="B278" i="5"/>
  <c r="C278" i="5"/>
  <c r="D278" i="5"/>
  <c r="E278" i="5" s="1"/>
  <c r="F278" i="5"/>
  <c r="B279" i="5"/>
  <c r="C279" i="5"/>
  <c r="H279" i="5" s="1"/>
  <c r="K279" i="5" s="1"/>
  <c r="D279" i="5"/>
  <c r="E279" i="5" s="1"/>
  <c r="F279" i="5"/>
  <c r="B280" i="5"/>
  <c r="C280" i="5"/>
  <c r="D280" i="5"/>
  <c r="F280" i="5"/>
  <c r="B281" i="5"/>
  <c r="C281" i="5"/>
  <c r="D281" i="5"/>
  <c r="E281" i="5" s="1"/>
  <c r="F281" i="5"/>
  <c r="B282" i="5"/>
  <c r="C282" i="5"/>
  <c r="D282" i="5"/>
  <c r="F282" i="5"/>
  <c r="B283" i="5"/>
  <c r="C283" i="5"/>
  <c r="D283" i="5"/>
  <c r="E283" i="5" s="1"/>
  <c r="J283" i="5" s="1"/>
  <c r="F283" i="5"/>
  <c r="E13" i="5"/>
  <c r="E26" i="5"/>
  <c r="I26" i="5" s="1"/>
  <c r="B3" i="5"/>
  <c r="C3" i="5"/>
  <c r="H3" i="5" s="1"/>
  <c r="K3" i="5" s="1"/>
  <c r="D3" i="5"/>
  <c r="F3" i="5"/>
  <c r="B4" i="5"/>
  <c r="C4" i="5"/>
  <c r="D4" i="5"/>
  <c r="E4" i="5" s="1"/>
  <c r="F4" i="5"/>
  <c r="B5" i="5"/>
  <c r="H5" i="5" s="1"/>
  <c r="K5" i="5" s="1"/>
  <c r="C5" i="5"/>
  <c r="D5" i="5"/>
  <c r="E5" i="5" s="1"/>
  <c r="F5" i="5"/>
  <c r="B6" i="5"/>
  <c r="C6" i="5"/>
  <c r="D6" i="5"/>
  <c r="E6" i="5" s="1"/>
  <c r="F6" i="5"/>
  <c r="B7" i="5"/>
  <c r="C7" i="5"/>
  <c r="D7" i="5"/>
  <c r="E7" i="5" s="1"/>
  <c r="F7" i="5"/>
  <c r="B8" i="5"/>
  <c r="C8" i="5"/>
  <c r="D8" i="5"/>
  <c r="E8" i="5" s="1"/>
  <c r="F8" i="5"/>
  <c r="B9" i="5"/>
  <c r="C9" i="5"/>
  <c r="H9" i="5" s="1"/>
  <c r="K9" i="5" s="1"/>
  <c r="D9" i="5"/>
  <c r="E9" i="5" s="1"/>
  <c r="F9" i="5"/>
  <c r="B10" i="5"/>
  <c r="C10" i="5"/>
  <c r="D10" i="5"/>
  <c r="E10" i="5" s="1"/>
  <c r="J10" i="5" s="1"/>
  <c r="F10" i="5"/>
  <c r="B11" i="5"/>
  <c r="C11" i="5"/>
  <c r="D11" i="5"/>
  <c r="F11" i="5"/>
  <c r="B12" i="5"/>
  <c r="C12" i="5"/>
  <c r="D12" i="5"/>
  <c r="E12" i="5" s="1"/>
  <c r="I12" i="5" s="1"/>
  <c r="F12" i="5"/>
  <c r="B13" i="5"/>
  <c r="C13" i="5"/>
  <c r="D13" i="5"/>
  <c r="F13" i="5"/>
  <c r="B14" i="5"/>
  <c r="C14" i="5"/>
  <c r="D14" i="5"/>
  <c r="E14" i="5" s="1"/>
  <c r="I14" i="5" s="1"/>
  <c r="F14" i="5"/>
  <c r="B15" i="5"/>
  <c r="H15" i="5" s="1"/>
  <c r="K15" i="5" s="1"/>
  <c r="C15" i="5"/>
  <c r="D15" i="5"/>
  <c r="E15" i="5" s="1"/>
  <c r="F15" i="5"/>
  <c r="B16" i="5"/>
  <c r="C16" i="5"/>
  <c r="D16" i="5"/>
  <c r="E16" i="5" s="1"/>
  <c r="F16" i="5"/>
  <c r="B17" i="5"/>
  <c r="C17" i="5"/>
  <c r="D17" i="5"/>
  <c r="E17" i="5" s="1"/>
  <c r="F17" i="5"/>
  <c r="B18" i="5"/>
  <c r="C18" i="5"/>
  <c r="D18" i="5"/>
  <c r="E18" i="5" s="1"/>
  <c r="F18" i="5"/>
  <c r="B19" i="5"/>
  <c r="C19" i="5"/>
  <c r="D19" i="5"/>
  <c r="E19" i="5" s="1"/>
  <c r="F19" i="5"/>
  <c r="B20" i="5"/>
  <c r="C20" i="5"/>
  <c r="D20" i="5"/>
  <c r="F20" i="5"/>
  <c r="B21" i="5"/>
  <c r="C21" i="5"/>
  <c r="H21" i="5" s="1"/>
  <c r="K21" i="5" s="1"/>
  <c r="D21" i="5"/>
  <c r="E21" i="5" s="1"/>
  <c r="F21" i="5"/>
  <c r="B22" i="5"/>
  <c r="C22" i="5"/>
  <c r="D22" i="5"/>
  <c r="F22" i="5"/>
  <c r="B23" i="5"/>
  <c r="C23" i="5"/>
  <c r="D23" i="5"/>
  <c r="F23" i="5"/>
  <c r="B24" i="5"/>
  <c r="C24" i="5"/>
  <c r="H24" i="5" s="1"/>
  <c r="K24" i="5" s="1"/>
  <c r="D24" i="5"/>
  <c r="E24" i="5" s="1"/>
  <c r="I24" i="5" s="1"/>
  <c r="F24" i="5"/>
  <c r="B25" i="5"/>
  <c r="C25" i="5"/>
  <c r="D25" i="5"/>
  <c r="E25" i="5" s="1"/>
  <c r="F25" i="5"/>
  <c r="B26" i="5"/>
  <c r="C26" i="5"/>
  <c r="D26" i="5"/>
  <c r="F26" i="5"/>
  <c r="B27" i="5"/>
  <c r="C27" i="5"/>
  <c r="H27" i="5" s="1"/>
  <c r="K27" i="5" s="1"/>
  <c r="D27" i="5"/>
  <c r="F27" i="5"/>
  <c r="B28" i="5"/>
  <c r="C28" i="5"/>
  <c r="D28" i="5"/>
  <c r="E28" i="5" s="1"/>
  <c r="F28" i="5"/>
  <c r="B29" i="5"/>
  <c r="C29" i="5"/>
  <c r="D29" i="5"/>
  <c r="E29" i="5" s="1"/>
  <c r="F29" i="5"/>
  <c r="B30" i="5"/>
  <c r="C30" i="5"/>
  <c r="D30" i="5"/>
  <c r="E30" i="5" s="1"/>
  <c r="F30" i="5"/>
  <c r="B31" i="5"/>
  <c r="C31" i="5"/>
  <c r="D31" i="5"/>
  <c r="E31" i="5" s="1"/>
  <c r="F31" i="5"/>
  <c r="B32" i="5"/>
  <c r="C32" i="5"/>
  <c r="D32" i="5"/>
  <c r="F32" i="5"/>
  <c r="B33" i="5"/>
  <c r="C33" i="5"/>
  <c r="H33" i="5" s="1"/>
  <c r="K33" i="5" s="1"/>
  <c r="D33" i="5"/>
  <c r="F33" i="5"/>
  <c r="C2" i="5"/>
  <c r="D2" i="5"/>
  <c r="F2" i="5"/>
  <c r="B2" i="5"/>
  <c r="I283" i="5" l="1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J229" i="5"/>
  <c r="I13" i="5"/>
  <c r="J255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J238" i="5"/>
  <c r="H233" i="5"/>
  <c r="K233" i="5" s="1"/>
  <c r="H92" i="5"/>
  <c r="K92" i="5" s="1"/>
  <c r="H139" i="5"/>
  <c r="K139" i="5" s="1"/>
  <c r="H130" i="5"/>
  <c r="K130" i="5" s="1"/>
  <c r="H106" i="5"/>
  <c r="K106" i="5" s="1"/>
  <c r="H41" i="5"/>
  <c r="K41" i="5" s="1"/>
  <c r="J223" i="5"/>
  <c r="J209" i="5"/>
  <c r="J170" i="5"/>
  <c r="J141" i="5"/>
  <c r="H184" i="5"/>
  <c r="K184" i="5" s="1"/>
  <c r="H153" i="5"/>
  <c r="K153" i="5" s="1"/>
  <c r="J135" i="5"/>
  <c r="J129" i="5"/>
  <c r="H85" i="5"/>
  <c r="K85" i="5" s="1"/>
  <c r="H82" i="5"/>
  <c r="K82" i="5" s="1"/>
  <c r="H79" i="5"/>
  <c r="K79" i="5" s="1"/>
  <c r="H12" i="5"/>
  <c r="K12" i="5" s="1"/>
  <c r="J265" i="5"/>
  <c r="H257" i="5"/>
  <c r="K257" i="5" s="1"/>
  <c r="J237" i="5"/>
  <c r="J226" i="5"/>
  <c r="I186" i="5"/>
  <c r="J167" i="5"/>
  <c r="H277" i="5"/>
  <c r="K277" i="5" s="1"/>
  <c r="J279" i="5"/>
  <c r="H251" i="5"/>
  <c r="K251" i="5" s="1"/>
  <c r="H209" i="5"/>
  <c r="K209" i="5" s="1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K228" i="5" s="1"/>
  <c r="J203" i="5"/>
  <c r="I154" i="5"/>
  <c r="H81" i="5"/>
  <c r="K81" i="5" s="1"/>
  <c r="H222" i="5"/>
  <c r="K222" i="5" s="1"/>
  <c r="H200" i="5"/>
  <c r="K200" i="5" s="1"/>
  <c r="H197" i="5"/>
  <c r="K197" i="5" s="1"/>
  <c r="I174" i="5"/>
  <c r="J174" i="5"/>
  <c r="I213" i="5"/>
  <c r="J213" i="5"/>
  <c r="H112" i="5"/>
  <c r="K112" i="5" s="1"/>
  <c r="J25" i="5"/>
  <c r="H275" i="5"/>
  <c r="K275" i="5" s="1"/>
  <c r="H262" i="5"/>
  <c r="K262" i="5" s="1"/>
  <c r="H234" i="5"/>
  <c r="K234" i="5" s="1"/>
  <c r="I231" i="5"/>
  <c r="I25" i="5"/>
  <c r="J16" i="5"/>
  <c r="J4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J31" i="5"/>
  <c r="I10" i="5"/>
  <c r="J7" i="5"/>
  <c r="E22" i="5"/>
  <c r="J22" i="5" s="1"/>
  <c r="J269" i="5"/>
  <c r="J266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K231" i="5" s="1"/>
  <c r="H223" i="5"/>
  <c r="K223" i="5" s="1"/>
  <c r="H215" i="5"/>
  <c r="K215" i="5" s="1"/>
  <c r="J191" i="5"/>
  <c r="I183" i="5"/>
  <c r="J168" i="5"/>
  <c r="J165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J13" i="5"/>
  <c r="J214" i="5"/>
  <c r="H191" i="5"/>
  <c r="K191" i="5" s="1"/>
  <c r="H63" i="5"/>
  <c r="K63" i="5" s="1"/>
  <c r="H49" i="5"/>
  <c r="K49" i="5" s="1"/>
  <c r="J15" i="5"/>
  <c r="J9" i="5"/>
  <c r="J281" i="5"/>
  <c r="H274" i="5"/>
  <c r="K274" i="5" s="1"/>
  <c r="I265" i="5"/>
  <c r="H243" i="5"/>
  <c r="K243" i="5" s="1"/>
  <c r="H225" i="5"/>
  <c r="K225" i="5" s="1"/>
  <c r="J222" i="5"/>
  <c r="H217" i="5"/>
  <c r="K217" i="5" s="1"/>
  <c r="H202" i="5"/>
  <c r="K202" i="5" s="1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J242" i="5"/>
  <c r="I204" i="5"/>
  <c r="J201" i="5"/>
  <c r="J198" i="5"/>
  <c r="H183" i="5"/>
  <c r="K183" i="5" s="1"/>
  <c r="H170" i="5"/>
  <c r="K170" i="5" s="1"/>
  <c r="H167" i="5"/>
  <c r="K167" i="5" s="1"/>
  <c r="J153" i="5"/>
  <c r="J147" i="5"/>
  <c r="H90" i="5"/>
  <c r="K90" i="5" s="1"/>
  <c r="H76" i="5"/>
  <c r="K76" i="5" s="1"/>
  <c r="H65" i="5"/>
  <c r="K65" i="5" s="1"/>
  <c r="H62" i="5"/>
  <c r="K62" i="5" s="1"/>
  <c r="I216" i="5"/>
  <c r="J17" i="5"/>
  <c r="J8" i="5"/>
  <c r="J5" i="5"/>
  <c r="H273" i="5"/>
  <c r="K273" i="5" s="1"/>
  <c r="J262" i="5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J247" i="5"/>
  <c r="H242" i="5"/>
  <c r="K242" i="5" s="1"/>
  <c r="H23" i="5"/>
  <c r="K23" i="5" s="1"/>
  <c r="H11" i="5"/>
  <c r="K11" i="5" s="1"/>
  <c r="H283" i="5"/>
  <c r="K283" i="5" s="1"/>
  <c r="H280" i="5"/>
  <c r="K280" i="5" s="1"/>
  <c r="J275" i="5"/>
  <c r="H270" i="5"/>
  <c r="K270" i="5" s="1"/>
  <c r="H267" i="5"/>
  <c r="K267" i="5" s="1"/>
  <c r="H252" i="5"/>
  <c r="K252" i="5" s="1"/>
  <c r="J244" i="5"/>
  <c r="I239" i="5"/>
  <c r="H216" i="5"/>
  <c r="K216" i="5" s="1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J28" i="5"/>
  <c r="I19" i="5"/>
  <c r="J19" i="5"/>
  <c r="J236" i="5"/>
  <c r="I236" i="5"/>
  <c r="J254" i="5"/>
  <c r="I254" i="5"/>
  <c r="I30" i="5"/>
  <c r="J30" i="5"/>
  <c r="I21" i="5"/>
  <c r="J21" i="5"/>
  <c r="I6" i="5"/>
  <c r="J6" i="5"/>
  <c r="I29" i="5"/>
  <c r="J29" i="5"/>
  <c r="I18" i="5"/>
  <c r="J18" i="5"/>
  <c r="I192" i="5"/>
  <c r="J192" i="5"/>
  <c r="H278" i="5"/>
  <c r="K278" i="5" s="1"/>
  <c r="J210" i="5"/>
  <c r="I31" i="5"/>
  <c r="I15" i="5"/>
  <c r="E27" i="5"/>
  <c r="J27" i="5" s="1"/>
  <c r="E3" i="5"/>
  <c r="J3" i="5" s="1"/>
  <c r="E282" i="5"/>
  <c r="J282" i="5" s="1"/>
  <c r="E280" i="5"/>
  <c r="J280" i="5" s="1"/>
  <c r="J278" i="5"/>
  <c r="J272" i="5"/>
  <c r="E268" i="5"/>
  <c r="J268" i="5" s="1"/>
  <c r="H266" i="5"/>
  <c r="K266" i="5" s="1"/>
  <c r="I259" i="5"/>
  <c r="I253" i="5"/>
  <c r="I235" i="5"/>
  <c r="H227" i="5"/>
  <c r="K227" i="5" s="1"/>
  <c r="I214" i="5"/>
  <c r="E189" i="5"/>
  <c r="J189" i="5" s="1"/>
  <c r="I162" i="5"/>
  <c r="H108" i="5"/>
  <c r="K108" i="5" s="1"/>
  <c r="J277" i="5"/>
  <c r="J271" i="5"/>
  <c r="J263" i="5"/>
  <c r="J253" i="5"/>
  <c r="J235" i="5"/>
  <c r="I230" i="5"/>
  <c r="H229" i="5"/>
  <c r="K229" i="5" s="1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J182" i="5"/>
  <c r="I9" i="5"/>
  <c r="E23" i="5"/>
  <c r="J23" i="5" s="1"/>
  <c r="E11" i="5"/>
  <c r="J11" i="5" s="1"/>
  <c r="I279" i="5"/>
  <c r="H255" i="5"/>
  <c r="K255" i="5" s="1"/>
  <c r="I244" i="5"/>
  <c r="H239" i="5"/>
  <c r="K239" i="5" s="1"/>
  <c r="H237" i="5"/>
  <c r="K237" i="5" s="1"/>
  <c r="J232" i="5"/>
  <c r="J224" i="5"/>
  <c r="H214" i="5"/>
  <c r="K214" i="5" s="1"/>
  <c r="I201" i="5"/>
  <c r="J197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E2" i="5"/>
  <c r="J2" i="5" s="1"/>
  <c r="I7" i="5"/>
  <c r="E33" i="5"/>
  <c r="J33" i="5" s="1"/>
  <c r="I256" i="5"/>
  <c r="J250" i="5"/>
  <c r="I238" i="5"/>
  <c r="H232" i="5"/>
  <c r="K232" i="5" s="1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J49" i="5"/>
  <c r="J173" i="5"/>
  <c r="I5" i="5"/>
  <c r="E20" i="5"/>
  <c r="J20" i="5" s="1"/>
  <c r="I237" i="5"/>
  <c r="H169" i="5"/>
  <c r="K169" i="5" s="1"/>
  <c r="I4" i="5"/>
  <c r="J260" i="5"/>
  <c r="J256" i="5"/>
  <c r="H250" i="5"/>
  <c r="K250" i="5" s="1"/>
  <c r="I240" i="5"/>
  <c r="J225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J276" i="5"/>
  <c r="J208" i="5"/>
  <c r="H157" i="5"/>
  <c r="K157" i="5" s="1"/>
  <c r="I17" i="5"/>
  <c r="J274" i="5"/>
  <c r="J243" i="5"/>
  <c r="H194" i="5"/>
  <c r="K194" i="5" s="1"/>
  <c r="J185" i="5"/>
  <c r="J180" i="5"/>
  <c r="J176" i="5"/>
  <c r="J171" i="5"/>
  <c r="H163" i="5"/>
  <c r="K163" i="5" s="1"/>
  <c r="H158" i="5"/>
  <c r="K158" i="5" s="1"/>
  <c r="I147" i="5"/>
  <c r="I255" i="5"/>
  <c r="H89" i="5"/>
  <c r="K89" i="5" s="1"/>
  <c r="E32" i="5"/>
  <c r="J32" i="5" s="1"/>
  <c r="I16" i="5"/>
  <c r="I276" i="5"/>
  <c r="I241" i="5"/>
  <c r="I229" i="5"/>
  <c r="I208" i="5"/>
  <c r="H185" i="5"/>
  <c r="K185" i="5" s="1"/>
  <c r="H176" i="5"/>
  <c r="K176" i="5" s="1"/>
  <c r="I129" i="5"/>
  <c r="H111" i="5"/>
  <c r="K111" i="5" s="1"/>
  <c r="J267" i="5"/>
  <c r="I267" i="5"/>
  <c r="I228" i="5"/>
  <c r="J228" i="5"/>
  <c r="J273" i="5"/>
  <c r="I273" i="5"/>
  <c r="I246" i="5"/>
  <c r="J246" i="5"/>
  <c r="I252" i="5"/>
  <c r="J252" i="5"/>
  <c r="J264" i="5"/>
  <c r="I264" i="5"/>
  <c r="I234" i="5"/>
  <c r="J234" i="5"/>
  <c r="J233" i="5"/>
  <c r="I233" i="5"/>
  <c r="J270" i="5"/>
  <c r="I270" i="5"/>
  <c r="J261" i="5"/>
  <c r="I261" i="5"/>
  <c r="E245" i="5"/>
  <c r="J245" i="5" s="1"/>
  <c r="E227" i="5"/>
  <c r="J227" i="5" s="1"/>
  <c r="I170" i="5"/>
  <c r="J161" i="5"/>
  <c r="E143" i="5"/>
  <c r="J143" i="5" s="1"/>
  <c r="H141" i="5"/>
  <c r="K141" i="5" s="1"/>
  <c r="I85" i="5"/>
  <c r="J85" i="5"/>
  <c r="I67" i="5"/>
  <c r="J67" i="5"/>
  <c r="I178" i="5"/>
  <c r="J178" i="5"/>
  <c r="I163" i="5"/>
  <c r="J163" i="5"/>
  <c r="J248" i="5"/>
  <c r="J230" i="5"/>
  <c r="I215" i="5"/>
  <c r="J206" i="5"/>
  <c r="I176" i="5"/>
  <c r="I206" i="5"/>
  <c r="I202" i="5"/>
  <c r="J202" i="5"/>
  <c r="J200" i="5"/>
  <c r="I196" i="5"/>
  <c r="J196" i="5"/>
  <c r="J194" i="5"/>
  <c r="I190" i="5"/>
  <c r="J190" i="5"/>
  <c r="I184" i="5"/>
  <c r="J184" i="5"/>
  <c r="I127" i="5"/>
  <c r="J127" i="5"/>
  <c r="I103" i="5"/>
  <c r="J103" i="5"/>
  <c r="J251" i="5"/>
  <c r="J218" i="5"/>
  <c r="I200" i="5"/>
  <c r="I194" i="5"/>
  <c r="I188" i="5"/>
  <c r="I182" i="5"/>
  <c r="I169" i="5"/>
  <c r="J169" i="5"/>
  <c r="J132" i="5"/>
  <c r="I132" i="5"/>
  <c r="I218" i="5"/>
  <c r="I167" i="5"/>
  <c r="J157" i="5"/>
  <c r="I157" i="5"/>
  <c r="J151" i="5"/>
  <c r="I151" i="5"/>
  <c r="I175" i="5"/>
  <c r="J175" i="5"/>
  <c r="I121" i="5"/>
  <c r="J121" i="5"/>
  <c r="I281" i="5"/>
  <c r="I278" i="5"/>
  <c r="I275" i="5"/>
  <c r="I272" i="5"/>
  <c r="I269" i="5"/>
  <c r="I266" i="5"/>
  <c r="I263" i="5"/>
  <c r="I260" i="5"/>
  <c r="I242" i="5"/>
  <c r="I224" i="5"/>
  <c r="J221" i="5"/>
  <c r="I219" i="5"/>
  <c r="I209" i="5"/>
  <c r="I173" i="5"/>
  <c r="I139" i="5"/>
  <c r="J139" i="5"/>
  <c r="I172" i="5"/>
  <c r="J172" i="5"/>
  <c r="J257" i="5"/>
  <c r="J239" i="5"/>
  <c r="I221" i="5"/>
  <c r="J217" i="5"/>
  <c r="I181" i="5"/>
  <c r="J181" i="5"/>
  <c r="J164" i="5"/>
  <c r="J144" i="5"/>
  <c r="I144" i="5"/>
  <c r="E131" i="5"/>
  <c r="J131" i="5" s="1"/>
  <c r="H129" i="5"/>
  <c r="K129" i="5" s="1"/>
  <c r="I250" i="5"/>
  <c r="I232" i="5"/>
  <c r="I199" i="5"/>
  <c r="J199" i="5"/>
  <c r="I193" i="5"/>
  <c r="J193" i="5"/>
  <c r="I187" i="5"/>
  <c r="J187" i="5"/>
  <c r="I179" i="5"/>
  <c r="I166" i="5"/>
  <c r="J166" i="5"/>
  <c r="E212" i="5"/>
  <c r="J212" i="5" s="1"/>
  <c r="I203" i="5"/>
  <c r="I197" i="5"/>
  <c r="I191" i="5"/>
  <c r="I185" i="5"/>
  <c r="J159" i="5"/>
  <c r="I126" i="5"/>
  <c r="J126" i="5"/>
  <c r="H116" i="5"/>
  <c r="K116" i="5" s="1"/>
  <c r="I108" i="5"/>
  <c r="J108" i="5"/>
  <c r="H98" i="5"/>
  <c r="K98" i="5" s="1"/>
  <c r="I90" i="5"/>
  <c r="J90" i="5"/>
  <c r="H80" i="5"/>
  <c r="K80" i="5" s="1"/>
  <c r="I72" i="5"/>
  <c r="J72" i="5"/>
  <c r="I54" i="5"/>
  <c r="J54" i="5"/>
  <c r="I36" i="5"/>
  <c r="J36" i="5"/>
  <c r="E152" i="5"/>
  <c r="J152" i="5" s="1"/>
  <c r="J150" i="5"/>
  <c r="I145" i="5"/>
  <c r="J145" i="5"/>
  <c r="H143" i="5"/>
  <c r="K143" i="5" s="1"/>
  <c r="J138" i="5"/>
  <c r="I133" i="5"/>
  <c r="J133" i="5"/>
  <c r="H131" i="5"/>
  <c r="K131" i="5" s="1"/>
  <c r="I118" i="5"/>
  <c r="J118" i="5"/>
  <c r="I100" i="5"/>
  <c r="J100" i="5"/>
  <c r="I82" i="5"/>
  <c r="J82" i="5"/>
  <c r="I64" i="5"/>
  <c r="J64" i="5"/>
  <c r="I46" i="5"/>
  <c r="J46" i="5"/>
  <c r="E140" i="5"/>
  <c r="J140" i="5" s="1"/>
  <c r="I123" i="5"/>
  <c r="J123" i="5"/>
  <c r="I105" i="5"/>
  <c r="J105" i="5"/>
  <c r="I87" i="5"/>
  <c r="J87" i="5"/>
  <c r="I69" i="5"/>
  <c r="J69" i="5"/>
  <c r="I51" i="5"/>
  <c r="J51" i="5"/>
  <c r="I160" i="5"/>
  <c r="I158" i="5"/>
  <c r="J154" i="5"/>
  <c r="H152" i="5"/>
  <c r="K152" i="5" s="1"/>
  <c r="I115" i="5"/>
  <c r="J115" i="5"/>
  <c r="I97" i="5"/>
  <c r="J97" i="5"/>
  <c r="I79" i="5"/>
  <c r="J79" i="5"/>
  <c r="I61" i="5"/>
  <c r="J61" i="5"/>
  <c r="I43" i="5"/>
  <c r="J43" i="5"/>
  <c r="I142" i="5"/>
  <c r="J142" i="5"/>
  <c r="I130" i="5"/>
  <c r="J130" i="5"/>
  <c r="I120" i="5"/>
  <c r="J120" i="5"/>
  <c r="I102" i="5"/>
  <c r="J102" i="5"/>
  <c r="I84" i="5"/>
  <c r="J84" i="5"/>
  <c r="I66" i="5"/>
  <c r="J66" i="5"/>
  <c r="I48" i="5"/>
  <c r="J48" i="5"/>
  <c r="J158" i="5"/>
  <c r="J156" i="5"/>
  <c r="E149" i="5"/>
  <c r="J149" i="5" s="1"/>
  <c r="E137" i="5"/>
  <c r="J137" i="5" s="1"/>
  <c r="I112" i="5"/>
  <c r="J112" i="5"/>
  <c r="I94" i="5"/>
  <c r="J94" i="5"/>
  <c r="I76" i="5"/>
  <c r="J76" i="5"/>
  <c r="I58" i="5"/>
  <c r="J58" i="5"/>
  <c r="I40" i="5"/>
  <c r="J40" i="5"/>
  <c r="I117" i="5"/>
  <c r="J117" i="5"/>
  <c r="I99" i="5"/>
  <c r="J99" i="5"/>
  <c r="I81" i="5"/>
  <c r="J81" i="5"/>
  <c r="I63" i="5"/>
  <c r="J63" i="5"/>
  <c r="I45" i="5"/>
  <c r="J45" i="5"/>
  <c r="I109" i="5"/>
  <c r="J109" i="5"/>
  <c r="I91" i="5"/>
  <c r="J91" i="5"/>
  <c r="I73" i="5"/>
  <c r="J73" i="5"/>
  <c r="I55" i="5"/>
  <c r="J55" i="5"/>
  <c r="I37" i="5"/>
  <c r="J37" i="5"/>
  <c r="E146" i="5"/>
  <c r="J146" i="5" s="1"/>
  <c r="E134" i="5"/>
  <c r="J134" i="5" s="1"/>
  <c r="H122" i="5"/>
  <c r="K122" i="5" s="1"/>
  <c r="I114" i="5"/>
  <c r="J114" i="5"/>
  <c r="H104" i="5"/>
  <c r="K104" i="5" s="1"/>
  <c r="I96" i="5"/>
  <c r="J96" i="5"/>
  <c r="H86" i="5"/>
  <c r="K86" i="5" s="1"/>
  <c r="I78" i="5"/>
  <c r="J78" i="5"/>
  <c r="H68" i="5"/>
  <c r="K68" i="5" s="1"/>
  <c r="I60" i="5"/>
  <c r="J60" i="5"/>
  <c r="I42" i="5"/>
  <c r="J42" i="5"/>
  <c r="I34" i="5"/>
  <c r="J34" i="5"/>
  <c r="I161" i="5"/>
  <c r="I159" i="5"/>
  <c r="E155" i="5"/>
  <c r="J155" i="5" s="1"/>
  <c r="I124" i="5"/>
  <c r="J124" i="5"/>
  <c r="I106" i="5"/>
  <c r="J106" i="5"/>
  <c r="I88" i="5"/>
  <c r="J88" i="5"/>
  <c r="I70" i="5"/>
  <c r="J70" i="5"/>
  <c r="I52" i="5"/>
  <c r="J52" i="5"/>
  <c r="I150" i="5"/>
  <c r="I148" i="5"/>
  <c r="J148" i="5"/>
  <c r="I138" i="5"/>
  <c r="I136" i="5"/>
  <c r="J136" i="5"/>
  <c r="I111" i="5"/>
  <c r="J111" i="5"/>
  <c r="I93" i="5"/>
  <c r="J93" i="5"/>
  <c r="I75" i="5"/>
  <c r="J75" i="5"/>
  <c r="I57" i="5"/>
  <c r="J57" i="5"/>
  <c r="I39" i="5"/>
  <c r="J39" i="5"/>
  <c r="E128" i="5"/>
  <c r="J128" i="5" s="1"/>
  <c r="E125" i="5"/>
  <c r="J125" i="5" s="1"/>
  <c r="E122" i="5"/>
  <c r="J122" i="5" s="1"/>
  <c r="E119" i="5"/>
  <c r="J119" i="5" s="1"/>
  <c r="E116" i="5"/>
  <c r="J116" i="5" s="1"/>
  <c r="E113" i="5"/>
  <c r="J113" i="5" s="1"/>
  <c r="E110" i="5"/>
  <c r="J110" i="5" s="1"/>
  <c r="E107" i="5"/>
  <c r="J107" i="5" s="1"/>
  <c r="E104" i="5"/>
  <c r="J104" i="5" s="1"/>
  <c r="E101" i="5"/>
  <c r="J101" i="5" s="1"/>
  <c r="E98" i="5"/>
  <c r="J98" i="5" s="1"/>
  <c r="E95" i="5"/>
  <c r="J95" i="5" s="1"/>
  <c r="E92" i="5"/>
  <c r="J92" i="5" s="1"/>
  <c r="E89" i="5"/>
  <c r="J89" i="5" s="1"/>
  <c r="E86" i="5"/>
  <c r="J86" i="5" s="1"/>
  <c r="E83" i="5"/>
  <c r="J83" i="5" s="1"/>
  <c r="E80" i="5"/>
  <c r="J80" i="5" s="1"/>
  <c r="E77" i="5"/>
  <c r="J77" i="5" s="1"/>
  <c r="E74" i="5"/>
  <c r="J74" i="5" s="1"/>
  <c r="E71" i="5"/>
  <c r="J71" i="5" s="1"/>
  <c r="E68" i="5"/>
  <c r="J68" i="5" s="1"/>
  <c r="E65" i="5"/>
  <c r="J65" i="5" s="1"/>
  <c r="E62" i="5"/>
  <c r="J62" i="5" s="1"/>
  <c r="E59" i="5"/>
  <c r="J59" i="5" s="1"/>
  <c r="E56" i="5"/>
  <c r="J56" i="5" s="1"/>
  <c r="E53" i="5"/>
  <c r="J53" i="5" s="1"/>
  <c r="E50" i="5"/>
  <c r="J50" i="5" s="1"/>
  <c r="E47" i="5"/>
  <c r="J47" i="5" s="1"/>
  <c r="E44" i="5"/>
  <c r="J44" i="5" s="1"/>
  <c r="E41" i="5"/>
  <c r="J41" i="5" s="1"/>
  <c r="E38" i="5"/>
  <c r="J38" i="5" s="1"/>
  <c r="E35" i="5"/>
  <c r="J35" i="5" s="1"/>
  <c r="I49" i="5"/>
  <c r="J26" i="5"/>
  <c r="J14" i="5"/>
  <c r="J24" i="5"/>
  <c r="J12" i="5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61" i="2"/>
  <c r="J60" i="2" a="1"/>
  <c r="J60" i="2" s="1"/>
  <c r="K60" i="2" s="1"/>
  <c r="J81" i="2" a="1"/>
  <c r="J81" i="2" s="1"/>
  <c r="K81" i="2" s="1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8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19" i="2"/>
  <c r="J39" i="2" a="1"/>
  <c r="J39" i="2" s="1"/>
  <c r="K39" i="2" s="1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40" i="2"/>
  <c r="J18" i="2" a="1"/>
  <c r="J18" i="2" s="1"/>
  <c r="K18" i="2" s="1"/>
  <c r="J2" i="2" a="1"/>
  <c r="J2" i="2" s="1"/>
  <c r="K2" i="2" s="1"/>
  <c r="J107" i="2" a="1"/>
  <c r="J107" i="2" s="1"/>
  <c r="K107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08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C74" i="1"/>
  <c r="D74" i="1"/>
  <c r="E74" i="1"/>
  <c r="F74" i="1"/>
  <c r="G71" i="1"/>
  <c r="G74" i="1"/>
  <c r="K86" i="2"/>
  <c r="K87" i="2"/>
  <c r="K84" i="2"/>
  <c r="E107" i="2"/>
  <c r="I134" i="5" l="1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I107" i="2"/>
  <c r="B33" i="4"/>
  <c r="C33" i="4" s="1"/>
  <c r="H33" i="4"/>
  <c r="J33" i="4" s="1"/>
  <c r="N33" i="4"/>
  <c r="O33" i="4" s="1"/>
  <c r="P33" i="4"/>
  <c r="Q33" i="4"/>
  <c r="R33" i="4"/>
  <c r="S33" i="4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B38" i="4"/>
  <c r="AF38" i="4"/>
  <c r="AH38" i="4" s="1"/>
  <c r="AG38" i="4"/>
  <c r="AK38" i="4"/>
  <c r="B39" i="4"/>
  <c r="D39" i="4" s="1"/>
  <c r="H39" i="4"/>
  <c r="J39" i="4" s="1"/>
  <c r="N39" i="4"/>
  <c r="R39" i="4" s="1"/>
  <c r="O39" i="4"/>
  <c r="Q39" i="4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Q41" i="4"/>
  <c r="R41" i="4"/>
  <c r="T41" i="4"/>
  <c r="V41" i="4" s="1"/>
  <c r="Z41" i="4"/>
  <c r="AA41" i="4" s="1"/>
  <c r="AD41" i="4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U43" i="4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P44" i="4" l="1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I81" i="2" l="1"/>
  <c r="B43" i="1"/>
  <c r="B70" i="1" l="1"/>
  <c r="E71" i="1" l="1"/>
  <c r="B21" i="1"/>
  <c r="B4" i="1"/>
  <c r="G72" i="1"/>
  <c r="G73" i="1"/>
  <c r="F72" i="1"/>
  <c r="F73" i="1"/>
  <c r="B17" i="1"/>
  <c r="C71" i="1" l="1"/>
  <c r="D71" i="1"/>
  <c r="F71" i="1"/>
  <c r="B2" i="1"/>
  <c r="B3" i="1"/>
  <c r="B5" i="1"/>
  <c r="B6" i="1"/>
  <c r="B7" i="1"/>
  <c r="B8" i="1"/>
  <c r="B9" i="1"/>
  <c r="B10" i="1"/>
  <c r="B12" i="1"/>
  <c r="B13" i="1"/>
  <c r="B11" i="1"/>
  <c r="B14" i="1"/>
  <c r="B15" i="1"/>
  <c r="B16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4" i="1"/>
  <c r="B36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9" i="1"/>
  <c r="B60" i="1"/>
  <c r="B58" i="1"/>
  <c r="B61" i="1"/>
  <c r="B62" i="1"/>
  <c r="B63" i="1"/>
  <c r="B64" i="1"/>
  <c r="B65" i="1"/>
  <c r="B66" i="1"/>
  <c r="B67" i="1"/>
  <c r="B68" i="1"/>
  <c r="B69" i="1"/>
  <c r="K102" i="2" l="1"/>
  <c r="K103" i="2"/>
  <c r="K104" i="2"/>
  <c r="K105" i="2"/>
  <c r="K106" i="2"/>
  <c r="K82" i="2"/>
  <c r="K83" i="2"/>
  <c r="K85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I18" i="2"/>
  <c r="I2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E81" i="2"/>
  <c r="E60" i="2"/>
  <c r="E2" i="2"/>
  <c r="E39" i="2"/>
  <c r="E18" i="2"/>
  <c r="I60" i="2" l="1"/>
  <c r="I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7" i="2"/>
  <c r="K58" i="2"/>
  <c r="K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E57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<sst xmlns="http://schemas.openxmlformats.org/spreadsheetml/2006/main" count="973" uniqueCount="518">
  <si>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</si>
  <si>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</si>
  <si>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</si>
  <si>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</si>
  <si>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</si>
  <si>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</si>
  <si>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</si>
  <si>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</si>
  <si>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</si>
  <si>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</si>
  <si>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</si>
  <si>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</si>
  <si>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</si>
  <si>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</si>
  <si>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</si>
  <si>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</si>
  <si>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</si>
  <si>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</si>
  <si>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</si>
  <si>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</si>
  <si>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</si>
  <si>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</si>
  <si>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</si>
  <si>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</si>
  <si>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</si>
  <si>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</si>
  <si>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</si>
  <si>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</si>
  <si>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</si>
  <si>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</si>
  <si>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</si>
  <si>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</si>
  <si>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</si>
  <si>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</si>
  <si>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</si>
  <si>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</si>
  <si>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</si>
  <si>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</si>
  <si>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</si>
  <si>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</si>
  <si>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</si>
  <si>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</si>
  <si>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</si>
  <si>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</si>
  <si>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</si>
  <si>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</si>
  <si>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</si>
  <si>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</si>
  <si>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</si>
  <si>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</si>
  <si>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</si>
  <si>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</si>
  <si>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</si>
  <si>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</si>
  <si>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</si>
  <si>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</si>
  <si>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</si>
  <si>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</si>
  <si>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</si>
  <si>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</si>
  <si>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</si>
  <si>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</si>
  <si>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</si>
  <si>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</si>
  <si>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</si>
  <si>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</si>
  <si>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</si>
  <si>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</si>
  <si>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</si>
  <si>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</si>
  <si>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</si>
  <si>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</si>
  <si>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</si>
  <si>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</si>
  <si>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</si>
  <si>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</si>
  <si>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</si>
  <si>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</si>
  <si>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</si>
  <si>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</si>
  <si>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</si>
  <si>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</si>
  <si>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</si>
  <si>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</si>
  <si>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</si>
  <si>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</si>
  <si>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</si>
  <si>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</si>
  <si>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</si>
  <si>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</si>
  <si>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</si>
  <si>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</si>
  <si>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</si>
  <si>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</si>
  <si>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</si>
  <si>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</si>
  <si>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</si>
  <si>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</si>
  <si>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</si>
  <si>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</si>
  <si>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CCCWT</t>
  </si>
  <si>
    <t>WT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</si>
  <si>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</si>
  <si>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</si>
  <si>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</si>
  <si>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</si>
  <si>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</si>
  <si>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</si>
  <si>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</si>
  <si>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</si>
  <si>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</si>
  <si>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</si>
  <si>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</si>
  <si>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</si>
  <si>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</si>
  <si>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</si>
  <si>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</si>
  <si>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</si>
  <si>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</si>
  <si>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</si>
  <si>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</si>
  <si>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</si>
  <si>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</si>
  <si>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</si>
  <si>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</si>
  <si>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</si>
  <si>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</si>
  <si>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</si>
  <si>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</si>
  <si>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</si>
  <si>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</si>
  <si>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</si>
  <si>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</si>
  <si>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</si>
  <si>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</si>
  <si>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</si>
  <si>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</si>
  <si>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</si>
  <si>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</si>
  <si>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</si>
  <si>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</si>
  <si>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</si>
  <si>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</si>
  <si>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</si>
  <si>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</si>
  <si>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</si>
  <si>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</si>
  <si>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</si>
  <si>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</si>
  <si>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</si>
  <si>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</si>
  <si>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</si>
  <si>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</si>
  <si>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</si>
  <si>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</si>
  <si>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</si>
  <si>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</si>
  <si>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</si>
  <si>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</si>
  <si>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</si>
  <si>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</si>
  <si>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</si>
  <si>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</si>
  <si>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</si>
  <si>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</si>
  <si>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</si>
  <si>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</si>
  <si>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</si>
  <si>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</si>
  <si>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</si>
  <si>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</si>
  <si>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</si>
  <si>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</si>
  <si>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</si>
  <si>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</si>
  <si>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</si>
  <si>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</si>
  <si>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</si>
  <si>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</si>
  <si>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</si>
  <si>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</si>
  <si>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</si>
  <si>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</si>
  <si>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</si>
  <si>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</si>
  <si>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</si>
  <si>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</si>
  <si>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</si>
  <si>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</si>
  <si>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</si>
  <si>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</si>
  <si>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</si>
  <si>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</si>
  <si>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</si>
  <si>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</si>
  <si>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</si>
  <si>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</si>
  <si>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</si>
  <si>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</si>
  <si>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</si>
  <si>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</si>
  <si>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</si>
  <si>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</si>
  <si>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</si>
  <si>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</si>
  <si>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</si>
  <si>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</si>
  <si>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</si>
  <si>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</si>
  <si>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</si>
  <si>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</si>
  <si>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</si>
  <si>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</si>
  <si>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</si>
  <si>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</si>
  <si>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</si>
  <si>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</si>
  <si>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</si>
  <si>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</si>
  <si>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</si>
  <si>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</si>
  <si>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</si>
  <si>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</si>
  <si>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</si>
  <si>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</si>
  <si>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</si>
  <si>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</si>
  <si>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</si>
  <si>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</si>
  <si>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</si>
  <si>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</si>
  <si>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</si>
  <si>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</si>
  <si>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</si>
  <si>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</si>
  <si>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</si>
  <si>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</si>
  <si>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</si>
  <si>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</si>
  <si>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</si>
  <si>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</si>
  <si>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</si>
  <si>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</si>
  <si>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</si>
  <si>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</si>
  <si>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</si>
  <si>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</si>
  <si>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</si>
  <si>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</si>
  <si>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</si>
  <si>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</si>
  <si>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</si>
  <si>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</si>
  <si>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</si>
  <si>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</si>
  <si>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</si>
  <si>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</si>
  <si>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</si>
  <si>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</si>
  <si>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</si>
  <si>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</si>
  <si>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</si>
  <si>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</si>
  <si>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</si>
  <si>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</si>
  <si>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</si>
  <si>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</si>
  <si>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</si>
  <si>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</si>
  <si>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</si>
  <si>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</si>
  <si>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</si>
  <si>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</si>
  <si>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</si>
  <si>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</si>
  <si>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</si>
  <si>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</si>
  <si>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</si>
  <si>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</si>
  <si>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</si>
  <si>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</si>
  <si>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</si>
  <si>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</si>
  <si>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</si>
  <si>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</si>
  <si>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</si>
  <si>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</si>
  <si>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</si>
  <si>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</si>
  <si>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</si>
  <si>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</si>
  <si>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</si>
  <si>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</si>
  <si>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</si>
  <si>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</si>
  <si>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</si>
  <si>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</si>
  <si>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</si>
  <si>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</si>
  <si>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</si>
  <si>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</si>
  <si>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</si>
  <si>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</si>
  <si>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</si>
  <si>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</si>
  <si>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</si>
  <si>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</si>
  <si>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</si>
  <si>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</si>
  <si>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</si>
  <si>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</si>
  <si>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</si>
  <si>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</si>
  <si>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</si>
  <si>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</si>
  <si>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</si>
  <si>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</si>
  <si>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</si>
  <si>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</si>
  <si>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</si>
  <si>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</si>
  <si>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</si>
  <si>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</si>
  <si>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</si>
  <si>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</si>
  <si>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</si>
  <si>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</si>
  <si>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</si>
  <si>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</si>
  <si>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</si>
  <si>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</si>
  <si>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</si>
  <si>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</si>
  <si>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</si>
  <si>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</si>
  <si>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</si>
  <si>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</si>
  <si>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</si>
  <si>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</si>
  <si>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</si>
  <si>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</si>
  <si>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</si>
  <si>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</si>
  <si>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</si>
  <si>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</si>
  <si>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</si>
  <si>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</si>
  <si>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</si>
  <si>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</si>
  <si>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</si>
  <si>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</si>
  <si>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</si>
  <si>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</si>
  <si>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</si>
  <si>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</si>
  <si>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</si>
  <si>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</si>
  <si>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</si>
  <si>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</si>
  <si>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</si>
  <si>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</si>
  <si>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</si>
  <si>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</si>
  <si>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</si>
  <si>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</si>
  <si>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</si>
  <si>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</si>
  <si>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</si>
  <si>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</si>
  <si>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</si>
  <si>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</si>
  <si>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</si>
  <si>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</si>
  <si>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</si>
  <si>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</si>
  <si>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</si>
  <si>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</si>
  <si>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</si>
  <si>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</si>
  <si>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</si>
  <si>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</si>
  <si>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</si>
  <si>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</si>
  <si>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</si>
  <si>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</si>
  <si>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</si>
  <si>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</si>
  <si>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</si>
  <si>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</si>
  <si>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</si>
  <si>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</si>
  <si>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</si>
  <si>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</si>
  <si>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</si>
  <si>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</si>
  <si>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</si>
  <si>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</si>
  <si>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</si>
  <si>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</si>
  <si>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</si>
  <si>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</si>
  <si>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</si>
  <si>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</si>
  <si>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</si>
  <si>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</si>
  <si>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</si>
  <si>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</si>
  <si>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</si>
  <si>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</si>
  <si>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</si>
  <si>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</si>
  <si>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</si>
  <si>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</si>
  <si>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</si>
  <si>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</si>
  <si>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</si>
  <si>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</si>
  <si>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</si>
  <si>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</si>
  <si>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</si>
  <si>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</si>
  <si>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</si>
  <si>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</si>
  <si>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</si>
  <si>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</si>
  <si>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</si>
  <si>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</si>
  <si>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</si>
  <si>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</si>
  <si>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</si>
  <si>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</si>
  <si>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</si>
  <si>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</si>
  <si>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</si>
  <si>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</si>
  <si>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</si>
  <si>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</si>
  <si>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</si>
  <si>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</si>
  <si>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</si>
  <si>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</si>
  <si>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</si>
  <si>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</si>
  <si>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</si>
  <si>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</si>
  <si>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</si>
  <si>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</si>
  <si>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</si>
  <si>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</si>
  <si>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</si>
  <si>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</si>
  <si>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</si>
  <si>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</si>
  <si>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</si>
  <si>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</si>
  <si>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</si>
  <si>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</si>
  <si>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</si>
  <si>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</si>
  <si>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</si>
  <si>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</si>
  <si>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</si>
  <si>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</si>
  <si>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</si>
  <si>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</si>
  <si>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</si>
  <si>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</si>
  <si>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</si>
  <si>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</si>
  <si>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</si>
  <si>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</si>
  <si>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</si>
  <si>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</si>
  <si>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</si>
  <si>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</si>
  <si>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</si>
  <si>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</si>
  <si>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</si>
  <si>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</si>
  <si>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</si>
  <si>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</si>
  <si>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</si>
  <si>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</si>
  <si>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</si>
  <si>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</si>
  <si>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</si>
  <si>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</si>
  <si>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</si>
  <si>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</si>
  <si>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</si>
  <si>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</si>
  <si>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</si>
  <si>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</si>
  <si>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</si>
  <si>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</si>
  <si>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</si>
  <si>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</si>
  <si>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</si>
  <si>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</si>
  <si>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</si>
  <si>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</si>
  <si>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</si>
  <si>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</si>
  <si>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</si>
  <si>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</si>
  <si>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</si>
  <si>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</si>
  <si>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</si>
  <si>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</si>
  <si>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</si>
  <si>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</si>
  <si>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(</t>
  </si>
  <si>
    <t xml:space="preserve"> Spieler)</t>
  </si>
  <si>
    <t>ID</t>
  </si>
  <si>
    <t>Name</t>
  </si>
  <si>
    <t>Copy-Paste HTML here</t>
  </si>
  <si>
    <t>Verwendet?</t>
  </si>
  <si>
    <t>Kandidat mit 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</si>
</sst>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9" formatCode="&quot;max. &quot;\ 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9" fillId="0" borderId="0" xfId="0" applyNumberFormat="1" applyFont="1" applyAlignment="1">
      <alignment vertical="center" wrapText="1"/>
    </xf>
    <xf numFmtId="169" fontId="10" fillId="0" borderId="1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3">
    <cellStyle name="Link" xfId="1" builtinId="8"/>
    <cellStyle name="Standard" xfId="0" builtinId="0"/>
    <cellStyle name="Überschrift 2" xfId="2" builtinId="17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1" totalsRowCount="1">
  <autoFilter ref="A1:G70" xr:uid="{00000000-0009-0000-0100-000001000000}"/>
  <sortState xmlns:xlrd2="http://schemas.microsoft.com/office/spreadsheetml/2017/richdata2" ref="A2:G70">
    <sortCondition ref="A1:A70"/>
  </sortState>
  <tableColumns count="7">
    <tableColumn id="1" xr3:uid="{00000000-0010-0000-0000-000001000000}" name="Teilnehmer" totalsRowLabel="Ergebnis"/>
    <tableColumn id="7" xr3:uid="{00000000-0010-0000-0000-000007000000}" name="Teilnahmen" totalsRowLabel="x" dataDxfId="38" totalsRowDxfId="37">
      <calculatedColumnFormula>COUNTIF(Tabelle1[[#This Row],[CCC1]:[CCC5]],"x")</calculatedColumnFormula>
    </tableColumn>
    <tableColumn id="2" xr3:uid="{00000000-0010-0000-0000-000002000000}" name="CCC1" totalsRowFunction="custom" dataDxfId="36">
      <totalsRowFormula>COUNTIF(Tabelle1[CCC1],$B71)</totalsRowFormula>
    </tableColumn>
    <tableColumn id="3" xr3:uid="{00000000-0010-0000-0000-000003000000}" name="CCC2" totalsRowFunction="custom" dataDxfId="35">
      <totalsRowFormula>COUNTIF(Tabelle1[CCC2],$B71)</totalsRowFormula>
    </tableColumn>
    <tableColumn id="4" xr3:uid="{00000000-0010-0000-0000-000004000000}" name="CCC3" totalsRowFunction="custom" dataDxfId="34">
      <totalsRowFormula>COUNTIF(Tabelle1[CCC3],$B71)</totalsRowFormula>
    </tableColumn>
    <tableColumn id="5" xr3:uid="{00000000-0010-0000-0000-000005000000}" name="CCC4" totalsRowFunction="custom" dataDxfId="33">
      <totalsRowFormula>COUNTIF(Tabelle1[CCC4],$B71)</totalsRowFormula>
    </tableColumn>
    <tableColumn id="6" xr3:uid="{00000000-0010-0000-0000-000006000000}" name="CCC5" totalsRowFunction="custom" dataDxfId="32">
      <totalsRowFormula>COUNTIF(Tabelle1[CCC5],$B71)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M132" totalsRowShown="0" dataDxfId="31">
  <autoFilter ref="A1:M132" xr:uid="{00000000-0009-0000-0100-000003000000}"/>
  <sortState xmlns:xlrd2="http://schemas.microsoft.com/office/spreadsheetml/2017/richdata2" ref="A2:K70">
    <sortCondition ref="A37"/>
  </sortState>
  <tableColumns count="13">
    <tableColumn id="1" xr3:uid="{00000000-0010-0000-0100-000001000000}" name="CCC"/>
    <tableColumn id="2" xr3:uid="{00000000-0010-0000-0100-000002000000}" name="Spieltag" dataDxfId="30"/>
    <tableColumn id="3" xr3:uid="{00000000-0010-0000-0100-000003000000}" name="Spieler" dataDxfId="29"/>
    <tableColumn id="13" xr3:uid="{46DD40C5-F863-41A3-82F9-4E621D4A2334}" name="Map ID" dataDxfId="6"/>
    <tableColumn id="4" xr3:uid="{00000000-0010-0000-0100-000004000000}" name="Map Name" dataDxfId="28" dataCellStyle="Link"/>
    <tableColumn id="5" xr3:uid="{00000000-0010-0000-0100-000005000000}" name="ZZZ" dataDxfId="27"/>
    <tableColumn id="6" xr3:uid="{00000000-0010-0000-0100-000006000000}" name="CPs" dataDxfId="26"/>
    <tableColumn id="7" xr3:uid="{00000000-0010-0000-0100-000007000000}" name="Richtung" dataDxfId="25"/>
    <tableColumn id="8" xr3:uid="{00000000-0010-0000-0100-000008000000}" name="Rennen" dataDxfId="24"/>
    <tableColumn id="11" xr3:uid="{00000000-0010-0000-0100-00000B000000}" name="Züge p.S." dataDxfId="23"/>
    <tableColumn id="12" xr3:uid="{00000000-0010-0000-0100-00000C000000}" name="Züge Ges." dataDxfId="22">
      <calculatedColumnFormula>Tabelle3[[#This Row],[Spieler]]*Tabelle3[[#This Row],[Züge p.S.]]</calculatedColumnFormula>
    </tableColumn>
    <tableColumn id="10" xr3:uid="{00000000-0010-0000-0100-00000A000000}" name="Rating" dataDxfId="21"/>
    <tableColumn id="9" xr3:uid="{00000000-0010-0000-0100-000009000000}" name="Kommenta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9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8"/>
    <tableColumn id="2" xr3:uid="{183E08E8-D5AA-4DF3-942F-C23480690953}" name=" " dataDxfId="17"/>
    <tableColumn id="3" xr3:uid="{37A147A2-6A27-443D-8799-F71527EF7750}" name="Züge" dataDxfId="16"/>
    <tableColumn id="4" xr3:uid="{31696DC1-5E37-430E-8871-0BCFCD170B2E}" name="Klassisch (Z)" dataDxfId="15"/>
    <tableColumn id="5" xr3:uid="{BC263A88-D39F-446D-BF5C-F85521658DA8}" name="Geclustert (Z)" dataDxfId="14"/>
    <tableColumn id="6" xr3:uid="{093A8095-9008-4D88-88F6-250A19675DD8}" name="  " dataDxfId="13"/>
    <tableColumn id="7" xr3:uid="{879335B0-290D-43FA-A6FE-E6B6F53D9440}" name="Crashs" dataDxfId="12"/>
    <tableColumn id="8" xr3:uid="{78D21676-2217-4EF4-A197-F19C7A84C471}" name="Klassisch (CR)" dataDxfId="11"/>
    <tableColumn id="9" xr3:uid="{BB0FE7C7-52D6-4A76-8688-1B73AD062B37}" name="Geclustert (CR)" dataDxfId="10"/>
    <tableColumn id="10" xr3:uid="{2E578574-BF4A-4EFE-BF15-F379C953D82E}" name="   " dataDxfId="9"/>
    <tableColumn id="11" xr3:uid="{D08C11A1-CC23-4F54-8A65-A4D420BAED58}" name="Gesamt Klassisch" dataDxfId="8">
      <calculatedColumnFormula>Tabelle2[[#This Row],[Klassisch (Z)]]*Tabelle2[[#This Row],[Klassisch (CR)]]</calculatedColumnFormula>
    </tableColumn>
    <tableColumn id="12" xr3:uid="{C8F6816D-C153-497A-A2CC-4183AA81D2EF}" name="Gesamt Geclustert" dataDxfId="7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L283" totalsRowShown="0" headerRowDxfId="0">
  <autoFilter ref="A1:L283" xr:uid="{897B7B9F-55FE-4CEE-88A6-F9425764BC23}">
    <filterColumn colId="10">
      <filters>
        <filter val="0"/>
      </filters>
    </filterColumn>
  </autoFilter>
  <tableColumns count="12">
    <tableColumn id="1" xr3:uid="{3A8A351D-A597-4224-93C7-E12FA0C39B9B}" name="Copy-Paste HTML here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 (">
      <calculatedColumnFormula>FIND(E$1,$A2,D2+2)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>
      <calculatedColumnFormula>LEFT(RIGHT($A2,LEN($A2) - E2 - 1),F2-E2-2)</calculatedColumnFormula>
    </tableColumn>
    <tableColumn id="11" xr3:uid="{3DFC605D-42C4-4277-8FCE-E63EFB61D7AC}" name="Verwendet?">
      <calculatedColumnFormula>COUNTIF(Strecken!D:D,H2)</calculatedColumnFormula>
    </tableColumn>
    <tableColumn id="12" xr3:uid="{6E8D214A-CC9B-4A13-ABB1-6A6DD9B94F36}" name="Kandidat mit ZZZ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D78" sqref="D78"/>
    </sheetView>
  </sheetViews>
  <sheetFormatPr baseColWidth="10" defaultRowHeight="15"/>
  <cols>
    <col min="1" max="1" width="16.42578125" customWidth="1"/>
    <col min="2" max="2" width="13.85546875" style="1" bestFit="1" customWidth="1"/>
    <col min="3" max="5" width="7.7109375" bestFit="1" customWidth="1"/>
    <col min="6" max="6" width="8.42578125" bestFit="1" customWidth="1"/>
    <col min="7" max="7" width="7.7109375" bestFit="1" customWidth="1"/>
  </cols>
  <sheetData>
    <row r="1" spans="1:7">
      <c r="A1" t="s">
        <v>0</v>
      </c>
      <c r="B1" s="2" t="s">
        <v>92</v>
      </c>
      <c r="C1" s="2" t="s">
        <v>1</v>
      </c>
      <c r="D1" s="2" t="s">
        <v>2</v>
      </c>
      <c r="E1" s="2" t="s">
        <v>3</v>
      </c>
      <c r="F1" t="s">
        <v>69</v>
      </c>
      <c r="G1" t="s">
        <v>74</v>
      </c>
    </row>
    <row r="2" spans="1:7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>
      <c r="A4" t="s">
        <v>89</v>
      </c>
      <c r="B4" s="19">
        <f>COUNTIF(Tabelle1[[#This Row],[CCC1]:[CCC5]],"x")</f>
        <v>1</v>
      </c>
      <c r="C4" s="1"/>
      <c r="D4" s="1"/>
      <c r="E4" s="1"/>
      <c r="F4" s="1"/>
      <c r="G4" s="1" t="s">
        <v>45</v>
      </c>
    </row>
    <row r="5" spans="1:7">
      <c r="A5" t="s">
        <v>28</v>
      </c>
      <c r="B5" s="1">
        <f>COUNTIF(Tabelle1[[#This Row],[CCC1]:[CCC5]],"x")</f>
        <v>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</row>
    <row r="6" spans="1:7">
      <c r="A6" t="s">
        <v>16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>
      <c r="A7" t="s">
        <v>30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>
      <c r="A8" t="s">
        <v>10</v>
      </c>
      <c r="B8" s="1">
        <f>COUNTIF(Tabelle1[[#This Row],[CCC1]:[CCC5]],"x")</f>
        <v>1</v>
      </c>
      <c r="C8" s="1" t="s">
        <v>45</v>
      </c>
      <c r="D8" s="1"/>
      <c r="E8" s="1"/>
      <c r="F8" s="1"/>
      <c r="G8" s="1"/>
    </row>
    <row r="9" spans="1:7">
      <c r="A9" t="s">
        <v>14</v>
      </c>
      <c r="B9" s="1">
        <f>COUNTIF(Tabelle1[[#This Row],[CCC1]:[CCC5]],"x")</f>
        <v>5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</row>
    <row r="10" spans="1:7">
      <c r="A10" t="s">
        <v>77</v>
      </c>
      <c r="B10" s="1">
        <f>COUNTIF(Tabelle1[[#This Row],[CCC1]:[CCC5]],"x")</f>
        <v>1</v>
      </c>
      <c r="C10" s="1"/>
      <c r="D10" s="1"/>
      <c r="E10" s="1" t="s">
        <v>45</v>
      </c>
      <c r="F10" s="1"/>
      <c r="G10" s="1"/>
    </row>
    <row r="11" spans="1:7">
      <c r="A11" t="s">
        <v>82</v>
      </c>
      <c r="B11" s="1">
        <f>COUNTIF(Tabelle1[[#This Row],[CCC1]:[CCC5]],"x")</f>
        <v>2</v>
      </c>
      <c r="C11" s="1"/>
      <c r="D11" s="1"/>
      <c r="E11" s="1"/>
      <c r="F11" s="1" t="s">
        <v>45</v>
      </c>
      <c r="G11" s="1" t="s">
        <v>45</v>
      </c>
    </row>
    <row r="12" spans="1:7">
      <c r="A12" t="s">
        <v>33</v>
      </c>
      <c r="B12" s="1">
        <f>COUNTIF(Tabelle1[[#This Row],[CCC1]:[CCC5]],"x")</f>
        <v>3</v>
      </c>
      <c r="C12" s="1" t="s">
        <v>45</v>
      </c>
      <c r="D12" s="1" t="s">
        <v>45</v>
      </c>
      <c r="E12" s="1" t="s">
        <v>45</v>
      </c>
      <c r="F12" s="1"/>
      <c r="G12" s="1"/>
    </row>
    <row r="13" spans="1:7">
      <c r="A13" t="s">
        <v>85</v>
      </c>
      <c r="B13" s="1">
        <f>COUNTIF(Tabelle1[[#This Row],[CCC1]:[CCC5]],"x")</f>
        <v>2</v>
      </c>
      <c r="C13" s="1"/>
      <c r="D13" s="1"/>
      <c r="E13" s="1"/>
      <c r="F13" s="1" t="s">
        <v>45</v>
      </c>
      <c r="G13" s="1" t="s">
        <v>45</v>
      </c>
    </row>
    <row r="14" spans="1:7">
      <c r="A14" t="s">
        <v>54</v>
      </c>
      <c r="B14" s="1">
        <f>COUNTIF(Tabelle1[[#This Row],[CCC1]:[CCC5]],"x")</f>
        <v>1</v>
      </c>
      <c r="C14" s="1"/>
      <c r="D14" s="1"/>
      <c r="E14" s="1" t="s">
        <v>45</v>
      </c>
      <c r="F14" s="1"/>
      <c r="G14" s="1"/>
    </row>
    <row r="15" spans="1:7">
      <c r="A15" t="s">
        <v>44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/>
      <c r="G15" s="1"/>
    </row>
    <row r="16" spans="1:7">
      <c r="A16" t="s">
        <v>42</v>
      </c>
      <c r="B16" s="1">
        <f>COUNTIF(Tabelle1[[#This Row],[CCC1]:[CCC5]],"x")</f>
        <v>4</v>
      </c>
      <c r="C16" s="1" t="s">
        <v>45</v>
      </c>
      <c r="D16" s="1"/>
      <c r="E16" s="1" t="s">
        <v>45</v>
      </c>
      <c r="F16" s="1" t="s">
        <v>45</v>
      </c>
      <c r="G16" s="1" t="s">
        <v>45</v>
      </c>
    </row>
    <row r="17" spans="1:7">
      <c r="A17" t="s">
        <v>91</v>
      </c>
      <c r="B17" s="19">
        <f>COUNTIF(Tabelle1[[#This Row],[CCC1]:[CCC5]],"x")</f>
        <v>1</v>
      </c>
      <c r="C17" s="1"/>
      <c r="D17" s="1"/>
      <c r="E17" s="1"/>
      <c r="F17" s="1" t="s">
        <v>45</v>
      </c>
      <c r="G17" s="1"/>
    </row>
    <row r="18" spans="1:7">
      <c r="A18" t="s">
        <v>75</v>
      </c>
      <c r="B18" s="1">
        <f>COUNTIF(Tabelle1[[#This Row],[CCC1]:[CCC5]],"x")</f>
        <v>3</v>
      </c>
      <c r="C18" s="1"/>
      <c r="D18" s="1"/>
      <c r="E18" s="1" t="s">
        <v>45</v>
      </c>
      <c r="F18" s="1" t="s">
        <v>45</v>
      </c>
      <c r="G18" s="1" t="s">
        <v>45</v>
      </c>
    </row>
    <row r="19" spans="1:7">
      <c r="A19" t="s">
        <v>79</v>
      </c>
      <c r="B19" s="1">
        <f>COUNTIF(Tabelle1[[#This Row],[CCC1]:[CCC5]],"x")</f>
        <v>2</v>
      </c>
      <c r="C19" s="1"/>
      <c r="D19" s="1"/>
      <c r="E19" s="1"/>
      <c r="F19" s="1" t="s">
        <v>45</v>
      </c>
      <c r="G19" s="1" t="s">
        <v>45</v>
      </c>
    </row>
    <row r="20" spans="1:7">
      <c r="A20" t="s">
        <v>21</v>
      </c>
      <c r="B20" s="1">
        <f>COUNTIF(Tabelle1[[#This Row],[CCC1]:[CCC5]],"x")</f>
        <v>2</v>
      </c>
      <c r="C20" s="1" t="s">
        <v>45</v>
      </c>
      <c r="D20" s="1" t="s">
        <v>45</v>
      </c>
      <c r="E20" s="1"/>
      <c r="F20" s="1"/>
      <c r="G20" s="1"/>
    </row>
    <row r="21" spans="1:7">
      <c r="A21" t="s">
        <v>90</v>
      </c>
      <c r="B21" s="19">
        <f>COUNTIF(Tabelle1[[#This Row],[CCC1]:[CCC5]],"x")</f>
        <v>0</v>
      </c>
      <c r="C21" s="1"/>
      <c r="D21" s="1"/>
      <c r="E21" s="1"/>
      <c r="F21" s="1"/>
      <c r="G21" s="1"/>
    </row>
    <row r="22" spans="1:7">
      <c r="A22" t="s">
        <v>76</v>
      </c>
      <c r="B22" s="1">
        <f>COUNTIF(Tabelle1[[#This Row],[CCC1]:[CCC5]],"x")</f>
        <v>3</v>
      </c>
      <c r="C22" s="1"/>
      <c r="D22" s="1"/>
      <c r="E22" s="1" t="s">
        <v>45</v>
      </c>
      <c r="F22" s="1" t="s">
        <v>45</v>
      </c>
      <c r="G22" s="1" t="s">
        <v>45</v>
      </c>
    </row>
    <row r="23" spans="1:7">
      <c r="A23" t="s">
        <v>7</v>
      </c>
      <c r="B23" s="1">
        <f>COUNTIF(Tabelle1[[#This Row],[CCC1]:[CCC5]],"x")</f>
        <v>2</v>
      </c>
      <c r="C23" s="1" t="s">
        <v>45</v>
      </c>
      <c r="D23" s="1"/>
      <c r="E23" s="1" t="s">
        <v>45</v>
      </c>
      <c r="F23" s="1"/>
      <c r="G23" s="1"/>
    </row>
    <row r="24" spans="1:7">
      <c r="A24" t="s">
        <v>83</v>
      </c>
      <c r="B24" s="1">
        <f>COUNTIF(Tabelle1[[#This Row],[CCC1]:[CCC5]],"x")</f>
        <v>1</v>
      </c>
      <c r="C24" s="1"/>
      <c r="D24" s="1"/>
      <c r="E24" s="1"/>
      <c r="F24" s="1"/>
      <c r="G24" s="1" t="s">
        <v>45</v>
      </c>
    </row>
    <row r="25" spans="1:7">
      <c r="A25" t="s">
        <v>86</v>
      </c>
      <c r="B25" s="1">
        <f>COUNTIF(Tabelle1[[#This Row],[CCC1]:[CCC5]],"x")</f>
        <v>2</v>
      </c>
      <c r="C25" s="1"/>
      <c r="D25" s="1"/>
      <c r="E25" s="1"/>
      <c r="F25" s="1" t="s">
        <v>45</v>
      </c>
      <c r="G25" s="1" t="s">
        <v>45</v>
      </c>
    </row>
    <row r="26" spans="1:7">
      <c r="A26" t="s">
        <v>46</v>
      </c>
      <c r="B26" s="1">
        <f>COUNTIF(Tabelle1[[#This Row],[CCC1]:[CCC5]],"x")</f>
        <v>1</v>
      </c>
      <c r="C26" s="1"/>
      <c r="D26" s="1" t="s">
        <v>45</v>
      </c>
      <c r="E26" s="1"/>
      <c r="F26" s="1"/>
      <c r="G26" s="1"/>
    </row>
    <row r="27" spans="1:7">
      <c r="A27" t="s">
        <v>29</v>
      </c>
      <c r="B27" s="1">
        <f>COUNTIF(Tabelle1[[#This Row],[CCC1]:[CCC5]],"x")</f>
        <v>1</v>
      </c>
      <c r="C27" s="1" t="s">
        <v>45</v>
      </c>
      <c r="D27" s="1"/>
      <c r="E27" s="1"/>
      <c r="F27" s="1"/>
      <c r="G27" s="1"/>
    </row>
    <row r="28" spans="1:7">
      <c r="A28" t="s">
        <v>8</v>
      </c>
      <c r="B28" s="1">
        <f>COUNTIF(Tabelle1[[#This Row],[CCC1]:[CCC5]],"x")</f>
        <v>1</v>
      </c>
      <c r="C28" s="1" t="s">
        <v>45</v>
      </c>
      <c r="D28" s="1"/>
      <c r="E28" s="1"/>
      <c r="F28" s="1"/>
      <c r="G28" s="1"/>
    </row>
    <row r="29" spans="1:7">
      <c r="A29" t="s">
        <v>47</v>
      </c>
      <c r="B29" s="1">
        <f>COUNTIF(Tabelle1[[#This Row],[CCC1]:[CCC5]],"x")</f>
        <v>4</v>
      </c>
      <c r="C29" s="1"/>
      <c r="D29" s="1" t="s">
        <v>45</v>
      </c>
      <c r="E29" s="1" t="s">
        <v>45</v>
      </c>
      <c r="F29" s="1" t="s">
        <v>45</v>
      </c>
      <c r="G29" s="1" t="s">
        <v>45</v>
      </c>
    </row>
    <row r="30" spans="1:7">
      <c r="A30" t="s">
        <v>49</v>
      </c>
      <c r="B30" s="1">
        <f>COUNTIF(Tabelle1[[#This Row],[CCC1]:[CCC5]],"x")</f>
        <v>1</v>
      </c>
      <c r="C30" s="1"/>
      <c r="D30" s="1" t="s">
        <v>45</v>
      </c>
      <c r="E30" s="1"/>
      <c r="F30" s="1"/>
      <c r="G30" s="1"/>
    </row>
    <row r="31" spans="1:7">
      <c r="A31" t="s">
        <v>20</v>
      </c>
      <c r="B31" s="1">
        <f>COUNTIF(Tabelle1[[#This Row],[CCC1]:[CCC5]],"x")</f>
        <v>2</v>
      </c>
      <c r="C31" s="1" t="s">
        <v>45</v>
      </c>
      <c r="D31" s="1" t="s">
        <v>45</v>
      </c>
      <c r="E31" s="1"/>
      <c r="F31" s="1"/>
      <c r="G31" s="1"/>
    </row>
    <row r="32" spans="1:7">
      <c r="A32" t="s">
        <v>36</v>
      </c>
      <c r="B32" s="1">
        <f>COUNTIF(Tabelle1[[#This Row],[CCC1]:[CCC5]],"x")</f>
        <v>2</v>
      </c>
      <c r="C32" s="1" t="s">
        <v>45</v>
      </c>
      <c r="D32" s="1" t="s">
        <v>45</v>
      </c>
      <c r="E32" s="1"/>
      <c r="F32" s="1"/>
      <c r="G32" s="1"/>
    </row>
    <row r="33" spans="1:7">
      <c r="A33" t="s">
        <v>88</v>
      </c>
      <c r="B33" s="1">
        <f>COUNTIF(Tabelle1[[#This Row],[CCC1]:[CCC5]],"x")</f>
        <v>2</v>
      </c>
      <c r="C33" s="1"/>
      <c r="D33" s="1"/>
      <c r="E33" s="1"/>
      <c r="F33" s="1" t="s">
        <v>45</v>
      </c>
      <c r="G33" s="1" t="s">
        <v>45</v>
      </c>
    </row>
    <row r="34" spans="1:7">
      <c r="A34" t="s">
        <v>81</v>
      </c>
      <c r="B34" s="1">
        <f>COUNTIF(Tabelle1[[#This Row],[CCC1]:[CCC5]],"x")</f>
        <v>2</v>
      </c>
      <c r="C34" s="1"/>
      <c r="D34" s="1"/>
      <c r="E34" s="1"/>
      <c r="F34" s="1" t="s">
        <v>45</v>
      </c>
      <c r="G34" s="1" t="s">
        <v>45</v>
      </c>
    </row>
    <row r="35" spans="1:7">
      <c r="A35" t="s">
        <v>50</v>
      </c>
      <c r="B35" s="1">
        <f>COUNTIF(Tabelle1[[#This Row],[CCC1]:[CCC5]],"x")</f>
        <v>4</v>
      </c>
      <c r="C35" s="1"/>
      <c r="D35" s="1" t="s">
        <v>45</v>
      </c>
      <c r="E35" s="1" t="s">
        <v>45</v>
      </c>
      <c r="F35" s="1" t="s">
        <v>45</v>
      </c>
      <c r="G35" s="1" t="s">
        <v>45</v>
      </c>
    </row>
    <row r="36" spans="1:7">
      <c r="A36" t="s">
        <v>53</v>
      </c>
      <c r="B36" s="1">
        <f>COUNTIF(Tabelle1[[#This Row],[CCC1]:[CCC5]],"x")</f>
        <v>3</v>
      </c>
      <c r="C36" s="1"/>
      <c r="D36" s="1"/>
      <c r="E36" s="1" t="s">
        <v>45</v>
      </c>
      <c r="F36" s="1" t="s">
        <v>45</v>
      </c>
      <c r="G36" s="1" t="s">
        <v>45</v>
      </c>
    </row>
    <row r="37" spans="1:7">
      <c r="A37" t="s">
        <v>11</v>
      </c>
      <c r="B37" s="1">
        <f>COUNTIF(Tabelle1[[#This Row],[CCC1]:[CCC5]],"x")</f>
        <v>2</v>
      </c>
      <c r="C37" s="1" t="s">
        <v>45</v>
      </c>
      <c r="D37" s="1"/>
      <c r="E37" s="1" t="s">
        <v>45</v>
      </c>
      <c r="F37" s="1"/>
      <c r="G37" s="1"/>
    </row>
    <row r="38" spans="1:7">
      <c r="A38" t="s">
        <v>31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>
      <c r="A39" t="s">
        <v>13</v>
      </c>
      <c r="B39" s="1">
        <f>COUNTIF(Tabelle1[[#This Row],[CCC1]:[CCC5]],"x")</f>
        <v>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</row>
    <row r="40" spans="1:7">
      <c r="A40" t="s">
        <v>26</v>
      </c>
      <c r="B40" s="1">
        <f>COUNTIF(Tabelle1[[#This Row],[CCC1]:[CCC5]],"x")</f>
        <v>1</v>
      </c>
      <c r="C40" s="1" t="s">
        <v>45</v>
      </c>
      <c r="D40" s="1"/>
      <c r="E40" s="1"/>
      <c r="F40" s="1"/>
      <c r="G40" s="1"/>
    </row>
    <row r="41" spans="1:7">
      <c r="A41" t="s">
        <v>12</v>
      </c>
      <c r="B41" s="1">
        <f>COUNTIF(Tabelle1[[#This Row],[CCC1]:[CCC5]],"x")</f>
        <v>2</v>
      </c>
      <c r="C41" s="1" t="s">
        <v>45</v>
      </c>
      <c r="D41" s="1" t="s">
        <v>45</v>
      </c>
      <c r="E41" s="1"/>
      <c r="F41" s="1"/>
      <c r="G41" s="1"/>
    </row>
    <row r="42" spans="1:7">
      <c r="A42" t="s">
        <v>9</v>
      </c>
      <c r="B42" s="1">
        <f>COUNTIF(Tabelle1[[#This Row],[CCC1]:[CCC5]],"x")</f>
        <v>1</v>
      </c>
      <c r="C42" s="1" t="s">
        <v>45</v>
      </c>
      <c r="D42" s="1"/>
      <c r="E42" s="1"/>
      <c r="F42" s="1"/>
      <c r="G42" s="1"/>
    </row>
    <row r="43" spans="1:7">
      <c r="A43" t="s">
        <v>97</v>
      </c>
      <c r="B43" s="19">
        <f>COUNTIF(Tabelle1[[#This Row],[CCC1]:[CCC5]],"x")</f>
        <v>1</v>
      </c>
      <c r="C43" s="1"/>
      <c r="D43" s="1"/>
      <c r="E43" s="1"/>
      <c r="F43" s="1"/>
      <c r="G43" s="1" t="s">
        <v>45</v>
      </c>
    </row>
    <row r="44" spans="1:7">
      <c r="A44" t="s">
        <v>32</v>
      </c>
      <c r="B44" s="1">
        <f>COUNTIF(Tabelle1[[#This Row],[CCC1]:[CCC5]],"x")</f>
        <v>5</v>
      </c>
      <c r="C44" s="1" t="s">
        <v>45</v>
      </c>
      <c r="D44" s="1" t="s">
        <v>45</v>
      </c>
      <c r="E44" s="1" t="s">
        <v>45</v>
      </c>
      <c r="F44" s="1" t="s">
        <v>45</v>
      </c>
      <c r="G44" s="1" t="s">
        <v>45</v>
      </c>
    </row>
    <row r="45" spans="1:7">
      <c r="A45" t="s">
        <v>43</v>
      </c>
      <c r="B45" s="1">
        <f>COUNTIF(Tabelle1[[#This Row],[CCC1]:[CCC5]],"x")</f>
        <v>1</v>
      </c>
      <c r="C45" s="1" t="s">
        <v>45</v>
      </c>
      <c r="D45" s="1"/>
      <c r="E45" s="1"/>
      <c r="F45" s="1"/>
      <c r="G45" s="1"/>
    </row>
    <row r="46" spans="1:7">
      <c r="A46" t="s">
        <v>22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>
      <c r="A47" t="s">
        <v>78</v>
      </c>
      <c r="B47" s="1">
        <f>COUNTIF(Tabelle1[[#This Row],[CCC1]:[CCC5]],"x")</f>
        <v>1</v>
      </c>
      <c r="C47" s="1"/>
      <c r="D47" s="1"/>
      <c r="E47" s="1" t="s">
        <v>45</v>
      </c>
      <c r="F47" s="1"/>
      <c r="G47" s="1"/>
    </row>
    <row r="48" spans="1:7">
      <c r="A48" t="s">
        <v>48</v>
      </c>
      <c r="B48" s="1">
        <f>COUNTIF(Tabelle1[[#This Row],[CCC1]:[CCC5]],"x")</f>
        <v>2</v>
      </c>
      <c r="C48" s="1" t="s">
        <v>45</v>
      </c>
      <c r="D48" s="1" t="s">
        <v>45</v>
      </c>
      <c r="E48" s="1"/>
      <c r="F48" s="1"/>
      <c r="G48" s="1"/>
    </row>
    <row r="49" spans="1:7">
      <c r="A49" t="s">
        <v>18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>
      <c r="A50" t="s">
        <v>34</v>
      </c>
      <c r="B50" s="1">
        <f>COUNTIF(Tabelle1[[#This Row],[CCC1]:[CCC5]],"x")</f>
        <v>2</v>
      </c>
      <c r="C50" s="1" t="s">
        <v>45</v>
      </c>
      <c r="D50" s="1" t="s">
        <v>45</v>
      </c>
      <c r="E50" s="1"/>
      <c r="F50" s="1"/>
      <c r="G50" s="1"/>
    </row>
    <row r="51" spans="1:7">
      <c r="A51" t="s">
        <v>17</v>
      </c>
      <c r="B51" s="1">
        <f>COUNTIF(Tabelle1[[#This Row],[CCC1]:[CCC5]],"x")</f>
        <v>5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</row>
    <row r="52" spans="1:7">
      <c r="A52" t="s">
        <v>6</v>
      </c>
      <c r="B52" s="1">
        <f>COUNTIF(Tabelle1[[#This Row],[CCC1]:[CCC5]],"x")</f>
        <v>4</v>
      </c>
      <c r="C52" s="1" t="s">
        <v>45</v>
      </c>
      <c r="D52" s="1"/>
      <c r="E52" s="1" t="s">
        <v>45</v>
      </c>
      <c r="F52" s="1" t="s">
        <v>45</v>
      </c>
      <c r="G52" s="1" t="s">
        <v>45</v>
      </c>
    </row>
    <row r="53" spans="1:7">
      <c r="A53" t="s">
        <v>25</v>
      </c>
      <c r="B53" s="1">
        <f>COUNTIF(Tabelle1[[#This Row],[CCC1]:[CCC5]],"x")</f>
        <v>2</v>
      </c>
      <c r="C53" s="1" t="s">
        <v>45</v>
      </c>
      <c r="D53" s="1" t="s">
        <v>45</v>
      </c>
      <c r="E53" s="1"/>
      <c r="F53" s="1"/>
      <c r="G53" s="1"/>
    </row>
    <row r="54" spans="1:7">
      <c r="A54" t="s">
        <v>19</v>
      </c>
      <c r="B54" s="1">
        <f>COUNTIF(Tabelle1[[#This Row],[CCC1]:[CCC5]],"x")</f>
        <v>1</v>
      </c>
      <c r="C54" s="1" t="s">
        <v>45</v>
      </c>
      <c r="D54" s="1"/>
      <c r="E54" s="1"/>
      <c r="F54" s="1"/>
      <c r="G54" s="1"/>
    </row>
    <row r="55" spans="1:7">
      <c r="A55" t="s">
        <v>15</v>
      </c>
      <c r="B55" s="1">
        <f>COUNTIF(Tabelle1[[#This Row],[CCC1]:[CCC5]],"x")</f>
        <v>2</v>
      </c>
      <c r="C55" s="1" t="s">
        <v>45</v>
      </c>
      <c r="D55" s="1" t="s">
        <v>45</v>
      </c>
      <c r="E55" s="1"/>
      <c r="F55" s="1"/>
      <c r="G55" s="1"/>
    </row>
    <row r="56" spans="1:7">
      <c r="A56" t="s">
        <v>39</v>
      </c>
      <c r="B56" s="1">
        <f>COUNTIF(Tabelle1[[#This Row],[CCC1]:[CCC5]],"x")</f>
        <v>2</v>
      </c>
      <c r="C56" s="1" t="s">
        <v>45</v>
      </c>
      <c r="D56" s="1" t="s">
        <v>45</v>
      </c>
      <c r="E56" s="1"/>
      <c r="F56" s="1"/>
      <c r="G56" s="1"/>
    </row>
    <row r="57" spans="1:7">
      <c r="A57" t="s">
        <v>51</v>
      </c>
      <c r="B57" s="1">
        <f>COUNTIF(Tabelle1[[#This Row],[CCC1]:[CCC5]],"x")</f>
        <v>0</v>
      </c>
      <c r="C57" s="1"/>
      <c r="D57" s="1"/>
      <c r="E57" s="1" t="s">
        <v>95</v>
      </c>
      <c r="F57" s="1"/>
      <c r="G57" s="1"/>
    </row>
    <row r="58" spans="1:7">
      <c r="A58" t="s">
        <v>24</v>
      </c>
      <c r="B58" s="1">
        <f>COUNTIF(Tabelle1[[#This Row],[CCC1]:[CCC5]],"x")</f>
        <v>5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</row>
    <row r="59" spans="1:7">
      <c r="A59" t="s">
        <v>55</v>
      </c>
      <c r="B59" s="1">
        <f>COUNTIF(Tabelle1[[#This Row],[CCC1]:[CCC5]],"x")</f>
        <v>3</v>
      </c>
      <c r="C59" s="1"/>
      <c r="D59" s="1"/>
      <c r="E59" s="1" t="s">
        <v>45</v>
      </c>
      <c r="F59" s="1" t="s">
        <v>45</v>
      </c>
      <c r="G59" s="1" t="s">
        <v>45</v>
      </c>
    </row>
    <row r="60" spans="1:7">
      <c r="A60" t="s">
        <v>56</v>
      </c>
      <c r="B60" s="1">
        <f>COUNTIF(Tabelle1[[#This Row],[CCC1]:[CCC5]],"x")</f>
        <v>3</v>
      </c>
      <c r="C60" s="1"/>
      <c r="D60" s="1"/>
      <c r="E60" s="1" t="s">
        <v>45</v>
      </c>
      <c r="F60" s="1" t="s">
        <v>45</v>
      </c>
      <c r="G60" s="1" t="s">
        <v>45</v>
      </c>
    </row>
    <row r="61" spans="1:7">
      <c r="A61" t="s">
        <v>5</v>
      </c>
      <c r="B61" s="1">
        <f>COUNTIF(Tabelle1[[#This Row],[CCC1]:[CCC5]],"x")</f>
        <v>1</v>
      </c>
      <c r="C61" s="1" t="s">
        <v>45</v>
      </c>
      <c r="D61" s="1"/>
      <c r="E61" s="1"/>
      <c r="F61" s="1"/>
      <c r="G61" s="1"/>
    </row>
    <row r="62" spans="1:7">
      <c r="A62" t="s">
        <v>35</v>
      </c>
      <c r="B62" s="1">
        <f>COUNTIF(Tabelle1[[#This Row],[CCC1]:[CCC5]],"x")</f>
        <v>2</v>
      </c>
      <c r="C62" s="1" t="s">
        <v>45</v>
      </c>
      <c r="D62" s="1" t="s">
        <v>45</v>
      </c>
      <c r="E62" s="1"/>
      <c r="F62" s="1"/>
      <c r="G62" s="1"/>
    </row>
    <row r="63" spans="1:7">
      <c r="A63" t="s">
        <v>38</v>
      </c>
      <c r="B63" s="1">
        <f>COUNTIF(Tabelle1[[#This Row],[CCC1]:[CCC5]],"x")</f>
        <v>1</v>
      </c>
      <c r="C63" s="1" t="s">
        <v>45</v>
      </c>
      <c r="D63" s="1"/>
      <c r="E63" s="1"/>
      <c r="F63" s="1"/>
      <c r="G63" s="1"/>
    </row>
    <row r="64" spans="1:7">
      <c r="A64" t="s">
        <v>52</v>
      </c>
      <c r="B64" s="1">
        <f>COUNTIF(Tabelle1[[#This Row],[CCC1]:[CCC5]],"x")</f>
        <v>1</v>
      </c>
      <c r="C64" s="1"/>
      <c r="D64" s="1"/>
      <c r="E64" s="1" t="s">
        <v>45</v>
      </c>
      <c r="F64" s="1"/>
      <c r="G64" s="1"/>
    </row>
    <row r="65" spans="1:7">
      <c r="A65" t="s">
        <v>40</v>
      </c>
      <c r="B65" s="1">
        <f>COUNTIF(Tabelle1[[#This Row],[CCC1]:[CCC5]],"x")</f>
        <v>5</v>
      </c>
      <c r="C65" s="1" t="s">
        <v>45</v>
      </c>
      <c r="D65" s="1" t="s">
        <v>45</v>
      </c>
      <c r="E65" s="1" t="s">
        <v>45</v>
      </c>
      <c r="F65" s="1" t="s">
        <v>45</v>
      </c>
      <c r="G65" s="1" t="s">
        <v>45</v>
      </c>
    </row>
    <row r="66" spans="1:7">
      <c r="A66" t="s">
        <v>4</v>
      </c>
      <c r="B66" s="1">
        <f>COUNTIF(Tabelle1[[#This Row],[CCC1]:[CCC5]],"x")</f>
        <v>5</v>
      </c>
      <c r="C66" s="1" t="s">
        <v>45</v>
      </c>
      <c r="D66" s="1" t="s">
        <v>45</v>
      </c>
      <c r="E66" s="1" t="s">
        <v>45</v>
      </c>
      <c r="F66" s="1" t="s">
        <v>45</v>
      </c>
      <c r="G66" s="1" t="s">
        <v>45</v>
      </c>
    </row>
    <row r="67" spans="1:7">
      <c r="A67" t="s">
        <v>80</v>
      </c>
      <c r="B67" s="1">
        <f>COUNTIF(Tabelle1[[#This Row],[CCC1]:[CCC5]],"x")</f>
        <v>2</v>
      </c>
      <c r="C67" s="1"/>
      <c r="D67" s="1"/>
      <c r="E67" s="1"/>
      <c r="F67" s="1" t="s">
        <v>45</v>
      </c>
      <c r="G67" s="1" t="s">
        <v>45</v>
      </c>
    </row>
    <row r="68" spans="1:7">
      <c r="A68" t="s">
        <v>41</v>
      </c>
      <c r="B68" s="1">
        <f>COUNTIF(Tabelle1[[#This Row],[CCC1]:[CCC5]],"x")</f>
        <v>3</v>
      </c>
      <c r="C68" s="1" t="s">
        <v>45</v>
      </c>
      <c r="D68" s="1" t="s">
        <v>45</v>
      </c>
      <c r="E68" s="1" t="s">
        <v>45</v>
      </c>
      <c r="F68" s="1"/>
      <c r="G68" s="1"/>
    </row>
    <row r="69" spans="1:7">
      <c r="A69" t="s">
        <v>27</v>
      </c>
      <c r="B69" s="1">
        <f>COUNTIF(Tabelle1[[#This Row],[CCC1]:[CCC5]],"x")</f>
        <v>4</v>
      </c>
      <c r="C69" s="1" t="s">
        <v>45</v>
      </c>
      <c r="D69" s="1" t="s">
        <v>45</v>
      </c>
      <c r="E69" s="1"/>
      <c r="F69" s="1" t="s">
        <v>45</v>
      </c>
      <c r="G69" s="1" t="s">
        <v>45</v>
      </c>
    </row>
    <row r="70" spans="1:7">
      <c r="A70" t="s">
        <v>96</v>
      </c>
      <c r="B70" s="19">
        <f>COUNTIF(Tabelle1[[#This Row],[CCC1]:[CCC5]],"x")</f>
        <v>2</v>
      </c>
      <c r="C70" s="1"/>
      <c r="D70" s="1"/>
      <c r="E70" s="1"/>
      <c r="F70" s="1" t="s">
        <v>45</v>
      </c>
      <c r="G70" s="1" t="s">
        <v>45</v>
      </c>
    </row>
    <row r="71" spans="1:7">
      <c r="A71" t="s">
        <v>84</v>
      </c>
      <c r="B71" s="1" t="s">
        <v>45</v>
      </c>
      <c r="C71">
        <f>COUNTIF(Tabelle1[CCC1],$B71)</f>
        <v>42</v>
      </c>
      <c r="D71">
        <f>COUNTIF(Tabelle1[CCC2],$B71)</f>
        <v>30</v>
      </c>
      <c r="E71">
        <f>COUNTIF(Tabelle1[CCC3],$B71)</f>
        <v>28</v>
      </c>
      <c r="F71">
        <f>COUNTIF(Tabelle1[CCC4],$B71)</f>
        <v>28</v>
      </c>
      <c r="G71">
        <f>COUNTIF(Tabelle1[CCC5],$B71)</f>
        <v>30</v>
      </c>
    </row>
    <row r="72" spans="1:7">
      <c r="B72" s="20" t="s">
        <v>87</v>
      </c>
      <c r="F72">
        <f>COUNTIF(Tabelle1[CCC4],$B72)</f>
        <v>0</v>
      </c>
      <c r="G72">
        <f>COUNTIF(Tabelle1[CCC5],$B72)</f>
        <v>0</v>
      </c>
    </row>
    <row r="73" spans="1:7">
      <c r="B73" s="20" t="s">
        <v>93</v>
      </c>
      <c r="F73">
        <f>COUNTIF(Tabelle1[CCC4],$B73)</f>
        <v>0</v>
      </c>
      <c r="G73">
        <f>COUNTIF(Tabelle1[CCC5],$B73)</f>
        <v>0</v>
      </c>
    </row>
    <row r="74" spans="1:7">
      <c r="B74" s="20" t="s">
        <v>94</v>
      </c>
      <c r="C74">
        <f>SUBTOTAL(103,Tabelle1[CCC1])</f>
        <v>42</v>
      </c>
      <c r="D74">
        <f>SUBTOTAL(103,Tabelle1[CCC2])</f>
        <v>30</v>
      </c>
      <c r="E74">
        <f>SUBTOTAL(103,Tabelle1[CCC3])</f>
        <v>29</v>
      </c>
      <c r="F74">
        <f>SUBTOTAL(103,Tabelle1[CCC4])</f>
        <v>28</v>
      </c>
      <c r="G74">
        <f>SUBTOTAL(103,Tabelle1[CCC5])</f>
        <v>30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32"/>
  <sheetViews>
    <sheetView topLeftCell="A49" workbookViewId="0">
      <selection activeCell="E130" sqref="E130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9.5703125" customWidth="1"/>
    <col min="5" max="5" width="33.5703125" style="2" customWidth="1"/>
    <col min="6" max="6" width="7.85546875" bestFit="1" customWidth="1"/>
    <col min="7" max="7" width="6.5703125" customWidth="1"/>
    <col min="8" max="8" width="7.5703125" customWidth="1"/>
    <col min="9" max="9" width="11.140625" customWidth="1"/>
    <col min="10" max="10" width="13.85546875" customWidth="1"/>
    <col min="11" max="11" width="13" bestFit="1" customWidth="1"/>
    <col min="12" max="12" width="12.28515625" customWidth="1"/>
    <col min="14" max="14" width="13.7109375" bestFit="1" customWidth="1"/>
  </cols>
  <sheetData>
    <row r="1" spans="1:13">
      <c r="A1" t="s">
        <v>57</v>
      </c>
      <c r="B1" t="s">
        <v>62</v>
      </c>
      <c r="C1" t="s">
        <v>71</v>
      </c>
      <c r="D1" t="s">
        <v>127</v>
      </c>
      <c r="E1" s="2" t="s">
        <v>128</v>
      </c>
      <c r="F1" t="s">
        <v>58</v>
      </c>
      <c r="G1" t="s">
        <v>59</v>
      </c>
      <c r="H1" t="s">
        <v>70</v>
      </c>
      <c r="I1" t="s">
        <v>72</v>
      </c>
      <c r="J1" t="s">
        <v>67</v>
      </c>
      <c r="K1" t="s">
        <v>73</v>
      </c>
      <c r="L1" t="s">
        <v>66</v>
      </c>
      <c r="M1" t="s">
        <v>65</v>
      </c>
    </row>
    <row r="2" spans="1:13" ht="18" thickBot="1">
      <c r="A2" s="13" t="s">
        <v>1</v>
      </c>
      <c r="B2" s="14">
        <v>15</v>
      </c>
      <c r="C2" s="14">
        <v>42</v>
      </c>
      <c r="D2" s="14"/>
      <c r="E2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F2" s="16"/>
      <c r="G2" s="14"/>
      <c r="H2" s="14">
        <v>5</v>
      </c>
      <c r="I2" s="14">
        <f>SUM(I3:I17)</f>
        <v>465</v>
      </c>
      <c r="J2" s="17" cm="1">
        <f t="array" ref="J2">SUM(J3:J17*$H$2)</f>
        <v>7250</v>
      </c>
      <c r="K2" s="17">
        <f>Tabelle3[[#This Row],[Spieler]]*Tabelle3[[#This Row],[Züge p.S.]]</f>
        <v>304500</v>
      </c>
      <c r="L2" s="14"/>
      <c r="M2" s="14"/>
    </row>
    <row r="3" spans="1:13" ht="15.75" outlineLevel="1" thickTop="1">
      <c r="A3">
        <v>1</v>
      </c>
      <c r="B3" s="4">
        <v>1</v>
      </c>
      <c r="C3" s="3">
        <v>5</v>
      </c>
      <c r="D3" s="3">
        <v>92</v>
      </c>
      <c r="E3" s="42" t="s">
        <v>129</v>
      </c>
      <c r="F3" s="10">
        <v>17</v>
      </c>
      <c r="G3" s="3" t="s">
        <v>60</v>
      </c>
      <c r="H3" s="3" t="s">
        <v>61</v>
      </c>
      <c r="I3" s="3">
        <f>$C$2*$H$2/Tabelle3[[#This Row],[Spieler]]</f>
        <v>42</v>
      </c>
      <c r="J3" s="7">
        <v>110</v>
      </c>
      <c r="K3" s="7">
        <f>Tabelle3[[#This Row],[Spieler]]*Tabelle3[[#This Row],[Züge p.S.]]</f>
        <v>550</v>
      </c>
      <c r="L3" s="3"/>
      <c r="M3" s="3"/>
    </row>
    <row r="4" spans="1:13" outlineLevel="1">
      <c r="A4">
        <v>1</v>
      </c>
      <c r="B4" s="4">
        <v>2</v>
      </c>
      <c r="C4" s="3">
        <v>5</v>
      </c>
      <c r="D4" s="3">
        <v>109</v>
      </c>
      <c r="E4" s="42" t="s">
        <v>130</v>
      </c>
      <c r="F4" s="10">
        <v>15</v>
      </c>
      <c r="G4" s="3" t="s">
        <v>60</v>
      </c>
      <c r="H4" s="3" t="s">
        <v>61</v>
      </c>
      <c r="I4" s="3">
        <f>$C$2*$H$2/Tabelle3[[#This Row],[Spieler]]</f>
        <v>42</v>
      </c>
      <c r="J4" s="7">
        <v>55</v>
      </c>
      <c r="K4" s="7">
        <f>Tabelle3[[#This Row],[Spieler]]*Tabelle3[[#This Row],[Züge p.S.]]</f>
        <v>275</v>
      </c>
      <c r="L4" s="3"/>
      <c r="M4" s="3"/>
    </row>
    <row r="5" spans="1:13" outlineLevel="1">
      <c r="A5">
        <v>1</v>
      </c>
      <c r="B5" s="4">
        <v>3</v>
      </c>
      <c r="C5" s="3">
        <v>5</v>
      </c>
      <c r="D5" s="3">
        <v>128</v>
      </c>
      <c r="E5" s="42" t="s">
        <v>131</v>
      </c>
      <c r="F5" s="10">
        <v>1</v>
      </c>
      <c r="G5" s="3" t="s">
        <v>60</v>
      </c>
      <c r="H5" s="3" t="s">
        <v>61</v>
      </c>
      <c r="I5" s="3">
        <f>$C$2*$H$2/Tabelle3[[#This Row],[Spieler]]</f>
        <v>42</v>
      </c>
      <c r="J5" s="7">
        <v>130</v>
      </c>
      <c r="K5" s="7">
        <f>Tabelle3[[#This Row],[Spieler]]*Tabelle3[[#This Row],[Züge p.S.]]</f>
        <v>650</v>
      </c>
      <c r="L5" s="3"/>
      <c r="M5" s="3"/>
    </row>
    <row r="6" spans="1:13" outlineLevel="1">
      <c r="A6">
        <v>1</v>
      </c>
      <c r="B6" s="4">
        <v>4</v>
      </c>
      <c r="C6" s="3">
        <v>5</v>
      </c>
      <c r="D6" s="3">
        <v>157</v>
      </c>
      <c r="E6" s="42" t="s">
        <v>132</v>
      </c>
      <c r="F6" s="10">
        <v>2</v>
      </c>
      <c r="G6" s="3" t="s">
        <v>60</v>
      </c>
      <c r="H6" s="3" t="s">
        <v>61</v>
      </c>
      <c r="I6" s="3">
        <f>$C$2*$H$2/Tabelle3[[#This Row],[Spieler]]</f>
        <v>42</v>
      </c>
      <c r="J6" s="7">
        <v>120</v>
      </c>
      <c r="K6" s="7">
        <f>Tabelle3[[#This Row],[Spieler]]*Tabelle3[[#This Row],[Züge p.S.]]</f>
        <v>600</v>
      </c>
      <c r="L6" s="3"/>
      <c r="M6" s="3"/>
    </row>
    <row r="7" spans="1:13" outlineLevel="1">
      <c r="A7">
        <v>1</v>
      </c>
      <c r="B7" s="4">
        <v>5</v>
      </c>
      <c r="C7" s="3">
        <v>5</v>
      </c>
      <c r="D7" s="3">
        <v>171</v>
      </c>
      <c r="E7" s="42" t="s">
        <v>133</v>
      </c>
      <c r="F7" s="10">
        <v>0</v>
      </c>
      <c r="G7" s="3" t="s">
        <v>60</v>
      </c>
      <c r="H7" s="3" t="s">
        <v>61</v>
      </c>
      <c r="I7" s="3">
        <f>$C$2*$H$2/Tabelle3[[#This Row],[Spieler]]</f>
        <v>42</v>
      </c>
      <c r="J7" s="7">
        <v>160</v>
      </c>
      <c r="K7" s="7">
        <f>Tabelle3[[#This Row],[Spieler]]*Tabelle3[[#This Row],[Züge p.S.]]</f>
        <v>800</v>
      </c>
      <c r="L7" s="3"/>
      <c r="M7" s="3"/>
    </row>
    <row r="8" spans="1:13" outlineLevel="1">
      <c r="A8">
        <v>1</v>
      </c>
      <c r="B8" s="4">
        <v>6</v>
      </c>
      <c r="C8" s="3">
        <v>7</v>
      </c>
      <c r="D8" s="3">
        <v>38</v>
      </c>
      <c r="E8" s="42" t="s">
        <v>134</v>
      </c>
      <c r="F8" s="10">
        <v>1</v>
      </c>
      <c r="G8" s="3" t="s">
        <v>60</v>
      </c>
      <c r="H8" s="3" t="s">
        <v>61</v>
      </c>
      <c r="I8" s="3">
        <f>$C$2*$H$2/Tabelle3[[#This Row],[Spieler]]</f>
        <v>30</v>
      </c>
      <c r="J8" s="7">
        <v>120</v>
      </c>
      <c r="K8" s="7">
        <f>Tabelle3[[#This Row],[Spieler]]*Tabelle3[[#This Row],[Züge p.S.]]</f>
        <v>840</v>
      </c>
      <c r="L8" s="3"/>
      <c r="M8" s="3"/>
    </row>
    <row r="9" spans="1:13" outlineLevel="1">
      <c r="A9">
        <v>1</v>
      </c>
      <c r="B9" s="4">
        <v>7</v>
      </c>
      <c r="C9" s="3">
        <v>7</v>
      </c>
      <c r="D9" s="3">
        <v>102</v>
      </c>
      <c r="E9" s="42" t="s">
        <v>135</v>
      </c>
      <c r="F9" s="10">
        <v>14</v>
      </c>
      <c r="G9" s="3" t="s">
        <v>60</v>
      </c>
      <c r="H9" s="3" t="s">
        <v>61</v>
      </c>
      <c r="I9" s="3">
        <f>$C$2*$H$2/Tabelle3[[#This Row],[Spieler]]</f>
        <v>30</v>
      </c>
      <c r="J9" s="7">
        <v>70</v>
      </c>
      <c r="K9" s="7">
        <f>Tabelle3[[#This Row],[Spieler]]*Tabelle3[[#This Row],[Züge p.S.]]</f>
        <v>490</v>
      </c>
      <c r="L9" s="3"/>
      <c r="M9" s="3"/>
    </row>
    <row r="10" spans="1:13" outlineLevel="1">
      <c r="A10">
        <v>1</v>
      </c>
      <c r="B10" s="4">
        <v>8</v>
      </c>
      <c r="C10" s="3">
        <v>7</v>
      </c>
      <c r="D10" s="3">
        <v>143</v>
      </c>
      <c r="E10" s="42" t="s">
        <v>136</v>
      </c>
      <c r="F10" s="10">
        <v>6</v>
      </c>
      <c r="G10" s="3" t="s">
        <v>60</v>
      </c>
      <c r="H10" s="3" t="s">
        <v>61</v>
      </c>
      <c r="I10" s="3">
        <f>$C$2*$H$2/Tabelle3[[#This Row],[Spieler]]</f>
        <v>30</v>
      </c>
      <c r="J10" s="7">
        <v>130</v>
      </c>
      <c r="K10" s="7">
        <f>Tabelle3[[#This Row],[Spieler]]*Tabelle3[[#This Row],[Züge p.S.]]</f>
        <v>910</v>
      </c>
      <c r="L10" s="3"/>
      <c r="M10" s="3"/>
    </row>
    <row r="11" spans="1:13" outlineLevel="1">
      <c r="A11">
        <v>1</v>
      </c>
      <c r="B11" s="4">
        <v>9</v>
      </c>
      <c r="C11" s="3">
        <v>7</v>
      </c>
      <c r="D11" s="3">
        <v>155</v>
      </c>
      <c r="E11" s="42" t="s">
        <v>137</v>
      </c>
      <c r="F11" s="10">
        <v>4</v>
      </c>
      <c r="G11" s="3" t="s">
        <v>60</v>
      </c>
      <c r="H11" s="3" t="s">
        <v>61</v>
      </c>
      <c r="I11" s="3">
        <f>$C$2*$H$2/Tabelle3[[#This Row],[Spieler]]</f>
        <v>30</v>
      </c>
      <c r="J11" s="7">
        <v>80</v>
      </c>
      <c r="K11" s="7">
        <f>Tabelle3[[#This Row],[Spieler]]*Tabelle3[[#This Row],[Züge p.S.]]</f>
        <v>560</v>
      </c>
      <c r="L11" s="3"/>
      <c r="M11" s="3"/>
    </row>
    <row r="12" spans="1:13" outlineLevel="1">
      <c r="A12">
        <v>1</v>
      </c>
      <c r="B12" s="4">
        <v>10</v>
      </c>
      <c r="C12" s="3">
        <v>7</v>
      </c>
      <c r="D12" s="3">
        <v>169</v>
      </c>
      <c r="E12" s="42" t="s">
        <v>138</v>
      </c>
      <c r="F12" s="10">
        <v>8</v>
      </c>
      <c r="G12" s="3" t="s">
        <v>60</v>
      </c>
      <c r="H12" s="3" t="s">
        <v>61</v>
      </c>
      <c r="I12" s="3">
        <f>$C$2*$H$2/Tabelle3[[#This Row],[Spieler]]</f>
        <v>30</v>
      </c>
      <c r="J12" s="7">
        <v>70</v>
      </c>
      <c r="K12" s="7">
        <f>Tabelle3[[#This Row],[Spieler]]*Tabelle3[[#This Row],[Züge p.S.]]</f>
        <v>490</v>
      </c>
      <c r="L12" s="3"/>
      <c r="M12" s="3"/>
    </row>
    <row r="13" spans="1:13" outlineLevel="1">
      <c r="A13">
        <v>1</v>
      </c>
      <c r="B13" s="4">
        <v>11</v>
      </c>
      <c r="C13" s="3">
        <v>10</v>
      </c>
      <c r="D13" s="3">
        <v>17</v>
      </c>
      <c r="E13" s="42" t="s">
        <v>139</v>
      </c>
      <c r="F13" s="10">
        <v>57</v>
      </c>
      <c r="G13" s="3" t="s">
        <v>60</v>
      </c>
      <c r="H13" s="3" t="s">
        <v>61</v>
      </c>
      <c r="I13" s="3">
        <f>$C$2*$H$2/Tabelle3[[#This Row],[Spieler]]</f>
        <v>21</v>
      </c>
      <c r="J13" s="7">
        <v>75</v>
      </c>
      <c r="K13" s="7">
        <f>Tabelle3[[#This Row],[Spieler]]*Tabelle3[[#This Row],[Züge p.S.]]</f>
        <v>750</v>
      </c>
      <c r="L13" s="3"/>
      <c r="M13" s="3"/>
    </row>
    <row r="14" spans="1:13" outlineLevel="1">
      <c r="A14">
        <v>1</v>
      </c>
      <c r="B14" s="4">
        <v>12</v>
      </c>
      <c r="C14" s="3">
        <v>10</v>
      </c>
      <c r="D14" s="3">
        <v>34</v>
      </c>
      <c r="E14" s="42" t="s">
        <v>140</v>
      </c>
      <c r="F14" s="10">
        <v>123</v>
      </c>
      <c r="G14" s="3" t="s">
        <v>60</v>
      </c>
      <c r="H14" s="3" t="s">
        <v>61</v>
      </c>
      <c r="I14" s="3">
        <f>$C$2*$H$2/Tabelle3[[#This Row],[Spieler]]</f>
        <v>21</v>
      </c>
      <c r="J14" s="7">
        <v>80</v>
      </c>
      <c r="K14" s="7">
        <f>Tabelle3[[#This Row],[Spieler]]*Tabelle3[[#This Row],[Züge p.S.]]</f>
        <v>800</v>
      </c>
      <c r="L14" s="3"/>
      <c r="M14" s="3"/>
    </row>
    <row r="15" spans="1:13" outlineLevel="1">
      <c r="A15">
        <v>1</v>
      </c>
      <c r="B15" s="4">
        <v>13</v>
      </c>
      <c r="C15" s="3">
        <v>10</v>
      </c>
      <c r="D15" s="3">
        <v>45</v>
      </c>
      <c r="E15" s="42" t="s">
        <v>141</v>
      </c>
      <c r="F15" s="10">
        <v>5</v>
      </c>
      <c r="G15" s="3" t="s">
        <v>63</v>
      </c>
      <c r="H15" s="3" t="s">
        <v>61</v>
      </c>
      <c r="I15" s="3">
        <f>$C$2*$H$2/Tabelle3[[#This Row],[Spieler]]</f>
        <v>21</v>
      </c>
      <c r="J15" s="7">
        <v>145</v>
      </c>
      <c r="K15" s="7">
        <f>Tabelle3[[#This Row],[Spieler]]*Tabelle3[[#This Row],[Züge p.S.]]</f>
        <v>1450</v>
      </c>
      <c r="L15" s="3"/>
      <c r="M15" s="3"/>
    </row>
    <row r="16" spans="1:13" outlineLevel="1">
      <c r="A16">
        <v>1</v>
      </c>
      <c r="B16" s="4">
        <v>14</v>
      </c>
      <c r="C16" s="3">
        <v>10</v>
      </c>
      <c r="D16" s="3">
        <v>52</v>
      </c>
      <c r="E16" s="42" t="s">
        <v>142</v>
      </c>
      <c r="F16" s="10">
        <v>3</v>
      </c>
      <c r="G16" s="3" t="s">
        <v>63</v>
      </c>
      <c r="H16" s="3" t="s">
        <v>61</v>
      </c>
      <c r="I16" s="3">
        <f>$C$2*$H$2/Tabelle3[[#This Row],[Spieler]]</f>
        <v>21</v>
      </c>
      <c r="J16" s="7">
        <v>50</v>
      </c>
      <c r="K16" s="7">
        <f>Tabelle3[[#This Row],[Spieler]]*Tabelle3[[#This Row],[Züge p.S.]]</f>
        <v>500</v>
      </c>
      <c r="L16" s="3"/>
      <c r="M16" s="3"/>
    </row>
    <row r="17" spans="1:13" outlineLevel="1">
      <c r="A17">
        <v>1</v>
      </c>
      <c r="B17" s="4">
        <v>15</v>
      </c>
      <c r="C17" s="3">
        <v>10</v>
      </c>
      <c r="D17" s="3">
        <v>124</v>
      </c>
      <c r="E17" s="42" t="s">
        <v>143</v>
      </c>
      <c r="F17" s="10">
        <v>7</v>
      </c>
      <c r="G17" s="3" t="s">
        <v>60</v>
      </c>
      <c r="H17" s="3" t="s">
        <v>61</v>
      </c>
      <c r="I17" s="3">
        <f>$C$2*$H$2/Tabelle3[[#This Row],[Spieler]]</f>
        <v>21</v>
      </c>
      <c r="J17" s="7">
        <v>55</v>
      </c>
      <c r="K17" s="7">
        <f>Tabelle3[[#This Row],[Spieler]]*Tabelle3[[#This Row],[Züge p.S.]]</f>
        <v>550</v>
      </c>
      <c r="L17" s="3"/>
      <c r="M17" s="3"/>
    </row>
    <row r="18" spans="1:13" ht="18" thickBot="1">
      <c r="A18" s="13" t="s">
        <v>2</v>
      </c>
      <c r="B18" s="14">
        <v>20</v>
      </c>
      <c r="C18" s="14">
        <v>30</v>
      </c>
      <c r="D18" s="14"/>
      <c r="E18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F18" s="16"/>
      <c r="G18" s="14"/>
      <c r="H18" s="14">
        <v>6</v>
      </c>
      <c r="I18" s="14">
        <f>SUM(I19:I38)</f>
        <v>870</v>
      </c>
      <c r="J18" s="17" cm="1">
        <f t="array" ref="J18">SUM(J19:J38*$H$18)</f>
        <v>7242</v>
      </c>
      <c r="K18" s="17">
        <f>Tabelle3[[#This Row],[Spieler]]*Tabelle3[[#This Row],[Züge p.S.]]</f>
        <v>217260</v>
      </c>
      <c r="L18" s="14"/>
      <c r="M18" s="14"/>
    </row>
    <row r="19" spans="1:13" ht="15.75" outlineLevel="1" thickTop="1">
      <c r="A19">
        <v>2</v>
      </c>
      <c r="B19" s="4">
        <v>1</v>
      </c>
      <c r="C19" s="5">
        <v>3</v>
      </c>
      <c r="D19" s="5">
        <v>114</v>
      </c>
      <c r="E19" s="42" t="s">
        <v>144</v>
      </c>
      <c r="F19" s="10">
        <v>5</v>
      </c>
      <c r="G19" s="3" t="s">
        <v>60</v>
      </c>
      <c r="H19" s="3" t="s">
        <v>61</v>
      </c>
      <c r="I19" s="3">
        <f>$C$18*$H$18/Tabelle3[[#This Row],[Spieler]]</f>
        <v>60</v>
      </c>
      <c r="J19" s="7">
        <v>67</v>
      </c>
      <c r="K19" s="7">
        <f>Tabelle3[[#This Row],[Spieler]]*Tabelle3[[#This Row],[Züge p.S.]]</f>
        <v>201</v>
      </c>
      <c r="L19" s="3"/>
      <c r="M19" s="3"/>
    </row>
    <row r="20" spans="1:13" outlineLevel="1">
      <c r="A20">
        <v>2</v>
      </c>
      <c r="B20" s="4">
        <v>2</v>
      </c>
      <c r="C20" s="5">
        <v>3</v>
      </c>
      <c r="D20" s="5">
        <v>135</v>
      </c>
      <c r="E20" s="42" t="s">
        <v>145</v>
      </c>
      <c r="F20" s="10">
        <v>8</v>
      </c>
      <c r="G20" s="3" t="s">
        <v>60</v>
      </c>
      <c r="H20" s="3" t="s">
        <v>61</v>
      </c>
      <c r="I20" s="3">
        <f>$C$18*$H$18/Tabelle3[[#This Row],[Spieler]]</f>
        <v>60</v>
      </c>
      <c r="J20" s="7">
        <v>75</v>
      </c>
      <c r="K20" s="7">
        <f>Tabelle3[[#This Row],[Spieler]]*Tabelle3[[#This Row],[Züge p.S.]]</f>
        <v>225</v>
      </c>
      <c r="L20" s="3"/>
      <c r="M20" s="3"/>
    </row>
    <row r="21" spans="1:13" outlineLevel="1">
      <c r="A21">
        <v>2</v>
      </c>
      <c r="B21" s="4">
        <v>3</v>
      </c>
      <c r="C21" s="5">
        <v>3</v>
      </c>
      <c r="D21" s="5">
        <v>187</v>
      </c>
      <c r="E21" t="s">
        <v>146</v>
      </c>
      <c r="F21" s="10">
        <v>5</v>
      </c>
      <c r="G21" s="3" t="s">
        <v>60</v>
      </c>
      <c r="H21" s="3" t="s">
        <v>61</v>
      </c>
      <c r="I21" s="3">
        <f>$C$18*$H$18/Tabelle3[[#This Row],[Spieler]]</f>
        <v>60</v>
      </c>
      <c r="J21" s="7">
        <v>103</v>
      </c>
      <c r="K21" s="7">
        <f>Tabelle3[[#This Row],[Spieler]]*Tabelle3[[#This Row],[Züge p.S.]]</f>
        <v>309</v>
      </c>
      <c r="L21" s="3"/>
      <c r="M21" s="3"/>
    </row>
    <row r="22" spans="1:13" outlineLevel="1">
      <c r="A22">
        <v>2</v>
      </c>
      <c r="B22" s="4">
        <v>4</v>
      </c>
      <c r="C22" s="5">
        <v>3</v>
      </c>
      <c r="D22" s="5">
        <v>108</v>
      </c>
      <c r="E22" t="s">
        <v>147</v>
      </c>
      <c r="F22" s="10">
        <v>9</v>
      </c>
      <c r="G22" s="3" t="s">
        <v>60</v>
      </c>
      <c r="H22" s="3" t="s">
        <v>61</v>
      </c>
      <c r="I22" s="3">
        <f>$C$18*$H$18/Tabelle3[[#This Row],[Spieler]]</f>
        <v>60</v>
      </c>
      <c r="J22" s="7">
        <v>120</v>
      </c>
      <c r="K22" s="7">
        <f>Tabelle3[[#This Row],[Spieler]]*Tabelle3[[#This Row],[Züge p.S.]]</f>
        <v>360</v>
      </c>
      <c r="L22" s="3"/>
      <c r="M22" s="3"/>
    </row>
    <row r="23" spans="1:13" outlineLevel="1">
      <c r="A23">
        <v>2</v>
      </c>
      <c r="B23" s="4">
        <v>5</v>
      </c>
      <c r="C23" s="5">
        <v>4</v>
      </c>
      <c r="D23" s="5">
        <v>116</v>
      </c>
      <c r="E23" t="s">
        <v>148</v>
      </c>
      <c r="F23" s="10">
        <v>8</v>
      </c>
      <c r="G23" s="3" t="s">
        <v>60</v>
      </c>
      <c r="H23" s="3" t="s">
        <v>61</v>
      </c>
      <c r="I23" s="3">
        <f>$C$18*$H$18/Tabelle3[[#This Row],[Spieler]]</f>
        <v>45</v>
      </c>
      <c r="J23" s="7">
        <v>55</v>
      </c>
      <c r="K23" s="7">
        <f>Tabelle3[[#This Row],[Spieler]]*Tabelle3[[#This Row],[Züge p.S.]]</f>
        <v>220</v>
      </c>
      <c r="L23" s="3"/>
      <c r="M23" s="3"/>
    </row>
    <row r="24" spans="1:13" outlineLevel="1">
      <c r="A24">
        <v>2</v>
      </c>
      <c r="B24" s="4">
        <v>6</v>
      </c>
      <c r="C24" s="5">
        <v>4</v>
      </c>
      <c r="D24" s="5">
        <v>188</v>
      </c>
      <c r="E24" t="s">
        <v>149</v>
      </c>
      <c r="F24" s="10">
        <v>11</v>
      </c>
      <c r="G24" s="3" t="s">
        <v>60</v>
      </c>
      <c r="H24" s="3" t="s">
        <v>61</v>
      </c>
      <c r="I24" s="3">
        <f>$C$18*$H$18/Tabelle3[[#This Row],[Spieler]]</f>
        <v>45</v>
      </c>
      <c r="J24" s="7">
        <v>77</v>
      </c>
      <c r="K24" s="7">
        <f>Tabelle3[[#This Row],[Spieler]]*Tabelle3[[#This Row],[Züge p.S.]]</f>
        <v>308</v>
      </c>
      <c r="L24" s="3"/>
      <c r="M24" s="3"/>
    </row>
    <row r="25" spans="1:13" outlineLevel="1">
      <c r="A25">
        <v>2</v>
      </c>
      <c r="B25" s="4">
        <v>7</v>
      </c>
      <c r="C25" s="5">
        <v>4</v>
      </c>
      <c r="D25" s="5">
        <v>164</v>
      </c>
      <c r="E25" t="s">
        <v>150</v>
      </c>
      <c r="F25" s="10">
        <v>4</v>
      </c>
      <c r="G25" s="3" t="s">
        <v>60</v>
      </c>
      <c r="H25" s="3" t="s">
        <v>61</v>
      </c>
      <c r="I25" s="3">
        <f>$C$18*$H$18/Tabelle3[[#This Row],[Spieler]]</f>
        <v>45</v>
      </c>
      <c r="J25" s="7">
        <v>61</v>
      </c>
      <c r="K25" s="7">
        <f>Tabelle3[[#This Row],[Spieler]]*Tabelle3[[#This Row],[Züge p.S.]]</f>
        <v>244</v>
      </c>
      <c r="L25" s="3"/>
      <c r="M25" s="3"/>
    </row>
    <row r="26" spans="1:13" outlineLevel="1">
      <c r="A26">
        <v>2</v>
      </c>
      <c r="B26" s="4">
        <v>8</v>
      </c>
      <c r="C26" s="5">
        <v>4</v>
      </c>
      <c r="D26" s="5">
        <v>33</v>
      </c>
      <c r="E26" t="s">
        <v>151</v>
      </c>
      <c r="F26" s="10">
        <v>0</v>
      </c>
      <c r="G26" s="3" t="s">
        <v>63</v>
      </c>
      <c r="H26" s="3" t="s">
        <v>61</v>
      </c>
      <c r="I26" s="3">
        <f>$C$18*$H$18/Tabelle3[[#This Row],[Spieler]]</f>
        <v>45</v>
      </c>
      <c r="J26" s="7">
        <v>63</v>
      </c>
      <c r="K26" s="7">
        <f>Tabelle3[[#This Row],[Spieler]]*Tabelle3[[#This Row],[Züge p.S.]]</f>
        <v>252</v>
      </c>
      <c r="L26" s="3"/>
      <c r="M26" s="3"/>
    </row>
    <row r="27" spans="1:13" outlineLevel="1">
      <c r="A27">
        <v>2</v>
      </c>
      <c r="B27" s="4">
        <v>9</v>
      </c>
      <c r="C27" s="5">
        <v>4</v>
      </c>
      <c r="D27" s="5">
        <v>174</v>
      </c>
      <c r="E27" t="s">
        <v>152</v>
      </c>
      <c r="F27" s="10">
        <v>7</v>
      </c>
      <c r="G27" s="3" t="s">
        <v>60</v>
      </c>
      <c r="H27" s="3" t="s">
        <v>61</v>
      </c>
      <c r="I27" s="3">
        <f>$C$18*$H$18/Tabelle3[[#This Row],[Spieler]]</f>
        <v>45</v>
      </c>
      <c r="J27" s="7">
        <v>65</v>
      </c>
      <c r="K27" s="7">
        <f>Tabelle3[[#This Row],[Spieler]]*Tabelle3[[#This Row],[Züge p.S.]]</f>
        <v>260</v>
      </c>
      <c r="L27" s="3"/>
      <c r="M27" s="3"/>
    </row>
    <row r="28" spans="1:13" outlineLevel="1">
      <c r="A28">
        <v>2</v>
      </c>
      <c r="B28" s="4">
        <v>10</v>
      </c>
      <c r="C28" s="5">
        <v>4</v>
      </c>
      <c r="D28" s="5">
        <v>111</v>
      </c>
      <c r="E28" t="s">
        <v>153</v>
      </c>
      <c r="F28" s="10">
        <v>1</v>
      </c>
      <c r="G28" s="3" t="s">
        <v>63</v>
      </c>
      <c r="H28" s="3" t="s">
        <v>61</v>
      </c>
      <c r="I28" s="3">
        <f>$C$18*$H$18/Tabelle3[[#This Row],[Spieler]]</f>
        <v>45</v>
      </c>
      <c r="J28" s="7">
        <v>80</v>
      </c>
      <c r="K28" s="7">
        <f>Tabelle3[[#This Row],[Spieler]]*Tabelle3[[#This Row],[Züge p.S.]]</f>
        <v>320</v>
      </c>
      <c r="L28" s="3"/>
      <c r="M28" s="3"/>
    </row>
    <row r="29" spans="1:13" outlineLevel="1">
      <c r="A29">
        <v>2</v>
      </c>
      <c r="B29" s="4">
        <v>11</v>
      </c>
      <c r="C29" s="5">
        <v>5</v>
      </c>
      <c r="D29" s="5">
        <v>190</v>
      </c>
      <c r="E29" t="s">
        <v>154</v>
      </c>
      <c r="F29" s="10">
        <v>2</v>
      </c>
      <c r="G29" s="3" t="s">
        <v>60</v>
      </c>
      <c r="H29" s="3" t="s">
        <v>61</v>
      </c>
      <c r="I29" s="3">
        <f>$C$18*$H$18/Tabelle3[[#This Row],[Spieler]]</f>
        <v>36</v>
      </c>
      <c r="J29" s="7">
        <v>30</v>
      </c>
      <c r="K29" s="7">
        <f>Tabelle3[[#This Row],[Spieler]]*Tabelle3[[#This Row],[Züge p.S.]]</f>
        <v>150</v>
      </c>
      <c r="L29" s="3"/>
      <c r="M29" s="3"/>
    </row>
    <row r="30" spans="1:13" outlineLevel="1">
      <c r="A30">
        <v>2</v>
      </c>
      <c r="B30" s="4">
        <v>12</v>
      </c>
      <c r="C30" s="5">
        <v>5</v>
      </c>
      <c r="D30" s="5">
        <v>83</v>
      </c>
      <c r="E30" t="s">
        <v>155</v>
      </c>
      <c r="F30" s="10">
        <v>3</v>
      </c>
      <c r="G30" s="3" t="s">
        <v>60</v>
      </c>
      <c r="H30" s="3" t="s">
        <v>61</v>
      </c>
      <c r="I30" s="3">
        <f>$C$18*$H$18/Tabelle3[[#This Row],[Spieler]]</f>
        <v>36</v>
      </c>
      <c r="J30" s="7">
        <v>37</v>
      </c>
      <c r="K30" s="7">
        <f>Tabelle3[[#This Row],[Spieler]]*Tabelle3[[#This Row],[Züge p.S.]]</f>
        <v>185</v>
      </c>
      <c r="L30" s="3"/>
      <c r="M30" s="3"/>
    </row>
    <row r="31" spans="1:13" outlineLevel="1">
      <c r="A31">
        <v>2</v>
      </c>
      <c r="B31" s="4">
        <v>13</v>
      </c>
      <c r="C31" s="5">
        <v>5</v>
      </c>
      <c r="D31" s="5">
        <v>181</v>
      </c>
      <c r="E31" t="s">
        <v>156</v>
      </c>
      <c r="F31" s="10">
        <v>6</v>
      </c>
      <c r="G31" s="3" t="s">
        <v>60</v>
      </c>
      <c r="H31" s="3" t="s">
        <v>61</v>
      </c>
      <c r="I31" s="3">
        <f>$C$18*$H$18/Tabelle3[[#This Row],[Spieler]]</f>
        <v>36</v>
      </c>
      <c r="J31" s="7">
        <v>39</v>
      </c>
      <c r="K31" s="7">
        <f>Tabelle3[[#This Row],[Spieler]]*Tabelle3[[#This Row],[Züge p.S.]]</f>
        <v>195</v>
      </c>
      <c r="L31" s="3"/>
      <c r="M31" s="3"/>
    </row>
    <row r="32" spans="1:13" outlineLevel="1">
      <c r="A32">
        <v>2</v>
      </c>
      <c r="B32" s="4">
        <v>14</v>
      </c>
      <c r="C32" s="5">
        <v>5</v>
      </c>
      <c r="D32" s="5">
        <v>191</v>
      </c>
      <c r="E32" t="s">
        <v>157</v>
      </c>
      <c r="F32" s="10">
        <v>11</v>
      </c>
      <c r="G32" s="3" t="s">
        <v>60</v>
      </c>
      <c r="H32" s="3" t="s">
        <v>61</v>
      </c>
      <c r="I32" s="3">
        <f>$C$18*$H$18/Tabelle3[[#This Row],[Spieler]]</f>
        <v>36</v>
      </c>
      <c r="J32" s="7">
        <v>40</v>
      </c>
      <c r="K32" s="7">
        <f>Tabelle3[[#This Row],[Spieler]]*Tabelle3[[#This Row],[Züge p.S.]]</f>
        <v>200</v>
      </c>
      <c r="L32" s="3"/>
      <c r="M32" s="3"/>
    </row>
    <row r="33" spans="1:13" outlineLevel="1">
      <c r="A33">
        <v>2</v>
      </c>
      <c r="B33" s="4">
        <v>15</v>
      </c>
      <c r="C33" s="5">
        <v>5</v>
      </c>
      <c r="D33" s="5">
        <v>127</v>
      </c>
      <c r="E33" t="s">
        <v>158</v>
      </c>
      <c r="F33" s="10">
        <v>4</v>
      </c>
      <c r="G33" s="3" t="s">
        <v>60</v>
      </c>
      <c r="H33" s="3" t="s">
        <v>61</v>
      </c>
      <c r="I33" s="3">
        <f>$C$18*$H$18/Tabelle3[[#This Row],[Spieler]]</f>
        <v>36</v>
      </c>
      <c r="J33" s="7">
        <v>42</v>
      </c>
      <c r="K33" s="7">
        <f>Tabelle3[[#This Row],[Spieler]]*Tabelle3[[#This Row],[Züge p.S.]]</f>
        <v>210</v>
      </c>
      <c r="L33" s="3"/>
      <c r="M33" s="3"/>
    </row>
    <row r="34" spans="1:13" outlineLevel="1">
      <c r="A34">
        <v>2</v>
      </c>
      <c r="B34" s="4">
        <v>16</v>
      </c>
      <c r="C34" s="5">
        <v>5</v>
      </c>
      <c r="D34" s="5">
        <v>154</v>
      </c>
      <c r="E34" t="s">
        <v>159</v>
      </c>
      <c r="F34" s="10">
        <v>15</v>
      </c>
      <c r="G34" s="3" t="s">
        <v>60</v>
      </c>
      <c r="H34" s="3" t="s">
        <v>61</v>
      </c>
      <c r="I34" s="3">
        <f>$C$18*$H$18/Tabelle3[[#This Row],[Spieler]]</f>
        <v>36</v>
      </c>
      <c r="J34" s="7">
        <v>43</v>
      </c>
      <c r="K34" s="7">
        <f>Tabelle3[[#This Row],[Spieler]]*Tabelle3[[#This Row],[Züge p.S.]]</f>
        <v>215</v>
      </c>
      <c r="L34" s="3"/>
      <c r="M34" s="3"/>
    </row>
    <row r="35" spans="1:13" outlineLevel="1">
      <c r="A35">
        <v>2</v>
      </c>
      <c r="B35" s="4">
        <v>17</v>
      </c>
      <c r="C35" s="5">
        <v>5</v>
      </c>
      <c r="D35" s="5">
        <v>123</v>
      </c>
      <c r="E35" t="s">
        <v>160</v>
      </c>
      <c r="F35" s="10">
        <v>3</v>
      </c>
      <c r="G35" s="3" t="s">
        <v>60</v>
      </c>
      <c r="H35" s="3" t="s">
        <v>61</v>
      </c>
      <c r="I35" s="3">
        <f>$C$18*$H$18/Tabelle3[[#This Row],[Spieler]]</f>
        <v>36</v>
      </c>
      <c r="J35" s="7">
        <v>45</v>
      </c>
      <c r="K35" s="7">
        <f>Tabelle3[[#This Row],[Spieler]]*Tabelle3[[#This Row],[Züge p.S.]]</f>
        <v>225</v>
      </c>
      <c r="L35" s="3"/>
      <c r="M35" s="3"/>
    </row>
    <row r="36" spans="1:13" outlineLevel="1">
      <c r="A36">
        <v>2</v>
      </c>
      <c r="B36" s="4">
        <v>18</v>
      </c>
      <c r="C36" s="5">
        <v>5</v>
      </c>
      <c r="D36" s="5">
        <v>138</v>
      </c>
      <c r="E36" t="s">
        <v>161</v>
      </c>
      <c r="F36" s="10">
        <v>10</v>
      </c>
      <c r="G36" s="3" t="s">
        <v>60</v>
      </c>
      <c r="H36" s="3" t="s">
        <v>61</v>
      </c>
      <c r="I36" s="3">
        <f>$C$18*$H$18/Tabelle3[[#This Row],[Spieler]]</f>
        <v>36</v>
      </c>
      <c r="J36" s="7">
        <v>45</v>
      </c>
      <c r="K36" s="7">
        <f>Tabelle3[[#This Row],[Spieler]]*Tabelle3[[#This Row],[Züge p.S.]]</f>
        <v>225</v>
      </c>
      <c r="L36" s="3"/>
      <c r="M36" s="3"/>
    </row>
    <row r="37" spans="1:13" outlineLevel="1">
      <c r="A37">
        <v>2</v>
      </c>
      <c r="B37" s="4">
        <v>19</v>
      </c>
      <c r="C37" s="5">
        <v>5</v>
      </c>
      <c r="D37" s="5">
        <v>94</v>
      </c>
      <c r="E37" t="s">
        <v>162</v>
      </c>
      <c r="F37" s="10">
        <v>0</v>
      </c>
      <c r="G37" s="3" t="s">
        <v>60</v>
      </c>
      <c r="H37" s="3" t="s">
        <v>61</v>
      </c>
      <c r="I37" s="3">
        <f>$C$18*$H$18/Tabelle3[[#This Row],[Spieler]]</f>
        <v>36</v>
      </c>
      <c r="J37" s="7">
        <v>55</v>
      </c>
      <c r="K37" s="7">
        <f>Tabelle3[[#This Row],[Spieler]]*Tabelle3[[#This Row],[Züge p.S.]]</f>
        <v>275</v>
      </c>
      <c r="L37" s="3"/>
      <c r="M37" s="3"/>
    </row>
    <row r="38" spans="1:13" outlineLevel="1">
      <c r="A38">
        <v>2</v>
      </c>
      <c r="B38">
        <v>20</v>
      </c>
      <c r="C38">
        <v>5</v>
      </c>
      <c r="D38">
        <v>182</v>
      </c>
      <c r="E38" t="s">
        <v>163</v>
      </c>
      <c r="F38" s="11">
        <v>0</v>
      </c>
      <c r="G38" t="s">
        <v>60</v>
      </c>
      <c r="H38" t="s">
        <v>61</v>
      </c>
      <c r="I38" s="3">
        <f>$C$18*$H$18/Tabelle3[[#This Row],[Spieler]]</f>
        <v>36</v>
      </c>
      <c r="J38" s="7">
        <v>65</v>
      </c>
      <c r="K38" s="7">
        <f>Tabelle3[[#This Row],[Spieler]]*Tabelle3[[#This Row],[Züge p.S.]]</f>
        <v>325</v>
      </c>
    </row>
    <row r="39" spans="1:13" ht="18" thickBot="1">
      <c r="A39" s="13" t="s">
        <v>3</v>
      </c>
      <c r="B39" s="14">
        <v>20</v>
      </c>
      <c r="C39" s="14">
        <v>28</v>
      </c>
      <c r="D39" s="14"/>
      <c r="E39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F39" s="16"/>
      <c r="G39" s="14"/>
      <c r="H39" s="14">
        <v>6</v>
      </c>
      <c r="I39" s="14">
        <f>SUM(I40:I59)</f>
        <v>750</v>
      </c>
      <c r="J39" s="17" cm="1">
        <f t="array" ref="J39">SUM(J40:J59*$H$39)</f>
        <v>6582</v>
      </c>
      <c r="K39" s="17">
        <f>Tabelle3[[#This Row],[Spieler]]*Tabelle3[[#This Row],[Züge p.S.]]</f>
        <v>184296</v>
      </c>
      <c r="L39" s="14"/>
      <c r="M39" s="14"/>
    </row>
    <row r="40" spans="1:13" ht="15.75" outlineLevel="1" thickTop="1">
      <c r="A40">
        <v>3</v>
      </c>
      <c r="B40" s="12">
        <v>1</v>
      </c>
      <c r="C40" s="3">
        <v>6</v>
      </c>
      <c r="D40" s="3">
        <v>197</v>
      </c>
      <c r="E40" t="s">
        <v>164</v>
      </c>
      <c r="F40" s="11">
        <v>1</v>
      </c>
      <c r="G40" t="s">
        <v>60</v>
      </c>
      <c r="H40" t="s">
        <v>61</v>
      </c>
      <c r="I40">
        <f>$C$39*$H$39/Tabelle3[[#This Row],[Spieler]]</f>
        <v>28</v>
      </c>
      <c r="J40" s="7">
        <v>90</v>
      </c>
      <c r="K40" s="7">
        <f>Tabelle3[[#This Row],[Spieler]]*Tabelle3[[#This Row],[Züge p.S.]]</f>
        <v>540</v>
      </c>
      <c r="L40">
        <v>3</v>
      </c>
      <c r="M40" s="3"/>
    </row>
    <row r="41" spans="1:13" outlineLevel="1">
      <c r="A41">
        <v>3</v>
      </c>
      <c r="B41" s="12">
        <v>2</v>
      </c>
      <c r="C41">
        <v>6</v>
      </c>
      <c r="D41">
        <v>228</v>
      </c>
      <c r="E41" t="s">
        <v>165</v>
      </c>
      <c r="F41" s="11">
        <v>6</v>
      </c>
      <c r="G41" t="s">
        <v>60</v>
      </c>
      <c r="H41" t="s">
        <v>61</v>
      </c>
      <c r="I41">
        <f>$C$39*$H$39/Tabelle3[[#This Row],[Spieler]]</f>
        <v>28</v>
      </c>
      <c r="J41" s="7">
        <v>75</v>
      </c>
      <c r="K41" s="7">
        <f>Tabelle3[[#This Row],[Spieler]]*Tabelle3[[#This Row],[Züge p.S.]]</f>
        <v>450</v>
      </c>
      <c r="L41">
        <v>5</v>
      </c>
      <c r="M41" s="3"/>
    </row>
    <row r="42" spans="1:13" outlineLevel="1">
      <c r="A42">
        <v>3</v>
      </c>
      <c r="B42" s="12">
        <v>3</v>
      </c>
      <c r="C42">
        <v>6</v>
      </c>
      <c r="D42">
        <v>221</v>
      </c>
      <c r="E42" t="s">
        <v>166</v>
      </c>
      <c r="F42" s="11">
        <v>8</v>
      </c>
      <c r="G42" t="s">
        <v>60</v>
      </c>
      <c r="H42" t="s">
        <v>61</v>
      </c>
      <c r="I42">
        <f>$C$39*$H$39/Tabelle3[[#This Row],[Spieler]]</f>
        <v>28</v>
      </c>
      <c r="J42" s="7">
        <v>70</v>
      </c>
      <c r="K42" s="7">
        <f>Tabelle3[[#This Row],[Spieler]]*Tabelle3[[#This Row],[Züge p.S.]]</f>
        <v>420</v>
      </c>
      <c r="L42">
        <v>4</v>
      </c>
      <c r="M42" s="3"/>
    </row>
    <row r="43" spans="1:13" outlineLevel="1">
      <c r="A43">
        <v>3</v>
      </c>
      <c r="B43" s="12">
        <v>4</v>
      </c>
      <c r="C43">
        <v>6</v>
      </c>
      <c r="D43">
        <v>223</v>
      </c>
      <c r="E43" t="s">
        <v>167</v>
      </c>
      <c r="F43" s="11">
        <v>7</v>
      </c>
      <c r="G43" t="s">
        <v>60</v>
      </c>
      <c r="H43" t="s">
        <v>61</v>
      </c>
      <c r="I43">
        <f>$C$39*$H$39/Tabelle3[[#This Row],[Spieler]]</f>
        <v>28</v>
      </c>
      <c r="J43" s="7">
        <v>70</v>
      </c>
      <c r="K43" s="7">
        <f>Tabelle3[[#This Row],[Spieler]]*Tabelle3[[#This Row],[Züge p.S.]]</f>
        <v>420</v>
      </c>
      <c r="L43">
        <v>3</v>
      </c>
      <c r="M43" s="3"/>
    </row>
    <row r="44" spans="1:13" outlineLevel="1">
      <c r="A44">
        <v>3</v>
      </c>
      <c r="B44" s="12">
        <v>5</v>
      </c>
      <c r="C44">
        <v>3</v>
      </c>
      <c r="D44">
        <v>199</v>
      </c>
      <c r="E44" t="s">
        <v>168</v>
      </c>
      <c r="F44" s="11">
        <v>1</v>
      </c>
      <c r="G44" t="s">
        <v>63</v>
      </c>
      <c r="H44" t="s">
        <v>61</v>
      </c>
      <c r="I44">
        <f>$C$39*$H$39/Tabelle3[[#This Row],[Spieler]]</f>
        <v>56</v>
      </c>
      <c r="J44" s="7">
        <v>120</v>
      </c>
      <c r="K44" s="7">
        <f>Tabelle3[[#This Row],[Spieler]]*Tabelle3[[#This Row],[Züge p.S.]]</f>
        <v>360</v>
      </c>
      <c r="L44">
        <v>3</v>
      </c>
      <c r="M44" s="3"/>
    </row>
    <row r="45" spans="1:13" outlineLevel="1">
      <c r="A45">
        <v>3</v>
      </c>
      <c r="B45" s="12">
        <v>6</v>
      </c>
      <c r="C45">
        <v>3</v>
      </c>
      <c r="D45">
        <v>205</v>
      </c>
      <c r="E45" t="s">
        <v>169</v>
      </c>
      <c r="F45" s="11">
        <v>6</v>
      </c>
      <c r="G45" t="s">
        <v>60</v>
      </c>
      <c r="H45" t="s">
        <v>61</v>
      </c>
      <c r="I45">
        <f>$C$39*$H$39/Tabelle3[[#This Row],[Spieler]]</f>
        <v>56</v>
      </c>
      <c r="J45" s="7">
        <v>120</v>
      </c>
      <c r="K45" s="7">
        <f>Tabelle3[[#This Row],[Spieler]]*Tabelle3[[#This Row],[Züge p.S.]]</f>
        <v>360</v>
      </c>
      <c r="L45">
        <v>3</v>
      </c>
      <c r="M45" s="3"/>
    </row>
    <row r="46" spans="1:13" outlineLevel="1">
      <c r="A46">
        <v>3</v>
      </c>
      <c r="B46" s="12">
        <v>7</v>
      </c>
      <c r="C46">
        <v>7</v>
      </c>
      <c r="D46">
        <v>207</v>
      </c>
      <c r="E46" t="s">
        <v>170</v>
      </c>
      <c r="F46" s="11">
        <v>3</v>
      </c>
      <c r="G46" t="s">
        <v>60</v>
      </c>
      <c r="H46" t="s">
        <v>61</v>
      </c>
      <c r="I46">
        <f>$C$39*$H$39/Tabelle3[[#This Row],[Spieler]]</f>
        <v>24</v>
      </c>
      <c r="J46" s="7">
        <v>45</v>
      </c>
      <c r="K46" s="7">
        <f>Tabelle3[[#This Row],[Spieler]]*Tabelle3[[#This Row],[Züge p.S.]]</f>
        <v>315</v>
      </c>
      <c r="L46">
        <v>4</v>
      </c>
      <c r="M46" s="3"/>
    </row>
    <row r="47" spans="1:13" outlineLevel="1">
      <c r="A47">
        <v>3</v>
      </c>
      <c r="B47" s="12">
        <v>8</v>
      </c>
      <c r="C47">
        <v>6</v>
      </c>
      <c r="D47">
        <v>206</v>
      </c>
      <c r="E47" t="s">
        <v>171</v>
      </c>
      <c r="F47" s="11">
        <v>4</v>
      </c>
      <c r="G47" t="s">
        <v>60</v>
      </c>
      <c r="H47" t="s">
        <v>61</v>
      </c>
      <c r="I47">
        <f>$C$39*$H$39/Tabelle3[[#This Row],[Spieler]]</f>
        <v>28</v>
      </c>
      <c r="J47" s="7">
        <v>50</v>
      </c>
      <c r="K47" s="7">
        <f>Tabelle3[[#This Row],[Spieler]]*Tabelle3[[#This Row],[Züge p.S.]]</f>
        <v>300</v>
      </c>
      <c r="L47">
        <v>3</v>
      </c>
      <c r="M47" s="3"/>
    </row>
    <row r="48" spans="1:13" outlineLevel="1">
      <c r="A48">
        <v>3</v>
      </c>
      <c r="B48" s="12">
        <v>9</v>
      </c>
      <c r="C48">
        <v>7</v>
      </c>
      <c r="D48">
        <v>227</v>
      </c>
      <c r="E48" t="s">
        <v>172</v>
      </c>
      <c r="F48" s="11">
        <v>7</v>
      </c>
      <c r="G48" t="s">
        <v>60</v>
      </c>
      <c r="H48" t="s">
        <v>61</v>
      </c>
      <c r="I48">
        <f>$C$39*$H$39/Tabelle3[[#This Row],[Spieler]]</f>
        <v>24</v>
      </c>
      <c r="J48" s="7">
        <v>35</v>
      </c>
      <c r="K48" s="7">
        <f>Tabelle3[[#This Row],[Spieler]]*Tabelle3[[#This Row],[Züge p.S.]]</f>
        <v>245</v>
      </c>
      <c r="L48">
        <v>5</v>
      </c>
      <c r="M48" s="3"/>
    </row>
    <row r="49" spans="1:13" outlineLevel="1">
      <c r="A49">
        <v>3</v>
      </c>
      <c r="B49" s="12">
        <v>10</v>
      </c>
      <c r="C49">
        <v>7</v>
      </c>
      <c r="D49">
        <v>208</v>
      </c>
      <c r="E49" t="s">
        <v>173</v>
      </c>
      <c r="F49" s="11">
        <v>9</v>
      </c>
      <c r="G49" t="s">
        <v>60</v>
      </c>
      <c r="H49" t="s">
        <v>61</v>
      </c>
      <c r="I49">
        <f>$C$39*$H$39/Tabelle3[[#This Row],[Spieler]]</f>
        <v>24</v>
      </c>
      <c r="J49" s="7">
        <v>35</v>
      </c>
      <c r="K49" s="7">
        <f>Tabelle3[[#This Row],[Spieler]]*Tabelle3[[#This Row],[Züge p.S.]]</f>
        <v>245</v>
      </c>
      <c r="L49">
        <v>4</v>
      </c>
      <c r="M49" s="3"/>
    </row>
    <row r="50" spans="1:13" outlineLevel="1">
      <c r="A50">
        <v>3</v>
      </c>
      <c r="B50" s="12">
        <v>11</v>
      </c>
      <c r="C50">
        <v>7</v>
      </c>
      <c r="D50">
        <v>225</v>
      </c>
      <c r="E50" t="s">
        <v>174</v>
      </c>
      <c r="F50" s="11">
        <v>7</v>
      </c>
      <c r="G50" t="s">
        <v>60</v>
      </c>
      <c r="H50" t="s">
        <v>61</v>
      </c>
      <c r="I50">
        <f>$C$39*$H$39/Tabelle3[[#This Row],[Spieler]]</f>
        <v>24</v>
      </c>
      <c r="J50" s="7">
        <v>35</v>
      </c>
      <c r="K50" s="7">
        <f>Tabelle3[[#This Row],[Spieler]]*Tabelle3[[#This Row],[Züge p.S.]]</f>
        <v>245</v>
      </c>
      <c r="L50">
        <v>3</v>
      </c>
      <c r="M50" s="3"/>
    </row>
    <row r="51" spans="1:13" outlineLevel="1">
      <c r="A51">
        <v>3</v>
      </c>
      <c r="B51" s="12">
        <v>12</v>
      </c>
      <c r="C51">
        <v>4</v>
      </c>
      <c r="D51">
        <v>148</v>
      </c>
      <c r="E51" t="s">
        <v>175</v>
      </c>
      <c r="F51" s="11">
        <v>12</v>
      </c>
      <c r="G51" t="s">
        <v>60</v>
      </c>
      <c r="H51" t="s">
        <v>61</v>
      </c>
      <c r="I51">
        <f>$C$39*$H$39/Tabelle3[[#This Row],[Spieler]]</f>
        <v>42</v>
      </c>
      <c r="J51" s="7">
        <v>60</v>
      </c>
      <c r="K51" s="7">
        <f>Tabelle3[[#This Row],[Spieler]]*Tabelle3[[#This Row],[Züge p.S.]]</f>
        <v>240</v>
      </c>
      <c r="L51">
        <v>3</v>
      </c>
      <c r="M51" s="3"/>
    </row>
    <row r="52" spans="1:13" outlineLevel="1">
      <c r="A52">
        <v>3</v>
      </c>
      <c r="B52" s="12">
        <v>13</v>
      </c>
      <c r="C52">
        <v>4</v>
      </c>
      <c r="D52">
        <v>204</v>
      </c>
      <c r="E52" t="s">
        <v>176</v>
      </c>
      <c r="F52" s="11">
        <v>4</v>
      </c>
      <c r="G52" t="s">
        <v>60</v>
      </c>
      <c r="H52" t="s">
        <v>61</v>
      </c>
      <c r="I52">
        <f>$C$39*$H$39/Tabelle3[[#This Row],[Spieler]]</f>
        <v>42</v>
      </c>
      <c r="J52" s="7">
        <v>45</v>
      </c>
      <c r="K52" s="7">
        <f>Tabelle3[[#This Row],[Spieler]]*Tabelle3[[#This Row],[Züge p.S.]]</f>
        <v>180</v>
      </c>
      <c r="L52">
        <v>5</v>
      </c>
      <c r="M52" s="3"/>
    </row>
    <row r="53" spans="1:13" outlineLevel="1">
      <c r="A53">
        <v>3</v>
      </c>
      <c r="B53" s="12">
        <v>14</v>
      </c>
      <c r="C53">
        <v>7</v>
      </c>
      <c r="D53">
        <v>209</v>
      </c>
      <c r="E53" t="s">
        <v>177</v>
      </c>
      <c r="F53" s="11">
        <v>8</v>
      </c>
      <c r="G53" t="s">
        <v>60</v>
      </c>
      <c r="H53" t="s">
        <v>61</v>
      </c>
      <c r="I53">
        <f>$C$39*$H$39/Tabelle3[[#This Row],[Spieler]]</f>
        <v>24</v>
      </c>
      <c r="J53" s="7">
        <v>25</v>
      </c>
      <c r="K53" s="7">
        <f>Tabelle3[[#This Row],[Spieler]]*Tabelle3[[#This Row],[Züge p.S.]]</f>
        <v>175</v>
      </c>
      <c r="L53">
        <v>4</v>
      </c>
      <c r="M53" s="3"/>
    </row>
    <row r="54" spans="1:13" outlineLevel="1">
      <c r="A54">
        <v>3</v>
      </c>
      <c r="B54" s="12">
        <v>15</v>
      </c>
      <c r="C54">
        <v>4</v>
      </c>
      <c r="D54">
        <v>198</v>
      </c>
      <c r="E54" t="s">
        <v>178</v>
      </c>
      <c r="F54" s="11">
        <v>6</v>
      </c>
      <c r="G54" t="s">
        <v>60</v>
      </c>
      <c r="H54" t="s">
        <v>61</v>
      </c>
      <c r="I54">
        <f>$C$39*$H$39/Tabelle3[[#This Row],[Spieler]]</f>
        <v>42</v>
      </c>
      <c r="J54" s="7">
        <v>40</v>
      </c>
      <c r="K54" s="7">
        <f>Tabelle3[[#This Row],[Spieler]]*Tabelle3[[#This Row],[Züge p.S.]]</f>
        <v>160</v>
      </c>
      <c r="L54">
        <v>4</v>
      </c>
      <c r="M54" s="3"/>
    </row>
    <row r="55" spans="1:13" outlineLevel="1">
      <c r="A55">
        <v>3</v>
      </c>
      <c r="B55" s="12">
        <v>16</v>
      </c>
      <c r="C55">
        <v>3</v>
      </c>
      <c r="D55">
        <v>215</v>
      </c>
      <c r="E55" t="s">
        <v>179</v>
      </c>
      <c r="F55" s="11">
        <v>4</v>
      </c>
      <c r="G55" t="s">
        <v>60</v>
      </c>
      <c r="H55" t="s">
        <v>61</v>
      </c>
      <c r="I55">
        <f>$C$39*$H$39/Tabelle3[[#This Row],[Spieler]]</f>
        <v>56</v>
      </c>
      <c r="J55" s="7">
        <v>52</v>
      </c>
      <c r="K55" s="7">
        <f>Tabelle3[[#This Row],[Spieler]]*Tabelle3[[#This Row],[Züge p.S.]]</f>
        <v>156</v>
      </c>
      <c r="L55">
        <v>5</v>
      </c>
      <c r="M55" s="3"/>
    </row>
    <row r="56" spans="1:13" outlineLevel="1">
      <c r="A56">
        <v>3</v>
      </c>
      <c r="B56" s="12">
        <v>17</v>
      </c>
      <c r="C56">
        <v>3</v>
      </c>
      <c r="D56">
        <v>203</v>
      </c>
      <c r="E56" t="s">
        <v>180</v>
      </c>
      <c r="F56" s="11">
        <v>5</v>
      </c>
      <c r="G56" t="s">
        <v>60</v>
      </c>
      <c r="H56" t="s">
        <v>61</v>
      </c>
      <c r="I56">
        <f>$C$39*$H$39/Tabelle3[[#This Row],[Spieler]]</f>
        <v>56</v>
      </c>
      <c r="J56" s="7">
        <v>45</v>
      </c>
      <c r="K56" s="7">
        <f>Tabelle3[[#This Row],[Spieler]]*Tabelle3[[#This Row],[Züge p.S.]]</f>
        <v>135</v>
      </c>
      <c r="L56">
        <v>3</v>
      </c>
      <c r="M56" s="3"/>
    </row>
    <row r="57" spans="1:13" outlineLevel="1">
      <c r="A57">
        <v>3</v>
      </c>
      <c r="B57" s="6">
        <v>18</v>
      </c>
      <c r="C57">
        <v>4</v>
      </c>
      <c r="D57">
        <v>195</v>
      </c>
      <c r="E57" t="s">
        <v>181</v>
      </c>
      <c r="F57" s="11">
        <v>3</v>
      </c>
      <c r="G57" t="s">
        <v>60</v>
      </c>
      <c r="H57" t="s">
        <v>61</v>
      </c>
      <c r="I57">
        <f>$C$39*$H$39/Tabelle3[[#This Row],[Spieler]]</f>
        <v>42</v>
      </c>
      <c r="J57" s="7">
        <v>30</v>
      </c>
      <c r="K57" s="7">
        <f>Tabelle3[[#This Row],[Spieler]]*Tabelle3[[#This Row],[Züge p.S.]]</f>
        <v>120</v>
      </c>
      <c r="L57">
        <v>5</v>
      </c>
      <c r="M57" s="3"/>
    </row>
    <row r="58" spans="1:13" outlineLevel="1">
      <c r="A58">
        <v>3</v>
      </c>
      <c r="B58">
        <v>19</v>
      </c>
      <c r="C58">
        <v>4</v>
      </c>
      <c r="D58">
        <v>193</v>
      </c>
      <c r="E58" t="s">
        <v>182</v>
      </c>
      <c r="F58" s="11">
        <v>5</v>
      </c>
      <c r="G58" t="s">
        <v>60</v>
      </c>
      <c r="H58" t="s">
        <v>61</v>
      </c>
      <c r="I58">
        <f>$C$39*$H$39/Tabelle3[[#This Row],[Spieler]]</f>
        <v>42</v>
      </c>
      <c r="J58" s="7">
        <v>25</v>
      </c>
      <c r="K58" s="7">
        <f>Tabelle3[[#This Row],[Spieler]]*Tabelle3[[#This Row],[Züge p.S.]]</f>
        <v>100</v>
      </c>
      <c r="L58">
        <v>5</v>
      </c>
      <c r="M58" s="3"/>
    </row>
    <row r="59" spans="1:13" outlineLevel="1">
      <c r="A59">
        <v>3</v>
      </c>
      <c r="B59" s="6">
        <v>20</v>
      </c>
      <c r="C59">
        <v>3</v>
      </c>
      <c r="D59">
        <v>217</v>
      </c>
      <c r="E59" t="s">
        <v>183</v>
      </c>
      <c r="F59" s="11">
        <v>6</v>
      </c>
      <c r="G59" t="s">
        <v>60</v>
      </c>
      <c r="H59" t="s">
        <v>61</v>
      </c>
      <c r="I59">
        <f>$C$39*$H$39/Tabelle3[[#This Row],[Spieler]]</f>
        <v>56</v>
      </c>
      <c r="J59" s="7">
        <v>30</v>
      </c>
      <c r="K59" s="7">
        <f>Tabelle3[[#This Row],[Spieler]]*Tabelle3[[#This Row],[Züge p.S.]]</f>
        <v>90</v>
      </c>
      <c r="L59">
        <v>5</v>
      </c>
      <c r="M59" s="3"/>
    </row>
    <row r="60" spans="1:13" ht="18" thickBot="1">
      <c r="A60" s="13" t="s">
        <v>69</v>
      </c>
      <c r="B60" s="13">
        <v>20</v>
      </c>
      <c r="C60" s="13">
        <v>28</v>
      </c>
      <c r="D60" s="13"/>
      <c r="E60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F60" s="13"/>
      <c r="G60" s="13"/>
      <c r="H60" s="13">
        <v>6</v>
      </c>
      <c r="I60" s="13">
        <f>SUM(I61:I80)</f>
        <v>708</v>
      </c>
      <c r="J60" s="17" cm="1">
        <f t="array" ref="J60">SUM(J61:J80*$H$60)</f>
        <v>6390</v>
      </c>
      <c r="K60" s="17">
        <f>Tabelle3[[#This Row],[Spieler]]*Tabelle3[[#This Row],[Züge p.S.]]</f>
        <v>178920</v>
      </c>
      <c r="L60" s="13"/>
      <c r="M60" s="13"/>
    </row>
    <row r="61" spans="1:13" ht="15.75" outlineLevel="1" thickTop="1">
      <c r="A61">
        <v>4</v>
      </c>
      <c r="B61" s="9">
        <v>1</v>
      </c>
      <c r="C61" s="3">
        <v>7</v>
      </c>
      <c r="D61" s="3">
        <v>61</v>
      </c>
      <c r="E61" t="s">
        <v>184</v>
      </c>
      <c r="F61" s="21">
        <v>9</v>
      </c>
      <c r="G61" t="s">
        <v>60</v>
      </c>
      <c r="H61" t="s">
        <v>61</v>
      </c>
      <c r="I61" s="3">
        <f>$C$60*$H$60/Tabelle3[[#This Row],[Spieler]]</f>
        <v>24</v>
      </c>
      <c r="J61" s="7">
        <v>40</v>
      </c>
      <c r="K61" s="7">
        <f>Tabelle3[[#This Row],[Spieler]]*Tabelle3[[#This Row],[Züge p.S.]]</f>
        <v>280</v>
      </c>
      <c r="L61" s="3"/>
      <c r="M61" s="3"/>
    </row>
    <row r="62" spans="1:13" outlineLevel="1">
      <c r="A62">
        <v>4</v>
      </c>
      <c r="B62" s="9">
        <v>2</v>
      </c>
      <c r="C62" s="3">
        <v>7</v>
      </c>
      <c r="D62" s="3">
        <v>62</v>
      </c>
      <c r="E62" t="s">
        <v>185</v>
      </c>
      <c r="F62" s="22">
        <v>20</v>
      </c>
      <c r="G62" t="s">
        <v>60</v>
      </c>
      <c r="H62" t="s">
        <v>61</v>
      </c>
      <c r="I62" s="3">
        <f>$C$60*$H$60/Tabelle3[[#This Row],[Spieler]]</f>
        <v>24</v>
      </c>
      <c r="J62" s="7">
        <v>35</v>
      </c>
      <c r="K62" s="7">
        <f>Tabelle3[[#This Row],[Spieler]]*Tabelle3[[#This Row],[Züge p.S.]]</f>
        <v>245</v>
      </c>
      <c r="L62" s="3"/>
      <c r="M62" s="3"/>
    </row>
    <row r="63" spans="1:13" outlineLevel="1">
      <c r="A63">
        <v>4</v>
      </c>
      <c r="B63" s="9">
        <v>3</v>
      </c>
      <c r="C63" s="3">
        <v>7</v>
      </c>
      <c r="D63" s="3">
        <v>63</v>
      </c>
      <c r="E63" t="s">
        <v>186</v>
      </c>
      <c r="F63" s="22">
        <v>100</v>
      </c>
      <c r="G63" t="s">
        <v>60</v>
      </c>
      <c r="H63" t="s">
        <v>61</v>
      </c>
      <c r="I63" s="3">
        <f>$C$60*$H$60/Tabelle3[[#This Row],[Spieler]]</f>
        <v>24</v>
      </c>
      <c r="J63" s="7">
        <v>35</v>
      </c>
      <c r="K63" s="7">
        <f>Tabelle3[[#This Row],[Spieler]]*Tabelle3[[#This Row],[Züge p.S.]]</f>
        <v>245</v>
      </c>
      <c r="L63" s="3"/>
      <c r="M63" s="3"/>
    </row>
    <row r="64" spans="1:13" outlineLevel="1">
      <c r="A64">
        <v>4</v>
      </c>
      <c r="B64" s="9">
        <v>4</v>
      </c>
      <c r="C64" s="3">
        <v>6</v>
      </c>
      <c r="D64" s="3">
        <v>64</v>
      </c>
      <c r="E64" t="s">
        <v>187</v>
      </c>
      <c r="F64" s="22">
        <v>0</v>
      </c>
      <c r="G64" t="s">
        <v>60</v>
      </c>
      <c r="H64" t="s">
        <v>61</v>
      </c>
      <c r="I64" s="3">
        <f>$C$60*$H$60/Tabelle3[[#This Row],[Spieler]]</f>
        <v>28</v>
      </c>
      <c r="J64" s="7">
        <v>60</v>
      </c>
      <c r="K64" s="7">
        <f>Tabelle3[[#This Row],[Spieler]]*Tabelle3[[#This Row],[Züge p.S.]]</f>
        <v>360</v>
      </c>
      <c r="L64" s="3"/>
      <c r="M64" s="3"/>
    </row>
    <row r="65" spans="1:13" outlineLevel="1">
      <c r="A65">
        <v>4</v>
      </c>
      <c r="B65" s="9">
        <v>5</v>
      </c>
      <c r="C65" s="3">
        <v>6</v>
      </c>
      <c r="D65" s="3">
        <v>65</v>
      </c>
      <c r="E65" t="s">
        <v>188</v>
      </c>
      <c r="F65" s="22">
        <v>3</v>
      </c>
      <c r="G65" t="s">
        <v>60</v>
      </c>
      <c r="H65" t="s">
        <v>61</v>
      </c>
      <c r="I65" s="3">
        <f>$C$60*$H$60/Tabelle3[[#This Row],[Spieler]]</f>
        <v>28</v>
      </c>
      <c r="J65" s="7">
        <v>60</v>
      </c>
      <c r="K65" s="7">
        <f>Tabelle3[[#This Row],[Spieler]]*Tabelle3[[#This Row],[Züge p.S.]]</f>
        <v>360</v>
      </c>
      <c r="L65" s="3"/>
      <c r="M65" s="3"/>
    </row>
    <row r="66" spans="1:13" outlineLevel="1">
      <c r="A66">
        <v>4</v>
      </c>
      <c r="B66" s="9">
        <v>6</v>
      </c>
      <c r="C66" s="3">
        <v>6</v>
      </c>
      <c r="D66" s="3">
        <v>66</v>
      </c>
      <c r="E66" t="s">
        <v>189</v>
      </c>
      <c r="F66" s="23">
        <v>0</v>
      </c>
      <c r="G66" t="s">
        <v>60</v>
      </c>
      <c r="H66" t="s">
        <v>61</v>
      </c>
      <c r="I66" s="3">
        <f>$C$60*$H$60/Tabelle3[[#This Row],[Spieler]]</f>
        <v>28</v>
      </c>
      <c r="J66" s="7">
        <v>50</v>
      </c>
      <c r="K66" s="7">
        <f>Tabelle3[[#This Row],[Spieler]]*Tabelle3[[#This Row],[Züge p.S.]]</f>
        <v>300</v>
      </c>
      <c r="L66" s="3"/>
      <c r="M66" s="3"/>
    </row>
    <row r="67" spans="1:13" outlineLevel="1">
      <c r="A67">
        <v>4</v>
      </c>
      <c r="B67" s="9">
        <v>7</v>
      </c>
      <c r="C67" s="3">
        <v>6</v>
      </c>
      <c r="D67" s="3">
        <v>67</v>
      </c>
      <c r="E67" t="s">
        <v>190</v>
      </c>
      <c r="F67" s="23">
        <v>1</v>
      </c>
      <c r="G67" t="s">
        <v>60</v>
      </c>
      <c r="H67" t="s">
        <v>61</v>
      </c>
      <c r="I67" s="3">
        <f>$C$60*$H$60/Tabelle3[[#This Row],[Spieler]]</f>
        <v>28</v>
      </c>
      <c r="J67" s="7">
        <v>40</v>
      </c>
      <c r="K67" s="7">
        <f>Tabelle3[[#This Row],[Spieler]]*Tabelle3[[#This Row],[Züge p.S.]]</f>
        <v>240</v>
      </c>
      <c r="L67" s="3"/>
      <c r="M67" s="3"/>
    </row>
    <row r="68" spans="1:13" outlineLevel="1">
      <c r="A68">
        <v>4</v>
      </c>
      <c r="B68" s="9">
        <v>8</v>
      </c>
      <c r="C68" s="3">
        <v>4</v>
      </c>
      <c r="D68" s="3">
        <v>68</v>
      </c>
      <c r="E68" t="s">
        <v>191</v>
      </c>
      <c r="F68" s="22">
        <v>16</v>
      </c>
      <c r="G68" t="s">
        <v>60</v>
      </c>
      <c r="H68" t="s">
        <v>61</v>
      </c>
      <c r="I68" s="3">
        <f>$C$60*$H$60/Tabelle3[[#This Row],[Spieler]]</f>
        <v>42</v>
      </c>
      <c r="J68" s="7">
        <v>70</v>
      </c>
      <c r="K68" s="7">
        <f>Tabelle3[[#This Row],[Spieler]]*Tabelle3[[#This Row],[Züge p.S.]]</f>
        <v>280</v>
      </c>
      <c r="L68" s="3"/>
      <c r="M68" s="3"/>
    </row>
    <row r="69" spans="1:13" outlineLevel="1">
      <c r="A69">
        <v>4</v>
      </c>
      <c r="B69" s="9">
        <v>9</v>
      </c>
      <c r="C69" s="3">
        <v>4</v>
      </c>
      <c r="D69" s="3">
        <v>69</v>
      </c>
      <c r="E69" t="s">
        <v>192</v>
      </c>
      <c r="F69" s="22">
        <v>0</v>
      </c>
      <c r="G69" t="s">
        <v>60</v>
      </c>
      <c r="H69" t="s">
        <v>61</v>
      </c>
      <c r="I69" s="3">
        <f>$C$60*$H$60/Tabelle3[[#This Row],[Spieler]]</f>
        <v>42</v>
      </c>
      <c r="J69" s="7">
        <v>70</v>
      </c>
      <c r="K69" s="7">
        <f>Tabelle3[[#This Row],[Spieler]]*Tabelle3[[#This Row],[Züge p.S.]]</f>
        <v>280</v>
      </c>
      <c r="L69" s="3"/>
      <c r="M69" s="3"/>
    </row>
    <row r="70" spans="1:13" outlineLevel="1">
      <c r="A70">
        <v>4</v>
      </c>
      <c r="B70" s="9">
        <v>10</v>
      </c>
      <c r="C70" s="3">
        <v>4</v>
      </c>
      <c r="D70" s="3">
        <v>70</v>
      </c>
      <c r="E70" t="s">
        <v>193</v>
      </c>
      <c r="F70" s="23">
        <v>2</v>
      </c>
      <c r="G70" t="s">
        <v>60</v>
      </c>
      <c r="H70" t="s">
        <v>61</v>
      </c>
      <c r="I70" s="3">
        <f>$C$60*$H$60/Tabelle3[[#This Row],[Spieler]]</f>
        <v>42</v>
      </c>
      <c r="J70" s="7">
        <v>70</v>
      </c>
      <c r="K70" s="7">
        <f>Tabelle3[[#This Row],[Spieler]]*Tabelle3[[#This Row],[Züge p.S.]]</f>
        <v>280</v>
      </c>
      <c r="L70" s="3"/>
      <c r="M70" s="3"/>
    </row>
    <row r="71" spans="1:13" outlineLevel="1">
      <c r="A71">
        <v>4</v>
      </c>
      <c r="B71" s="9">
        <v>11</v>
      </c>
      <c r="C71" s="3">
        <v>7</v>
      </c>
      <c r="D71" s="3">
        <v>71</v>
      </c>
      <c r="E71" t="s">
        <v>194</v>
      </c>
      <c r="F71" s="23">
        <v>1</v>
      </c>
      <c r="G71" t="s">
        <v>60</v>
      </c>
      <c r="H71" t="s">
        <v>61</v>
      </c>
      <c r="I71" s="3">
        <f>$C$60*$H$60/Tabelle3[[#This Row],[Spieler]]</f>
        <v>24</v>
      </c>
      <c r="J71" s="7">
        <v>35</v>
      </c>
      <c r="K71" s="7">
        <f>Tabelle3[[#This Row],[Spieler]]*Tabelle3[[#This Row],[Züge p.S.]]</f>
        <v>245</v>
      </c>
      <c r="L71" s="3"/>
      <c r="M71" s="3"/>
    </row>
    <row r="72" spans="1:13" outlineLevel="1">
      <c r="A72">
        <v>4</v>
      </c>
      <c r="B72" s="9">
        <v>12</v>
      </c>
      <c r="C72" s="3">
        <v>6</v>
      </c>
      <c r="D72" s="3">
        <v>72</v>
      </c>
      <c r="E72" t="s">
        <v>195</v>
      </c>
      <c r="F72" s="23">
        <v>1</v>
      </c>
      <c r="G72" t="s">
        <v>60</v>
      </c>
      <c r="H72" t="s">
        <v>61</v>
      </c>
      <c r="I72" s="3">
        <f>$C$60*$H$60/Tabelle3[[#This Row],[Spieler]]</f>
        <v>28</v>
      </c>
      <c r="J72" s="7">
        <v>40</v>
      </c>
      <c r="K72" s="7">
        <f>Tabelle3[[#This Row],[Spieler]]*Tabelle3[[#This Row],[Züge p.S.]]</f>
        <v>240</v>
      </c>
      <c r="L72" s="3"/>
      <c r="M72" s="3"/>
    </row>
    <row r="73" spans="1:13" outlineLevel="1">
      <c r="A73">
        <v>4</v>
      </c>
      <c r="B73" s="9">
        <v>13</v>
      </c>
      <c r="C73" s="3">
        <v>4</v>
      </c>
      <c r="D73" s="3">
        <v>73</v>
      </c>
      <c r="E73" t="s">
        <v>196</v>
      </c>
      <c r="F73" s="22">
        <v>2</v>
      </c>
      <c r="G73" t="s">
        <v>60</v>
      </c>
      <c r="H73" t="s">
        <v>61</v>
      </c>
      <c r="I73" s="3">
        <f>$C$60*$H$60/Tabelle3[[#This Row],[Spieler]]</f>
        <v>42</v>
      </c>
      <c r="J73" s="7">
        <v>65</v>
      </c>
      <c r="K73" s="7">
        <f>Tabelle3[[#This Row],[Spieler]]*Tabelle3[[#This Row],[Züge p.S.]]</f>
        <v>260</v>
      </c>
      <c r="L73" s="3"/>
      <c r="M73" s="3"/>
    </row>
    <row r="74" spans="1:13" outlineLevel="1">
      <c r="A74">
        <v>4</v>
      </c>
      <c r="B74" s="9">
        <v>14</v>
      </c>
      <c r="C74" s="3">
        <v>7</v>
      </c>
      <c r="D74" s="3">
        <v>74</v>
      </c>
      <c r="E74" t="s">
        <v>197</v>
      </c>
      <c r="F74" s="22">
        <v>6</v>
      </c>
      <c r="G74" t="s">
        <v>60</v>
      </c>
      <c r="H74" t="s">
        <v>61</v>
      </c>
      <c r="I74" s="3">
        <f>$C$60*$H$60/Tabelle3[[#This Row],[Spieler]]</f>
        <v>24</v>
      </c>
      <c r="J74" s="7">
        <v>45</v>
      </c>
      <c r="K74" s="7">
        <f>Tabelle3[[#This Row],[Spieler]]*Tabelle3[[#This Row],[Züge p.S.]]</f>
        <v>315</v>
      </c>
      <c r="L74" s="3"/>
      <c r="M74" s="3"/>
    </row>
    <row r="75" spans="1:13" outlineLevel="1">
      <c r="A75">
        <v>4</v>
      </c>
      <c r="B75" s="9">
        <v>15</v>
      </c>
      <c r="C75" s="3">
        <v>3</v>
      </c>
      <c r="D75" s="3">
        <v>75</v>
      </c>
      <c r="E75" t="s">
        <v>198</v>
      </c>
      <c r="F75" s="22">
        <v>4</v>
      </c>
      <c r="G75" t="s">
        <v>60</v>
      </c>
      <c r="H75" t="s">
        <v>61</v>
      </c>
      <c r="I75" s="3">
        <f>$C$60*$H$60/Tabelle3[[#This Row],[Spieler]]</f>
        <v>56</v>
      </c>
      <c r="J75" s="7">
        <v>60</v>
      </c>
      <c r="K75" s="7">
        <f>Tabelle3[[#This Row],[Spieler]]*Tabelle3[[#This Row],[Züge p.S.]]</f>
        <v>180</v>
      </c>
      <c r="L75" s="3"/>
      <c r="M75" s="3"/>
    </row>
    <row r="76" spans="1:13" outlineLevel="1">
      <c r="A76">
        <v>4</v>
      </c>
      <c r="B76" s="9">
        <v>16</v>
      </c>
      <c r="C76" s="3">
        <v>3</v>
      </c>
      <c r="D76" s="3">
        <v>76</v>
      </c>
      <c r="E76" t="s">
        <v>199</v>
      </c>
      <c r="F76" s="23">
        <v>0</v>
      </c>
      <c r="G76" t="s">
        <v>60</v>
      </c>
      <c r="H76" t="s">
        <v>61</v>
      </c>
      <c r="I76" s="3">
        <f>$C$60*$H$60/Tabelle3[[#This Row],[Spieler]]</f>
        <v>56</v>
      </c>
      <c r="J76" s="7">
        <v>70</v>
      </c>
      <c r="K76" s="7">
        <f>Tabelle3[[#This Row],[Spieler]]*Tabelle3[[#This Row],[Züge p.S.]]</f>
        <v>210</v>
      </c>
      <c r="L76" s="3"/>
      <c r="M76" s="3"/>
    </row>
    <row r="77" spans="1:13" outlineLevel="1">
      <c r="A77">
        <v>4</v>
      </c>
      <c r="B77" s="9">
        <v>17</v>
      </c>
      <c r="C77" s="3">
        <v>6</v>
      </c>
      <c r="D77" s="3">
        <v>77</v>
      </c>
      <c r="E77" t="s">
        <v>200</v>
      </c>
      <c r="F77" s="22">
        <v>9</v>
      </c>
      <c r="G77" t="s">
        <v>60</v>
      </c>
      <c r="H77" t="s">
        <v>61</v>
      </c>
      <c r="I77" s="3">
        <f>$C$60*$H$60/Tabelle3[[#This Row],[Spieler]]</f>
        <v>28</v>
      </c>
      <c r="J77" s="7">
        <v>35</v>
      </c>
      <c r="K77" s="7">
        <f>Tabelle3[[#This Row],[Spieler]]*Tabelle3[[#This Row],[Züge p.S.]]</f>
        <v>210</v>
      </c>
      <c r="L77" s="3"/>
      <c r="M77" s="3"/>
    </row>
    <row r="78" spans="1:13" outlineLevel="1">
      <c r="A78">
        <v>4</v>
      </c>
      <c r="B78" s="9">
        <v>18</v>
      </c>
      <c r="C78" s="3">
        <v>4</v>
      </c>
      <c r="D78" s="3">
        <v>78</v>
      </c>
      <c r="E78" t="s">
        <v>201</v>
      </c>
      <c r="F78" s="23">
        <v>0</v>
      </c>
      <c r="G78" t="s">
        <v>60</v>
      </c>
      <c r="H78" t="s">
        <v>61</v>
      </c>
      <c r="I78" s="3">
        <f>$C$60*$H$60/Tabelle3[[#This Row],[Spieler]]</f>
        <v>42</v>
      </c>
      <c r="J78" s="7">
        <v>55</v>
      </c>
      <c r="K78" s="7">
        <f>Tabelle3[[#This Row],[Spieler]]*Tabelle3[[#This Row],[Züge p.S.]]</f>
        <v>220</v>
      </c>
      <c r="L78" s="3"/>
      <c r="M78" s="3"/>
    </row>
    <row r="79" spans="1:13" outlineLevel="1">
      <c r="A79">
        <v>4</v>
      </c>
      <c r="B79" s="9">
        <v>19</v>
      </c>
      <c r="C79" s="3">
        <v>4</v>
      </c>
      <c r="D79" s="3">
        <v>79</v>
      </c>
      <c r="E79" t="s">
        <v>202</v>
      </c>
      <c r="F79" s="22">
        <v>7</v>
      </c>
      <c r="G79" t="s">
        <v>60</v>
      </c>
      <c r="H79" t="s">
        <v>61</v>
      </c>
      <c r="I79" s="3">
        <f>$C$60*$H$60/Tabelle3[[#This Row],[Spieler]]</f>
        <v>42</v>
      </c>
      <c r="J79" s="7">
        <v>45</v>
      </c>
      <c r="K79" s="7">
        <f>Tabelle3[[#This Row],[Spieler]]*Tabelle3[[#This Row],[Züge p.S.]]</f>
        <v>180</v>
      </c>
      <c r="L79" s="3"/>
      <c r="M79" s="3"/>
    </row>
    <row r="80" spans="1:13" outlineLevel="1">
      <c r="A80">
        <v>4</v>
      </c>
      <c r="B80" s="9">
        <v>20</v>
      </c>
      <c r="C80" s="3">
        <v>3</v>
      </c>
      <c r="D80" s="3">
        <v>80</v>
      </c>
      <c r="E80" t="s">
        <v>203</v>
      </c>
      <c r="F80" s="23">
        <v>1</v>
      </c>
      <c r="G80" t="s">
        <v>60</v>
      </c>
      <c r="H80" t="s">
        <v>61</v>
      </c>
      <c r="I80" s="3">
        <f>$C$60*$H$60/Tabelle3[[#This Row],[Spieler]]</f>
        <v>56</v>
      </c>
      <c r="J80" s="7">
        <v>85</v>
      </c>
      <c r="K80" s="7">
        <f>Tabelle3[[#This Row],[Spieler]]*Tabelle3[[#This Row],[Züge p.S.]]</f>
        <v>255</v>
      </c>
      <c r="L80" s="3"/>
      <c r="M80" s="3"/>
    </row>
    <row r="81" spans="1:13" ht="18" thickBot="1">
      <c r="A81" s="13" t="s">
        <v>74</v>
      </c>
      <c r="B81" s="13">
        <v>25</v>
      </c>
      <c r="C81" s="13">
        <v>30</v>
      </c>
      <c r="D81" s="13"/>
      <c r="E81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7 / 9 / 6 / 0 / 0 / 0 / 0</v>
      </c>
      <c r="F81" s="13"/>
      <c r="G81" s="13"/>
      <c r="H81" s="13">
        <v>6</v>
      </c>
      <c r="I81" s="13">
        <f>SUM(I82:I106)</f>
        <v>999</v>
      </c>
      <c r="J81" s="17" cm="1">
        <f t="array" ref="J81">SUM(J82:J106*$H$81)</f>
        <v>12210</v>
      </c>
      <c r="K81" s="17">
        <f>Tabelle3[[#This Row],[Spieler]]*Tabelle3[[#This Row],[Züge p.S.]]</f>
        <v>366300</v>
      </c>
      <c r="L81" s="13"/>
      <c r="M81" s="13"/>
    </row>
    <row r="82" spans="1:13" ht="15.75" outlineLevel="1" thickTop="1">
      <c r="A82">
        <v>5</v>
      </c>
      <c r="B82" s="18">
        <v>1</v>
      </c>
      <c r="C82" s="24">
        <v>5</v>
      </c>
      <c r="D82" s="24">
        <v>96</v>
      </c>
      <c r="E82" t="s">
        <v>204</v>
      </c>
      <c r="F82" s="24">
        <v>13</v>
      </c>
      <c r="G82" s="24" t="s">
        <v>60</v>
      </c>
      <c r="H82" s="24" t="s">
        <v>61</v>
      </c>
      <c r="I82" s="3">
        <f>$C$81*$H$81/Tabelle3[[#This Row],[Spieler]]</f>
        <v>36</v>
      </c>
      <c r="J82" s="7">
        <v>120</v>
      </c>
      <c r="K82" s="7">
        <f>Tabelle3[[#This Row],[Spieler]]*Tabelle3[[#This Row],[Züge p.S.]]</f>
        <v>600</v>
      </c>
      <c r="L82" s="24">
        <v>3</v>
      </c>
      <c r="M82" s="24"/>
    </row>
    <row r="83" spans="1:13" outlineLevel="1">
      <c r="A83">
        <v>5</v>
      </c>
      <c r="B83" s="18">
        <v>2</v>
      </c>
      <c r="C83" s="24">
        <v>5</v>
      </c>
      <c r="D83" s="24">
        <v>237</v>
      </c>
      <c r="E83" t="s">
        <v>205</v>
      </c>
      <c r="F83" s="24">
        <v>1</v>
      </c>
      <c r="G83" s="24" t="s">
        <v>60</v>
      </c>
      <c r="H83" s="24" t="s">
        <v>61</v>
      </c>
      <c r="I83" s="3">
        <f>$C$81*$H$81/Tabelle3[[#This Row],[Spieler]]</f>
        <v>36</v>
      </c>
      <c r="J83" s="7">
        <v>140</v>
      </c>
      <c r="K83" s="7">
        <f>Tabelle3[[#This Row],[Spieler]]*Tabelle3[[#This Row],[Züge p.S.]]</f>
        <v>700</v>
      </c>
      <c r="L83" s="24">
        <v>4</v>
      </c>
      <c r="M83" s="24"/>
    </row>
    <row r="84" spans="1:13" outlineLevel="1">
      <c r="A84">
        <v>5</v>
      </c>
      <c r="B84" s="18">
        <v>3</v>
      </c>
      <c r="C84" s="24">
        <v>5</v>
      </c>
      <c r="D84" s="24">
        <v>241</v>
      </c>
      <c r="E84" t="s">
        <v>206</v>
      </c>
      <c r="F84" s="24">
        <v>11</v>
      </c>
      <c r="G84" s="24" t="s">
        <v>60</v>
      </c>
      <c r="H84" s="24" t="s">
        <v>61</v>
      </c>
      <c r="I84" s="3">
        <f>$C$81*$H$81/Tabelle3[[#This Row],[Spieler]]</f>
        <v>36</v>
      </c>
      <c r="J84" s="7">
        <v>110</v>
      </c>
      <c r="K84" s="7">
        <f>Tabelle3[[#This Row],[Spieler]]*Tabelle3[[#This Row],[Züge p.S.]]</f>
        <v>550</v>
      </c>
      <c r="L84" s="24">
        <v>3</v>
      </c>
      <c r="M84" s="24"/>
    </row>
    <row r="85" spans="1:13" outlineLevel="1">
      <c r="A85">
        <v>5</v>
      </c>
      <c r="B85" s="18">
        <v>4</v>
      </c>
      <c r="C85" s="26">
        <v>6</v>
      </c>
      <c r="D85" s="26">
        <v>238</v>
      </c>
      <c r="E85" t="s">
        <v>207</v>
      </c>
      <c r="F85" s="26">
        <v>0</v>
      </c>
      <c r="G85" s="26" t="s">
        <v>60</v>
      </c>
      <c r="H85" s="26" t="s">
        <v>61</v>
      </c>
      <c r="I85" s="3">
        <f>$C$81*$H$81/Tabelle3[[#This Row],[Spieler]]</f>
        <v>30</v>
      </c>
      <c r="J85" s="25">
        <v>100</v>
      </c>
      <c r="K85" s="7">
        <f>Tabelle3[[#This Row],[Spieler]]*Tabelle3[[#This Row],[Züge p.S.]]</f>
        <v>600</v>
      </c>
      <c r="L85" s="24">
        <v>2</v>
      </c>
      <c r="M85" s="24"/>
    </row>
    <row r="86" spans="1:13" outlineLevel="1">
      <c r="A86">
        <v>5</v>
      </c>
      <c r="B86" s="18">
        <v>5</v>
      </c>
      <c r="C86" s="24">
        <v>6</v>
      </c>
      <c r="D86" s="24">
        <v>125</v>
      </c>
      <c r="E86" t="s">
        <v>208</v>
      </c>
      <c r="F86" s="24">
        <v>15</v>
      </c>
      <c r="G86" s="24" t="s">
        <v>60</v>
      </c>
      <c r="H86" s="24" t="s">
        <v>61</v>
      </c>
      <c r="I86" s="3">
        <f>$C$81*$H$81/Tabelle3[[#This Row],[Spieler]]</f>
        <v>30</v>
      </c>
      <c r="J86" s="7">
        <v>100</v>
      </c>
      <c r="K86" s="7">
        <f>Tabelle3[[#This Row],[Spieler]]*Tabelle3[[#This Row],[Züge p.S.]]</f>
        <v>600</v>
      </c>
      <c r="L86" s="24">
        <v>2</v>
      </c>
      <c r="M86" s="24"/>
    </row>
    <row r="87" spans="1:13" outlineLevel="1">
      <c r="A87">
        <v>5</v>
      </c>
      <c r="B87" s="18">
        <v>6</v>
      </c>
      <c r="C87" s="24">
        <v>5</v>
      </c>
      <c r="D87" s="24">
        <v>242</v>
      </c>
      <c r="E87" t="s">
        <v>209</v>
      </c>
      <c r="F87" s="24">
        <v>27</v>
      </c>
      <c r="G87" s="24" t="s">
        <v>60</v>
      </c>
      <c r="H87" s="24" t="s">
        <v>61</v>
      </c>
      <c r="I87" s="3">
        <f>$C$81*$H$81/Tabelle3[[#This Row],[Spieler]]</f>
        <v>36</v>
      </c>
      <c r="J87" s="7">
        <v>120</v>
      </c>
      <c r="K87" s="7">
        <f>Tabelle3[[#This Row],[Spieler]]*Tabelle3[[#This Row],[Züge p.S.]]</f>
        <v>600</v>
      </c>
      <c r="L87" s="24">
        <v>3</v>
      </c>
      <c r="M87" s="24"/>
    </row>
    <row r="88" spans="1:13" outlineLevel="1">
      <c r="A88">
        <v>5</v>
      </c>
      <c r="B88" s="18">
        <v>7</v>
      </c>
      <c r="C88" s="24">
        <v>5</v>
      </c>
      <c r="D88" s="24">
        <v>10008</v>
      </c>
      <c r="E88" t="s">
        <v>210</v>
      </c>
      <c r="F88" s="24">
        <v>1</v>
      </c>
      <c r="G88" s="24" t="s">
        <v>60</v>
      </c>
      <c r="H88" s="24" t="s">
        <v>61</v>
      </c>
      <c r="I88" s="3">
        <f>$C$81*$H$81/Tabelle3[[#This Row],[Spieler]]</f>
        <v>36</v>
      </c>
      <c r="J88" s="7">
        <v>100</v>
      </c>
      <c r="K88" s="7">
        <f>Tabelle3[[#This Row],[Spieler]]*Tabelle3[[#This Row],[Züge p.S.]]</f>
        <v>500</v>
      </c>
      <c r="L88" s="24">
        <v>5</v>
      </c>
      <c r="M88" s="24"/>
    </row>
    <row r="89" spans="1:13" outlineLevel="1">
      <c r="A89">
        <v>5</v>
      </c>
      <c r="B89" s="18">
        <v>8</v>
      </c>
      <c r="C89" s="24">
        <v>4</v>
      </c>
      <c r="D89" s="24">
        <v>230</v>
      </c>
      <c r="E89" t="s">
        <v>211</v>
      </c>
      <c r="F89" s="24">
        <v>42</v>
      </c>
      <c r="G89" s="24" t="s">
        <v>60</v>
      </c>
      <c r="H89" s="24" t="s">
        <v>61</v>
      </c>
      <c r="I89" s="3">
        <f>$C$81*$H$81/Tabelle3[[#This Row],[Spieler]]</f>
        <v>45</v>
      </c>
      <c r="J89" s="7">
        <v>140</v>
      </c>
      <c r="K89" s="7">
        <f>Tabelle3[[#This Row],[Spieler]]*Tabelle3[[#This Row],[Züge p.S.]]</f>
        <v>560</v>
      </c>
      <c r="L89" s="24">
        <v>3</v>
      </c>
      <c r="M89" s="24"/>
    </row>
    <row r="90" spans="1:13" outlineLevel="1">
      <c r="A90">
        <v>5</v>
      </c>
      <c r="B90" s="18">
        <v>9</v>
      </c>
      <c r="C90" s="26">
        <v>6</v>
      </c>
      <c r="D90" s="26">
        <v>175</v>
      </c>
      <c r="E90" t="s">
        <v>212</v>
      </c>
      <c r="F90" s="26">
        <v>17</v>
      </c>
      <c r="G90" s="26" t="s">
        <v>60</v>
      </c>
      <c r="H90" s="26" t="s">
        <v>61</v>
      </c>
      <c r="I90" s="3">
        <f>$C$81*$H$81/Tabelle3[[#This Row],[Spieler]]</f>
        <v>30</v>
      </c>
      <c r="J90" s="25">
        <v>90</v>
      </c>
      <c r="K90" s="7">
        <f>Tabelle3[[#This Row],[Spieler]]*Tabelle3[[#This Row],[Züge p.S.]]</f>
        <v>540</v>
      </c>
      <c r="L90" s="24">
        <v>4</v>
      </c>
      <c r="M90" s="24"/>
    </row>
    <row r="91" spans="1:13" outlineLevel="1">
      <c r="A91">
        <v>5</v>
      </c>
      <c r="B91" s="18">
        <v>10</v>
      </c>
      <c r="C91" s="24">
        <v>4</v>
      </c>
      <c r="D91" s="24">
        <v>234</v>
      </c>
      <c r="E91" t="s">
        <v>213</v>
      </c>
      <c r="F91" s="24">
        <v>4</v>
      </c>
      <c r="G91" s="24" t="s">
        <v>60</v>
      </c>
      <c r="H91" s="24" t="s">
        <v>61</v>
      </c>
      <c r="I91" s="3">
        <f>$C$81*$H$81/Tabelle3[[#This Row],[Spieler]]</f>
        <v>45</v>
      </c>
      <c r="J91" s="7">
        <v>135</v>
      </c>
      <c r="K91" s="7">
        <f>Tabelle3[[#This Row],[Spieler]]*Tabelle3[[#This Row],[Züge p.S.]]</f>
        <v>540</v>
      </c>
      <c r="L91" s="24">
        <v>5</v>
      </c>
      <c r="M91" s="24"/>
    </row>
    <row r="92" spans="1:13" outlineLevel="1">
      <c r="A92">
        <v>5</v>
      </c>
      <c r="B92" s="18">
        <v>11</v>
      </c>
      <c r="C92" s="24">
        <v>5</v>
      </c>
      <c r="D92" s="24">
        <v>10006</v>
      </c>
      <c r="E92" t="s">
        <v>214</v>
      </c>
      <c r="F92" s="24">
        <v>11</v>
      </c>
      <c r="G92" s="24" t="s">
        <v>60</v>
      </c>
      <c r="H92" s="24" t="s">
        <v>61</v>
      </c>
      <c r="I92" s="3">
        <f>$C$81*$H$81/Tabelle3[[#This Row],[Spieler]]</f>
        <v>36</v>
      </c>
      <c r="J92" s="7">
        <v>90</v>
      </c>
      <c r="K92" s="7">
        <f>Tabelle3[[#This Row],[Spieler]]*Tabelle3[[#This Row],[Züge p.S.]]</f>
        <v>450</v>
      </c>
      <c r="L92" s="24">
        <v>3</v>
      </c>
      <c r="M92" s="24"/>
    </row>
    <row r="93" spans="1:13" outlineLevel="1">
      <c r="A93">
        <v>5</v>
      </c>
      <c r="B93" s="18">
        <v>12</v>
      </c>
      <c r="C93" s="24">
        <v>4</v>
      </c>
      <c r="D93" s="24">
        <v>122</v>
      </c>
      <c r="E93" t="s">
        <v>215</v>
      </c>
      <c r="F93" s="24">
        <v>1</v>
      </c>
      <c r="G93" s="24" t="s">
        <v>60</v>
      </c>
      <c r="H93" s="24" t="s">
        <v>61</v>
      </c>
      <c r="I93" s="3">
        <f>$C$81*$H$81/Tabelle3[[#This Row],[Spieler]]</f>
        <v>45</v>
      </c>
      <c r="J93" s="7">
        <v>115</v>
      </c>
      <c r="K93" s="7">
        <f>Tabelle3[[#This Row],[Spieler]]*Tabelle3[[#This Row],[Züge p.S.]]</f>
        <v>460</v>
      </c>
      <c r="L93" s="24">
        <v>3</v>
      </c>
      <c r="M93" s="24" t="s">
        <v>64</v>
      </c>
    </row>
    <row r="94" spans="1:13" outlineLevel="1">
      <c r="A94">
        <v>5</v>
      </c>
      <c r="B94" s="18">
        <v>13</v>
      </c>
      <c r="C94" s="24">
        <v>5</v>
      </c>
      <c r="D94" s="24">
        <v>188</v>
      </c>
      <c r="E94" t="s">
        <v>149</v>
      </c>
      <c r="F94" s="24">
        <v>10</v>
      </c>
      <c r="G94" s="24" t="s">
        <v>60</v>
      </c>
      <c r="H94" s="24" t="s">
        <v>61</v>
      </c>
      <c r="I94" s="3">
        <f>$C$81*$H$81/Tabelle3[[#This Row],[Spieler]]</f>
        <v>36</v>
      </c>
      <c r="J94" s="7">
        <v>70</v>
      </c>
      <c r="K94" s="7">
        <f>Tabelle3[[#This Row],[Spieler]]*Tabelle3[[#This Row],[Züge p.S.]]</f>
        <v>350</v>
      </c>
      <c r="L94" s="24">
        <v>2</v>
      </c>
      <c r="M94" s="24"/>
    </row>
    <row r="95" spans="1:13" outlineLevel="1">
      <c r="A95">
        <v>5</v>
      </c>
      <c r="B95" s="18">
        <v>14</v>
      </c>
      <c r="C95" s="24">
        <v>6</v>
      </c>
      <c r="D95" s="24">
        <v>173</v>
      </c>
      <c r="E95" t="s">
        <v>216</v>
      </c>
      <c r="F95" s="24">
        <v>5</v>
      </c>
      <c r="G95" s="24" t="s">
        <v>60</v>
      </c>
      <c r="H95" s="24" t="s">
        <v>61</v>
      </c>
      <c r="I95" s="3">
        <f>$C$81*$H$81/Tabelle3[[#This Row],[Spieler]]</f>
        <v>30</v>
      </c>
      <c r="J95" s="7">
        <v>60</v>
      </c>
      <c r="K95" s="7">
        <f>Tabelle3[[#This Row],[Spieler]]*Tabelle3[[#This Row],[Züge p.S.]]</f>
        <v>360</v>
      </c>
      <c r="L95" s="24">
        <v>1</v>
      </c>
      <c r="M95" s="24"/>
    </row>
    <row r="96" spans="1:13" outlineLevel="1">
      <c r="A96">
        <v>5</v>
      </c>
      <c r="B96" s="18">
        <v>15</v>
      </c>
      <c r="C96" s="24">
        <v>4</v>
      </c>
      <c r="D96" s="24">
        <v>236</v>
      </c>
      <c r="E96" t="s">
        <v>217</v>
      </c>
      <c r="F96" s="24">
        <v>13</v>
      </c>
      <c r="G96" s="24" t="s">
        <v>60</v>
      </c>
      <c r="H96" s="24" t="s">
        <v>61</v>
      </c>
      <c r="I96" s="3">
        <f>$C$81*$H$81/Tabelle3[[#This Row],[Spieler]]</f>
        <v>45</v>
      </c>
      <c r="J96" s="7">
        <v>90</v>
      </c>
      <c r="K96" s="7">
        <f>Tabelle3[[#This Row],[Spieler]]*Tabelle3[[#This Row],[Züge p.S.]]</f>
        <v>360</v>
      </c>
      <c r="L96" s="24">
        <v>4</v>
      </c>
      <c r="M96" s="24"/>
    </row>
    <row r="97" spans="1:13" outlineLevel="1">
      <c r="A97">
        <v>5</v>
      </c>
      <c r="B97" s="18">
        <v>16</v>
      </c>
      <c r="C97" s="24">
        <v>6</v>
      </c>
      <c r="D97" s="24">
        <v>10015</v>
      </c>
      <c r="E97" t="s">
        <v>218</v>
      </c>
      <c r="F97" s="24">
        <v>7</v>
      </c>
      <c r="G97" s="24" t="s">
        <v>60</v>
      </c>
      <c r="H97" s="24" t="s">
        <v>61</v>
      </c>
      <c r="I97" s="3">
        <f>$C$81*$H$81/Tabelle3[[#This Row],[Spieler]]</f>
        <v>30</v>
      </c>
      <c r="J97" s="7">
        <v>50</v>
      </c>
      <c r="K97" s="7">
        <f>Tabelle3[[#This Row],[Spieler]]*Tabelle3[[#This Row],[Züge p.S.]]</f>
        <v>300</v>
      </c>
      <c r="L97" s="24">
        <v>4</v>
      </c>
      <c r="M97" s="24"/>
    </row>
    <row r="98" spans="1:13" outlineLevel="1">
      <c r="A98">
        <v>5</v>
      </c>
      <c r="B98" s="18">
        <v>17</v>
      </c>
      <c r="C98" s="24">
        <v>5</v>
      </c>
      <c r="D98" s="24">
        <v>231</v>
      </c>
      <c r="E98" t="s">
        <v>219</v>
      </c>
      <c r="F98" s="24">
        <v>9</v>
      </c>
      <c r="G98" s="24" t="s">
        <v>60</v>
      </c>
      <c r="H98" s="24" t="s">
        <v>61</v>
      </c>
      <c r="I98" s="3">
        <f>$C$81*$H$81/Tabelle3[[#This Row],[Spieler]]</f>
        <v>36</v>
      </c>
      <c r="J98" s="7">
        <v>55</v>
      </c>
      <c r="K98" s="7">
        <f>Tabelle3[[#This Row],[Spieler]]*Tabelle3[[#This Row],[Züge p.S.]]</f>
        <v>275</v>
      </c>
      <c r="L98" s="24">
        <v>5</v>
      </c>
      <c r="M98" s="24"/>
    </row>
    <row r="99" spans="1:13" outlineLevel="1">
      <c r="A99">
        <v>5</v>
      </c>
      <c r="B99" s="18">
        <v>18</v>
      </c>
      <c r="C99" s="24">
        <v>6</v>
      </c>
      <c r="D99" s="24">
        <v>166</v>
      </c>
      <c r="E99" t="s">
        <v>220</v>
      </c>
      <c r="F99" s="24">
        <v>6</v>
      </c>
      <c r="G99" s="24" t="s">
        <v>60</v>
      </c>
      <c r="H99" s="24" t="s">
        <v>61</v>
      </c>
      <c r="I99" s="3">
        <f>$C$81*$H$81/Tabelle3[[#This Row],[Spieler]]</f>
        <v>30</v>
      </c>
      <c r="J99" s="7">
        <v>45</v>
      </c>
      <c r="K99" s="7">
        <f>Tabelle3[[#This Row],[Spieler]]*Tabelle3[[#This Row],[Züge p.S.]]</f>
        <v>270</v>
      </c>
      <c r="L99" s="24">
        <v>2</v>
      </c>
      <c r="M99" s="24"/>
    </row>
    <row r="100" spans="1:13" outlineLevel="1">
      <c r="A100">
        <v>5</v>
      </c>
      <c r="B100" s="18">
        <v>19</v>
      </c>
      <c r="C100" s="24">
        <v>5</v>
      </c>
      <c r="D100" s="24">
        <v>10001</v>
      </c>
      <c r="E100" t="s">
        <v>55</v>
      </c>
      <c r="F100" s="24">
        <v>1</v>
      </c>
      <c r="G100" s="24" t="s">
        <v>60</v>
      </c>
      <c r="H100" s="24" t="s">
        <v>61</v>
      </c>
      <c r="I100" s="3">
        <f>$C$81*$H$81/Tabelle3[[#This Row],[Spieler]]</f>
        <v>36</v>
      </c>
      <c r="J100" s="7">
        <v>50</v>
      </c>
      <c r="K100" s="7">
        <f>Tabelle3[[#This Row],[Spieler]]*Tabelle3[[#This Row],[Züge p.S.]]</f>
        <v>250</v>
      </c>
      <c r="L100" s="24">
        <v>3</v>
      </c>
      <c r="M100" s="24"/>
    </row>
    <row r="101" spans="1:13" outlineLevel="1">
      <c r="A101">
        <v>5</v>
      </c>
      <c r="B101" s="18">
        <v>20</v>
      </c>
      <c r="C101" s="24">
        <v>3</v>
      </c>
      <c r="D101" s="24">
        <v>10009</v>
      </c>
      <c r="E101" t="s">
        <v>221</v>
      </c>
      <c r="F101" s="24">
        <v>5</v>
      </c>
      <c r="G101" s="24" t="s">
        <v>60</v>
      </c>
      <c r="H101" s="24" t="s">
        <v>61</v>
      </c>
      <c r="I101" s="3">
        <f>$C$81*$H$81/Tabelle3[[#This Row],[Spieler]]</f>
        <v>60</v>
      </c>
      <c r="J101" s="7">
        <v>75</v>
      </c>
      <c r="K101" s="7">
        <f>Tabelle3[[#This Row],[Spieler]]*Tabelle3[[#This Row],[Züge p.S.]]</f>
        <v>225</v>
      </c>
      <c r="L101" s="24">
        <v>4</v>
      </c>
      <c r="M101" s="24"/>
    </row>
    <row r="102" spans="1:13" outlineLevel="1">
      <c r="A102">
        <v>5</v>
      </c>
      <c r="B102" s="18">
        <v>21</v>
      </c>
      <c r="C102" s="24">
        <v>4</v>
      </c>
      <c r="D102" s="24">
        <v>240</v>
      </c>
      <c r="E102" t="s">
        <v>222</v>
      </c>
      <c r="F102" s="24">
        <v>2</v>
      </c>
      <c r="G102" s="24" t="s">
        <v>60</v>
      </c>
      <c r="H102" s="24" t="s">
        <v>61</v>
      </c>
      <c r="I102" s="3">
        <f>$C$81*$H$81/Tabelle3[[#This Row],[Spieler]]</f>
        <v>45</v>
      </c>
      <c r="J102" s="7">
        <v>35</v>
      </c>
      <c r="K102" s="7">
        <f>Tabelle3[[#This Row],[Spieler]]*Tabelle3[[#This Row],[Züge p.S.]]</f>
        <v>140</v>
      </c>
      <c r="L102" s="24">
        <v>4</v>
      </c>
      <c r="M102" s="24"/>
    </row>
    <row r="103" spans="1:13" outlineLevel="1">
      <c r="A103">
        <v>5</v>
      </c>
      <c r="B103" s="18">
        <v>22</v>
      </c>
      <c r="C103" s="24">
        <v>3</v>
      </c>
      <c r="D103" s="24">
        <v>10016</v>
      </c>
      <c r="E103" t="s">
        <v>223</v>
      </c>
      <c r="F103" s="24">
        <v>6</v>
      </c>
      <c r="G103" s="24" t="s">
        <v>60</v>
      </c>
      <c r="H103" s="24" t="s">
        <v>61</v>
      </c>
      <c r="I103" s="3">
        <f>$C$81*$H$81/Tabelle3[[#This Row],[Spieler]]</f>
        <v>60</v>
      </c>
      <c r="J103" s="7">
        <v>50</v>
      </c>
      <c r="K103" s="7">
        <f>Tabelle3[[#This Row],[Spieler]]*Tabelle3[[#This Row],[Züge p.S.]]</f>
        <v>150</v>
      </c>
      <c r="L103" s="24">
        <v>5</v>
      </c>
      <c r="M103" s="24"/>
    </row>
    <row r="104" spans="1:13" outlineLevel="1">
      <c r="A104">
        <v>5</v>
      </c>
      <c r="B104" s="18">
        <v>23</v>
      </c>
      <c r="C104" s="24">
        <v>4</v>
      </c>
      <c r="D104" s="24">
        <v>181</v>
      </c>
      <c r="E104" t="s">
        <v>156</v>
      </c>
      <c r="F104" s="24">
        <v>6</v>
      </c>
      <c r="G104" s="24" t="s">
        <v>60</v>
      </c>
      <c r="H104" s="24" t="s">
        <v>61</v>
      </c>
      <c r="I104" s="3">
        <f>$C$81*$H$81/Tabelle3[[#This Row],[Spieler]]</f>
        <v>45</v>
      </c>
      <c r="J104" s="7">
        <v>30</v>
      </c>
      <c r="K104" s="7">
        <f>Tabelle3[[#This Row],[Spieler]]*Tabelle3[[#This Row],[Züge p.S.]]</f>
        <v>120</v>
      </c>
      <c r="L104" s="24">
        <v>3</v>
      </c>
      <c r="M104" s="24"/>
    </row>
    <row r="105" spans="1:13" outlineLevel="1">
      <c r="A105">
        <v>5</v>
      </c>
      <c r="B105" s="18">
        <v>24</v>
      </c>
      <c r="C105" s="24">
        <v>3</v>
      </c>
      <c r="D105" s="24">
        <v>229</v>
      </c>
      <c r="E105" t="s">
        <v>224</v>
      </c>
      <c r="F105" s="24">
        <v>7</v>
      </c>
      <c r="G105" s="24" t="s">
        <v>60</v>
      </c>
      <c r="H105" s="24" t="s">
        <v>61</v>
      </c>
      <c r="I105" s="3">
        <f>$C$81*$H$81/Tabelle3[[#This Row],[Spieler]]</f>
        <v>60</v>
      </c>
      <c r="J105" s="7">
        <v>35</v>
      </c>
      <c r="K105" s="7">
        <f>Tabelle3[[#This Row],[Spieler]]*Tabelle3[[#This Row],[Züge p.S.]]</f>
        <v>105</v>
      </c>
      <c r="L105" s="24">
        <v>2</v>
      </c>
      <c r="M105" s="24"/>
    </row>
    <row r="106" spans="1:13" outlineLevel="1">
      <c r="A106">
        <v>5</v>
      </c>
      <c r="B106" s="18">
        <v>25</v>
      </c>
      <c r="C106" s="24">
        <v>4</v>
      </c>
      <c r="D106" s="24">
        <v>10014</v>
      </c>
      <c r="E106" t="s">
        <v>225</v>
      </c>
      <c r="F106" s="24" t="s">
        <v>98</v>
      </c>
      <c r="G106" s="24" t="s">
        <v>60</v>
      </c>
      <c r="H106" s="24" t="s">
        <v>61</v>
      </c>
      <c r="I106" s="3">
        <f>$C$81*$H$81/Tabelle3[[#This Row],[Spieler]]</f>
        <v>45</v>
      </c>
      <c r="J106" s="7">
        <v>30</v>
      </c>
      <c r="K106" s="7">
        <f>Tabelle3[[#This Row],[Spieler]]*Tabelle3[[#This Row],[Züge p.S.]]</f>
        <v>120</v>
      </c>
      <c r="L106" s="24">
        <v>4</v>
      </c>
      <c r="M106" s="24"/>
    </row>
    <row r="107" spans="1:13" ht="18" thickBot="1">
      <c r="A107" s="13" t="s">
        <v>100</v>
      </c>
      <c r="B107" s="13">
        <v>25</v>
      </c>
      <c r="C107" s="14">
        <v>30</v>
      </c>
      <c r="D107" s="14"/>
      <c r="E107" s="13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F107" s="16"/>
      <c r="G107" s="14"/>
      <c r="H107" s="14">
        <v>6</v>
      </c>
      <c r="I107" s="14" t="e">
        <f>SUM(I108:I132)</f>
        <v>#DIV/0!</v>
      </c>
      <c r="J107" s="17" cm="1">
        <f t="array" ref="J107">SUM(J108:J132*6)</f>
        <v>12210</v>
      </c>
      <c r="K107" s="17">
        <f>Tabelle3[[#This Row],[Spieler]]*Tabelle3[[#This Row],[Züge p.S.]]</f>
        <v>366300</v>
      </c>
      <c r="L107" s="14"/>
      <c r="M107" s="14"/>
    </row>
    <row r="108" spans="1:13" ht="15.75" outlineLevel="1" thickTop="1">
      <c r="A108" s="21" t="s">
        <v>101</v>
      </c>
      <c r="B108" s="9">
        <v>1</v>
      </c>
      <c r="C108" s="27"/>
      <c r="D108" s="27"/>
      <c r="E108" s="32"/>
      <c r="F108" s="29"/>
      <c r="G108" s="27" t="s">
        <v>60</v>
      </c>
      <c r="H108" s="27" t="s">
        <v>61</v>
      </c>
      <c r="I108" s="3" t="e">
        <f>$C$107*6/Tabelle3[[#This Row],[Spieler]]</f>
        <v>#DIV/0!</v>
      </c>
      <c r="J108" s="7">
        <v>120</v>
      </c>
      <c r="K108" s="31">
        <f>Tabelle3[[#This Row],[Spieler]]*Tabelle3[[#This Row],[Züge p.S.]]</f>
        <v>0</v>
      </c>
      <c r="L108" s="27">
        <v>3</v>
      </c>
      <c r="M108" s="27"/>
    </row>
    <row r="109" spans="1:13" outlineLevel="1">
      <c r="A109" s="21" t="s">
        <v>101</v>
      </c>
      <c r="B109" s="9">
        <v>2</v>
      </c>
      <c r="C109" s="27"/>
      <c r="D109" s="27"/>
      <c r="E109" s="32"/>
      <c r="F109" s="29"/>
      <c r="G109" s="27" t="s">
        <v>60</v>
      </c>
      <c r="H109" s="27" t="s">
        <v>61</v>
      </c>
      <c r="I109" s="3" t="e">
        <f>$C$107*6/Tabelle3[[#This Row],[Spieler]]</f>
        <v>#DIV/0!</v>
      </c>
      <c r="J109" s="7">
        <v>140</v>
      </c>
      <c r="K109" s="31">
        <f>Tabelle3[[#This Row],[Spieler]]*Tabelle3[[#This Row],[Züge p.S.]]</f>
        <v>0</v>
      </c>
      <c r="L109" s="27">
        <v>4</v>
      </c>
      <c r="M109" s="27"/>
    </row>
    <row r="110" spans="1:13" outlineLevel="1">
      <c r="A110" s="21" t="s">
        <v>101</v>
      </c>
      <c r="B110" s="9">
        <v>3</v>
      </c>
      <c r="C110" s="27"/>
      <c r="D110" s="27"/>
      <c r="E110" s="32"/>
      <c r="F110" s="29"/>
      <c r="G110" s="27" t="s">
        <v>60</v>
      </c>
      <c r="H110" s="27" t="s">
        <v>61</v>
      </c>
      <c r="I110" s="3" t="e">
        <f>$C$107*6/Tabelle3[[#This Row],[Spieler]]</f>
        <v>#DIV/0!</v>
      </c>
      <c r="J110" s="7">
        <v>110</v>
      </c>
      <c r="K110" s="31">
        <f>Tabelle3[[#This Row],[Spieler]]*Tabelle3[[#This Row],[Züge p.S.]]</f>
        <v>0</v>
      </c>
      <c r="L110" s="27">
        <v>3</v>
      </c>
      <c r="M110" s="27"/>
    </row>
    <row r="111" spans="1:13" outlineLevel="1">
      <c r="A111" s="21" t="s">
        <v>101</v>
      </c>
      <c r="B111" s="9">
        <v>4</v>
      </c>
      <c r="C111" s="45"/>
      <c r="D111" s="27"/>
      <c r="E111" s="32"/>
      <c r="F111" s="30"/>
      <c r="G111" s="28" t="s">
        <v>60</v>
      </c>
      <c r="H111" s="28" t="s">
        <v>61</v>
      </c>
      <c r="I111" s="3" t="e">
        <f>$C$107*6/Tabelle3[[#This Row],[Spieler]]</f>
        <v>#DIV/0!</v>
      </c>
      <c r="J111" s="25">
        <v>100</v>
      </c>
      <c r="K111" s="31">
        <f>Tabelle3[[#This Row],[Spieler]]*Tabelle3[[#This Row],[Züge p.S.]]</f>
        <v>0</v>
      </c>
      <c r="L111" s="27">
        <v>2</v>
      </c>
      <c r="M111" s="27"/>
    </row>
    <row r="112" spans="1:13" outlineLevel="1">
      <c r="A112" s="21" t="s">
        <v>101</v>
      </c>
      <c r="B112" s="9">
        <v>5</v>
      </c>
      <c r="C112" s="45"/>
      <c r="D112" s="27"/>
      <c r="E112" s="32"/>
      <c r="F112" s="29"/>
      <c r="G112" s="27" t="s">
        <v>60</v>
      </c>
      <c r="H112" s="27" t="s">
        <v>61</v>
      </c>
      <c r="I112" s="3" t="e">
        <f>$C$107*6/Tabelle3[[#This Row],[Spieler]]</f>
        <v>#DIV/0!</v>
      </c>
      <c r="J112" s="7">
        <v>100</v>
      </c>
      <c r="K112" s="31">
        <f>Tabelle3[[#This Row],[Spieler]]*Tabelle3[[#This Row],[Züge p.S.]]</f>
        <v>0</v>
      </c>
      <c r="L112" s="27">
        <v>2</v>
      </c>
      <c r="M112" s="27"/>
    </row>
    <row r="113" spans="1:13" outlineLevel="1">
      <c r="A113" s="21" t="s">
        <v>101</v>
      </c>
      <c r="B113" s="9">
        <v>6</v>
      </c>
      <c r="C113" s="45"/>
      <c r="D113" s="27"/>
      <c r="E113" s="32"/>
      <c r="F113" s="29"/>
      <c r="G113" s="27" t="s">
        <v>60</v>
      </c>
      <c r="H113" s="27" t="s">
        <v>61</v>
      </c>
      <c r="I113" s="3" t="e">
        <f>$C$107*6/Tabelle3[[#This Row],[Spieler]]</f>
        <v>#DIV/0!</v>
      </c>
      <c r="J113" s="7">
        <v>120</v>
      </c>
      <c r="K113" s="31">
        <f>Tabelle3[[#This Row],[Spieler]]*Tabelle3[[#This Row],[Züge p.S.]]</f>
        <v>0</v>
      </c>
      <c r="L113" s="27">
        <v>3</v>
      </c>
      <c r="M113" s="27"/>
    </row>
    <row r="114" spans="1:13" outlineLevel="1">
      <c r="A114" s="21" t="s">
        <v>101</v>
      </c>
      <c r="B114" s="9">
        <v>7</v>
      </c>
      <c r="C114" s="46"/>
      <c r="D114" s="27"/>
      <c r="E114" s="32"/>
      <c r="F114" s="29"/>
      <c r="G114" s="27" t="s">
        <v>60</v>
      </c>
      <c r="H114" s="27" t="s">
        <v>61</v>
      </c>
      <c r="I114" s="3" t="e">
        <f>$C$107*6/Tabelle3[[#This Row],[Spieler]]</f>
        <v>#DIV/0!</v>
      </c>
      <c r="J114" s="7">
        <v>100</v>
      </c>
      <c r="K114" s="31">
        <f>Tabelle3[[#This Row],[Spieler]]*Tabelle3[[#This Row],[Züge p.S.]]</f>
        <v>0</v>
      </c>
      <c r="L114" s="27">
        <v>5</v>
      </c>
      <c r="M114" s="27"/>
    </row>
    <row r="115" spans="1:13" outlineLevel="1">
      <c r="A115" s="21" t="s">
        <v>101</v>
      </c>
      <c r="B115" s="9">
        <v>8</v>
      </c>
      <c r="C115" s="45"/>
      <c r="D115" s="27"/>
      <c r="E115" s="32"/>
      <c r="F115" s="29"/>
      <c r="G115" s="27" t="s">
        <v>60</v>
      </c>
      <c r="H115" s="27" t="s">
        <v>61</v>
      </c>
      <c r="I115" s="3" t="e">
        <f>$C$107*6/Tabelle3[[#This Row],[Spieler]]</f>
        <v>#DIV/0!</v>
      </c>
      <c r="J115" s="7">
        <v>140</v>
      </c>
      <c r="K115" s="31">
        <f>Tabelle3[[#This Row],[Spieler]]*Tabelle3[[#This Row],[Züge p.S.]]</f>
        <v>0</v>
      </c>
      <c r="L115" s="27">
        <v>3</v>
      </c>
      <c r="M115" s="27"/>
    </row>
    <row r="116" spans="1:13" outlineLevel="1">
      <c r="A116" s="21" t="s">
        <v>101</v>
      </c>
      <c r="B116" s="9">
        <v>9</v>
      </c>
      <c r="C116" s="45"/>
      <c r="D116" s="27"/>
      <c r="E116" s="32"/>
      <c r="F116" s="30"/>
      <c r="G116" s="28" t="s">
        <v>60</v>
      </c>
      <c r="H116" s="28" t="s">
        <v>61</v>
      </c>
      <c r="I116" s="3" t="e">
        <f>$C$107*6/Tabelle3[[#This Row],[Spieler]]</f>
        <v>#DIV/0!</v>
      </c>
      <c r="J116" s="25">
        <v>90</v>
      </c>
      <c r="K116" s="31">
        <f>Tabelle3[[#This Row],[Spieler]]*Tabelle3[[#This Row],[Züge p.S.]]</f>
        <v>0</v>
      </c>
      <c r="L116" s="27">
        <v>4</v>
      </c>
      <c r="M116" s="27"/>
    </row>
    <row r="117" spans="1:13" outlineLevel="1">
      <c r="A117" s="21" t="s">
        <v>101</v>
      </c>
      <c r="B117" s="9">
        <v>10</v>
      </c>
      <c r="C117" s="45"/>
      <c r="D117" s="27"/>
      <c r="E117" s="32"/>
      <c r="F117" s="29"/>
      <c r="G117" s="27" t="s">
        <v>60</v>
      </c>
      <c r="H117" s="27" t="s">
        <v>61</v>
      </c>
      <c r="I117" s="3" t="e">
        <f>$C$107*6/Tabelle3[[#This Row],[Spieler]]</f>
        <v>#DIV/0!</v>
      </c>
      <c r="J117" s="7">
        <v>135</v>
      </c>
      <c r="K117" s="31">
        <f>Tabelle3[[#This Row],[Spieler]]*Tabelle3[[#This Row],[Züge p.S.]]</f>
        <v>0</v>
      </c>
      <c r="L117" s="27">
        <v>5</v>
      </c>
      <c r="M117" s="27"/>
    </row>
    <row r="118" spans="1:13" outlineLevel="1">
      <c r="A118" s="21" t="s">
        <v>101</v>
      </c>
      <c r="B118" s="9">
        <v>11</v>
      </c>
      <c r="C118" s="45"/>
      <c r="D118" s="27"/>
      <c r="E118" s="32"/>
      <c r="F118" s="29"/>
      <c r="G118" s="27" t="s">
        <v>60</v>
      </c>
      <c r="H118" s="27" t="s">
        <v>61</v>
      </c>
      <c r="I118" s="3" t="e">
        <f>$C$107*6/Tabelle3[[#This Row],[Spieler]]</f>
        <v>#DIV/0!</v>
      </c>
      <c r="J118" s="7">
        <v>90</v>
      </c>
      <c r="K118" s="31">
        <f>Tabelle3[[#This Row],[Spieler]]*Tabelle3[[#This Row],[Züge p.S.]]</f>
        <v>0</v>
      </c>
      <c r="L118" s="27">
        <v>3</v>
      </c>
      <c r="M118" s="27"/>
    </row>
    <row r="119" spans="1:13" outlineLevel="1">
      <c r="A119" s="21" t="s">
        <v>101</v>
      </c>
      <c r="B119" s="9">
        <v>12</v>
      </c>
      <c r="C119" s="46"/>
      <c r="D119" s="27"/>
      <c r="E119" s="32"/>
      <c r="F119" s="29"/>
      <c r="G119" s="27" t="s">
        <v>60</v>
      </c>
      <c r="H119" s="27" t="s">
        <v>61</v>
      </c>
      <c r="I119" s="3" t="e">
        <f>$C$107*6/Tabelle3[[#This Row],[Spieler]]</f>
        <v>#DIV/0!</v>
      </c>
      <c r="J119" s="7">
        <v>115</v>
      </c>
      <c r="K119" s="31">
        <f>Tabelle3[[#This Row],[Spieler]]*Tabelle3[[#This Row],[Züge p.S.]]</f>
        <v>0</v>
      </c>
      <c r="L119" s="27">
        <v>3</v>
      </c>
      <c r="M119" s="27"/>
    </row>
    <row r="120" spans="1:13" outlineLevel="1">
      <c r="A120" s="21" t="s">
        <v>101</v>
      </c>
      <c r="B120" s="9">
        <v>13</v>
      </c>
      <c r="C120" s="45"/>
      <c r="D120" s="27"/>
      <c r="E120" s="32"/>
      <c r="F120" s="29"/>
      <c r="G120" s="27" t="s">
        <v>60</v>
      </c>
      <c r="H120" s="27" t="s">
        <v>61</v>
      </c>
      <c r="I120" s="3" t="e">
        <f>$C$107*6/Tabelle3[[#This Row],[Spieler]]</f>
        <v>#DIV/0!</v>
      </c>
      <c r="J120" s="7">
        <v>70</v>
      </c>
      <c r="K120" s="31">
        <f>Tabelle3[[#This Row],[Spieler]]*Tabelle3[[#This Row],[Züge p.S.]]</f>
        <v>0</v>
      </c>
      <c r="L120" s="27">
        <v>2</v>
      </c>
      <c r="M120" s="27"/>
    </row>
    <row r="121" spans="1:13" outlineLevel="1">
      <c r="A121" s="21" t="s">
        <v>101</v>
      </c>
      <c r="B121" s="9">
        <v>14</v>
      </c>
      <c r="C121" s="45"/>
      <c r="D121" s="27"/>
      <c r="E121" s="32"/>
      <c r="F121" s="29"/>
      <c r="G121" s="27" t="s">
        <v>60</v>
      </c>
      <c r="H121" s="27" t="s">
        <v>61</v>
      </c>
      <c r="I121" s="3" t="e">
        <f>$C$107*6/Tabelle3[[#This Row],[Spieler]]</f>
        <v>#DIV/0!</v>
      </c>
      <c r="J121" s="7">
        <v>60</v>
      </c>
      <c r="K121" s="31">
        <f>Tabelle3[[#This Row],[Spieler]]*Tabelle3[[#This Row],[Züge p.S.]]</f>
        <v>0</v>
      </c>
      <c r="L121" s="27">
        <v>1</v>
      </c>
      <c r="M121" s="27"/>
    </row>
    <row r="122" spans="1:13" outlineLevel="1">
      <c r="A122" s="21" t="s">
        <v>101</v>
      </c>
      <c r="B122" s="9">
        <v>15</v>
      </c>
      <c r="C122" s="45"/>
      <c r="D122" s="27"/>
      <c r="E122" s="32"/>
      <c r="F122" s="29"/>
      <c r="G122" s="27" t="s">
        <v>60</v>
      </c>
      <c r="H122" s="27" t="s">
        <v>61</v>
      </c>
      <c r="I122" s="3" t="e">
        <f>$C$107*6/Tabelle3[[#This Row],[Spieler]]</f>
        <v>#DIV/0!</v>
      </c>
      <c r="J122" s="7">
        <v>90</v>
      </c>
      <c r="K122" s="31">
        <f>Tabelle3[[#This Row],[Spieler]]*Tabelle3[[#This Row],[Züge p.S.]]</f>
        <v>0</v>
      </c>
      <c r="L122" s="27">
        <v>4</v>
      </c>
      <c r="M122" s="27"/>
    </row>
    <row r="123" spans="1:13" outlineLevel="1">
      <c r="A123" s="21" t="s">
        <v>101</v>
      </c>
      <c r="B123" s="9">
        <v>16</v>
      </c>
      <c r="C123" s="27"/>
      <c r="D123" s="27"/>
      <c r="E123" s="32"/>
      <c r="F123" s="29"/>
      <c r="G123" s="27" t="s">
        <v>60</v>
      </c>
      <c r="H123" s="27" t="s">
        <v>61</v>
      </c>
      <c r="I123" s="3" t="e">
        <f>$C$107*6/Tabelle3[[#This Row],[Spieler]]</f>
        <v>#DIV/0!</v>
      </c>
      <c r="J123" s="7">
        <v>50</v>
      </c>
      <c r="K123" s="31">
        <f>Tabelle3[[#This Row],[Spieler]]*Tabelle3[[#This Row],[Züge p.S.]]</f>
        <v>0</v>
      </c>
      <c r="L123" s="27">
        <v>4</v>
      </c>
      <c r="M123" s="27"/>
    </row>
    <row r="124" spans="1:13" outlineLevel="1">
      <c r="A124" s="21" t="s">
        <v>101</v>
      </c>
      <c r="B124" s="9">
        <v>17</v>
      </c>
      <c r="C124" s="27"/>
      <c r="D124" s="27"/>
      <c r="E124" s="32"/>
      <c r="F124" s="29"/>
      <c r="G124" s="27" t="s">
        <v>60</v>
      </c>
      <c r="H124" s="27" t="s">
        <v>61</v>
      </c>
      <c r="I124" s="3" t="e">
        <f>$C$107*6/Tabelle3[[#This Row],[Spieler]]</f>
        <v>#DIV/0!</v>
      </c>
      <c r="J124" s="7">
        <v>55</v>
      </c>
      <c r="K124" s="31">
        <f>Tabelle3[[#This Row],[Spieler]]*Tabelle3[[#This Row],[Züge p.S.]]</f>
        <v>0</v>
      </c>
      <c r="L124" s="27">
        <v>5</v>
      </c>
      <c r="M124" s="27"/>
    </row>
    <row r="125" spans="1:13" outlineLevel="1">
      <c r="A125" s="21" t="s">
        <v>101</v>
      </c>
      <c r="B125" s="9">
        <v>18</v>
      </c>
      <c r="C125" s="27"/>
      <c r="D125" s="27"/>
      <c r="E125" s="32"/>
      <c r="F125" s="29"/>
      <c r="G125" s="27" t="s">
        <v>60</v>
      </c>
      <c r="H125" s="27" t="s">
        <v>61</v>
      </c>
      <c r="I125" s="3" t="e">
        <f>$C$107*6/Tabelle3[[#This Row],[Spieler]]</f>
        <v>#DIV/0!</v>
      </c>
      <c r="J125" s="7">
        <v>45</v>
      </c>
      <c r="K125" s="31">
        <f>Tabelle3[[#This Row],[Spieler]]*Tabelle3[[#This Row],[Züge p.S.]]</f>
        <v>0</v>
      </c>
      <c r="L125" s="27">
        <v>2</v>
      </c>
      <c r="M125" s="27"/>
    </row>
    <row r="126" spans="1:13" outlineLevel="1">
      <c r="A126" s="21" t="s">
        <v>101</v>
      </c>
      <c r="B126" s="9">
        <v>19</v>
      </c>
      <c r="C126" s="45"/>
      <c r="D126" s="43"/>
      <c r="E126" s="32"/>
      <c r="F126" s="29"/>
      <c r="G126" s="27" t="s">
        <v>60</v>
      </c>
      <c r="H126" s="27" t="s">
        <v>61</v>
      </c>
      <c r="I126" s="3" t="e">
        <f>$C$107*6/Tabelle3[[#This Row],[Spieler]]</f>
        <v>#DIV/0!</v>
      </c>
      <c r="J126" s="7">
        <v>50</v>
      </c>
      <c r="K126" s="31">
        <f>Tabelle3[[#This Row],[Spieler]]*Tabelle3[[#This Row],[Züge p.S.]]</f>
        <v>0</v>
      </c>
      <c r="L126" s="27">
        <v>3</v>
      </c>
      <c r="M126" s="27"/>
    </row>
    <row r="127" spans="1:13" outlineLevel="1">
      <c r="A127" s="21" t="s">
        <v>101</v>
      </c>
      <c r="B127" s="9">
        <v>20</v>
      </c>
      <c r="C127" s="44"/>
      <c r="D127" s="43"/>
      <c r="E127" s="32"/>
      <c r="F127" s="29"/>
      <c r="G127" s="27" t="s">
        <v>60</v>
      </c>
      <c r="H127" s="27" t="s">
        <v>61</v>
      </c>
      <c r="I127" s="3" t="e">
        <f>$C$107*6/Tabelle3[[#This Row],[Spieler]]</f>
        <v>#DIV/0!</v>
      </c>
      <c r="J127" s="7">
        <v>75</v>
      </c>
      <c r="K127" s="31">
        <f>Tabelle3[[#This Row],[Spieler]]*Tabelle3[[#This Row],[Züge p.S.]]</f>
        <v>0</v>
      </c>
      <c r="L127" s="27">
        <v>4</v>
      </c>
      <c r="M127" s="27"/>
    </row>
    <row r="128" spans="1:13" outlineLevel="1">
      <c r="A128" s="21" t="s">
        <v>101</v>
      </c>
      <c r="B128" s="9">
        <v>21</v>
      </c>
      <c r="C128" s="44"/>
      <c r="D128" s="43"/>
      <c r="E128" s="32"/>
      <c r="F128" s="29"/>
      <c r="G128" s="27" t="s">
        <v>60</v>
      </c>
      <c r="H128" s="27" t="s">
        <v>61</v>
      </c>
      <c r="I128" s="3" t="e">
        <f>$C$107*6/Tabelle3[[#This Row],[Spieler]]</f>
        <v>#DIV/0!</v>
      </c>
      <c r="J128" s="7">
        <v>35</v>
      </c>
      <c r="K128" s="31">
        <f>Tabelle3[[#This Row],[Spieler]]*Tabelle3[[#This Row],[Züge p.S.]]</f>
        <v>0</v>
      </c>
      <c r="L128" s="27">
        <v>4</v>
      </c>
      <c r="M128" s="27"/>
    </row>
    <row r="129" spans="1:13" outlineLevel="1">
      <c r="A129" s="21" t="s">
        <v>101</v>
      </c>
      <c r="B129" s="9">
        <v>22</v>
      </c>
      <c r="C129" s="44"/>
      <c r="D129" s="43"/>
      <c r="E129" s="32"/>
      <c r="F129" s="29"/>
      <c r="G129" s="27" t="s">
        <v>60</v>
      </c>
      <c r="H129" s="27" t="s">
        <v>61</v>
      </c>
      <c r="I129" s="3" t="e">
        <f>$C$107*6/Tabelle3[[#This Row],[Spieler]]</f>
        <v>#DIV/0!</v>
      </c>
      <c r="J129" s="7">
        <v>50</v>
      </c>
      <c r="K129" s="31">
        <f>Tabelle3[[#This Row],[Spieler]]*Tabelle3[[#This Row],[Züge p.S.]]</f>
        <v>0</v>
      </c>
      <c r="L129" s="27">
        <v>5</v>
      </c>
      <c r="M129" s="27"/>
    </row>
    <row r="130" spans="1:13" outlineLevel="1">
      <c r="A130" s="21" t="s">
        <v>101</v>
      </c>
      <c r="B130" s="9">
        <v>23</v>
      </c>
      <c r="C130" s="27"/>
      <c r="D130" s="27"/>
      <c r="E130" s="32"/>
      <c r="F130" s="29"/>
      <c r="G130" s="27" t="s">
        <v>60</v>
      </c>
      <c r="H130" s="27" t="s">
        <v>61</v>
      </c>
      <c r="I130" s="3" t="e">
        <f>$C$107*6/Tabelle3[[#This Row],[Spieler]]</f>
        <v>#DIV/0!</v>
      </c>
      <c r="J130" s="7">
        <v>30</v>
      </c>
      <c r="K130" s="31">
        <f>Tabelle3[[#This Row],[Spieler]]*Tabelle3[[#This Row],[Züge p.S.]]</f>
        <v>0</v>
      </c>
      <c r="L130" s="27">
        <v>3</v>
      </c>
      <c r="M130" s="27"/>
    </row>
    <row r="131" spans="1:13" outlineLevel="1">
      <c r="A131" s="21" t="s">
        <v>101</v>
      </c>
      <c r="B131" s="9">
        <v>24</v>
      </c>
      <c r="C131" s="27"/>
      <c r="D131" s="27"/>
      <c r="E131" s="32"/>
      <c r="F131" s="29"/>
      <c r="G131" s="27" t="s">
        <v>60</v>
      </c>
      <c r="H131" s="27" t="s">
        <v>61</v>
      </c>
      <c r="I131" s="3" t="e">
        <f>$C$107*6/Tabelle3[[#This Row],[Spieler]]</f>
        <v>#DIV/0!</v>
      </c>
      <c r="J131" s="7">
        <v>35</v>
      </c>
      <c r="K131" s="31">
        <f>Tabelle3[[#This Row],[Spieler]]*Tabelle3[[#This Row],[Züge p.S.]]</f>
        <v>0</v>
      </c>
      <c r="L131" s="27">
        <v>2</v>
      </c>
      <c r="M131" s="27"/>
    </row>
    <row r="132" spans="1:13" outlineLevel="1">
      <c r="A132" s="21" t="s">
        <v>101</v>
      </c>
      <c r="B132" s="9">
        <v>25</v>
      </c>
      <c r="C132" s="27"/>
      <c r="D132" s="27"/>
      <c r="E132" s="32"/>
      <c r="F132" s="29"/>
      <c r="G132" s="27" t="s">
        <v>60</v>
      </c>
      <c r="H132" s="27" t="s">
        <v>61</v>
      </c>
      <c r="I132" s="3" t="e">
        <f>$C$107*6/Tabelle3[[#This Row],[Spieler]]</f>
        <v>#DIV/0!</v>
      </c>
      <c r="J132" s="7">
        <v>30</v>
      </c>
      <c r="K132" s="31">
        <f>Tabelle3[[#This Row],[Spieler]]*Tabelle3[[#This Row],[Züge p.S.]]</f>
        <v>0</v>
      </c>
      <c r="L132" s="27">
        <v>4</v>
      </c>
      <c r="M132" s="27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4"/>
  <sheetViews>
    <sheetView workbookViewId="0">
      <selection activeCell="AI37" sqref="AI37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>
        <f t="shared" si="20"/>
        <v>0</v>
      </c>
      <c r="AB44">
        <f t="shared" si="20"/>
        <v>2</v>
      </c>
      <c r="AC44">
        <f t="shared" si="20"/>
        <v>0</v>
      </c>
      <c r="AD44">
        <f t="shared" si="20"/>
        <v>0</v>
      </c>
      <c r="AE44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</sheetData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L19" sqref="L19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39" t="s">
        <v>102</v>
      </c>
      <c r="D1" s="40"/>
      <c r="E1" s="41"/>
      <c r="F1" s="38"/>
      <c r="G1" s="39" t="s">
        <v>103</v>
      </c>
      <c r="H1" s="40"/>
      <c r="I1" s="41"/>
      <c r="J1" s="38"/>
      <c r="K1" s="39" t="s">
        <v>84</v>
      </c>
      <c r="L1" s="41"/>
    </row>
    <row r="2" spans="1:13" ht="15.75" thickTop="1">
      <c r="A2" s="33" t="s">
        <v>71</v>
      </c>
      <c r="B2" s="3" t="s">
        <v>109</v>
      </c>
      <c r="C2" s="33" t="s">
        <v>104</v>
      </c>
      <c r="D2" s="33" t="s">
        <v>111</v>
      </c>
      <c r="E2" s="33" t="s">
        <v>112</v>
      </c>
      <c r="F2" s="3" t="s">
        <v>110</v>
      </c>
      <c r="G2" s="33" t="s">
        <v>105</v>
      </c>
      <c r="H2" s="33" t="s">
        <v>114</v>
      </c>
      <c r="I2" s="33" t="s">
        <v>113</v>
      </c>
      <c r="J2" t="s">
        <v>115</v>
      </c>
      <c r="K2" t="s">
        <v>117</v>
      </c>
      <c r="L2" t="s">
        <v>116</v>
      </c>
    </row>
    <row r="3" spans="1:13">
      <c r="A3" s="3" t="s">
        <v>119</v>
      </c>
      <c r="B3" s="3"/>
      <c r="C3" s="34">
        <v>151</v>
      </c>
      <c r="D3" s="34">
        <v>10</v>
      </c>
      <c r="E3" s="34">
        <v>4</v>
      </c>
      <c r="F3" s="3"/>
      <c r="G3" s="34">
        <v>10</v>
      </c>
      <c r="H3" s="34">
        <v>8</v>
      </c>
      <c r="I3" s="34">
        <v>4</v>
      </c>
      <c r="J3" s="3"/>
      <c r="K3" s="3">
        <f>Tabelle2[[#This Row],[Klassisch (Z)]]*Tabelle2[[#This Row],[Klassisch (CR)]]</f>
        <v>80</v>
      </c>
      <c r="L3" s="3">
        <f>Tabelle2[[#This Row],[Geclustert (Z)]]*Tabelle2[[#This Row],[Geclustert (CR)]]</f>
        <v>16</v>
      </c>
      <c r="M3" s="3"/>
    </row>
    <row r="4" spans="1:13">
      <c r="A4" s="3" t="s">
        <v>118</v>
      </c>
      <c r="B4" s="3"/>
      <c r="C4" s="34">
        <v>150</v>
      </c>
      <c r="D4" s="34">
        <v>12</v>
      </c>
      <c r="E4" s="34">
        <v>4</v>
      </c>
      <c r="F4" s="3"/>
      <c r="G4" s="35">
        <v>8</v>
      </c>
      <c r="H4" s="35">
        <v>7</v>
      </c>
      <c r="I4" s="35">
        <v>3</v>
      </c>
      <c r="J4" s="3"/>
      <c r="K4" s="3">
        <f>Tabelle2[[#This Row],[Klassisch (Z)]]*Tabelle2[[#This Row],[Klassisch (CR)]]</f>
        <v>84</v>
      </c>
      <c r="L4" s="3">
        <f>Tabelle2[[#This Row],[Geclustert (Z)]]*Tabelle2[[#This Row],[Geclustert (CR)]]</f>
        <v>12</v>
      </c>
      <c r="M4" s="3"/>
    </row>
    <row r="5" spans="1:13">
      <c r="A5" s="3" t="s">
        <v>121</v>
      </c>
      <c r="B5" s="3"/>
      <c r="C5" s="35">
        <v>153</v>
      </c>
      <c r="D5" s="35">
        <v>8</v>
      </c>
      <c r="E5" s="35">
        <v>3</v>
      </c>
      <c r="F5" s="3"/>
      <c r="G5" s="35">
        <v>8</v>
      </c>
      <c r="H5" s="35">
        <v>11</v>
      </c>
      <c r="I5" s="35">
        <v>3</v>
      </c>
      <c r="J5" s="3"/>
      <c r="K5" s="3">
        <f>Tabelle2[[#This Row],[Klassisch (Z)]]*Tabelle2[[#This Row],[Klassisch (CR)]]</f>
        <v>88</v>
      </c>
      <c r="L5" s="3">
        <f>Tabelle2[[#This Row],[Geclustert (Z)]]*Tabelle2[[#This Row],[Geclustert (CR)]]</f>
        <v>9</v>
      </c>
      <c r="M5" s="3"/>
    </row>
    <row r="6" spans="1:13">
      <c r="A6" s="3" t="s">
        <v>122</v>
      </c>
      <c r="B6" s="3"/>
      <c r="C6" s="35">
        <v>155</v>
      </c>
      <c r="D6" s="35">
        <v>6</v>
      </c>
      <c r="E6" s="35">
        <v>3</v>
      </c>
      <c r="F6" s="3"/>
      <c r="G6" s="35">
        <v>9</v>
      </c>
      <c r="H6" s="35">
        <v>10</v>
      </c>
      <c r="I6" s="35">
        <v>3</v>
      </c>
      <c r="J6" s="3"/>
      <c r="K6" s="3">
        <f>Tabelle2[[#This Row],[Klassisch (Z)]]*Tabelle2[[#This Row],[Klassisch (CR)]]</f>
        <v>60</v>
      </c>
      <c r="L6" s="3">
        <f>Tabelle2[[#This Row],[Geclustert (Z)]]*Tabelle2[[#This Row],[Geclustert (CR)]]</f>
        <v>9</v>
      </c>
      <c r="M6" s="3"/>
    </row>
    <row r="7" spans="1:13">
      <c r="A7" s="3" t="s">
        <v>120</v>
      </c>
      <c r="B7" s="3"/>
      <c r="C7" s="34">
        <v>151</v>
      </c>
      <c r="D7" s="34">
        <v>9</v>
      </c>
      <c r="E7" s="34">
        <v>4</v>
      </c>
      <c r="F7" s="3"/>
      <c r="G7" s="36">
        <v>7</v>
      </c>
      <c r="H7" s="36">
        <v>9</v>
      </c>
      <c r="I7" s="36">
        <v>2</v>
      </c>
      <c r="J7" s="3"/>
      <c r="K7" s="3">
        <f>Tabelle2[[#This Row],[Klassisch (Z)]]*Tabelle2[[#This Row],[Klassisch (CR)]]</f>
        <v>81</v>
      </c>
      <c r="L7" s="3">
        <f>Tabelle2[[#This Row],[Geclustert (Z)]]*Tabelle2[[#This Row],[Geclustert (CR)]]</f>
        <v>8</v>
      </c>
      <c r="M7" s="3"/>
    </row>
    <row r="8" spans="1:13">
      <c r="A8" s="3" t="s">
        <v>125</v>
      </c>
      <c r="B8" s="3"/>
      <c r="C8" s="36">
        <v>156</v>
      </c>
      <c r="D8" s="36">
        <v>4</v>
      </c>
      <c r="E8" s="36">
        <v>2</v>
      </c>
      <c r="F8" s="3"/>
      <c r="G8" s="34">
        <v>15</v>
      </c>
      <c r="H8" s="34">
        <v>12</v>
      </c>
      <c r="I8" s="34">
        <v>4</v>
      </c>
      <c r="J8" s="3"/>
      <c r="K8" s="3">
        <f>Tabelle2[[#This Row],[Klassisch (Z)]]*Tabelle2[[#This Row],[Klassisch (CR)]]</f>
        <v>48</v>
      </c>
      <c r="L8" s="3">
        <f>Tabelle2[[#This Row],[Geclustert (Z)]]*Tabelle2[[#This Row],[Geclustert (CR)]]</f>
        <v>8</v>
      </c>
      <c r="M8" s="3"/>
    </row>
    <row r="9" spans="1:13">
      <c r="A9" s="3" t="s">
        <v>123</v>
      </c>
      <c r="B9" s="3"/>
      <c r="C9" s="36">
        <v>159</v>
      </c>
      <c r="D9" s="36">
        <v>2</v>
      </c>
      <c r="E9" s="36">
        <v>2</v>
      </c>
      <c r="F9" s="3"/>
      <c r="G9" s="34">
        <v>10</v>
      </c>
      <c r="H9" s="34">
        <v>9</v>
      </c>
      <c r="I9" s="34">
        <v>4</v>
      </c>
      <c r="J9" s="3"/>
      <c r="K9" s="3">
        <f>Tabelle2[[#This Row],[Klassisch (Z)]]*Tabelle2[[#This Row],[Klassisch (CR)]]</f>
        <v>18</v>
      </c>
      <c r="L9" s="3">
        <f>Tabelle2[[#This Row],[Geclustert (Z)]]*Tabelle2[[#This Row],[Geclustert (CR)]]</f>
        <v>8</v>
      </c>
      <c r="M9" s="3"/>
    </row>
    <row r="10" spans="1:13">
      <c r="A10" s="3" t="s">
        <v>124</v>
      </c>
      <c r="B10" s="3"/>
      <c r="C10" s="36">
        <v>156</v>
      </c>
      <c r="D10" s="36">
        <v>3</v>
      </c>
      <c r="E10" s="36">
        <v>2</v>
      </c>
      <c r="F10" s="3"/>
      <c r="G10" s="36">
        <v>6</v>
      </c>
      <c r="H10" s="36">
        <v>6</v>
      </c>
      <c r="I10" s="36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126</v>
      </c>
      <c r="B11" s="3"/>
      <c r="C11" s="35">
        <v>155</v>
      </c>
      <c r="D11" s="35">
        <v>5</v>
      </c>
      <c r="E11" s="35">
        <v>3</v>
      </c>
      <c r="F11" s="3"/>
      <c r="G11" s="37">
        <v>5</v>
      </c>
      <c r="H11" s="37">
        <v>5</v>
      </c>
      <c r="I11" s="37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108</v>
      </c>
      <c r="B12" s="3"/>
      <c r="C12" s="37">
        <v>164</v>
      </c>
      <c r="D12" s="37">
        <v>0</v>
      </c>
      <c r="E12" s="37">
        <v>1</v>
      </c>
      <c r="F12" s="3"/>
      <c r="G12" s="36">
        <v>7</v>
      </c>
      <c r="H12" s="36">
        <v>7</v>
      </c>
      <c r="I12" s="36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106</v>
      </c>
      <c r="B13" s="3"/>
      <c r="C13" s="37">
        <v>161</v>
      </c>
      <c r="D13" s="37">
        <v>1</v>
      </c>
      <c r="E13" s="37">
        <v>1</v>
      </c>
      <c r="F13" s="3"/>
      <c r="G13" s="37">
        <v>3</v>
      </c>
      <c r="H13" s="37">
        <v>3</v>
      </c>
      <c r="I13" s="37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107</v>
      </c>
      <c r="B14" s="3"/>
      <c r="C14" s="37">
        <v>163</v>
      </c>
      <c r="D14" s="37">
        <v>0</v>
      </c>
      <c r="E14" s="37">
        <v>1</v>
      </c>
      <c r="F14" s="3"/>
      <c r="G14" s="37">
        <v>5</v>
      </c>
      <c r="H14" s="37">
        <v>5</v>
      </c>
      <c r="I14" s="37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3"/>
  <sheetViews>
    <sheetView tabSelected="1" workbookViewId="0">
      <selection activeCell="O50" sqref="O50"/>
    </sheetView>
  </sheetViews>
  <sheetFormatPr baseColWidth="10" defaultRowHeight="15"/>
  <cols>
    <col min="1" max="1" width="25" customWidth="1"/>
    <col min="2" max="4" width="4.140625" style="48" customWidth="1"/>
    <col min="5" max="6" width="4.28515625" style="48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8" bestFit="1" customWidth="1"/>
  </cols>
  <sheetData>
    <row r="1" spans="1:12">
      <c r="A1" s="8" t="s">
        <v>515</v>
      </c>
      <c r="B1" s="47" t="s">
        <v>508</v>
      </c>
      <c r="C1" s="47" t="s">
        <v>509</v>
      </c>
      <c r="D1" s="47" t="s">
        <v>510</v>
      </c>
      <c r="E1" s="47" t="s">
        <v>511</v>
      </c>
      <c r="F1" s="47" t="s">
        <v>512</v>
      </c>
      <c r="G1" s="8" t="s">
        <v>109</v>
      </c>
      <c r="H1" s="8" t="s">
        <v>513</v>
      </c>
      <c r="I1" s="8" t="s">
        <v>514</v>
      </c>
      <c r="J1" s="8" t="s">
        <v>71</v>
      </c>
      <c r="K1" s="8" t="s">
        <v>516</v>
      </c>
      <c r="L1" s="8" t="s">
        <v>517</v>
      </c>
    </row>
    <row r="2" spans="1:12">
      <c r="A2" t="s">
        <v>507</v>
      </c>
      <c r="B2" s="48">
        <f>FIND(B$1,$A2)</f>
        <v>14</v>
      </c>
      <c r="C2" s="48">
        <f t="shared" ref="C2:F17" si="0">FIND(C$1,$A2)</f>
        <v>16</v>
      </c>
      <c r="D2" s="48">
        <f t="shared" si="0"/>
        <v>24</v>
      </c>
      <c r="E2" s="48">
        <f>FIND(E$1,$A2,D2+2)</f>
        <v>35</v>
      </c>
      <c r="F2" s="48">
        <f t="shared" si="0"/>
        <v>38</v>
      </c>
      <c r="H2" t="str">
        <f>LEFT(RIGHT($A2,LEN($A2) - B2),C2-B2-1)</f>
        <v>1</v>
      </c>
      <c r="I2" t="str">
        <f>LEFT(RIGHT($A2,LEN($A2) - D2 - 1),E2-D2-2)</f>
        <v>Die Erste</v>
      </c>
      <c r="J2" t="str">
        <f>LEFT(RIGHT($A2,LEN($A2) - E2 - 1),F2-E2-2)</f>
        <v>5</v>
      </c>
      <c r="K2">
        <f>COUNTIF(Strecken!D:D,H2)</f>
        <v>0</v>
      </c>
    </row>
    <row r="3" spans="1:12">
      <c r="A3" t="s">
        <v>226</v>
      </c>
      <c r="B3" s="48">
        <f t="shared" ref="B3:F34" si="1">FIND(B$1,$A3)</f>
        <v>14</v>
      </c>
      <c r="C3" s="48">
        <f t="shared" si="0"/>
        <v>16</v>
      </c>
      <c r="D3" s="48">
        <f t="shared" si="0"/>
        <v>24</v>
      </c>
      <c r="E3" s="48">
        <f t="shared" ref="E3:E66" si="2">FIND(E$1,$A3,D3+2)</f>
        <v>36</v>
      </c>
      <c r="F3" s="48">
        <f t="shared" si="0"/>
        <v>39</v>
      </c>
      <c r="H3" t="str">
        <f t="shared" ref="H3:H33" si="3">LEFT(RIGHT($A3,LEN($A3) - B3),C3-B3-1)</f>
        <v>2</v>
      </c>
      <c r="I3" t="str">
        <f t="shared" ref="I3:I33" si="4">LEFT(RIGHT($A3,LEN($A3) - D3 - 1),E3-D3-2)</f>
        <v>Die Zweite</v>
      </c>
      <c r="J3" t="str">
        <f t="shared" ref="J3:J33" si="5">LEFT(RIGHT($A3,LEN($A3) - E3 - 1),F3-E3-2)</f>
        <v>5</v>
      </c>
      <c r="K3">
        <f>COUNTIF(Strecken!D:D,H3)</f>
        <v>0</v>
      </c>
    </row>
    <row r="4" spans="1:12">
      <c r="A4" t="s">
        <v>227</v>
      </c>
      <c r="B4" s="48">
        <f t="shared" si="1"/>
        <v>14</v>
      </c>
      <c r="C4" s="48">
        <f t="shared" si="0"/>
        <v>16</v>
      </c>
      <c r="D4" s="48">
        <f t="shared" si="0"/>
        <v>24</v>
      </c>
      <c r="E4" s="48">
        <f t="shared" si="2"/>
        <v>36</v>
      </c>
      <c r="F4" s="48">
        <f t="shared" si="0"/>
        <v>39</v>
      </c>
      <c r="H4" t="str">
        <f t="shared" si="3"/>
        <v>3</v>
      </c>
      <c r="I4" t="str">
        <f t="shared" si="4"/>
        <v>Die Dritte</v>
      </c>
      <c r="J4" t="str">
        <f t="shared" si="5"/>
        <v>5</v>
      </c>
      <c r="K4">
        <f>COUNTIF(Strecken!D:D,H4)</f>
        <v>0</v>
      </c>
    </row>
    <row r="5" spans="1:12">
      <c r="A5" t="s">
        <v>228</v>
      </c>
      <c r="B5" s="48">
        <f t="shared" si="1"/>
        <v>14</v>
      </c>
      <c r="C5" s="48">
        <f t="shared" si="0"/>
        <v>16</v>
      </c>
      <c r="D5" s="48">
        <f t="shared" si="0"/>
        <v>24</v>
      </c>
      <c r="E5" s="48">
        <f t="shared" si="2"/>
        <v>37</v>
      </c>
      <c r="F5" s="48">
        <f t="shared" si="0"/>
        <v>40</v>
      </c>
      <c r="H5" t="str">
        <f t="shared" si="3"/>
        <v>4</v>
      </c>
      <c r="I5" t="str">
        <f t="shared" si="4"/>
        <v>(unbekannt)</v>
      </c>
      <c r="J5" t="str">
        <f t="shared" si="5"/>
        <v>5</v>
      </c>
      <c r="K5">
        <f>COUNTIF(Strecken!D:D,H5)</f>
        <v>0</v>
      </c>
    </row>
    <row r="6" spans="1:12">
      <c r="A6" t="s">
        <v>229</v>
      </c>
      <c r="B6" s="48">
        <f t="shared" si="1"/>
        <v>14</v>
      </c>
      <c r="C6" s="48">
        <f t="shared" si="0"/>
        <v>16</v>
      </c>
      <c r="D6" s="48">
        <f t="shared" si="0"/>
        <v>24</v>
      </c>
      <c r="E6" s="48">
        <f t="shared" si="2"/>
        <v>37</v>
      </c>
      <c r="F6" s="48">
        <f t="shared" si="0"/>
        <v>40</v>
      </c>
      <c r="H6" t="str">
        <f t="shared" si="3"/>
        <v>5</v>
      </c>
      <c r="I6" t="str">
        <f t="shared" si="4"/>
        <v>(unbekannt)</v>
      </c>
      <c r="J6" t="str">
        <f t="shared" si="5"/>
        <v>5</v>
      </c>
      <c r="K6">
        <f>COUNTIF(Strecken!D:D,H6)</f>
        <v>0</v>
      </c>
    </row>
    <row r="7" spans="1:12">
      <c r="A7" t="s">
        <v>230</v>
      </c>
      <c r="B7" s="48">
        <f t="shared" si="1"/>
        <v>14</v>
      </c>
      <c r="C7" s="48">
        <f t="shared" si="0"/>
        <v>16</v>
      </c>
      <c r="D7" s="48">
        <f t="shared" si="0"/>
        <v>24</v>
      </c>
      <c r="E7" s="48">
        <f t="shared" si="2"/>
        <v>37</v>
      </c>
      <c r="F7" s="48">
        <f t="shared" si="0"/>
        <v>40</v>
      </c>
      <c r="H7" t="str">
        <f t="shared" si="3"/>
        <v>6</v>
      </c>
      <c r="I7" t="str">
        <f t="shared" si="4"/>
        <v>(unbekannt)</v>
      </c>
      <c r="J7" t="str">
        <f t="shared" si="5"/>
        <v>5</v>
      </c>
      <c r="K7">
        <f>COUNTIF(Strecken!D:D,H7)</f>
        <v>0</v>
      </c>
    </row>
    <row r="8" spans="1:12">
      <c r="A8" t="s">
        <v>231</v>
      </c>
      <c r="B8" s="48">
        <f t="shared" si="1"/>
        <v>14</v>
      </c>
      <c r="C8" s="48">
        <f t="shared" si="0"/>
        <v>16</v>
      </c>
      <c r="D8" s="48">
        <f t="shared" si="0"/>
        <v>24</v>
      </c>
      <c r="E8" s="48">
        <f t="shared" si="2"/>
        <v>37</v>
      </c>
      <c r="F8" s="48">
        <f t="shared" si="0"/>
        <v>40</v>
      </c>
      <c r="H8" t="str">
        <f t="shared" si="3"/>
        <v>7</v>
      </c>
      <c r="I8" t="str">
        <f t="shared" si="4"/>
        <v>Sachsenring</v>
      </c>
      <c r="J8" t="str">
        <f t="shared" si="5"/>
        <v>5</v>
      </c>
      <c r="K8">
        <f>COUNTIF(Strecken!D:D,H8)</f>
        <v>0</v>
      </c>
    </row>
    <row r="9" spans="1:12">
      <c r="A9" t="s">
        <v>232</v>
      </c>
      <c r="B9" s="48">
        <f t="shared" si="1"/>
        <v>14</v>
      </c>
      <c r="C9" s="48">
        <f t="shared" si="0"/>
        <v>16</v>
      </c>
      <c r="D9" s="48">
        <f t="shared" si="0"/>
        <v>24</v>
      </c>
      <c r="E9" s="48">
        <f t="shared" si="2"/>
        <v>38</v>
      </c>
      <c r="F9" s="48">
        <f t="shared" si="0"/>
        <v>41</v>
      </c>
      <c r="H9" t="str">
        <f t="shared" si="3"/>
        <v>8</v>
      </c>
      <c r="I9" t="str">
        <f t="shared" si="4"/>
        <v>Eurospeedway</v>
      </c>
      <c r="J9" t="str">
        <f t="shared" si="5"/>
        <v>5</v>
      </c>
      <c r="K9">
        <f>COUNTIF(Strecken!D:D,H9)</f>
        <v>0</v>
      </c>
    </row>
    <row r="10" spans="1:12">
      <c r="A10" t="s">
        <v>233</v>
      </c>
      <c r="B10" s="48">
        <f t="shared" si="1"/>
        <v>14</v>
      </c>
      <c r="C10" s="48">
        <f t="shared" si="0"/>
        <v>16</v>
      </c>
      <c r="D10" s="48">
        <f t="shared" si="0"/>
        <v>24</v>
      </c>
      <c r="E10" s="48">
        <f t="shared" si="2"/>
        <v>39</v>
      </c>
      <c r="F10" s="48">
        <f t="shared" si="0"/>
        <v>42</v>
      </c>
      <c r="H10" t="str">
        <f t="shared" si="3"/>
        <v>9</v>
      </c>
      <c r="I10" t="str">
        <f t="shared" si="4"/>
        <v>Dragster-Race</v>
      </c>
      <c r="J10" t="str">
        <f t="shared" si="5"/>
        <v>5</v>
      </c>
      <c r="K10">
        <f>COUNTIF(Strecken!D:D,H10)</f>
        <v>0</v>
      </c>
    </row>
    <row r="11" spans="1:12">
      <c r="A11" t="s">
        <v>234</v>
      </c>
      <c r="B11" s="48">
        <f t="shared" si="1"/>
        <v>14</v>
      </c>
      <c r="C11" s="48">
        <f t="shared" si="0"/>
        <v>17</v>
      </c>
      <c r="D11" s="48">
        <f t="shared" si="0"/>
        <v>26</v>
      </c>
      <c r="E11" s="48">
        <f t="shared" si="2"/>
        <v>75</v>
      </c>
      <c r="F11" s="48">
        <f t="shared" si="0"/>
        <v>78</v>
      </c>
      <c r="H11" t="str">
        <f t="shared" si="3"/>
        <v>10</v>
      </c>
      <c r="I11" t="str">
        <f t="shared" si="4"/>
        <v>Fährt sowieso niemand, taugt auch nicht so viel</v>
      </c>
      <c r="J11" t="str">
        <f t="shared" si="5"/>
        <v>5</v>
      </c>
      <c r="K11">
        <f>COUNTIF(Strecken!D:D,H11)</f>
        <v>0</v>
      </c>
    </row>
    <row r="12" spans="1:12">
      <c r="A12" t="s">
        <v>235</v>
      </c>
      <c r="B12" s="48">
        <f t="shared" si="1"/>
        <v>14</v>
      </c>
      <c r="C12" s="48">
        <f t="shared" si="0"/>
        <v>17</v>
      </c>
      <c r="D12" s="48">
        <f t="shared" si="0"/>
        <v>26</v>
      </c>
      <c r="E12" s="48">
        <f t="shared" si="2"/>
        <v>39</v>
      </c>
      <c r="F12" s="48">
        <f t="shared" si="0"/>
        <v>42</v>
      </c>
      <c r="H12" t="str">
        <f t="shared" si="3"/>
        <v>11</v>
      </c>
      <c r="I12" t="str">
        <f t="shared" si="4"/>
        <v>Go for Gold</v>
      </c>
      <c r="J12" t="str">
        <f t="shared" si="5"/>
        <v>4</v>
      </c>
      <c r="K12">
        <f>COUNTIF(Strecken!D:D,H12)</f>
        <v>0</v>
      </c>
    </row>
    <row r="13" spans="1:12">
      <c r="A13" t="s">
        <v>236</v>
      </c>
      <c r="B13" s="48">
        <f t="shared" si="1"/>
        <v>14</v>
      </c>
      <c r="C13" s="48">
        <f t="shared" si="0"/>
        <v>17</v>
      </c>
      <c r="D13" s="48">
        <f t="shared" si="0"/>
        <v>26</v>
      </c>
      <c r="E13" s="48">
        <f t="shared" si="2"/>
        <v>48</v>
      </c>
      <c r="F13" s="48">
        <f t="shared" si="0"/>
        <v>51</v>
      </c>
      <c r="H13" t="str">
        <f t="shared" si="3"/>
        <v>12</v>
      </c>
      <c r="I13" t="str">
        <f t="shared" si="4"/>
        <v>Yaba hatte viel Zeit</v>
      </c>
      <c r="J13" t="str">
        <f t="shared" si="5"/>
        <v>8</v>
      </c>
      <c r="K13">
        <f>COUNTIF(Strecken!D:D,H13)</f>
        <v>0</v>
      </c>
    </row>
    <row r="14" spans="1:12">
      <c r="A14" t="s">
        <v>237</v>
      </c>
      <c r="B14" s="48">
        <f t="shared" si="1"/>
        <v>14</v>
      </c>
      <c r="C14" s="48">
        <f t="shared" si="0"/>
        <v>17</v>
      </c>
      <c r="D14" s="48">
        <f t="shared" si="0"/>
        <v>26</v>
      </c>
      <c r="E14" s="48">
        <f t="shared" si="2"/>
        <v>39</v>
      </c>
      <c r="F14" s="48">
        <f t="shared" si="0"/>
        <v>42</v>
      </c>
      <c r="H14" t="str">
        <f t="shared" si="3"/>
        <v>13</v>
      </c>
      <c r="I14" t="str">
        <f t="shared" si="4"/>
        <v>(unbekannt)</v>
      </c>
      <c r="J14" t="str">
        <f t="shared" si="5"/>
        <v>7</v>
      </c>
      <c r="K14">
        <f>COUNTIF(Strecken!D:D,H14)</f>
        <v>0</v>
      </c>
    </row>
    <row r="15" spans="1:12">
      <c r="A15" t="s">
        <v>238</v>
      </c>
      <c r="B15" s="48">
        <f t="shared" si="1"/>
        <v>14</v>
      </c>
      <c r="C15" s="48">
        <f t="shared" si="0"/>
        <v>17</v>
      </c>
      <c r="D15" s="48">
        <f t="shared" si="0"/>
        <v>26</v>
      </c>
      <c r="E15" s="48">
        <f t="shared" si="2"/>
        <v>39</v>
      </c>
      <c r="F15" s="48">
        <f t="shared" si="0"/>
        <v>42</v>
      </c>
      <c r="H15" t="str">
        <f t="shared" si="3"/>
        <v>14</v>
      </c>
      <c r="I15" t="str">
        <f t="shared" si="4"/>
        <v>(unbekannt)</v>
      </c>
      <c r="J15" t="str">
        <f t="shared" si="5"/>
        <v>5</v>
      </c>
      <c r="K15">
        <f>COUNTIF(Strecken!D:D,H15)</f>
        <v>0</v>
      </c>
    </row>
    <row r="16" spans="1:12">
      <c r="A16" t="s">
        <v>239</v>
      </c>
      <c r="B16" s="48">
        <f t="shared" si="1"/>
        <v>14</v>
      </c>
      <c r="C16" s="48">
        <f t="shared" si="0"/>
        <v>17</v>
      </c>
      <c r="D16" s="48">
        <f t="shared" si="0"/>
        <v>26</v>
      </c>
      <c r="E16" s="48">
        <f t="shared" si="2"/>
        <v>44</v>
      </c>
      <c r="F16" s="48">
        <f t="shared" si="0"/>
        <v>47</v>
      </c>
      <c r="H16" t="str">
        <f t="shared" si="3"/>
        <v>15</v>
      </c>
      <c r="I16" t="str">
        <f t="shared" si="4"/>
        <v>Hindernissrennen</v>
      </c>
      <c r="J16" t="str">
        <f t="shared" si="5"/>
        <v>5</v>
      </c>
      <c r="K16">
        <f>COUNTIF(Strecken!D:D,H16)</f>
        <v>0</v>
      </c>
    </row>
    <row r="17" spans="1:11">
      <c r="A17" t="s">
        <v>240</v>
      </c>
      <c r="B17" s="48">
        <f t="shared" si="1"/>
        <v>14</v>
      </c>
      <c r="C17" s="48">
        <f t="shared" si="0"/>
        <v>17</v>
      </c>
      <c r="D17" s="48">
        <f t="shared" si="0"/>
        <v>26</v>
      </c>
      <c r="E17" s="48">
        <f t="shared" si="2"/>
        <v>39</v>
      </c>
      <c r="F17" s="48">
        <f t="shared" si="0"/>
        <v>42</v>
      </c>
      <c r="H17" t="str">
        <f t="shared" si="3"/>
        <v>16</v>
      </c>
      <c r="I17" t="str">
        <f t="shared" si="4"/>
        <v>Inkateppich</v>
      </c>
      <c r="J17" t="str">
        <f t="shared" si="5"/>
        <v>8</v>
      </c>
      <c r="K17">
        <f>COUNTIF(Strecken!D:D,H17)</f>
        <v>0</v>
      </c>
    </row>
    <row r="18" spans="1:11" hidden="1">
      <c r="A18" t="s">
        <v>241</v>
      </c>
      <c r="B18">
        <f t="shared" si="1"/>
        <v>14</v>
      </c>
      <c r="C18">
        <f t="shared" si="1"/>
        <v>17</v>
      </c>
      <c r="D18">
        <f t="shared" si="1"/>
        <v>26</v>
      </c>
      <c r="E18">
        <f t="shared" si="2"/>
        <v>39</v>
      </c>
      <c r="F18">
        <f t="shared" si="1"/>
        <v>43</v>
      </c>
      <c r="H18" t="str">
        <f t="shared" si="3"/>
        <v>17</v>
      </c>
      <c r="I18" t="str">
        <f t="shared" si="4"/>
        <v>Nürburgring</v>
      </c>
      <c r="J18" t="str">
        <f t="shared" si="5"/>
        <v>12</v>
      </c>
      <c r="K18">
        <f>COUNTIF(Strecken!D:D,H18)</f>
        <v>1</v>
      </c>
    </row>
    <row r="19" spans="1:11">
      <c r="A19" t="s">
        <v>242</v>
      </c>
      <c r="B19" s="48">
        <f t="shared" si="1"/>
        <v>14</v>
      </c>
      <c r="C19" s="48">
        <f t="shared" si="1"/>
        <v>17</v>
      </c>
      <c r="D19" s="48">
        <f t="shared" si="1"/>
        <v>26</v>
      </c>
      <c r="E19" s="48">
        <f t="shared" si="2"/>
        <v>36</v>
      </c>
      <c r="F19" s="48">
        <f t="shared" si="1"/>
        <v>39</v>
      </c>
      <c r="H19" t="str">
        <f t="shared" si="3"/>
        <v>18</v>
      </c>
      <c r="I19" t="str">
        <f t="shared" si="4"/>
        <v>Fruitmap</v>
      </c>
      <c r="J19" t="str">
        <f t="shared" si="5"/>
        <v>4</v>
      </c>
      <c r="K19">
        <f>COUNTIF(Strecken!D:D,H19)</f>
        <v>0</v>
      </c>
    </row>
    <row r="20" spans="1:11">
      <c r="A20" t="s">
        <v>243</v>
      </c>
      <c r="B20" s="48">
        <f t="shared" si="1"/>
        <v>14</v>
      </c>
      <c r="C20" s="48">
        <f t="shared" si="1"/>
        <v>17</v>
      </c>
      <c r="D20" s="48">
        <f t="shared" si="1"/>
        <v>26</v>
      </c>
      <c r="E20" s="48">
        <f t="shared" si="2"/>
        <v>36</v>
      </c>
      <c r="F20" s="48">
        <f t="shared" si="1"/>
        <v>39</v>
      </c>
      <c r="H20" t="str">
        <f t="shared" si="3"/>
        <v>19</v>
      </c>
      <c r="I20" t="str">
        <f t="shared" si="4"/>
        <v>The Cube</v>
      </c>
      <c r="J20" t="str">
        <f t="shared" si="5"/>
        <v>4</v>
      </c>
      <c r="K20">
        <f>COUNTIF(Strecken!D:D,H20)</f>
        <v>0</v>
      </c>
    </row>
    <row r="21" spans="1:11">
      <c r="A21" t="s">
        <v>244</v>
      </c>
      <c r="B21" s="48">
        <f t="shared" si="1"/>
        <v>14</v>
      </c>
      <c r="C21" s="48">
        <f t="shared" si="1"/>
        <v>17</v>
      </c>
      <c r="D21" s="48">
        <f t="shared" si="1"/>
        <v>26</v>
      </c>
      <c r="E21" s="48">
        <f t="shared" si="2"/>
        <v>36</v>
      </c>
      <c r="F21" s="48">
        <f t="shared" si="1"/>
        <v>39</v>
      </c>
      <c r="H21" t="str">
        <f t="shared" si="3"/>
        <v>20</v>
      </c>
      <c r="I21" t="str">
        <f t="shared" si="4"/>
        <v>Scorpion</v>
      </c>
      <c r="J21" t="str">
        <f t="shared" si="5"/>
        <v>8</v>
      </c>
      <c r="K21">
        <f>COUNTIF(Strecken!D:D,H21)</f>
        <v>0</v>
      </c>
    </row>
    <row r="22" spans="1:11">
      <c r="A22" t="s">
        <v>245</v>
      </c>
      <c r="B22" s="48">
        <f t="shared" si="1"/>
        <v>14</v>
      </c>
      <c r="C22" s="48">
        <f t="shared" si="1"/>
        <v>17</v>
      </c>
      <c r="D22" s="48">
        <f t="shared" si="1"/>
        <v>26</v>
      </c>
      <c r="E22" s="48">
        <f t="shared" si="2"/>
        <v>39</v>
      </c>
      <c r="F22" s="48">
        <f t="shared" si="1"/>
        <v>42</v>
      </c>
      <c r="H22" t="str">
        <f t="shared" si="3"/>
        <v>21</v>
      </c>
      <c r="I22" t="str">
        <f t="shared" si="4"/>
        <v>Rennstrecke</v>
      </c>
      <c r="J22" t="str">
        <f t="shared" si="5"/>
        <v>5</v>
      </c>
      <c r="K22">
        <f>COUNTIF(Strecken!D:D,H22)</f>
        <v>0</v>
      </c>
    </row>
    <row r="23" spans="1:11">
      <c r="A23" t="s">
        <v>246</v>
      </c>
      <c r="B23" s="48">
        <f t="shared" si="1"/>
        <v>14</v>
      </c>
      <c r="C23" s="48">
        <f t="shared" si="1"/>
        <v>17</v>
      </c>
      <c r="D23" s="48">
        <f t="shared" si="1"/>
        <v>26</v>
      </c>
      <c r="E23" s="48">
        <f t="shared" si="2"/>
        <v>39</v>
      </c>
      <c r="F23" s="48">
        <f t="shared" si="1"/>
        <v>42</v>
      </c>
      <c r="H23" t="str">
        <f t="shared" si="3"/>
        <v>22</v>
      </c>
      <c r="I23" t="str">
        <f t="shared" si="4"/>
        <v>Das Weeeeee</v>
      </c>
      <c r="J23" t="str">
        <f t="shared" si="5"/>
        <v>6</v>
      </c>
      <c r="K23">
        <f>COUNTIF(Strecken!D:D,H23)</f>
        <v>0</v>
      </c>
    </row>
    <row r="24" spans="1:11">
      <c r="A24" t="s">
        <v>247</v>
      </c>
      <c r="B24" s="48">
        <f t="shared" si="1"/>
        <v>14</v>
      </c>
      <c r="C24" s="48">
        <f t="shared" si="1"/>
        <v>17</v>
      </c>
      <c r="D24" s="48">
        <f t="shared" si="1"/>
        <v>26</v>
      </c>
      <c r="E24" s="48">
        <f t="shared" si="2"/>
        <v>48</v>
      </c>
      <c r="F24" s="48">
        <f t="shared" si="1"/>
        <v>52</v>
      </c>
      <c r="H24" t="str">
        <f t="shared" si="3"/>
        <v>23</v>
      </c>
      <c r="I24" t="str">
        <f t="shared" si="4"/>
        <v>Bald ist Weihnachten</v>
      </c>
      <c r="J24" t="str">
        <f t="shared" si="5"/>
        <v>48</v>
      </c>
      <c r="K24">
        <f>COUNTIF(Strecken!D:D,H24)</f>
        <v>0</v>
      </c>
    </row>
    <row r="25" spans="1:11">
      <c r="A25" t="s">
        <v>248</v>
      </c>
      <c r="B25" s="48">
        <f t="shared" si="1"/>
        <v>14</v>
      </c>
      <c r="C25" s="48">
        <f t="shared" si="1"/>
        <v>17</v>
      </c>
      <c r="D25" s="48">
        <f t="shared" si="1"/>
        <v>26</v>
      </c>
      <c r="E25" s="48">
        <f t="shared" si="2"/>
        <v>37</v>
      </c>
      <c r="F25" s="48">
        <f t="shared" si="1"/>
        <v>40</v>
      </c>
      <c r="H25" t="str">
        <f t="shared" si="3"/>
        <v>24</v>
      </c>
      <c r="I25" t="str">
        <f t="shared" si="4"/>
        <v>More Ways</v>
      </c>
      <c r="J25" t="str">
        <f t="shared" si="5"/>
        <v>9</v>
      </c>
      <c r="K25">
        <f>COUNTIF(Strecken!D:D,H25)</f>
        <v>0</v>
      </c>
    </row>
    <row r="26" spans="1:11">
      <c r="A26" t="s">
        <v>249</v>
      </c>
      <c r="B26" s="48">
        <f t="shared" si="1"/>
        <v>14</v>
      </c>
      <c r="C26" s="48">
        <f t="shared" si="1"/>
        <v>17</v>
      </c>
      <c r="D26" s="48">
        <f t="shared" si="1"/>
        <v>26</v>
      </c>
      <c r="E26" s="48">
        <f t="shared" si="2"/>
        <v>36</v>
      </c>
      <c r="F26" s="48">
        <f t="shared" si="1"/>
        <v>39</v>
      </c>
      <c r="H26" t="str">
        <f t="shared" si="3"/>
        <v>26</v>
      </c>
      <c r="I26" t="str">
        <f t="shared" si="4"/>
        <v>Schnecke</v>
      </c>
      <c r="J26" t="str">
        <f t="shared" si="5"/>
        <v>6</v>
      </c>
      <c r="K26">
        <f>COUNTIF(Strecken!D:D,H26)</f>
        <v>0</v>
      </c>
    </row>
    <row r="27" spans="1:11">
      <c r="A27" t="s">
        <v>250</v>
      </c>
      <c r="B27" s="48">
        <f t="shared" si="1"/>
        <v>14</v>
      </c>
      <c r="C27" s="48">
        <f t="shared" si="1"/>
        <v>17</v>
      </c>
      <c r="D27" s="48">
        <f t="shared" si="1"/>
        <v>26</v>
      </c>
      <c r="E27" s="48">
        <f t="shared" si="2"/>
        <v>41</v>
      </c>
      <c r="F27" s="48">
        <f t="shared" si="1"/>
        <v>44</v>
      </c>
      <c r="H27" t="str">
        <f t="shared" si="3"/>
        <v>27</v>
      </c>
      <c r="I27" t="str">
        <f t="shared" si="4"/>
        <v>Holperstrecke</v>
      </c>
      <c r="J27" t="str">
        <f t="shared" si="5"/>
        <v>7</v>
      </c>
      <c r="K27">
        <f>COUNTIF(Strecken!D:D,H27)</f>
        <v>0</v>
      </c>
    </row>
    <row r="28" spans="1:11">
      <c r="A28" t="s">
        <v>251</v>
      </c>
      <c r="B28" s="48">
        <f t="shared" si="1"/>
        <v>14</v>
      </c>
      <c r="C28" s="48">
        <f t="shared" si="1"/>
        <v>17</v>
      </c>
      <c r="D28" s="48">
        <f t="shared" si="1"/>
        <v>26</v>
      </c>
      <c r="E28" s="48">
        <f t="shared" si="2"/>
        <v>36</v>
      </c>
      <c r="F28" s="48">
        <f t="shared" si="1"/>
        <v>39</v>
      </c>
      <c r="H28" t="str">
        <f t="shared" si="3"/>
        <v>28</v>
      </c>
      <c r="I28" t="str">
        <f t="shared" si="4"/>
        <v>Kreuzzug</v>
      </c>
      <c r="J28" t="str">
        <f t="shared" si="5"/>
        <v>9</v>
      </c>
      <c r="K28">
        <f>COUNTIF(Strecken!D:D,H28)</f>
        <v>0</v>
      </c>
    </row>
    <row r="29" spans="1:11">
      <c r="A29" t="s">
        <v>252</v>
      </c>
      <c r="B29" s="48">
        <f t="shared" si="1"/>
        <v>14</v>
      </c>
      <c r="C29" s="48">
        <f t="shared" si="1"/>
        <v>17</v>
      </c>
      <c r="D29" s="48">
        <f t="shared" si="1"/>
        <v>26</v>
      </c>
      <c r="E29" s="48">
        <f t="shared" si="2"/>
        <v>41</v>
      </c>
      <c r="F29" s="48">
        <f t="shared" si="1"/>
        <v>44</v>
      </c>
      <c r="H29" t="str">
        <f t="shared" si="3"/>
        <v>29</v>
      </c>
      <c r="I29" t="str">
        <f t="shared" si="4"/>
        <v>FHTW Berlin I</v>
      </c>
      <c r="J29" t="str">
        <f t="shared" si="5"/>
        <v>4</v>
      </c>
      <c r="K29">
        <f>COUNTIF(Strecken!D:D,H29)</f>
        <v>0</v>
      </c>
    </row>
    <row r="30" spans="1:11" hidden="1">
      <c r="A30" t="s">
        <v>253</v>
      </c>
      <c r="B30">
        <f t="shared" si="1"/>
        <v>14</v>
      </c>
      <c r="C30">
        <f t="shared" si="1"/>
        <v>17</v>
      </c>
      <c r="D30">
        <f t="shared" si="1"/>
        <v>26</v>
      </c>
      <c r="E30">
        <f t="shared" si="2"/>
        <v>43</v>
      </c>
      <c r="F30">
        <f t="shared" si="1"/>
        <v>46</v>
      </c>
      <c r="H30" t="str">
        <f t="shared" si="3"/>
        <v>33</v>
      </c>
      <c r="I30" t="str">
        <f t="shared" si="4"/>
        <v>Highway To Hell</v>
      </c>
      <c r="J30" t="str">
        <f t="shared" si="5"/>
        <v>5</v>
      </c>
      <c r="K30">
        <f>COUNTIF(Strecken!D:D,H30)</f>
        <v>1</v>
      </c>
    </row>
    <row r="31" spans="1:11" hidden="1">
      <c r="A31" t="s">
        <v>254</v>
      </c>
      <c r="B31">
        <f t="shared" si="1"/>
        <v>14</v>
      </c>
      <c r="C31">
        <f t="shared" si="1"/>
        <v>17</v>
      </c>
      <c r="D31">
        <f t="shared" si="1"/>
        <v>26</v>
      </c>
      <c r="E31">
        <f t="shared" si="2"/>
        <v>37</v>
      </c>
      <c r="F31">
        <f t="shared" si="1"/>
        <v>41</v>
      </c>
      <c r="H31" t="str">
        <f t="shared" si="3"/>
        <v>34</v>
      </c>
      <c r="I31" t="str">
        <f t="shared" si="4"/>
        <v>Flugplatz</v>
      </c>
      <c r="J31" t="str">
        <f t="shared" si="5"/>
        <v>20</v>
      </c>
      <c r="K31">
        <f>COUNTIF(Strecken!D:D,H31)</f>
        <v>1</v>
      </c>
    </row>
    <row r="32" spans="1:11">
      <c r="A32" t="s">
        <v>255</v>
      </c>
      <c r="B32" s="48">
        <f t="shared" si="1"/>
        <v>14</v>
      </c>
      <c r="C32" s="48">
        <f t="shared" si="1"/>
        <v>17</v>
      </c>
      <c r="D32" s="48">
        <f t="shared" si="1"/>
        <v>26</v>
      </c>
      <c r="E32" s="48">
        <f t="shared" si="2"/>
        <v>36</v>
      </c>
      <c r="F32" s="48">
        <f t="shared" si="1"/>
        <v>40</v>
      </c>
      <c r="H32" t="str">
        <f t="shared" si="3"/>
        <v>35</v>
      </c>
      <c r="I32" t="str">
        <f t="shared" si="4"/>
        <v>Speedway</v>
      </c>
      <c r="J32" t="str">
        <f t="shared" si="5"/>
        <v>21</v>
      </c>
      <c r="K32">
        <f>COUNTIF(Strecken!D:D,H32)</f>
        <v>0</v>
      </c>
    </row>
    <row r="33" spans="1:11">
      <c r="A33" t="s">
        <v>256</v>
      </c>
      <c r="B33" s="48">
        <f t="shared" si="1"/>
        <v>14</v>
      </c>
      <c r="C33" s="48">
        <f t="shared" si="1"/>
        <v>17</v>
      </c>
      <c r="D33" s="48">
        <f t="shared" si="1"/>
        <v>26</v>
      </c>
      <c r="E33" s="48">
        <f t="shared" si="2"/>
        <v>42</v>
      </c>
      <c r="F33" s="48">
        <f t="shared" si="1"/>
        <v>46</v>
      </c>
      <c r="H33" t="str">
        <f t="shared" si="3"/>
        <v>36</v>
      </c>
      <c r="I33" t="str">
        <f t="shared" si="4"/>
        <v>Regenwaldpiste</v>
      </c>
      <c r="J33" t="str">
        <f t="shared" si="5"/>
        <v>15</v>
      </c>
      <c r="K33">
        <f>COUNTIF(Strecken!D:D,H33)</f>
        <v>0</v>
      </c>
    </row>
    <row r="34" spans="1:11">
      <c r="A34" t="s">
        <v>257</v>
      </c>
      <c r="B34" s="48">
        <f t="shared" si="1"/>
        <v>14</v>
      </c>
      <c r="C34" s="48">
        <f t="shared" si="1"/>
        <v>17</v>
      </c>
      <c r="D34" s="48">
        <f t="shared" si="1"/>
        <v>26</v>
      </c>
      <c r="E34" s="48">
        <f t="shared" si="2"/>
        <v>39</v>
      </c>
      <c r="F34" s="48">
        <f t="shared" si="1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>Nadelöhr II</v>
      </c>
      <c r="J34" t="str">
        <f t="shared" ref="J34:J97" si="8">LEFT(RIGHT($A34,LEN($A34) - E34 - 1),F34-E34-2)</f>
        <v>10</v>
      </c>
      <c r="K34">
        <f>COUNTIF(Strecken!D:D,H34)</f>
        <v>0</v>
      </c>
    </row>
    <row r="35" spans="1:11" hidden="1">
      <c r="A35" t="s">
        <v>258</v>
      </c>
      <c r="B35">
        <f t="shared" ref="B35:F98" si="9">FIND(B$1,$A35)</f>
        <v>14</v>
      </c>
      <c r="C35">
        <f t="shared" si="9"/>
        <v>17</v>
      </c>
      <c r="D35">
        <f t="shared" si="9"/>
        <v>26</v>
      </c>
      <c r="E35">
        <f t="shared" si="2"/>
        <v>49</v>
      </c>
      <c r="F35">
        <f t="shared" si="9"/>
        <v>52</v>
      </c>
      <c r="H35" t="str">
        <f t="shared" si="6"/>
        <v>38</v>
      </c>
      <c r="I35" t="str">
        <f t="shared" si="7"/>
        <v>Gentlemen's Agreement</v>
      </c>
      <c r="J35" t="str">
        <f t="shared" si="8"/>
        <v>8</v>
      </c>
      <c r="K35">
        <f>COUNTIF(Strecken!D:D,H35)</f>
        <v>1</v>
      </c>
    </row>
    <row r="36" spans="1:11">
      <c r="A36" t="s">
        <v>259</v>
      </c>
      <c r="B36" s="48">
        <f t="shared" si="9"/>
        <v>14</v>
      </c>
      <c r="C36" s="48">
        <f t="shared" si="9"/>
        <v>17</v>
      </c>
      <c r="D36" s="48">
        <f t="shared" si="9"/>
        <v>26</v>
      </c>
      <c r="E36" s="48">
        <f t="shared" si="2"/>
        <v>36</v>
      </c>
      <c r="F36" s="48">
        <f t="shared" si="9"/>
        <v>40</v>
      </c>
      <c r="H36" t="str">
        <f t="shared" si="6"/>
        <v>40</v>
      </c>
      <c r="I36" t="str">
        <f t="shared" si="7"/>
        <v>CS-Kurve</v>
      </c>
      <c r="J36" t="str">
        <f t="shared" si="8"/>
        <v>15</v>
      </c>
      <c r="K36">
        <f>COUNTIF(Strecken!D:D,H36)</f>
        <v>0</v>
      </c>
    </row>
    <row r="37" spans="1:11">
      <c r="A37" t="s">
        <v>260</v>
      </c>
      <c r="B37" s="48">
        <f t="shared" si="9"/>
        <v>14</v>
      </c>
      <c r="C37" s="48">
        <f t="shared" si="9"/>
        <v>17</v>
      </c>
      <c r="D37" s="48">
        <f t="shared" si="9"/>
        <v>26</v>
      </c>
      <c r="E37" s="48">
        <f t="shared" si="2"/>
        <v>37</v>
      </c>
      <c r="F37" s="48">
        <f t="shared" si="9"/>
        <v>40</v>
      </c>
      <c r="H37" t="str">
        <f t="shared" si="6"/>
        <v>41</v>
      </c>
      <c r="I37" t="str">
        <f t="shared" si="7"/>
        <v>Karofisch</v>
      </c>
      <c r="J37" t="str">
        <f t="shared" si="8"/>
        <v>6</v>
      </c>
      <c r="K37">
        <f>COUNTIF(Strecken!D:D,H37)</f>
        <v>0</v>
      </c>
    </row>
    <row r="38" spans="1:11">
      <c r="A38" t="s">
        <v>261</v>
      </c>
      <c r="B38" s="48">
        <f t="shared" si="9"/>
        <v>14</v>
      </c>
      <c r="C38" s="48">
        <f t="shared" si="9"/>
        <v>17</v>
      </c>
      <c r="D38" s="48">
        <f t="shared" si="9"/>
        <v>26</v>
      </c>
      <c r="E38" s="48">
        <f t="shared" si="2"/>
        <v>37</v>
      </c>
      <c r="F38" s="48">
        <f t="shared" si="9"/>
        <v>40</v>
      </c>
      <c r="H38" t="str">
        <f t="shared" si="6"/>
        <v>42</v>
      </c>
      <c r="I38" t="str">
        <f t="shared" si="7"/>
        <v>Karokatze</v>
      </c>
      <c r="J38" t="str">
        <f t="shared" si="8"/>
        <v>7</v>
      </c>
      <c r="K38">
        <f>COUNTIF(Strecken!D:D,H38)</f>
        <v>0</v>
      </c>
    </row>
    <row r="39" spans="1:11">
      <c r="A39" t="s">
        <v>262</v>
      </c>
      <c r="B39" s="48">
        <f t="shared" si="9"/>
        <v>14</v>
      </c>
      <c r="C39" s="48">
        <f t="shared" si="9"/>
        <v>17</v>
      </c>
      <c r="D39" s="48">
        <f t="shared" si="9"/>
        <v>26</v>
      </c>
      <c r="E39" s="48">
        <f t="shared" si="2"/>
        <v>34</v>
      </c>
      <c r="F39" s="48">
        <f t="shared" si="9"/>
        <v>38</v>
      </c>
      <c r="H39" t="str">
        <f t="shared" si="6"/>
        <v>43</v>
      </c>
      <c r="I39" t="str">
        <f t="shared" si="7"/>
        <v>Karo-F</v>
      </c>
      <c r="J39" t="str">
        <f t="shared" si="8"/>
        <v>10</v>
      </c>
      <c r="K39">
        <f>COUNTIF(Strecken!D:D,H39)</f>
        <v>0</v>
      </c>
    </row>
    <row r="40" spans="1:11">
      <c r="A40" t="s">
        <v>263</v>
      </c>
      <c r="B40" s="48">
        <f t="shared" si="9"/>
        <v>14</v>
      </c>
      <c r="C40" s="48">
        <f t="shared" si="9"/>
        <v>17</v>
      </c>
      <c r="D40" s="48">
        <f t="shared" si="9"/>
        <v>26</v>
      </c>
      <c r="E40" s="48">
        <f t="shared" si="2"/>
        <v>31</v>
      </c>
      <c r="F40" s="48">
        <f t="shared" si="9"/>
        <v>35</v>
      </c>
      <c r="H40" t="str">
        <f t="shared" si="6"/>
        <v>44</v>
      </c>
      <c r="I40" t="str">
        <f t="shared" si="7"/>
        <v>Tux</v>
      </c>
      <c r="J40" t="str">
        <f t="shared" si="8"/>
        <v>10</v>
      </c>
      <c r="K40">
        <f>COUNTIF(Strecken!D:D,H40)</f>
        <v>0</v>
      </c>
    </row>
    <row r="41" spans="1:11" hidden="1">
      <c r="A41" t="s">
        <v>264</v>
      </c>
      <c r="B41">
        <f t="shared" si="9"/>
        <v>14</v>
      </c>
      <c r="C41">
        <f t="shared" si="9"/>
        <v>17</v>
      </c>
      <c r="D41">
        <f t="shared" si="9"/>
        <v>26</v>
      </c>
      <c r="E41">
        <f t="shared" si="2"/>
        <v>49</v>
      </c>
      <c r="F41">
        <f t="shared" si="9"/>
        <v>53</v>
      </c>
      <c r="H41" t="str">
        <f t="shared" si="6"/>
        <v>45</v>
      </c>
      <c r="I41" t="str">
        <f t="shared" si="7"/>
        <v>Gruß aus Braunschweig</v>
      </c>
      <c r="J41" t="str">
        <f t="shared" si="8"/>
        <v>12</v>
      </c>
      <c r="K41">
        <f>COUNTIF(Strecken!D:D,H41)</f>
        <v>1</v>
      </c>
    </row>
    <row r="42" spans="1:11">
      <c r="A42" t="s">
        <v>265</v>
      </c>
      <c r="B42" s="48">
        <f t="shared" si="9"/>
        <v>14</v>
      </c>
      <c r="C42" s="48">
        <f t="shared" si="9"/>
        <v>17</v>
      </c>
      <c r="D42" s="48">
        <f t="shared" si="9"/>
        <v>26</v>
      </c>
      <c r="E42" s="48">
        <f t="shared" si="2"/>
        <v>47</v>
      </c>
      <c r="F42" s="48">
        <f t="shared" si="9"/>
        <v>51</v>
      </c>
      <c r="H42" t="str">
        <f t="shared" si="6"/>
        <v>46</v>
      </c>
      <c r="I42" t="str">
        <f t="shared" si="7"/>
        <v>Noch ne Rundstrecke</v>
      </c>
      <c r="J42" t="str">
        <f t="shared" si="8"/>
        <v>10</v>
      </c>
      <c r="K42">
        <f>COUNTIF(Strecken!D:D,H42)</f>
        <v>0</v>
      </c>
    </row>
    <row r="43" spans="1:11">
      <c r="A43" t="s">
        <v>266</v>
      </c>
      <c r="B43" s="48">
        <f t="shared" si="9"/>
        <v>14</v>
      </c>
      <c r="C43" s="48">
        <f t="shared" si="9"/>
        <v>17</v>
      </c>
      <c r="D43" s="48">
        <f t="shared" si="9"/>
        <v>26</v>
      </c>
      <c r="E43" s="48">
        <f t="shared" si="2"/>
        <v>36</v>
      </c>
      <c r="F43" s="48">
        <f t="shared" si="9"/>
        <v>39</v>
      </c>
      <c r="H43" t="str">
        <f t="shared" si="6"/>
        <v>49</v>
      </c>
      <c r="I43" t="str">
        <f t="shared" si="7"/>
        <v>Vermondy</v>
      </c>
      <c r="J43" t="str">
        <f t="shared" si="8"/>
        <v>4</v>
      </c>
      <c r="K43">
        <f>COUNTIF(Strecken!D:D,H43)</f>
        <v>0</v>
      </c>
    </row>
    <row r="44" spans="1:11">
      <c r="A44" t="s">
        <v>267</v>
      </c>
      <c r="B44" s="48">
        <f t="shared" si="9"/>
        <v>14</v>
      </c>
      <c r="C44" s="48">
        <f t="shared" si="9"/>
        <v>17</v>
      </c>
      <c r="D44" s="48">
        <f t="shared" si="9"/>
        <v>26</v>
      </c>
      <c r="E44" s="48">
        <f t="shared" si="2"/>
        <v>39</v>
      </c>
      <c r="F44" s="48">
        <f t="shared" si="9"/>
        <v>42</v>
      </c>
      <c r="H44" t="str">
        <f t="shared" si="6"/>
        <v>50</v>
      </c>
      <c r="I44" t="str">
        <f t="shared" si="7"/>
        <v>Planet Apes</v>
      </c>
      <c r="J44" t="str">
        <f t="shared" si="8"/>
        <v>7</v>
      </c>
      <c r="K44">
        <f>COUNTIF(Strecken!D:D,H44)</f>
        <v>0</v>
      </c>
    </row>
    <row r="45" spans="1:11">
      <c r="A45" t="s">
        <v>268</v>
      </c>
      <c r="B45" s="48">
        <f t="shared" si="9"/>
        <v>14</v>
      </c>
      <c r="C45" s="48">
        <f t="shared" si="9"/>
        <v>17</v>
      </c>
      <c r="D45" s="48">
        <f t="shared" si="9"/>
        <v>26</v>
      </c>
      <c r="E45" s="48">
        <f t="shared" si="2"/>
        <v>43</v>
      </c>
      <c r="F45" s="48">
        <f t="shared" si="9"/>
        <v>46</v>
      </c>
      <c r="H45" t="str">
        <f t="shared" si="6"/>
        <v>51</v>
      </c>
      <c r="I45" t="str">
        <f t="shared" si="7"/>
        <v>You've Got Mail</v>
      </c>
      <c r="J45" t="str">
        <f t="shared" si="8"/>
        <v>4</v>
      </c>
      <c r="K45">
        <f>COUNTIF(Strecken!D:D,H45)</f>
        <v>0</v>
      </c>
    </row>
    <row r="46" spans="1:11">
      <c r="A46" t="s">
        <v>269</v>
      </c>
      <c r="B46" s="48">
        <f t="shared" si="9"/>
        <v>14</v>
      </c>
      <c r="C46" s="48">
        <f t="shared" si="9"/>
        <v>17</v>
      </c>
      <c r="D46" s="48">
        <f t="shared" si="9"/>
        <v>26</v>
      </c>
      <c r="E46" s="48">
        <f t="shared" si="2"/>
        <v>41</v>
      </c>
      <c r="F46" s="48">
        <f t="shared" si="9"/>
        <v>45</v>
      </c>
      <c r="H46" t="str">
        <f t="shared" si="6"/>
        <v>53</v>
      </c>
      <c r="I46" t="str">
        <f t="shared" si="7"/>
        <v>Flussschleife</v>
      </c>
      <c r="J46" t="str">
        <f t="shared" si="8"/>
        <v>12</v>
      </c>
      <c r="K46">
        <f>COUNTIF(Strecken!D:D,H46)</f>
        <v>0</v>
      </c>
    </row>
    <row r="47" spans="1:11">
      <c r="A47" t="s">
        <v>270</v>
      </c>
      <c r="B47" s="48">
        <f t="shared" si="9"/>
        <v>14</v>
      </c>
      <c r="C47" s="48">
        <f t="shared" si="9"/>
        <v>17</v>
      </c>
      <c r="D47" s="48">
        <f t="shared" si="9"/>
        <v>26</v>
      </c>
      <c r="E47" s="48">
        <f t="shared" si="2"/>
        <v>46</v>
      </c>
      <c r="F47" s="48">
        <f t="shared" si="9"/>
        <v>49</v>
      </c>
      <c r="H47" t="str">
        <f t="shared" si="6"/>
        <v>54</v>
      </c>
      <c r="I47" t="str">
        <f t="shared" si="7"/>
        <v>Klapperschlange II</v>
      </c>
      <c r="J47" t="str">
        <f t="shared" si="8"/>
        <v>8</v>
      </c>
      <c r="K47">
        <f>COUNTIF(Strecken!D:D,H47)</f>
        <v>0</v>
      </c>
    </row>
    <row r="48" spans="1:11">
      <c r="A48" t="s">
        <v>271</v>
      </c>
      <c r="B48" s="48">
        <f t="shared" si="9"/>
        <v>14</v>
      </c>
      <c r="C48" s="48">
        <f t="shared" si="9"/>
        <v>17</v>
      </c>
      <c r="D48" s="48">
        <f t="shared" si="9"/>
        <v>26</v>
      </c>
      <c r="E48" s="48">
        <f t="shared" si="2"/>
        <v>37</v>
      </c>
      <c r="F48" s="48">
        <f t="shared" si="9"/>
        <v>41</v>
      </c>
      <c r="H48" t="str">
        <f t="shared" si="6"/>
        <v>55</v>
      </c>
      <c r="I48" t="str">
        <f t="shared" si="7"/>
        <v>Rush Hour</v>
      </c>
      <c r="J48" t="str">
        <f t="shared" si="8"/>
        <v>27</v>
      </c>
      <c r="K48">
        <f>COUNTIF(Strecken!D:D,H48)</f>
        <v>0</v>
      </c>
    </row>
    <row r="49" spans="1:11">
      <c r="A49" t="s">
        <v>272</v>
      </c>
      <c r="B49" s="48">
        <f t="shared" si="9"/>
        <v>14</v>
      </c>
      <c r="C49" s="48">
        <f t="shared" si="9"/>
        <v>17</v>
      </c>
      <c r="D49" s="48">
        <f t="shared" si="9"/>
        <v>26</v>
      </c>
      <c r="E49" s="48">
        <f t="shared" si="2"/>
        <v>38</v>
      </c>
      <c r="F49" s="48">
        <f t="shared" si="9"/>
        <v>41</v>
      </c>
      <c r="H49" t="str">
        <f t="shared" si="6"/>
        <v>56</v>
      </c>
      <c r="I49" t="str">
        <f t="shared" si="7"/>
        <v>Interlagos</v>
      </c>
      <c r="J49" t="str">
        <f t="shared" si="8"/>
        <v>6</v>
      </c>
      <c r="K49">
        <f>COUNTIF(Strecken!D:D,H49)</f>
        <v>0</v>
      </c>
    </row>
    <row r="50" spans="1:11">
      <c r="A50" t="s">
        <v>273</v>
      </c>
      <c r="B50" s="48">
        <f t="shared" si="9"/>
        <v>14</v>
      </c>
      <c r="C50" s="48">
        <f t="shared" si="9"/>
        <v>17</v>
      </c>
      <c r="D50" s="48">
        <f t="shared" si="9"/>
        <v>26</v>
      </c>
      <c r="E50" s="48">
        <f t="shared" si="2"/>
        <v>33</v>
      </c>
      <c r="F50" s="48">
        <f t="shared" si="9"/>
        <v>37</v>
      </c>
      <c r="H50" t="str">
        <f t="shared" si="6"/>
        <v>57</v>
      </c>
      <c r="I50" t="str">
        <f t="shared" si="7"/>
        <v>Dubya</v>
      </c>
      <c r="J50" t="str">
        <f t="shared" si="8"/>
        <v>11</v>
      </c>
      <c r="K50">
        <f>COUNTIF(Strecken!D:D,H50)</f>
        <v>0</v>
      </c>
    </row>
    <row r="51" spans="1:11">
      <c r="A51" t="s">
        <v>274</v>
      </c>
      <c r="B51" s="48">
        <f t="shared" si="9"/>
        <v>14</v>
      </c>
      <c r="C51" s="48">
        <f t="shared" si="9"/>
        <v>17</v>
      </c>
      <c r="D51" s="48">
        <f t="shared" si="9"/>
        <v>26</v>
      </c>
      <c r="E51" s="48">
        <f t="shared" si="2"/>
        <v>43</v>
      </c>
      <c r="F51" s="48">
        <f t="shared" si="9"/>
        <v>46</v>
      </c>
      <c r="H51" t="str">
        <f t="shared" si="6"/>
        <v>58</v>
      </c>
      <c r="I51" t="str">
        <f t="shared" si="7"/>
        <v>Eisbären Berlin</v>
      </c>
      <c r="J51" t="str">
        <f t="shared" si="8"/>
        <v>6</v>
      </c>
      <c r="K51">
        <f>COUNTIF(Strecken!D:D,H51)</f>
        <v>0</v>
      </c>
    </row>
    <row r="52" spans="1:11" hidden="1">
      <c r="A52" t="s">
        <v>275</v>
      </c>
      <c r="B52">
        <f t="shared" si="9"/>
        <v>14</v>
      </c>
      <c r="C52">
        <f t="shared" si="9"/>
        <v>17</v>
      </c>
      <c r="D52">
        <f t="shared" si="9"/>
        <v>26</v>
      </c>
      <c r="E52">
        <f t="shared" si="2"/>
        <v>58</v>
      </c>
      <c r="F52">
        <f t="shared" si="9"/>
        <v>61</v>
      </c>
      <c r="H52" t="str">
        <f t="shared" si="6"/>
        <v>61</v>
      </c>
      <c r="I52" t="str">
        <f t="shared" si="7"/>
        <v>Mushroom Cup - Mario Circuit 1</v>
      </c>
      <c r="J52" t="str">
        <f t="shared" si="8"/>
        <v>8</v>
      </c>
      <c r="K52">
        <f>COUNTIF(Strecken!D:D,H52)</f>
        <v>1</v>
      </c>
    </row>
    <row r="53" spans="1:11" hidden="1">
      <c r="A53" t="s">
        <v>276</v>
      </c>
      <c r="B53">
        <f t="shared" si="9"/>
        <v>14</v>
      </c>
      <c r="C53">
        <f t="shared" si="9"/>
        <v>17</v>
      </c>
      <c r="D53">
        <f t="shared" si="9"/>
        <v>26</v>
      </c>
      <c r="E53">
        <f t="shared" si="2"/>
        <v>57</v>
      </c>
      <c r="F53">
        <f t="shared" si="9"/>
        <v>60</v>
      </c>
      <c r="H53" t="str">
        <f t="shared" si="6"/>
        <v>62</v>
      </c>
      <c r="I53" t="str">
        <f t="shared" si="7"/>
        <v>Mushroom Cup - Donut Plains 1</v>
      </c>
      <c r="J53" t="str">
        <f t="shared" si="8"/>
        <v>8</v>
      </c>
      <c r="K53">
        <f>COUNTIF(Strecken!D:D,H53)</f>
        <v>1</v>
      </c>
    </row>
    <row r="54" spans="1:11" hidden="1">
      <c r="A54" t="s">
        <v>277</v>
      </c>
      <c r="B54">
        <f t="shared" si="9"/>
        <v>14</v>
      </c>
      <c r="C54">
        <f t="shared" si="9"/>
        <v>17</v>
      </c>
      <c r="D54">
        <f t="shared" si="9"/>
        <v>26</v>
      </c>
      <c r="E54">
        <f t="shared" si="2"/>
        <v>57</v>
      </c>
      <c r="F54">
        <f t="shared" si="9"/>
        <v>60</v>
      </c>
      <c r="H54" t="str">
        <f t="shared" si="6"/>
        <v>63</v>
      </c>
      <c r="I54" t="str">
        <f t="shared" si="7"/>
        <v>Mushroom Cup - Ghost Valley 1</v>
      </c>
      <c r="J54" t="str">
        <f t="shared" si="8"/>
        <v>8</v>
      </c>
      <c r="K54">
        <f>COUNTIF(Strecken!D:D,H54)</f>
        <v>1</v>
      </c>
    </row>
    <row r="55" spans="1:11" hidden="1">
      <c r="A55" t="s">
        <v>278</v>
      </c>
      <c r="B55">
        <f t="shared" si="9"/>
        <v>14</v>
      </c>
      <c r="C55">
        <f t="shared" si="9"/>
        <v>17</v>
      </c>
      <c r="D55">
        <f t="shared" si="9"/>
        <v>26</v>
      </c>
      <c r="E55">
        <f t="shared" si="2"/>
        <v>58</v>
      </c>
      <c r="F55">
        <f t="shared" si="9"/>
        <v>61</v>
      </c>
      <c r="H55" t="str">
        <f t="shared" si="6"/>
        <v>64</v>
      </c>
      <c r="I55" t="str">
        <f t="shared" si="7"/>
        <v>Mushroom Cup - Bowser Castle 1</v>
      </c>
      <c r="J55" t="str">
        <f t="shared" si="8"/>
        <v>8</v>
      </c>
      <c r="K55">
        <f>COUNTIF(Strecken!D:D,H55)</f>
        <v>1</v>
      </c>
    </row>
    <row r="56" spans="1:11" hidden="1">
      <c r="A56" t="s">
        <v>279</v>
      </c>
      <c r="B56">
        <f t="shared" si="9"/>
        <v>14</v>
      </c>
      <c r="C56">
        <f t="shared" si="9"/>
        <v>17</v>
      </c>
      <c r="D56">
        <f t="shared" si="9"/>
        <v>26</v>
      </c>
      <c r="E56">
        <f t="shared" si="2"/>
        <v>58</v>
      </c>
      <c r="F56">
        <f t="shared" si="9"/>
        <v>61</v>
      </c>
      <c r="H56" t="str">
        <f t="shared" si="6"/>
        <v>65</v>
      </c>
      <c r="I56" t="str">
        <f t="shared" si="7"/>
        <v>Mushroom Cup - Mario Circuit 2</v>
      </c>
      <c r="J56" t="str">
        <f t="shared" si="8"/>
        <v>8</v>
      </c>
      <c r="K56">
        <f>COUNTIF(Strecken!D:D,H56)</f>
        <v>1</v>
      </c>
    </row>
    <row r="57" spans="1:11" hidden="1">
      <c r="A57" t="s">
        <v>280</v>
      </c>
      <c r="B57">
        <f t="shared" si="9"/>
        <v>14</v>
      </c>
      <c r="C57">
        <f t="shared" si="9"/>
        <v>17</v>
      </c>
      <c r="D57">
        <f t="shared" si="9"/>
        <v>26</v>
      </c>
      <c r="E57">
        <f t="shared" si="2"/>
        <v>55</v>
      </c>
      <c r="F57">
        <f t="shared" si="9"/>
        <v>58</v>
      </c>
      <c r="H57" t="str">
        <f t="shared" si="6"/>
        <v>66</v>
      </c>
      <c r="I57" t="str">
        <f t="shared" si="7"/>
        <v>Flower Cup - Choco Island 1</v>
      </c>
      <c r="J57" t="str">
        <f t="shared" si="8"/>
        <v>8</v>
      </c>
      <c r="K57">
        <f>COUNTIF(Strecken!D:D,H57)</f>
        <v>1</v>
      </c>
    </row>
    <row r="58" spans="1:11" hidden="1">
      <c r="A58" t="s">
        <v>281</v>
      </c>
      <c r="B58">
        <f t="shared" si="9"/>
        <v>14</v>
      </c>
      <c r="C58">
        <f t="shared" si="9"/>
        <v>17</v>
      </c>
      <c r="D58">
        <f t="shared" si="9"/>
        <v>26</v>
      </c>
      <c r="E58">
        <f t="shared" si="2"/>
        <v>55</v>
      </c>
      <c r="F58">
        <f t="shared" si="9"/>
        <v>58</v>
      </c>
      <c r="H58" t="str">
        <f t="shared" si="6"/>
        <v>67</v>
      </c>
      <c r="I58" t="str">
        <f t="shared" si="7"/>
        <v>Flower Cup - Ghost Valley 2</v>
      </c>
      <c r="J58" t="str">
        <f t="shared" si="8"/>
        <v>8</v>
      </c>
      <c r="K58">
        <f>COUNTIF(Strecken!D:D,H58)</f>
        <v>1</v>
      </c>
    </row>
    <row r="59" spans="1:11" hidden="1">
      <c r="A59" t="s">
        <v>282</v>
      </c>
      <c r="B59">
        <f t="shared" si="9"/>
        <v>14</v>
      </c>
      <c r="C59">
        <f t="shared" si="9"/>
        <v>17</v>
      </c>
      <c r="D59">
        <f t="shared" si="9"/>
        <v>26</v>
      </c>
      <c r="E59">
        <f t="shared" si="2"/>
        <v>55</v>
      </c>
      <c r="F59">
        <f t="shared" si="9"/>
        <v>58</v>
      </c>
      <c r="H59" t="str">
        <f t="shared" si="6"/>
        <v>68</v>
      </c>
      <c r="I59" t="str">
        <f t="shared" si="7"/>
        <v>Flower Cup - Donut Plains 2</v>
      </c>
      <c r="J59" t="str">
        <f t="shared" si="8"/>
        <v>8</v>
      </c>
      <c r="K59">
        <f>COUNTIF(Strecken!D:D,H59)</f>
        <v>1</v>
      </c>
    </row>
    <row r="60" spans="1:11" hidden="1">
      <c r="A60" t="s">
        <v>283</v>
      </c>
      <c r="B60">
        <f t="shared" si="9"/>
        <v>14</v>
      </c>
      <c r="C60">
        <f t="shared" si="9"/>
        <v>17</v>
      </c>
      <c r="D60">
        <f t="shared" si="9"/>
        <v>26</v>
      </c>
      <c r="E60">
        <f t="shared" si="2"/>
        <v>56</v>
      </c>
      <c r="F60">
        <f t="shared" si="9"/>
        <v>59</v>
      </c>
      <c r="H60" t="str">
        <f t="shared" si="6"/>
        <v>69</v>
      </c>
      <c r="I60" t="str">
        <f t="shared" si="7"/>
        <v>Flower Cup - Bowser Castle 2</v>
      </c>
      <c r="J60" t="str">
        <f t="shared" si="8"/>
        <v>8</v>
      </c>
      <c r="K60">
        <f>COUNTIF(Strecken!D:D,H60)</f>
        <v>1</v>
      </c>
    </row>
    <row r="61" spans="1:11" hidden="1">
      <c r="A61" t="s">
        <v>284</v>
      </c>
      <c r="B61">
        <f t="shared" si="9"/>
        <v>14</v>
      </c>
      <c r="C61">
        <f t="shared" si="9"/>
        <v>17</v>
      </c>
      <c r="D61">
        <f t="shared" si="9"/>
        <v>26</v>
      </c>
      <c r="E61">
        <f t="shared" si="2"/>
        <v>56</v>
      </c>
      <c r="F61">
        <f t="shared" si="9"/>
        <v>59</v>
      </c>
      <c r="H61" t="str">
        <f t="shared" si="6"/>
        <v>70</v>
      </c>
      <c r="I61" t="str">
        <f t="shared" si="7"/>
        <v>Flower Cup - Mario Circuit 3</v>
      </c>
      <c r="J61" t="str">
        <f t="shared" si="8"/>
        <v>8</v>
      </c>
      <c r="K61">
        <f>COUNTIF(Strecken!D:D,H61)</f>
        <v>1</v>
      </c>
    </row>
    <row r="62" spans="1:11" hidden="1">
      <c r="A62" t="s">
        <v>285</v>
      </c>
      <c r="B62">
        <f t="shared" si="9"/>
        <v>14</v>
      </c>
      <c r="C62">
        <f t="shared" si="9"/>
        <v>17</v>
      </c>
      <c r="D62">
        <f t="shared" si="9"/>
        <v>26</v>
      </c>
      <c r="E62">
        <f t="shared" si="2"/>
        <v>52</v>
      </c>
      <c r="F62">
        <f t="shared" si="9"/>
        <v>55</v>
      </c>
      <c r="H62" t="str">
        <f t="shared" si="6"/>
        <v>71</v>
      </c>
      <c r="I62" t="str">
        <f t="shared" si="7"/>
        <v>Star Cup - Koopa Beach 1</v>
      </c>
      <c r="J62" t="str">
        <f t="shared" si="8"/>
        <v>8</v>
      </c>
      <c r="K62">
        <f>COUNTIF(Strecken!D:D,H62)</f>
        <v>1</v>
      </c>
    </row>
    <row r="63" spans="1:11" hidden="1">
      <c r="A63" t="s">
        <v>286</v>
      </c>
      <c r="B63">
        <f t="shared" si="9"/>
        <v>14</v>
      </c>
      <c r="C63">
        <f t="shared" si="9"/>
        <v>17</v>
      </c>
      <c r="D63">
        <f t="shared" si="9"/>
        <v>26</v>
      </c>
      <c r="E63">
        <f t="shared" si="2"/>
        <v>53</v>
      </c>
      <c r="F63">
        <f t="shared" si="9"/>
        <v>56</v>
      </c>
      <c r="H63" t="str">
        <f t="shared" si="6"/>
        <v>72</v>
      </c>
      <c r="I63" t="str">
        <f t="shared" si="7"/>
        <v>Star Cup - Choco Island 2</v>
      </c>
      <c r="J63" t="str">
        <f t="shared" si="8"/>
        <v>8</v>
      </c>
      <c r="K63">
        <f>COUNTIF(Strecken!D:D,H63)</f>
        <v>1</v>
      </c>
    </row>
    <row r="64" spans="1:11" hidden="1">
      <c r="A64" t="s">
        <v>287</v>
      </c>
      <c r="B64">
        <f t="shared" si="9"/>
        <v>14</v>
      </c>
      <c r="C64">
        <f t="shared" si="9"/>
        <v>17</v>
      </c>
      <c r="D64">
        <f t="shared" si="9"/>
        <v>26</v>
      </c>
      <c r="E64">
        <f t="shared" si="2"/>
        <v>54</v>
      </c>
      <c r="F64">
        <f t="shared" si="9"/>
        <v>57</v>
      </c>
      <c r="H64" t="str">
        <f t="shared" si="6"/>
        <v>73</v>
      </c>
      <c r="I64" t="str">
        <f t="shared" si="7"/>
        <v>Star Cup - Bowser Castle 3</v>
      </c>
      <c r="J64" t="str">
        <f t="shared" si="8"/>
        <v>8</v>
      </c>
      <c r="K64">
        <f>COUNTIF(Strecken!D:D,H64)</f>
        <v>1</v>
      </c>
    </row>
    <row r="65" spans="1:11" hidden="1">
      <c r="A65" t="s">
        <v>288</v>
      </c>
      <c r="B65">
        <f t="shared" si="9"/>
        <v>14</v>
      </c>
      <c r="C65">
        <f t="shared" si="9"/>
        <v>17</v>
      </c>
      <c r="D65">
        <f t="shared" si="9"/>
        <v>26</v>
      </c>
      <c r="E65">
        <f t="shared" si="2"/>
        <v>53</v>
      </c>
      <c r="F65">
        <f t="shared" si="9"/>
        <v>56</v>
      </c>
      <c r="H65" t="str">
        <f t="shared" si="6"/>
        <v>74</v>
      </c>
      <c r="I65" t="str">
        <f t="shared" si="7"/>
        <v>Star Cup - Vanilla Lake 1</v>
      </c>
      <c r="J65" t="str">
        <f t="shared" si="8"/>
        <v>8</v>
      </c>
      <c r="K65">
        <f>COUNTIF(Strecken!D:D,H65)</f>
        <v>1</v>
      </c>
    </row>
    <row r="66" spans="1:11" hidden="1">
      <c r="A66" t="s">
        <v>289</v>
      </c>
      <c r="B66">
        <f t="shared" si="9"/>
        <v>14</v>
      </c>
      <c r="C66">
        <f t="shared" si="9"/>
        <v>17</v>
      </c>
      <c r="D66">
        <f t="shared" si="9"/>
        <v>26</v>
      </c>
      <c r="E66">
        <f t="shared" si="2"/>
        <v>54</v>
      </c>
      <c r="F66">
        <f t="shared" si="9"/>
        <v>57</v>
      </c>
      <c r="H66" t="str">
        <f t="shared" si="6"/>
        <v>75</v>
      </c>
      <c r="I66" t="str">
        <f t="shared" si="7"/>
        <v>Star Cup - Mario Circuit 4</v>
      </c>
      <c r="J66" t="str">
        <f t="shared" si="8"/>
        <v>8</v>
      </c>
      <c r="K66">
        <f>COUNTIF(Strecken!D:D,H66)</f>
        <v>1</v>
      </c>
    </row>
    <row r="67" spans="1:11" hidden="1">
      <c r="A67" t="s">
        <v>290</v>
      </c>
      <c r="B67">
        <f t="shared" si="9"/>
        <v>14</v>
      </c>
      <c r="C67">
        <f t="shared" si="9"/>
        <v>17</v>
      </c>
      <c r="D67">
        <f t="shared" si="9"/>
        <v>26</v>
      </c>
      <c r="E67">
        <f t="shared" ref="E67:E130" si="10">FIND(E$1,$A67,D67+2)</f>
        <v>56</v>
      </c>
      <c r="F67">
        <f t="shared" si="9"/>
        <v>59</v>
      </c>
      <c r="H67" t="str">
        <f t="shared" si="6"/>
        <v>76</v>
      </c>
      <c r="I67" t="str">
        <f t="shared" si="7"/>
        <v>Special Cup - Donut Plains 3</v>
      </c>
      <c r="J67" t="str">
        <f t="shared" si="8"/>
        <v>8</v>
      </c>
      <c r="K67">
        <f>COUNTIF(Strecken!D:D,H67)</f>
        <v>1</v>
      </c>
    </row>
    <row r="68" spans="1:11" hidden="1">
      <c r="A68" t="s">
        <v>291</v>
      </c>
      <c r="B68">
        <f t="shared" si="9"/>
        <v>14</v>
      </c>
      <c r="C68">
        <f t="shared" si="9"/>
        <v>17</v>
      </c>
      <c r="D68">
        <f t="shared" si="9"/>
        <v>26</v>
      </c>
      <c r="E68">
        <f t="shared" si="10"/>
        <v>55</v>
      </c>
      <c r="F68">
        <f t="shared" si="9"/>
        <v>58</v>
      </c>
      <c r="H68" t="str">
        <f t="shared" si="6"/>
        <v>77</v>
      </c>
      <c r="I68" t="str">
        <f t="shared" si="7"/>
        <v>Special Cup - Koopa Beach 2</v>
      </c>
      <c r="J68" t="str">
        <f t="shared" si="8"/>
        <v>8</v>
      </c>
      <c r="K68">
        <f>COUNTIF(Strecken!D:D,H68)</f>
        <v>1</v>
      </c>
    </row>
    <row r="69" spans="1:11" hidden="1">
      <c r="A69" t="s">
        <v>292</v>
      </c>
      <c r="B69">
        <f t="shared" si="9"/>
        <v>14</v>
      </c>
      <c r="C69">
        <f t="shared" si="9"/>
        <v>17</v>
      </c>
      <c r="D69">
        <f t="shared" si="9"/>
        <v>26</v>
      </c>
      <c r="E69">
        <f t="shared" si="10"/>
        <v>56</v>
      </c>
      <c r="F69">
        <f t="shared" si="9"/>
        <v>59</v>
      </c>
      <c r="H69" t="str">
        <f t="shared" si="6"/>
        <v>78</v>
      </c>
      <c r="I69" t="str">
        <f t="shared" si="7"/>
        <v>Special Cup - Ghost Valley 3</v>
      </c>
      <c r="J69" t="str">
        <f t="shared" si="8"/>
        <v>8</v>
      </c>
      <c r="K69">
        <f>COUNTIF(Strecken!D:D,H69)</f>
        <v>1</v>
      </c>
    </row>
    <row r="70" spans="1:11" hidden="1">
      <c r="A70" t="s">
        <v>293</v>
      </c>
      <c r="B70">
        <f t="shared" si="9"/>
        <v>14</v>
      </c>
      <c r="C70">
        <f t="shared" si="9"/>
        <v>17</v>
      </c>
      <c r="D70">
        <f t="shared" si="9"/>
        <v>26</v>
      </c>
      <c r="E70">
        <f t="shared" si="10"/>
        <v>56</v>
      </c>
      <c r="F70">
        <f t="shared" si="9"/>
        <v>59</v>
      </c>
      <c r="H70" t="str">
        <f t="shared" si="6"/>
        <v>79</v>
      </c>
      <c r="I70" t="str">
        <f t="shared" si="7"/>
        <v>Special Cup - Vanilla Lake 2</v>
      </c>
      <c r="J70" t="str">
        <f t="shared" si="8"/>
        <v>8</v>
      </c>
      <c r="K70">
        <f>COUNTIF(Strecken!D:D,H70)</f>
        <v>1</v>
      </c>
    </row>
    <row r="71" spans="1:11" hidden="1">
      <c r="A71" t="s">
        <v>294</v>
      </c>
      <c r="B71">
        <f t="shared" si="9"/>
        <v>14</v>
      </c>
      <c r="C71">
        <f t="shared" si="9"/>
        <v>17</v>
      </c>
      <c r="D71">
        <f t="shared" si="9"/>
        <v>26</v>
      </c>
      <c r="E71">
        <f t="shared" si="10"/>
        <v>54</v>
      </c>
      <c r="F71">
        <f t="shared" si="9"/>
        <v>57</v>
      </c>
      <c r="H71" t="str">
        <f t="shared" si="6"/>
        <v>80</v>
      </c>
      <c r="I71" t="str">
        <f t="shared" si="7"/>
        <v>Special Cup - Rainbow Road</v>
      </c>
      <c r="J71" t="str">
        <f t="shared" si="8"/>
        <v>8</v>
      </c>
      <c r="K71">
        <f>COUNTIF(Strecken!D:D,H71)</f>
        <v>1</v>
      </c>
    </row>
    <row r="72" spans="1:11">
      <c r="A72" t="s">
        <v>295</v>
      </c>
      <c r="B72" s="48">
        <f t="shared" si="9"/>
        <v>14</v>
      </c>
      <c r="C72" s="48">
        <f t="shared" si="9"/>
        <v>17</v>
      </c>
      <c r="D72" s="48">
        <f t="shared" si="9"/>
        <v>26</v>
      </c>
      <c r="E72" s="48">
        <f t="shared" si="10"/>
        <v>49</v>
      </c>
      <c r="F72" s="48">
        <f t="shared" si="9"/>
        <v>52</v>
      </c>
      <c r="H72" t="str">
        <f t="shared" si="6"/>
        <v>82</v>
      </c>
      <c r="I72" t="str">
        <f t="shared" si="7"/>
        <v>Istanbuler Ehrenrunde</v>
      </c>
      <c r="J72" t="str">
        <f t="shared" si="8"/>
        <v>8</v>
      </c>
      <c r="K72">
        <f>COUNTIF(Strecken!D:D,H72)</f>
        <v>0</v>
      </c>
    </row>
    <row r="73" spans="1:11" hidden="1">
      <c r="A73" t="s">
        <v>296</v>
      </c>
      <c r="B73">
        <f t="shared" si="9"/>
        <v>14</v>
      </c>
      <c r="C73">
        <f t="shared" si="9"/>
        <v>17</v>
      </c>
      <c r="D73">
        <f t="shared" si="9"/>
        <v>26</v>
      </c>
      <c r="E73">
        <f t="shared" si="10"/>
        <v>46</v>
      </c>
      <c r="F73">
        <f t="shared" si="9"/>
        <v>50</v>
      </c>
      <c r="H73" t="str">
        <f t="shared" si="6"/>
        <v>83</v>
      </c>
      <c r="I73" t="str">
        <f t="shared" si="7"/>
        <v>Checkpoint-Strecke</v>
      </c>
      <c r="J73" t="str">
        <f t="shared" si="8"/>
        <v>13</v>
      </c>
      <c r="K73">
        <f>COUNTIF(Strecken!D:D,H73)</f>
        <v>1</v>
      </c>
    </row>
    <row r="74" spans="1:11">
      <c r="A74" t="s">
        <v>297</v>
      </c>
      <c r="B74" s="48">
        <f t="shared" si="9"/>
        <v>14</v>
      </c>
      <c r="C74" s="48">
        <f t="shared" si="9"/>
        <v>17</v>
      </c>
      <c r="D74" s="48">
        <f t="shared" si="9"/>
        <v>26</v>
      </c>
      <c r="E74" s="48">
        <f t="shared" si="10"/>
        <v>41</v>
      </c>
      <c r="F74" s="48">
        <f t="shared" si="9"/>
        <v>44</v>
      </c>
      <c r="H74" t="str">
        <f t="shared" si="6"/>
        <v>84</v>
      </c>
      <c r="I74" t="str">
        <f t="shared" si="7"/>
        <v>Race the Leaf</v>
      </c>
      <c r="J74" t="str">
        <f t="shared" si="8"/>
        <v>4</v>
      </c>
      <c r="K74">
        <f>COUNTIF(Strecken!D:D,H74)</f>
        <v>0</v>
      </c>
    </row>
    <row r="75" spans="1:11">
      <c r="A75" t="s">
        <v>298</v>
      </c>
      <c r="B75" s="48">
        <f t="shared" si="9"/>
        <v>14</v>
      </c>
      <c r="C75" s="48">
        <f t="shared" si="9"/>
        <v>17</v>
      </c>
      <c r="D75" s="48">
        <f t="shared" si="9"/>
        <v>26</v>
      </c>
      <c r="E75" s="48">
        <f t="shared" si="10"/>
        <v>47</v>
      </c>
      <c r="F75" s="48">
        <f t="shared" si="9"/>
        <v>50</v>
      </c>
      <c r="H75" t="str">
        <f t="shared" si="6"/>
        <v>85</v>
      </c>
      <c r="I75" t="str">
        <f t="shared" si="7"/>
        <v>Race the other Leaf</v>
      </c>
      <c r="J75" t="str">
        <f t="shared" si="8"/>
        <v>4</v>
      </c>
      <c r="K75">
        <f>COUNTIF(Strecken!D:D,H75)</f>
        <v>0</v>
      </c>
    </row>
    <row r="76" spans="1:11">
      <c r="A76" t="s">
        <v>299</v>
      </c>
      <c r="B76" s="48">
        <f t="shared" si="9"/>
        <v>14</v>
      </c>
      <c r="C76" s="48">
        <f t="shared" si="9"/>
        <v>17</v>
      </c>
      <c r="D76" s="48">
        <f t="shared" si="9"/>
        <v>26</v>
      </c>
      <c r="E76" s="48">
        <f t="shared" si="10"/>
        <v>38</v>
      </c>
      <c r="F76" s="48">
        <f t="shared" si="9"/>
        <v>41</v>
      </c>
      <c r="H76" t="str">
        <f t="shared" si="6"/>
        <v>86</v>
      </c>
      <c r="I76" t="str">
        <f t="shared" si="7"/>
        <v>Karopapier</v>
      </c>
      <c r="J76" t="str">
        <f t="shared" si="8"/>
        <v>4</v>
      </c>
      <c r="K76">
        <f>COUNTIF(Strecken!D:D,H76)</f>
        <v>0</v>
      </c>
    </row>
    <row r="77" spans="1:11">
      <c r="A77" t="s">
        <v>300</v>
      </c>
      <c r="B77" s="48">
        <f t="shared" si="9"/>
        <v>14</v>
      </c>
      <c r="C77" s="48">
        <f t="shared" si="9"/>
        <v>17</v>
      </c>
      <c r="D77" s="48">
        <f t="shared" si="9"/>
        <v>26</v>
      </c>
      <c r="E77" s="48">
        <f t="shared" si="10"/>
        <v>33</v>
      </c>
      <c r="F77" s="48">
        <f t="shared" si="9"/>
        <v>36</v>
      </c>
      <c r="H77" t="str">
        <f t="shared" si="6"/>
        <v>87</v>
      </c>
      <c r="I77" t="str">
        <f t="shared" si="7"/>
        <v>Stern</v>
      </c>
      <c r="J77" t="str">
        <f t="shared" si="8"/>
        <v>5</v>
      </c>
      <c r="K77">
        <f>COUNTIF(Strecken!D:D,H77)</f>
        <v>0</v>
      </c>
    </row>
    <row r="78" spans="1:11">
      <c r="A78" t="s">
        <v>301</v>
      </c>
      <c r="B78" s="48">
        <f t="shared" si="9"/>
        <v>14</v>
      </c>
      <c r="C78" s="48">
        <f t="shared" si="9"/>
        <v>17</v>
      </c>
      <c r="D78" s="48">
        <f t="shared" si="9"/>
        <v>26</v>
      </c>
      <c r="E78" s="48">
        <f t="shared" si="10"/>
        <v>39</v>
      </c>
      <c r="F78" s="48">
        <f t="shared" si="9"/>
        <v>42</v>
      </c>
      <c r="H78" t="str">
        <f t="shared" si="6"/>
        <v>88</v>
      </c>
      <c r="I78" t="str">
        <f t="shared" si="7"/>
        <v>Nicki Lauda</v>
      </c>
      <c r="J78" t="str">
        <f t="shared" si="8"/>
        <v>9</v>
      </c>
      <c r="K78">
        <f>COUNTIF(Strecken!D:D,H78)</f>
        <v>0</v>
      </c>
    </row>
    <row r="79" spans="1:11">
      <c r="A79" t="s">
        <v>302</v>
      </c>
      <c r="B79" s="48">
        <f t="shared" si="9"/>
        <v>14</v>
      </c>
      <c r="C79" s="48">
        <f t="shared" si="9"/>
        <v>17</v>
      </c>
      <c r="D79" s="48">
        <f t="shared" si="9"/>
        <v>26</v>
      </c>
      <c r="E79" s="48">
        <f t="shared" si="10"/>
        <v>39</v>
      </c>
      <c r="F79" s="48">
        <f t="shared" si="9"/>
        <v>42</v>
      </c>
      <c r="H79" t="str">
        <f t="shared" si="6"/>
        <v>89</v>
      </c>
      <c r="I79" t="str">
        <f t="shared" si="7"/>
        <v>Kaffeepause</v>
      </c>
      <c r="J79" t="str">
        <f t="shared" si="8"/>
        <v>9</v>
      </c>
      <c r="K79">
        <f>COUNTIF(Strecken!D:D,H79)</f>
        <v>0</v>
      </c>
    </row>
    <row r="80" spans="1:11">
      <c r="A80" t="s">
        <v>303</v>
      </c>
      <c r="B80" s="48">
        <f t="shared" si="9"/>
        <v>14</v>
      </c>
      <c r="C80" s="48">
        <f t="shared" si="9"/>
        <v>17</v>
      </c>
      <c r="D80" s="48">
        <f t="shared" si="9"/>
        <v>26</v>
      </c>
      <c r="E80" s="48">
        <f t="shared" si="10"/>
        <v>54</v>
      </c>
      <c r="F80" s="48">
        <f t="shared" si="9"/>
        <v>57</v>
      </c>
      <c r="H80" t="str">
        <f t="shared" si="6"/>
        <v>90</v>
      </c>
      <c r="I80" t="str">
        <f t="shared" si="7"/>
        <v>Einfach den Pfeilen folgen</v>
      </c>
      <c r="J80" t="str">
        <f t="shared" si="8"/>
        <v>8</v>
      </c>
      <c r="K80">
        <f>COUNTIF(Strecken!D:D,H80)</f>
        <v>0</v>
      </c>
    </row>
    <row r="81" spans="1:11">
      <c r="A81" t="s">
        <v>304</v>
      </c>
      <c r="B81" s="48">
        <f t="shared" si="9"/>
        <v>14</v>
      </c>
      <c r="C81" s="48">
        <f t="shared" si="9"/>
        <v>17</v>
      </c>
      <c r="D81" s="48">
        <f t="shared" si="9"/>
        <v>26</v>
      </c>
      <c r="E81" s="48">
        <f t="shared" si="10"/>
        <v>43</v>
      </c>
      <c r="F81" s="48">
        <f t="shared" si="9"/>
        <v>46</v>
      </c>
      <c r="H81" t="str">
        <f t="shared" si="6"/>
        <v>91</v>
      </c>
      <c r="I81" t="str">
        <f t="shared" si="7"/>
        <v>Deutschlandtour</v>
      </c>
      <c r="J81" t="str">
        <f t="shared" si="8"/>
        <v>6</v>
      </c>
      <c r="K81">
        <f>COUNTIF(Strecken!D:D,H81)</f>
        <v>0</v>
      </c>
    </row>
    <row r="82" spans="1:11" hidden="1">
      <c r="A82" t="s">
        <v>305</v>
      </c>
      <c r="B82">
        <f t="shared" si="9"/>
        <v>14</v>
      </c>
      <c r="C82">
        <f t="shared" si="9"/>
        <v>17</v>
      </c>
      <c r="D82">
        <f t="shared" si="9"/>
        <v>26</v>
      </c>
      <c r="E82">
        <f t="shared" si="10"/>
        <v>41</v>
      </c>
      <c r="F82">
        <f t="shared" si="9"/>
        <v>45</v>
      </c>
      <c r="H82" t="str">
        <f t="shared" si="6"/>
        <v>92</v>
      </c>
      <c r="I82" t="str">
        <f t="shared" si="7"/>
        <v>Schnitzeljagd</v>
      </c>
      <c r="J82" t="str">
        <f t="shared" si="8"/>
        <v>14</v>
      </c>
      <c r="K82">
        <f>COUNTIF(Strecken!D:D,H82)</f>
        <v>1</v>
      </c>
    </row>
    <row r="83" spans="1:11">
      <c r="A83" t="s">
        <v>306</v>
      </c>
      <c r="B83" s="48">
        <f t="shared" si="9"/>
        <v>14</v>
      </c>
      <c r="C83" s="48">
        <f t="shared" si="9"/>
        <v>17</v>
      </c>
      <c r="D83" s="48">
        <f t="shared" si="9"/>
        <v>26</v>
      </c>
      <c r="E83" s="48">
        <f t="shared" si="10"/>
        <v>32</v>
      </c>
      <c r="F83" s="48">
        <f t="shared" si="9"/>
        <v>35</v>
      </c>
      <c r="H83" t="str">
        <f t="shared" si="6"/>
        <v>93</v>
      </c>
      <c r="I83" t="str">
        <f t="shared" si="7"/>
        <v>Dove</v>
      </c>
      <c r="J83" t="str">
        <f t="shared" si="8"/>
        <v>6</v>
      </c>
      <c r="K83">
        <f>COUNTIF(Strecken!D:D,H83)</f>
        <v>0</v>
      </c>
    </row>
    <row r="84" spans="1:11" hidden="1">
      <c r="A84" t="s">
        <v>307</v>
      </c>
      <c r="B84">
        <f t="shared" si="9"/>
        <v>14</v>
      </c>
      <c r="C84">
        <f t="shared" si="9"/>
        <v>17</v>
      </c>
      <c r="D84">
        <f t="shared" si="9"/>
        <v>26</v>
      </c>
      <c r="E84">
        <f t="shared" si="10"/>
        <v>42</v>
      </c>
      <c r="F84">
        <f t="shared" si="9"/>
        <v>45</v>
      </c>
      <c r="H84" t="str">
        <f t="shared" si="6"/>
        <v>94</v>
      </c>
      <c r="I84" t="str">
        <f t="shared" si="7"/>
        <v>Taschenrechner</v>
      </c>
      <c r="J84" t="str">
        <f t="shared" si="8"/>
        <v>6</v>
      </c>
      <c r="K84">
        <f>COUNTIF(Strecken!D:D,H84)</f>
        <v>1</v>
      </c>
    </row>
    <row r="85" spans="1:11">
      <c r="A85" t="s">
        <v>308</v>
      </c>
      <c r="B85" s="48">
        <f t="shared" si="9"/>
        <v>14</v>
      </c>
      <c r="C85" s="48">
        <f t="shared" si="9"/>
        <v>17</v>
      </c>
      <c r="D85" s="48">
        <f t="shared" si="9"/>
        <v>26</v>
      </c>
      <c r="E85" s="48">
        <f t="shared" si="10"/>
        <v>35</v>
      </c>
      <c r="F85" s="48">
        <f t="shared" si="9"/>
        <v>39</v>
      </c>
      <c r="H85" t="str">
        <f t="shared" si="6"/>
        <v>95</v>
      </c>
      <c r="I85" t="str">
        <f t="shared" si="7"/>
        <v>Moebius</v>
      </c>
      <c r="J85" t="str">
        <f t="shared" si="8"/>
        <v>16</v>
      </c>
      <c r="K85">
        <f>COUNTIF(Strecken!D:D,H85)</f>
        <v>0</v>
      </c>
    </row>
    <row r="86" spans="1:11" hidden="1">
      <c r="A86" t="s">
        <v>309</v>
      </c>
      <c r="B86">
        <f t="shared" si="9"/>
        <v>14</v>
      </c>
      <c r="C86">
        <f t="shared" si="9"/>
        <v>17</v>
      </c>
      <c r="D86">
        <f t="shared" si="9"/>
        <v>26</v>
      </c>
      <c r="E86">
        <f t="shared" si="10"/>
        <v>33</v>
      </c>
      <c r="F86">
        <f t="shared" si="9"/>
        <v>37</v>
      </c>
      <c r="H86" t="str">
        <f t="shared" si="6"/>
        <v>96</v>
      </c>
      <c r="I86" t="str">
        <f t="shared" si="7"/>
        <v>Wheel</v>
      </c>
      <c r="J86" t="str">
        <f t="shared" si="8"/>
        <v>12</v>
      </c>
      <c r="K86">
        <f>COUNTIF(Strecken!D:D,H86)</f>
        <v>1</v>
      </c>
    </row>
    <row r="87" spans="1:11">
      <c r="A87" t="s">
        <v>310</v>
      </c>
      <c r="B87" s="48">
        <f t="shared" si="9"/>
        <v>14</v>
      </c>
      <c r="C87" s="48">
        <f t="shared" si="9"/>
        <v>17</v>
      </c>
      <c r="D87" s="48">
        <f t="shared" si="9"/>
        <v>26</v>
      </c>
      <c r="E87" s="48">
        <f t="shared" si="10"/>
        <v>38</v>
      </c>
      <c r="F87" s="48">
        <f t="shared" si="9"/>
        <v>42</v>
      </c>
      <c r="H87" t="str">
        <f t="shared" si="6"/>
        <v>97</v>
      </c>
      <c r="I87" t="str">
        <f t="shared" si="7"/>
        <v>KS Raceway</v>
      </c>
      <c r="J87" t="str">
        <f t="shared" si="8"/>
        <v>10</v>
      </c>
      <c r="K87">
        <f>COUNTIF(Strecken!D:D,H87)</f>
        <v>0</v>
      </c>
    </row>
    <row r="88" spans="1:11">
      <c r="A88" t="s">
        <v>311</v>
      </c>
      <c r="B88" s="48">
        <f t="shared" si="9"/>
        <v>14</v>
      </c>
      <c r="C88" s="48">
        <f t="shared" si="9"/>
        <v>17</v>
      </c>
      <c r="D88" s="48">
        <f t="shared" si="9"/>
        <v>26</v>
      </c>
      <c r="E88" s="48">
        <f t="shared" si="10"/>
        <v>51</v>
      </c>
      <c r="F88" s="48">
        <f t="shared" si="9"/>
        <v>54</v>
      </c>
      <c r="H88" t="str">
        <f t="shared" si="6"/>
        <v>98</v>
      </c>
      <c r="I88" t="str">
        <f t="shared" si="7"/>
        <v>Hauskarte des ZoC-Clans</v>
      </c>
      <c r="J88" t="str">
        <f t="shared" si="8"/>
        <v>6</v>
      </c>
      <c r="K88">
        <f>COUNTIF(Strecken!D:D,H88)</f>
        <v>0</v>
      </c>
    </row>
    <row r="89" spans="1:11">
      <c r="A89" t="s">
        <v>312</v>
      </c>
      <c r="B89" s="48">
        <f t="shared" si="9"/>
        <v>14</v>
      </c>
      <c r="C89" s="48">
        <f t="shared" si="9"/>
        <v>17</v>
      </c>
      <c r="D89" s="48">
        <f t="shared" si="9"/>
        <v>26</v>
      </c>
      <c r="E89" s="48">
        <f t="shared" si="10"/>
        <v>42</v>
      </c>
      <c r="F89" s="48">
        <f t="shared" si="9"/>
        <v>45</v>
      </c>
      <c r="H89" t="str">
        <f t="shared" si="6"/>
        <v>99</v>
      </c>
      <c r="I89" t="str">
        <f t="shared" si="7"/>
        <v>Honeynut Loops</v>
      </c>
      <c r="J89" t="str">
        <f t="shared" si="8"/>
        <v>9</v>
      </c>
      <c r="K89">
        <f>COUNTIF(Strecken!D:D,H89)</f>
        <v>0</v>
      </c>
    </row>
    <row r="90" spans="1:11">
      <c r="A90" t="s">
        <v>313</v>
      </c>
      <c r="B90" s="48">
        <f t="shared" si="9"/>
        <v>14</v>
      </c>
      <c r="C90" s="48">
        <f t="shared" si="9"/>
        <v>18</v>
      </c>
      <c r="D90" s="48">
        <f t="shared" si="9"/>
        <v>28</v>
      </c>
      <c r="E90" s="48">
        <f t="shared" si="10"/>
        <v>40</v>
      </c>
      <c r="F90" s="48">
        <f t="shared" si="9"/>
        <v>43</v>
      </c>
      <c r="H90" t="str">
        <f t="shared" si="6"/>
        <v>101</v>
      </c>
      <c r="I90" t="str">
        <f t="shared" si="7"/>
        <v>Flora Ring</v>
      </c>
      <c r="J90" t="str">
        <f t="shared" si="8"/>
        <v>8</v>
      </c>
      <c r="K90">
        <f>COUNTIF(Strecken!D:D,H90)</f>
        <v>0</v>
      </c>
    </row>
    <row r="91" spans="1:11" hidden="1">
      <c r="A91" t="s">
        <v>314</v>
      </c>
      <c r="B91">
        <f t="shared" si="9"/>
        <v>14</v>
      </c>
      <c r="C91">
        <f t="shared" si="9"/>
        <v>18</v>
      </c>
      <c r="D91">
        <f t="shared" si="9"/>
        <v>28</v>
      </c>
      <c r="E91">
        <f t="shared" si="10"/>
        <v>41</v>
      </c>
      <c r="F91">
        <f t="shared" si="9"/>
        <v>44</v>
      </c>
      <c r="H91" t="str">
        <f t="shared" si="6"/>
        <v>102</v>
      </c>
      <c r="I91" t="str">
        <f t="shared" si="7"/>
        <v>Flowerpower</v>
      </c>
      <c r="J91" t="str">
        <f t="shared" si="8"/>
        <v>9</v>
      </c>
      <c r="K91">
        <f>COUNTIF(Strecken!D:D,H91)</f>
        <v>1</v>
      </c>
    </row>
    <row r="92" spans="1:11">
      <c r="A92" t="s">
        <v>315</v>
      </c>
      <c r="B92" s="48">
        <f t="shared" si="9"/>
        <v>14</v>
      </c>
      <c r="C92" s="48">
        <f t="shared" si="9"/>
        <v>18</v>
      </c>
      <c r="D92" s="48">
        <f t="shared" si="9"/>
        <v>28</v>
      </c>
      <c r="E92" s="48">
        <f t="shared" si="10"/>
        <v>40</v>
      </c>
      <c r="F92" s="48">
        <f t="shared" si="9"/>
        <v>43</v>
      </c>
      <c r="H92" t="str">
        <f t="shared" si="6"/>
        <v>103</v>
      </c>
      <c r="I92" t="str">
        <f t="shared" si="7"/>
        <v>KaroHawaii</v>
      </c>
      <c r="J92" t="str">
        <f t="shared" si="8"/>
        <v>7</v>
      </c>
      <c r="K92">
        <f>COUNTIF(Strecken!D:D,H92)</f>
        <v>0</v>
      </c>
    </row>
    <row r="93" spans="1:11">
      <c r="A93" t="s">
        <v>316</v>
      </c>
      <c r="B93" s="48">
        <f t="shared" si="9"/>
        <v>14</v>
      </c>
      <c r="C93" s="48">
        <f t="shared" si="9"/>
        <v>18</v>
      </c>
      <c r="D93" s="48">
        <f t="shared" si="9"/>
        <v>28</v>
      </c>
      <c r="E93" s="48">
        <f t="shared" si="10"/>
        <v>38</v>
      </c>
      <c r="F93" s="48">
        <f t="shared" si="9"/>
        <v>41</v>
      </c>
      <c r="H93" t="str">
        <f t="shared" si="6"/>
        <v>104</v>
      </c>
      <c r="I93" t="str">
        <f t="shared" si="7"/>
        <v>Chaosmap</v>
      </c>
      <c r="J93" t="str">
        <f t="shared" si="8"/>
        <v>8</v>
      </c>
      <c r="K93">
        <f>COUNTIF(Strecken!D:D,H93)</f>
        <v>0</v>
      </c>
    </row>
    <row r="94" spans="1:11">
      <c r="A94" t="s">
        <v>317</v>
      </c>
      <c r="B94" s="48">
        <f t="shared" si="9"/>
        <v>14</v>
      </c>
      <c r="C94" s="48">
        <f t="shared" si="9"/>
        <v>18</v>
      </c>
      <c r="D94" s="48">
        <f t="shared" si="9"/>
        <v>28</v>
      </c>
      <c r="E94" s="48">
        <f t="shared" si="10"/>
        <v>37</v>
      </c>
      <c r="F94" s="48">
        <f t="shared" si="9"/>
        <v>40</v>
      </c>
      <c r="H94" t="str">
        <f t="shared" si="6"/>
        <v>105</v>
      </c>
      <c r="I94" t="str">
        <f t="shared" si="7"/>
        <v>XOSOFOX</v>
      </c>
      <c r="J94" t="str">
        <f t="shared" si="8"/>
        <v>1</v>
      </c>
      <c r="K94">
        <f>COUNTIF(Strecken!D:D,H94)</f>
        <v>0</v>
      </c>
    </row>
    <row r="95" spans="1:11">
      <c r="A95" t="s">
        <v>318</v>
      </c>
      <c r="B95" s="48">
        <f t="shared" si="9"/>
        <v>14</v>
      </c>
      <c r="C95" s="48">
        <f t="shared" si="9"/>
        <v>18</v>
      </c>
      <c r="D95" s="48">
        <f t="shared" si="9"/>
        <v>28</v>
      </c>
      <c r="E95" s="48">
        <f t="shared" si="10"/>
        <v>37</v>
      </c>
      <c r="F95" s="48">
        <f t="shared" si="9"/>
        <v>41</v>
      </c>
      <c r="H95" t="str">
        <f t="shared" si="6"/>
        <v>107</v>
      </c>
      <c r="I95" t="str">
        <f t="shared" si="7"/>
        <v>Binford</v>
      </c>
      <c r="J95" t="str">
        <f t="shared" si="8"/>
        <v>10</v>
      </c>
      <c r="K95">
        <f>COUNTIF(Strecken!D:D,H95)</f>
        <v>0</v>
      </c>
    </row>
    <row r="96" spans="1:11" hidden="1">
      <c r="A96" t="s">
        <v>319</v>
      </c>
      <c r="B96">
        <f t="shared" si="9"/>
        <v>14</v>
      </c>
      <c r="C96">
        <f t="shared" si="9"/>
        <v>18</v>
      </c>
      <c r="D96">
        <f t="shared" si="9"/>
        <v>28</v>
      </c>
      <c r="E96">
        <f t="shared" si="10"/>
        <v>47</v>
      </c>
      <c r="F96">
        <f t="shared" si="9"/>
        <v>51</v>
      </c>
      <c r="H96" t="str">
        <f t="shared" si="6"/>
        <v>108</v>
      </c>
      <c r="I96" t="str">
        <f t="shared" si="7"/>
        <v>Für Annie :wavey:</v>
      </c>
      <c r="J96" t="str">
        <f t="shared" si="8"/>
        <v>10</v>
      </c>
      <c r="K96">
        <f>COUNTIF(Strecken!D:D,H96)</f>
        <v>1</v>
      </c>
    </row>
    <row r="97" spans="1:11" hidden="1">
      <c r="A97" t="s">
        <v>320</v>
      </c>
      <c r="B97">
        <f t="shared" si="9"/>
        <v>14</v>
      </c>
      <c r="C97">
        <f t="shared" si="9"/>
        <v>18</v>
      </c>
      <c r="D97">
        <f t="shared" si="9"/>
        <v>28</v>
      </c>
      <c r="E97">
        <f t="shared" si="10"/>
        <v>51</v>
      </c>
      <c r="F97">
        <f t="shared" si="9"/>
        <v>54</v>
      </c>
      <c r="H97" t="str">
        <f t="shared" si="6"/>
        <v>109</v>
      </c>
      <c r="I97" t="str">
        <f t="shared" si="7"/>
        <v>Das Haus vom Nikolaus</v>
      </c>
      <c r="J97" t="str">
        <f t="shared" si="8"/>
        <v>6</v>
      </c>
      <c r="K97">
        <f>COUNTIF(Strecken!D:D,H97)</f>
        <v>1</v>
      </c>
    </row>
    <row r="98" spans="1:11">
      <c r="A98" t="s">
        <v>321</v>
      </c>
      <c r="B98" s="48">
        <f t="shared" si="9"/>
        <v>14</v>
      </c>
      <c r="C98" s="48">
        <f t="shared" si="9"/>
        <v>18</v>
      </c>
      <c r="D98" s="48">
        <f t="shared" si="9"/>
        <v>28</v>
      </c>
      <c r="E98" s="48">
        <f t="shared" si="10"/>
        <v>39</v>
      </c>
      <c r="F98" s="48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>Final Lap</v>
      </c>
      <c r="J98" t="str">
        <f t="shared" ref="J98:J161" si="14">LEFT(RIGHT($A98,LEN($A98) - E98 - 1),F98-E98-2)</f>
        <v>3</v>
      </c>
      <c r="K98">
        <f>COUNTIF(Strecken!D:D,H98)</f>
        <v>0</v>
      </c>
    </row>
    <row r="99" spans="1:11" hidden="1">
      <c r="A99" t="s">
        <v>322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10"/>
        <v>42</v>
      </c>
      <c r="F99">
        <f t="shared" si="11"/>
        <v>45</v>
      </c>
      <c r="H99" t="str">
        <f t="shared" si="12"/>
        <v>111</v>
      </c>
      <c r="I99" t="str">
        <f t="shared" si="13"/>
        <v>Yin und Yang</v>
      </c>
      <c r="J99" t="str">
        <f t="shared" si="14"/>
        <v>8</v>
      </c>
      <c r="K99">
        <f>COUNTIF(Strecken!D:D,H99)</f>
        <v>1</v>
      </c>
    </row>
    <row r="100" spans="1:11">
      <c r="A100" t="s">
        <v>323</v>
      </c>
      <c r="B100" s="48">
        <f t="shared" si="11"/>
        <v>14</v>
      </c>
      <c r="C100" s="48">
        <f t="shared" si="11"/>
        <v>18</v>
      </c>
      <c r="D100" s="48">
        <f t="shared" si="11"/>
        <v>28</v>
      </c>
      <c r="E100" s="48">
        <f t="shared" si="10"/>
        <v>41</v>
      </c>
      <c r="F100" s="48">
        <f t="shared" si="11"/>
        <v>45</v>
      </c>
      <c r="H100" t="str">
        <f t="shared" si="12"/>
        <v>112</v>
      </c>
      <c r="I100" t="str">
        <f t="shared" si="13"/>
        <v>Bass-Dezett</v>
      </c>
      <c r="J100" t="str">
        <f t="shared" si="14"/>
        <v>10</v>
      </c>
      <c r="K100">
        <f>COUNTIF(Strecken!D:D,H100)</f>
        <v>0</v>
      </c>
    </row>
    <row r="101" spans="1:11" hidden="1">
      <c r="A101" t="s">
        <v>324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10"/>
        <v>36</v>
      </c>
      <c r="F101">
        <f t="shared" si="11"/>
        <v>39</v>
      </c>
      <c r="H101" t="str">
        <f t="shared" si="12"/>
        <v>114</v>
      </c>
      <c r="I101" t="str">
        <f t="shared" si="13"/>
        <v>Fischi</v>
      </c>
      <c r="J101" t="str">
        <f t="shared" si="14"/>
        <v>6</v>
      </c>
      <c r="K101">
        <f>COUNTIF(Strecken!D:D,H101)</f>
        <v>1</v>
      </c>
    </row>
    <row r="102" spans="1:11" hidden="1">
      <c r="A102" t="s">
        <v>325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10"/>
        <v>40</v>
      </c>
      <c r="F102">
        <f t="shared" si="11"/>
        <v>43</v>
      </c>
      <c r="H102" t="str">
        <f t="shared" si="12"/>
        <v>116</v>
      </c>
      <c r="I102" t="str">
        <f t="shared" si="13"/>
        <v>Silbermond</v>
      </c>
      <c r="J102" t="str">
        <f t="shared" si="14"/>
        <v>8</v>
      </c>
      <c r="K102">
        <f>COUNTIF(Strecken!D:D,H102)</f>
        <v>1</v>
      </c>
    </row>
    <row r="103" spans="1:11">
      <c r="A103" t="s">
        <v>326</v>
      </c>
      <c r="B103" s="48">
        <f t="shared" si="11"/>
        <v>14</v>
      </c>
      <c r="C103" s="48">
        <f t="shared" si="11"/>
        <v>18</v>
      </c>
      <c r="D103" s="48">
        <f t="shared" si="11"/>
        <v>28</v>
      </c>
      <c r="E103" s="48">
        <f t="shared" si="10"/>
        <v>39</v>
      </c>
      <c r="F103" s="48">
        <f t="shared" si="11"/>
        <v>43</v>
      </c>
      <c r="H103" t="str">
        <f t="shared" si="12"/>
        <v>117</v>
      </c>
      <c r="I103" t="str">
        <f t="shared" si="13"/>
        <v>Lets rock</v>
      </c>
      <c r="J103" t="str">
        <f t="shared" si="14"/>
        <v>10</v>
      </c>
      <c r="K103">
        <f>COUNTIF(Strecken!D:D,H103)</f>
        <v>0</v>
      </c>
    </row>
    <row r="104" spans="1:11">
      <c r="A104" t="s">
        <v>327</v>
      </c>
      <c r="B104" s="48">
        <f t="shared" si="11"/>
        <v>14</v>
      </c>
      <c r="C104" s="48">
        <f t="shared" si="11"/>
        <v>18</v>
      </c>
      <c r="D104" s="48">
        <f t="shared" si="11"/>
        <v>28</v>
      </c>
      <c r="E104" s="48">
        <f t="shared" si="10"/>
        <v>33</v>
      </c>
      <c r="F104" s="48">
        <f t="shared" si="11"/>
        <v>36</v>
      </c>
      <c r="H104" t="str">
        <f t="shared" si="12"/>
        <v>118</v>
      </c>
      <c r="I104" t="str">
        <f t="shared" si="13"/>
        <v>lol</v>
      </c>
      <c r="J104" t="str">
        <f t="shared" si="14"/>
        <v>8</v>
      </c>
      <c r="K104">
        <f>COUNTIF(Strecken!D:D,H104)</f>
        <v>0</v>
      </c>
    </row>
    <row r="105" spans="1:11">
      <c r="A105" t="s">
        <v>328</v>
      </c>
      <c r="B105" s="48">
        <f t="shared" si="11"/>
        <v>14</v>
      </c>
      <c r="C105" s="48">
        <f t="shared" si="11"/>
        <v>18</v>
      </c>
      <c r="D105" s="48">
        <f t="shared" si="11"/>
        <v>28</v>
      </c>
      <c r="E105" s="48">
        <f t="shared" si="10"/>
        <v>36</v>
      </c>
      <c r="F105" s="48">
        <f t="shared" si="11"/>
        <v>39</v>
      </c>
      <c r="H105" t="str">
        <f t="shared" si="12"/>
        <v>119</v>
      </c>
      <c r="I105" t="str">
        <f t="shared" si="13"/>
        <v>Monaco</v>
      </c>
      <c r="J105" t="str">
        <f t="shared" si="14"/>
        <v>5</v>
      </c>
      <c r="K105">
        <f>COUNTIF(Strecken!D:D,H105)</f>
        <v>0</v>
      </c>
    </row>
    <row r="106" spans="1:11">
      <c r="A106" t="s">
        <v>329</v>
      </c>
      <c r="B106" s="48">
        <f t="shared" si="11"/>
        <v>14</v>
      </c>
      <c r="C106" s="48">
        <f t="shared" si="11"/>
        <v>18</v>
      </c>
      <c r="D106" s="48">
        <f t="shared" si="11"/>
        <v>28</v>
      </c>
      <c r="E106" s="48">
        <f t="shared" si="10"/>
        <v>40</v>
      </c>
      <c r="F106" s="48">
        <f t="shared" si="11"/>
        <v>43</v>
      </c>
      <c r="H106" t="str">
        <f t="shared" si="12"/>
        <v>120</v>
      </c>
      <c r="I106" t="str">
        <f t="shared" si="13"/>
        <v>1vs1vs1vs1</v>
      </c>
      <c r="J106" t="str">
        <f t="shared" si="14"/>
        <v>4</v>
      </c>
      <c r="K106">
        <f>COUNTIF(Strecken!D:D,H106)</f>
        <v>0</v>
      </c>
    </row>
    <row r="107" spans="1:11">
      <c r="A107" t="s">
        <v>330</v>
      </c>
      <c r="B107" s="48">
        <f t="shared" si="11"/>
        <v>14</v>
      </c>
      <c r="C107" s="48">
        <f t="shared" si="11"/>
        <v>18</v>
      </c>
      <c r="D107" s="48">
        <f t="shared" si="11"/>
        <v>28</v>
      </c>
      <c r="E107" s="48">
        <f t="shared" si="10"/>
        <v>48</v>
      </c>
      <c r="F107" s="48">
        <f t="shared" si="11"/>
        <v>51</v>
      </c>
      <c r="H107" t="str">
        <f t="shared" si="12"/>
        <v>121</v>
      </c>
      <c r="I107" t="str">
        <f t="shared" si="13"/>
        <v>Knubbelbubbeldings</v>
      </c>
      <c r="J107" t="str">
        <f t="shared" si="14"/>
        <v>4</v>
      </c>
      <c r="K107">
        <f>COUNTIF(Strecken!D:D,H107)</f>
        <v>0</v>
      </c>
    </row>
    <row r="108" spans="1:11" hidden="1">
      <c r="A108" t="s">
        <v>331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10"/>
        <v>37</v>
      </c>
      <c r="F108">
        <f t="shared" si="11"/>
        <v>40</v>
      </c>
      <c r="H108" t="str">
        <f t="shared" si="12"/>
        <v>122</v>
      </c>
      <c r="I108" t="str">
        <f t="shared" si="13"/>
        <v>Bahrain</v>
      </c>
      <c r="J108" t="str">
        <f t="shared" si="14"/>
        <v>5</v>
      </c>
      <c r="K108">
        <f>COUNTIF(Strecken!D:D,H108)</f>
        <v>1</v>
      </c>
    </row>
    <row r="109" spans="1:11" hidden="1">
      <c r="A109" t="s">
        <v>332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10"/>
        <v>34</v>
      </c>
      <c r="F109">
        <f t="shared" si="11"/>
        <v>37</v>
      </c>
      <c r="H109" t="str">
        <f t="shared" si="12"/>
        <v>123</v>
      </c>
      <c r="I109" t="str">
        <f t="shared" si="13"/>
        <v>Miez</v>
      </c>
      <c r="J109" t="str">
        <f t="shared" si="14"/>
        <v>6</v>
      </c>
      <c r="K109">
        <f>COUNTIF(Strecken!D:D,H109)</f>
        <v>1</v>
      </c>
    </row>
    <row r="110" spans="1:11" hidden="1">
      <c r="A110" t="s">
        <v>333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10"/>
        <v>34</v>
      </c>
      <c r="F110">
        <f t="shared" si="11"/>
        <v>38</v>
      </c>
      <c r="H110" t="str">
        <f t="shared" si="12"/>
        <v>124</v>
      </c>
      <c r="I110" t="str">
        <f t="shared" si="13"/>
        <v>Bunt</v>
      </c>
      <c r="J110" t="str">
        <f t="shared" si="14"/>
        <v>12</v>
      </c>
      <c r="K110">
        <f>COUNTIF(Strecken!D:D,H110)</f>
        <v>1</v>
      </c>
    </row>
    <row r="111" spans="1:11" hidden="1">
      <c r="A111" t="s">
        <v>334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10"/>
        <v>39</v>
      </c>
      <c r="F111">
        <f t="shared" si="11"/>
        <v>43</v>
      </c>
      <c r="H111" t="str">
        <f t="shared" si="12"/>
        <v>125</v>
      </c>
      <c r="I111" t="str">
        <f t="shared" si="13"/>
        <v>Luis Royo</v>
      </c>
      <c r="J111" t="str">
        <f t="shared" si="14"/>
        <v>12</v>
      </c>
      <c r="K111">
        <f>COUNTIF(Strecken!D:D,H111)</f>
        <v>1</v>
      </c>
    </row>
    <row r="112" spans="1:11">
      <c r="A112" t="s">
        <v>335</v>
      </c>
      <c r="B112" s="48">
        <f t="shared" si="11"/>
        <v>14</v>
      </c>
      <c r="C112" s="48">
        <f t="shared" si="11"/>
        <v>18</v>
      </c>
      <c r="D112" s="48">
        <f t="shared" si="11"/>
        <v>28</v>
      </c>
      <c r="E112" s="48">
        <f t="shared" si="10"/>
        <v>34</v>
      </c>
      <c r="F112" s="48">
        <f t="shared" si="11"/>
        <v>38</v>
      </c>
      <c r="H112" t="str">
        <f t="shared" si="12"/>
        <v>126</v>
      </c>
      <c r="I112" t="str">
        <f t="shared" si="13"/>
        <v>Audi</v>
      </c>
      <c r="J112" t="str">
        <f t="shared" si="14"/>
        <v>10</v>
      </c>
      <c r="K112">
        <f>COUNTIF(Strecken!D:D,H112)</f>
        <v>0</v>
      </c>
    </row>
    <row r="113" spans="1:11" hidden="1">
      <c r="A113" t="s">
        <v>336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10"/>
        <v>34</v>
      </c>
      <c r="F113">
        <f t="shared" si="11"/>
        <v>38</v>
      </c>
      <c r="H113" t="str">
        <f t="shared" si="12"/>
        <v>127</v>
      </c>
      <c r="I113" t="str">
        <f t="shared" si="13"/>
        <v>Ball</v>
      </c>
      <c r="J113" t="str">
        <f t="shared" si="14"/>
        <v>28</v>
      </c>
      <c r="K113">
        <f>COUNTIF(Strecken!D:D,H113)</f>
        <v>1</v>
      </c>
    </row>
    <row r="114" spans="1:11" hidden="1">
      <c r="A114" t="s">
        <v>337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10"/>
        <v>35</v>
      </c>
      <c r="F114">
        <f t="shared" si="11"/>
        <v>38</v>
      </c>
      <c r="H114" t="str">
        <f t="shared" si="12"/>
        <v>128</v>
      </c>
      <c r="I114" t="str">
        <f t="shared" si="13"/>
        <v>Chaos</v>
      </c>
      <c r="J114" t="str">
        <f t="shared" si="14"/>
        <v>8</v>
      </c>
      <c r="K114">
        <f>COUNTIF(Strecken!D:D,H114)</f>
        <v>1</v>
      </c>
    </row>
    <row r="115" spans="1:11">
      <c r="A115" t="s">
        <v>338</v>
      </c>
      <c r="B115" s="48">
        <f t="shared" si="11"/>
        <v>14</v>
      </c>
      <c r="C115" s="48">
        <f t="shared" si="11"/>
        <v>18</v>
      </c>
      <c r="D115" s="48">
        <f t="shared" si="11"/>
        <v>28</v>
      </c>
      <c r="E115" s="48">
        <f t="shared" si="10"/>
        <v>35</v>
      </c>
      <c r="F115" s="48">
        <f t="shared" si="11"/>
        <v>38</v>
      </c>
      <c r="H115" t="str">
        <f t="shared" si="12"/>
        <v>129</v>
      </c>
      <c r="I115" t="str">
        <f t="shared" si="13"/>
        <v>KingT</v>
      </c>
      <c r="J115" t="str">
        <f t="shared" si="14"/>
        <v>6</v>
      </c>
      <c r="K115">
        <f>COUNTIF(Strecken!D:D,H115)</f>
        <v>0</v>
      </c>
    </row>
    <row r="116" spans="1:11">
      <c r="A116" t="s">
        <v>339</v>
      </c>
      <c r="B116" s="48">
        <f t="shared" si="11"/>
        <v>14</v>
      </c>
      <c r="C116" s="48">
        <f t="shared" si="11"/>
        <v>18</v>
      </c>
      <c r="D116" s="48">
        <f t="shared" si="11"/>
        <v>28</v>
      </c>
      <c r="E116" s="48">
        <f t="shared" si="10"/>
        <v>36</v>
      </c>
      <c r="F116" s="48">
        <f t="shared" si="11"/>
        <v>39</v>
      </c>
      <c r="H116" t="str">
        <f t="shared" si="12"/>
        <v>130</v>
      </c>
      <c r="I116" t="str">
        <f t="shared" si="13"/>
        <v>Europa</v>
      </c>
      <c r="J116" t="str">
        <f t="shared" si="14"/>
        <v>9</v>
      </c>
      <c r="K116">
        <f>COUNTIF(Strecken!D:D,H116)</f>
        <v>0</v>
      </c>
    </row>
    <row r="117" spans="1:11">
      <c r="A117" t="s">
        <v>340</v>
      </c>
      <c r="B117" s="48">
        <f t="shared" si="11"/>
        <v>14</v>
      </c>
      <c r="C117" s="48">
        <f t="shared" si="11"/>
        <v>18</v>
      </c>
      <c r="D117" s="48">
        <f t="shared" si="11"/>
        <v>28</v>
      </c>
      <c r="E117" s="48">
        <f t="shared" si="10"/>
        <v>49</v>
      </c>
      <c r="F117" s="48">
        <f t="shared" si="11"/>
        <v>52</v>
      </c>
      <c r="H117" t="str">
        <f t="shared" si="12"/>
        <v>131</v>
      </c>
      <c r="I117" t="str">
        <f t="shared" si="13"/>
        <v>Vatikan für Thargor</v>
      </c>
      <c r="J117" t="str">
        <f t="shared" si="14"/>
        <v>6</v>
      </c>
      <c r="K117">
        <f>COUNTIF(Strecken!D:D,H117)</f>
        <v>0</v>
      </c>
    </row>
    <row r="118" spans="1:11">
      <c r="A118" t="s">
        <v>341</v>
      </c>
      <c r="B118" s="48">
        <f t="shared" si="11"/>
        <v>14</v>
      </c>
      <c r="C118" s="48">
        <f t="shared" si="11"/>
        <v>18</v>
      </c>
      <c r="D118" s="48">
        <f t="shared" si="11"/>
        <v>28</v>
      </c>
      <c r="E118" s="48">
        <f t="shared" si="10"/>
        <v>33</v>
      </c>
      <c r="F118" s="48">
        <f t="shared" si="11"/>
        <v>37</v>
      </c>
      <c r="H118" t="str">
        <f t="shared" si="12"/>
        <v>132</v>
      </c>
      <c r="I118" t="str">
        <f t="shared" si="13"/>
        <v>Kuh</v>
      </c>
      <c r="J118" t="str">
        <f t="shared" si="14"/>
        <v>16</v>
      </c>
      <c r="K118">
        <f>COUNTIF(Strecken!D:D,H118)</f>
        <v>0</v>
      </c>
    </row>
    <row r="119" spans="1:11">
      <c r="A119" t="s">
        <v>342</v>
      </c>
      <c r="B119" s="48">
        <f t="shared" si="11"/>
        <v>14</v>
      </c>
      <c r="C119" s="48">
        <f t="shared" si="11"/>
        <v>18</v>
      </c>
      <c r="D119" s="48">
        <f t="shared" si="11"/>
        <v>28</v>
      </c>
      <c r="E119" s="48">
        <f t="shared" si="10"/>
        <v>34</v>
      </c>
      <c r="F119" s="48">
        <f t="shared" si="11"/>
        <v>38</v>
      </c>
      <c r="H119" t="str">
        <f t="shared" si="12"/>
        <v>133</v>
      </c>
      <c r="I119" t="str">
        <f t="shared" si="13"/>
        <v>Coke</v>
      </c>
      <c r="J119" t="str">
        <f t="shared" si="14"/>
        <v>13</v>
      </c>
      <c r="K119">
        <f>COUNTIF(Strecken!D:D,H119)</f>
        <v>0</v>
      </c>
    </row>
    <row r="120" spans="1:11">
      <c r="A120" t="s">
        <v>343</v>
      </c>
      <c r="B120" s="48">
        <f t="shared" si="11"/>
        <v>14</v>
      </c>
      <c r="C120" s="48">
        <f t="shared" si="11"/>
        <v>18</v>
      </c>
      <c r="D120" s="48">
        <f t="shared" si="11"/>
        <v>28</v>
      </c>
      <c r="E120" s="48">
        <f t="shared" si="10"/>
        <v>40</v>
      </c>
      <c r="F120" s="48">
        <f t="shared" si="11"/>
        <v>43</v>
      </c>
      <c r="H120" t="str">
        <f t="shared" si="12"/>
        <v>134</v>
      </c>
      <c r="I120" t="str">
        <f t="shared" si="13"/>
        <v>:ZZZsleep:</v>
      </c>
      <c r="J120" t="str">
        <f t="shared" si="14"/>
        <v>6</v>
      </c>
      <c r="K120">
        <f>COUNTIF(Strecken!D:D,H120)</f>
        <v>0</v>
      </c>
    </row>
    <row r="121" spans="1:11" hidden="1">
      <c r="A121" t="s">
        <v>344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10"/>
        <v>39</v>
      </c>
      <c r="F121">
        <f t="shared" si="11"/>
        <v>42</v>
      </c>
      <c r="H121" t="str">
        <f t="shared" si="12"/>
        <v>135</v>
      </c>
      <c r="I121" t="str">
        <f t="shared" si="13"/>
        <v>Schnuller</v>
      </c>
      <c r="J121" t="str">
        <f t="shared" si="14"/>
        <v>8</v>
      </c>
      <c r="K121">
        <f>COUNTIF(Strecken!D:D,H121)</f>
        <v>1</v>
      </c>
    </row>
    <row r="122" spans="1:11">
      <c r="A122" t="s">
        <v>345</v>
      </c>
      <c r="B122" s="48">
        <f t="shared" si="11"/>
        <v>14</v>
      </c>
      <c r="C122" s="48">
        <f t="shared" si="11"/>
        <v>18</v>
      </c>
      <c r="D122" s="48">
        <f t="shared" si="11"/>
        <v>28</v>
      </c>
      <c r="E122" s="48">
        <f t="shared" si="10"/>
        <v>40</v>
      </c>
      <c r="F122" s="48">
        <f t="shared" si="11"/>
        <v>43</v>
      </c>
      <c r="H122" t="str">
        <f t="shared" si="12"/>
        <v>136</v>
      </c>
      <c r="I122" t="str">
        <f t="shared" si="13"/>
        <v>KaroKaffee</v>
      </c>
      <c r="J122" t="str">
        <f t="shared" si="14"/>
        <v>5</v>
      </c>
      <c r="K122">
        <f>COUNTIF(Strecken!D:D,H122)</f>
        <v>0</v>
      </c>
    </row>
    <row r="123" spans="1:11">
      <c r="A123" t="s">
        <v>346</v>
      </c>
      <c r="B123" s="48">
        <f t="shared" si="11"/>
        <v>14</v>
      </c>
      <c r="C123" s="48">
        <f t="shared" si="11"/>
        <v>18</v>
      </c>
      <c r="D123" s="48">
        <f t="shared" si="11"/>
        <v>28</v>
      </c>
      <c r="E123" s="48">
        <f t="shared" si="10"/>
        <v>39</v>
      </c>
      <c r="F123" s="48">
        <f t="shared" si="11"/>
        <v>42</v>
      </c>
      <c r="H123" t="str">
        <f t="shared" si="12"/>
        <v>137</v>
      </c>
      <c r="I123" t="str">
        <f t="shared" si="13"/>
        <v>Schneeman</v>
      </c>
      <c r="J123" t="str">
        <f t="shared" si="14"/>
        <v>5</v>
      </c>
      <c r="K123">
        <f>COUNTIF(Strecken!D:D,H123)</f>
        <v>0</v>
      </c>
    </row>
    <row r="124" spans="1:11" hidden="1">
      <c r="A124" t="s">
        <v>347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10"/>
        <v>35</v>
      </c>
      <c r="F124">
        <f t="shared" si="11"/>
        <v>38</v>
      </c>
      <c r="H124" t="str">
        <f t="shared" si="12"/>
        <v>138</v>
      </c>
      <c r="I124" t="str">
        <f t="shared" si="13"/>
        <v>Kreis</v>
      </c>
      <c r="J124" t="str">
        <f t="shared" si="14"/>
        <v>8</v>
      </c>
      <c r="K124">
        <f>COUNTIF(Strecken!D:D,H124)</f>
        <v>1</v>
      </c>
    </row>
    <row r="125" spans="1:11">
      <c r="A125" t="s">
        <v>348</v>
      </c>
      <c r="B125" s="48">
        <f t="shared" si="11"/>
        <v>14</v>
      </c>
      <c r="C125" s="48">
        <f t="shared" si="11"/>
        <v>18</v>
      </c>
      <c r="D125" s="48">
        <f t="shared" si="11"/>
        <v>28</v>
      </c>
      <c r="E125" s="48">
        <f t="shared" si="10"/>
        <v>36</v>
      </c>
      <c r="F125" s="48">
        <f t="shared" si="11"/>
        <v>40</v>
      </c>
      <c r="H125" t="str">
        <f t="shared" si="12"/>
        <v>139</v>
      </c>
      <c r="I125" t="str">
        <f t="shared" si="13"/>
        <v>Kurven</v>
      </c>
      <c r="J125" t="str">
        <f t="shared" si="14"/>
        <v>15</v>
      </c>
      <c r="K125">
        <f>COUNTIF(Strecken!D:D,H125)</f>
        <v>0</v>
      </c>
    </row>
    <row r="126" spans="1:11">
      <c r="A126" t="s">
        <v>349</v>
      </c>
      <c r="B126" s="48">
        <f t="shared" si="11"/>
        <v>14</v>
      </c>
      <c r="C126" s="48">
        <f t="shared" si="11"/>
        <v>18</v>
      </c>
      <c r="D126" s="48">
        <f t="shared" si="11"/>
        <v>28</v>
      </c>
      <c r="E126" s="48">
        <f t="shared" si="10"/>
        <v>44</v>
      </c>
      <c r="F126" s="48">
        <f t="shared" si="11"/>
        <v>47</v>
      </c>
      <c r="H126" t="str">
        <f t="shared" si="12"/>
        <v>140</v>
      </c>
      <c r="I126" t="str">
        <f t="shared" si="13"/>
        <v>Klammeräffchen</v>
      </c>
      <c r="J126" t="str">
        <f t="shared" si="14"/>
        <v>4</v>
      </c>
      <c r="K126">
        <f>COUNTIF(Strecken!D:D,H126)</f>
        <v>0</v>
      </c>
    </row>
    <row r="127" spans="1:11">
      <c r="A127" t="s">
        <v>350</v>
      </c>
      <c r="B127" s="48">
        <f t="shared" si="11"/>
        <v>14</v>
      </c>
      <c r="C127" s="48">
        <f t="shared" si="11"/>
        <v>18</v>
      </c>
      <c r="D127" s="48">
        <f t="shared" si="11"/>
        <v>28</v>
      </c>
      <c r="E127" s="48">
        <f t="shared" si="10"/>
        <v>41</v>
      </c>
      <c r="F127" s="48">
        <f t="shared" si="11"/>
        <v>44</v>
      </c>
      <c r="H127" t="str">
        <f t="shared" si="12"/>
        <v>141</v>
      </c>
      <c r="I127" t="str">
        <f t="shared" si="13"/>
        <v>Klammeraffe</v>
      </c>
      <c r="J127" t="str">
        <f t="shared" si="14"/>
        <v>6</v>
      </c>
      <c r="K127">
        <f>COUNTIF(Strecken!D:D,H127)</f>
        <v>0</v>
      </c>
    </row>
    <row r="128" spans="1:11">
      <c r="A128" t="s">
        <v>351</v>
      </c>
      <c r="B128" s="48">
        <f t="shared" si="11"/>
        <v>14</v>
      </c>
      <c r="C128" s="48">
        <f t="shared" si="11"/>
        <v>18</v>
      </c>
      <c r="D128" s="48">
        <f t="shared" si="11"/>
        <v>28</v>
      </c>
      <c r="E128" s="48">
        <f t="shared" si="10"/>
        <v>37</v>
      </c>
      <c r="F128" s="48">
        <f t="shared" si="11"/>
        <v>41</v>
      </c>
      <c r="H128" t="str">
        <f t="shared" si="12"/>
        <v>142</v>
      </c>
      <c r="I128" t="str">
        <f t="shared" si="13"/>
        <v>Sanduhr</v>
      </c>
      <c r="J128" t="str">
        <f t="shared" si="14"/>
        <v>26</v>
      </c>
      <c r="K128">
        <f>COUNTIF(Strecken!D:D,H128)</f>
        <v>0</v>
      </c>
    </row>
    <row r="129" spans="1:11" hidden="1">
      <c r="A129" t="s">
        <v>352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10"/>
        <v>50</v>
      </c>
      <c r="F129">
        <f t="shared" si="11"/>
        <v>54</v>
      </c>
      <c r="H129" t="str">
        <f t="shared" si="12"/>
        <v>143</v>
      </c>
      <c r="I129" t="str">
        <f t="shared" si="13"/>
        <v>Jodys kleiner Knoten</v>
      </c>
      <c r="J129" t="str">
        <f t="shared" si="14"/>
        <v>10</v>
      </c>
      <c r="K129">
        <f>COUNTIF(Strecken!D:D,H129)</f>
        <v>1</v>
      </c>
    </row>
    <row r="130" spans="1:11">
      <c r="A130" t="s">
        <v>353</v>
      </c>
      <c r="B130" s="48">
        <f t="shared" si="11"/>
        <v>14</v>
      </c>
      <c r="C130" s="48">
        <f t="shared" si="11"/>
        <v>18</v>
      </c>
      <c r="D130" s="48">
        <f t="shared" si="11"/>
        <v>28</v>
      </c>
      <c r="E130" s="48">
        <f t="shared" si="10"/>
        <v>63</v>
      </c>
      <c r="F130" s="48">
        <f t="shared" si="11"/>
        <v>68</v>
      </c>
      <c r="H130" t="str">
        <f t="shared" si="12"/>
        <v>145</v>
      </c>
      <c r="I130" t="str">
        <f t="shared" si="13"/>
        <v>Ribba, 24x18cm, 6.50 Euro / Stück</v>
      </c>
      <c r="J130" t="str">
        <f t="shared" si="14"/>
        <v>175</v>
      </c>
      <c r="K130">
        <f>COUNTIF(Strecken!D:D,H130)</f>
        <v>0</v>
      </c>
    </row>
    <row r="131" spans="1:11">
      <c r="A131" t="s">
        <v>354</v>
      </c>
      <c r="B131" s="48">
        <f t="shared" si="11"/>
        <v>14</v>
      </c>
      <c r="C131" s="48">
        <f t="shared" si="11"/>
        <v>18</v>
      </c>
      <c r="D131" s="48">
        <f t="shared" si="11"/>
        <v>28</v>
      </c>
      <c r="E131" s="48">
        <f t="shared" ref="E131:E194" si="15">FIND(E$1,$A131,D131+2)</f>
        <v>40</v>
      </c>
      <c r="F131" s="48">
        <f t="shared" si="11"/>
        <v>44</v>
      </c>
      <c r="H131" t="str">
        <f t="shared" si="12"/>
        <v>146</v>
      </c>
      <c r="I131" t="str">
        <f t="shared" si="13"/>
        <v>Dodekaeder</v>
      </c>
      <c r="J131" t="str">
        <f t="shared" si="14"/>
        <v>10</v>
      </c>
      <c r="K131">
        <f>COUNTIF(Strecken!D:D,H131)</f>
        <v>0</v>
      </c>
    </row>
    <row r="132" spans="1:11">
      <c r="A132" t="s">
        <v>355</v>
      </c>
      <c r="B132" s="48">
        <f t="shared" si="11"/>
        <v>14</v>
      </c>
      <c r="C132" s="48">
        <f t="shared" si="11"/>
        <v>18</v>
      </c>
      <c r="D132" s="48">
        <f t="shared" si="11"/>
        <v>28</v>
      </c>
      <c r="E132" s="48">
        <f t="shared" si="15"/>
        <v>41</v>
      </c>
      <c r="F132" s="48">
        <f t="shared" si="11"/>
        <v>44</v>
      </c>
      <c r="H132" t="str">
        <f t="shared" si="12"/>
        <v>147</v>
      </c>
      <c r="I132" t="str">
        <f t="shared" si="13"/>
        <v>Serpentinen</v>
      </c>
      <c r="J132" t="str">
        <f t="shared" si="14"/>
        <v>5</v>
      </c>
      <c r="K132">
        <f>COUNTIF(Strecken!D:D,H132)</f>
        <v>0</v>
      </c>
    </row>
    <row r="133" spans="1:11" hidden="1">
      <c r="A133" t="s">
        <v>356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5"/>
        <v>43</v>
      </c>
      <c r="F133">
        <f t="shared" si="11"/>
        <v>46</v>
      </c>
      <c r="H133" t="str">
        <f t="shared" si="12"/>
        <v>148</v>
      </c>
      <c r="I133" t="str">
        <f t="shared" si="13"/>
        <v>Hypno-Spirale</v>
      </c>
      <c r="J133" t="str">
        <f t="shared" si="14"/>
        <v>6</v>
      </c>
      <c r="K133">
        <f>COUNTIF(Strecken!D:D,H133)</f>
        <v>1</v>
      </c>
    </row>
    <row r="134" spans="1:11">
      <c r="A134" t="s">
        <v>357</v>
      </c>
      <c r="B134" s="48">
        <f t="shared" si="11"/>
        <v>14</v>
      </c>
      <c r="C134" s="48">
        <f t="shared" si="11"/>
        <v>18</v>
      </c>
      <c r="D134" s="48">
        <f t="shared" si="11"/>
        <v>28</v>
      </c>
      <c r="E134" s="48">
        <f t="shared" si="15"/>
        <v>42</v>
      </c>
      <c r="F134" s="48">
        <f t="shared" si="11"/>
        <v>46</v>
      </c>
      <c r="H134" t="str">
        <f t="shared" si="12"/>
        <v>149</v>
      </c>
      <c r="I134" t="str">
        <f t="shared" si="13"/>
        <v>Gegenverkehr</v>
      </c>
      <c r="J134" t="str">
        <f t="shared" si="14"/>
        <v>14</v>
      </c>
      <c r="K134">
        <f>COUNTIF(Strecken!D:D,H134)</f>
        <v>0</v>
      </c>
    </row>
    <row r="135" spans="1:11">
      <c r="A135" t="s">
        <v>358</v>
      </c>
      <c r="B135" s="48">
        <f t="shared" si="11"/>
        <v>14</v>
      </c>
      <c r="C135" s="48">
        <f t="shared" si="11"/>
        <v>18</v>
      </c>
      <c r="D135" s="48">
        <f t="shared" si="11"/>
        <v>28</v>
      </c>
      <c r="E135" s="48">
        <f t="shared" si="15"/>
        <v>39</v>
      </c>
      <c r="F135" s="48">
        <f t="shared" si="11"/>
        <v>42</v>
      </c>
      <c r="H135" t="str">
        <f t="shared" si="12"/>
        <v>150</v>
      </c>
      <c r="I135" t="str">
        <f t="shared" si="13"/>
        <v>High Noon</v>
      </c>
      <c r="J135" t="str">
        <f t="shared" si="14"/>
        <v>2</v>
      </c>
      <c r="K135">
        <f>COUNTIF(Strecken!D:D,H135)</f>
        <v>0</v>
      </c>
    </row>
    <row r="136" spans="1:11">
      <c r="A136" t="s">
        <v>359</v>
      </c>
      <c r="B136" s="48">
        <f t="shared" si="11"/>
        <v>14</v>
      </c>
      <c r="C136" s="48">
        <f t="shared" si="11"/>
        <v>18</v>
      </c>
      <c r="D136" s="48">
        <f t="shared" si="11"/>
        <v>28</v>
      </c>
      <c r="E136" s="48">
        <f t="shared" si="15"/>
        <v>37</v>
      </c>
      <c r="F136" s="48">
        <f t="shared" si="11"/>
        <v>41</v>
      </c>
      <c r="H136" t="str">
        <f t="shared" si="12"/>
        <v>151</v>
      </c>
      <c r="I136" t="str">
        <f t="shared" si="13"/>
        <v>Malefiz</v>
      </c>
      <c r="J136" t="str">
        <f t="shared" si="14"/>
        <v>20</v>
      </c>
      <c r="K136">
        <f>COUNTIF(Strecken!D:D,H136)</f>
        <v>0</v>
      </c>
    </row>
    <row r="137" spans="1:11">
      <c r="A137" t="s">
        <v>360</v>
      </c>
      <c r="B137" s="48">
        <f t="shared" si="11"/>
        <v>14</v>
      </c>
      <c r="C137" s="48">
        <f t="shared" si="11"/>
        <v>18</v>
      </c>
      <c r="D137" s="48">
        <f t="shared" si="11"/>
        <v>28</v>
      </c>
      <c r="E137" s="48">
        <f t="shared" si="15"/>
        <v>34</v>
      </c>
      <c r="F137" s="48">
        <f t="shared" si="11"/>
        <v>38</v>
      </c>
      <c r="H137" t="str">
        <f t="shared" si="12"/>
        <v>152</v>
      </c>
      <c r="I137" t="str">
        <f t="shared" si="13"/>
        <v>Brno</v>
      </c>
      <c r="J137" t="str">
        <f t="shared" si="14"/>
        <v>10</v>
      </c>
      <c r="K137">
        <f>COUNTIF(Strecken!D:D,H137)</f>
        <v>0</v>
      </c>
    </row>
    <row r="138" spans="1:11">
      <c r="A138" t="s">
        <v>361</v>
      </c>
      <c r="B138" s="48">
        <f t="shared" si="11"/>
        <v>14</v>
      </c>
      <c r="C138" s="48">
        <f t="shared" si="11"/>
        <v>18</v>
      </c>
      <c r="D138" s="48">
        <f t="shared" si="11"/>
        <v>28</v>
      </c>
      <c r="E138" s="48">
        <f t="shared" si="15"/>
        <v>43</v>
      </c>
      <c r="F138" s="48">
        <f t="shared" si="11"/>
        <v>47</v>
      </c>
      <c r="H138" t="str">
        <f t="shared" si="12"/>
        <v>153</v>
      </c>
      <c r="I138" t="str">
        <f t="shared" si="13"/>
        <v>Formula Karro</v>
      </c>
      <c r="J138" t="str">
        <f t="shared" si="14"/>
        <v>10</v>
      </c>
      <c r="K138">
        <f>COUNTIF(Strecken!D:D,H138)</f>
        <v>0</v>
      </c>
    </row>
    <row r="139" spans="1:11" hidden="1">
      <c r="A139" t="s">
        <v>362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5"/>
        <v>40</v>
      </c>
      <c r="F139">
        <f t="shared" si="11"/>
        <v>43</v>
      </c>
      <c r="H139" t="str">
        <f t="shared" si="12"/>
        <v>154</v>
      </c>
      <c r="I139" t="str">
        <f t="shared" si="13"/>
        <v>Parkanlage</v>
      </c>
      <c r="J139" t="str">
        <f t="shared" si="14"/>
        <v>8</v>
      </c>
      <c r="K139">
        <f>COUNTIF(Strecken!D:D,H139)</f>
        <v>1</v>
      </c>
    </row>
    <row r="140" spans="1:11" hidden="1">
      <c r="A140" t="s">
        <v>363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5"/>
        <v>36</v>
      </c>
      <c r="F140">
        <f t="shared" si="11"/>
        <v>39</v>
      </c>
      <c r="H140" t="str">
        <f t="shared" si="12"/>
        <v>155</v>
      </c>
      <c r="I140" t="str">
        <f t="shared" si="13"/>
        <v>9er-Ei</v>
      </c>
      <c r="J140" t="str">
        <f t="shared" si="14"/>
        <v>9</v>
      </c>
      <c r="K140">
        <f>COUNTIF(Strecken!D:D,H140)</f>
        <v>1</v>
      </c>
    </row>
    <row r="141" spans="1:11">
      <c r="A141" t="s">
        <v>364</v>
      </c>
      <c r="B141" s="48">
        <f t="shared" si="11"/>
        <v>14</v>
      </c>
      <c r="C141" s="48">
        <f t="shared" si="11"/>
        <v>18</v>
      </c>
      <c r="D141" s="48">
        <f t="shared" si="11"/>
        <v>28</v>
      </c>
      <c r="E141" s="48">
        <f t="shared" si="15"/>
        <v>51</v>
      </c>
      <c r="F141" s="48">
        <f t="shared" si="11"/>
        <v>54</v>
      </c>
      <c r="H141" t="str">
        <f t="shared" si="12"/>
        <v>156</v>
      </c>
      <c r="I141" t="str">
        <f t="shared" si="13"/>
        <v>Karostreckenbaustelle</v>
      </c>
      <c r="J141" t="str">
        <f t="shared" si="14"/>
        <v>9</v>
      </c>
      <c r="K141">
        <f>COUNTIF(Strecken!D:D,H141)</f>
        <v>0</v>
      </c>
    </row>
    <row r="142" spans="1:11" hidden="1">
      <c r="A142" t="s">
        <v>365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5"/>
        <v>42</v>
      </c>
      <c r="F142">
        <f t="shared" si="11"/>
        <v>45</v>
      </c>
      <c r="H142" t="str">
        <f t="shared" si="12"/>
        <v>157</v>
      </c>
      <c r="I142" t="str">
        <f t="shared" si="13"/>
        <v>Kaninchenbau</v>
      </c>
      <c r="J142" t="str">
        <f t="shared" si="14"/>
        <v>7</v>
      </c>
      <c r="K142">
        <f>COUNTIF(Strecken!D:D,H142)</f>
        <v>1</v>
      </c>
    </row>
    <row r="143" spans="1:11">
      <c r="A143" t="s">
        <v>366</v>
      </c>
      <c r="B143" s="48">
        <f t="shared" si="11"/>
        <v>14</v>
      </c>
      <c r="C143" s="48">
        <f t="shared" si="11"/>
        <v>18</v>
      </c>
      <c r="D143" s="48">
        <f t="shared" si="11"/>
        <v>28</v>
      </c>
      <c r="E143" s="48">
        <f t="shared" si="15"/>
        <v>41</v>
      </c>
      <c r="F143" s="48">
        <f t="shared" si="11"/>
        <v>45</v>
      </c>
      <c r="H143" t="str">
        <f t="shared" si="12"/>
        <v>158</v>
      </c>
      <c r="I143" t="str">
        <f t="shared" si="13"/>
        <v>Mehr Kurven</v>
      </c>
      <c r="J143" t="str">
        <f t="shared" si="14"/>
        <v>11</v>
      </c>
      <c r="K143">
        <f>COUNTIF(Strecken!D:D,H143)</f>
        <v>0</v>
      </c>
    </row>
    <row r="144" spans="1:11">
      <c r="A144" t="s">
        <v>367</v>
      </c>
      <c r="B144" s="48">
        <f t="shared" si="11"/>
        <v>14</v>
      </c>
      <c r="C144" s="48">
        <f t="shared" si="11"/>
        <v>18</v>
      </c>
      <c r="D144" s="48">
        <f t="shared" si="11"/>
        <v>28</v>
      </c>
      <c r="E144" s="48">
        <f t="shared" si="15"/>
        <v>43</v>
      </c>
      <c r="F144" s="48">
        <f t="shared" si="11"/>
        <v>46</v>
      </c>
      <c r="H144" t="str">
        <f t="shared" si="12"/>
        <v>159</v>
      </c>
      <c r="I144" t="str">
        <f t="shared" si="13"/>
        <v>Kartbahn Jena</v>
      </c>
      <c r="J144" t="str">
        <f t="shared" si="14"/>
        <v>4</v>
      </c>
      <c r="K144">
        <f>COUNTIF(Strecken!D:D,H144)</f>
        <v>0</v>
      </c>
    </row>
    <row r="145" spans="1:11">
      <c r="A145" t="s">
        <v>368</v>
      </c>
      <c r="B145" s="48">
        <f t="shared" si="11"/>
        <v>14</v>
      </c>
      <c r="C145" s="48">
        <f t="shared" si="11"/>
        <v>18</v>
      </c>
      <c r="D145" s="48">
        <f t="shared" si="11"/>
        <v>28</v>
      </c>
      <c r="E145" s="48">
        <f t="shared" si="15"/>
        <v>33</v>
      </c>
      <c r="F145" s="48">
        <f t="shared" si="11"/>
        <v>37</v>
      </c>
      <c r="H145" t="str">
        <f t="shared" si="12"/>
        <v>160</v>
      </c>
      <c r="I145" t="str">
        <f t="shared" si="13"/>
        <v>Car</v>
      </c>
      <c r="J145" t="str">
        <f t="shared" si="14"/>
        <v>10</v>
      </c>
      <c r="K145">
        <f>COUNTIF(Strecken!D:D,H145)</f>
        <v>0</v>
      </c>
    </row>
    <row r="146" spans="1:11">
      <c r="A146" t="s">
        <v>369</v>
      </c>
      <c r="B146" s="48">
        <f t="shared" si="11"/>
        <v>14</v>
      </c>
      <c r="C146" s="48">
        <f t="shared" si="11"/>
        <v>18</v>
      </c>
      <c r="D146" s="48">
        <f t="shared" si="11"/>
        <v>28</v>
      </c>
      <c r="E146" s="48">
        <f t="shared" si="15"/>
        <v>34</v>
      </c>
      <c r="F146" s="48">
        <f t="shared" si="11"/>
        <v>37</v>
      </c>
      <c r="H146" t="str">
        <f t="shared" si="12"/>
        <v>161</v>
      </c>
      <c r="I146" t="str">
        <f t="shared" si="13"/>
        <v>Maus</v>
      </c>
      <c r="J146" t="str">
        <f t="shared" si="14"/>
        <v>4</v>
      </c>
      <c r="K146">
        <f>COUNTIF(Strecken!D:D,H146)</f>
        <v>0</v>
      </c>
    </row>
    <row r="147" spans="1:11">
      <c r="A147" t="s">
        <v>370</v>
      </c>
      <c r="B147" s="48">
        <f t="shared" si="11"/>
        <v>14</v>
      </c>
      <c r="C147" s="48">
        <f t="shared" si="11"/>
        <v>18</v>
      </c>
      <c r="D147" s="48">
        <f t="shared" si="11"/>
        <v>28</v>
      </c>
      <c r="E147" s="48">
        <f t="shared" si="15"/>
        <v>34</v>
      </c>
      <c r="F147" s="48">
        <f t="shared" si="11"/>
        <v>37</v>
      </c>
      <c r="H147" t="str">
        <f t="shared" si="12"/>
        <v>162</v>
      </c>
      <c r="I147" t="str">
        <f t="shared" si="13"/>
        <v>Keks</v>
      </c>
      <c r="J147" t="str">
        <f t="shared" si="14"/>
        <v>4</v>
      </c>
      <c r="K147">
        <f>COUNTIF(Strecken!D:D,H147)</f>
        <v>0</v>
      </c>
    </row>
    <row r="148" spans="1:11">
      <c r="A148" t="s">
        <v>371</v>
      </c>
      <c r="B148" s="48">
        <f t="shared" si="11"/>
        <v>14</v>
      </c>
      <c r="C148" s="48">
        <f t="shared" si="11"/>
        <v>18</v>
      </c>
      <c r="D148" s="48">
        <f t="shared" si="11"/>
        <v>28</v>
      </c>
      <c r="E148" s="48">
        <f t="shared" si="15"/>
        <v>43</v>
      </c>
      <c r="F148" s="48">
        <f t="shared" si="11"/>
        <v>47</v>
      </c>
      <c r="H148" t="str">
        <f t="shared" si="12"/>
        <v>163</v>
      </c>
      <c r="I148" t="str">
        <f t="shared" si="13"/>
        <v>Wechselseitig</v>
      </c>
      <c r="J148" t="str">
        <f t="shared" si="14"/>
        <v>16</v>
      </c>
      <c r="K148">
        <f>COUNTIF(Strecken!D:D,H148)</f>
        <v>0</v>
      </c>
    </row>
    <row r="149" spans="1:11" hidden="1">
      <c r="A149" t="s">
        <v>372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5"/>
        <v>44</v>
      </c>
      <c r="F149">
        <f t="shared" si="11"/>
        <v>48</v>
      </c>
      <c r="H149" t="str">
        <f t="shared" si="12"/>
        <v>164</v>
      </c>
      <c r="I149" t="str">
        <f t="shared" si="13"/>
        <v>Notenschlüssel</v>
      </c>
      <c r="J149" t="str">
        <f t="shared" si="14"/>
        <v>10</v>
      </c>
      <c r="K149">
        <f>COUNTIF(Strecken!D:D,H149)</f>
        <v>1</v>
      </c>
    </row>
    <row r="150" spans="1:11">
      <c r="A150" t="s">
        <v>373</v>
      </c>
      <c r="B150" s="48">
        <f t="shared" si="11"/>
        <v>14</v>
      </c>
      <c r="C150" s="48">
        <f t="shared" si="11"/>
        <v>18</v>
      </c>
      <c r="D150" s="48">
        <f t="shared" si="11"/>
        <v>28</v>
      </c>
      <c r="E150" s="48">
        <f t="shared" si="15"/>
        <v>37</v>
      </c>
      <c r="F150" s="48">
        <f t="shared" si="11"/>
        <v>40</v>
      </c>
      <c r="H150" t="str">
        <f t="shared" si="12"/>
        <v>165</v>
      </c>
      <c r="I150" t="str">
        <f t="shared" si="13"/>
        <v>Minicar</v>
      </c>
      <c r="J150" t="str">
        <f t="shared" si="14"/>
        <v>2</v>
      </c>
      <c r="K150">
        <f>COUNTIF(Strecken!D:D,H150)</f>
        <v>0</v>
      </c>
    </row>
    <row r="151" spans="1:11" hidden="1">
      <c r="A151" t="s">
        <v>374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5"/>
        <v>35</v>
      </c>
      <c r="F151">
        <f t="shared" si="11"/>
        <v>39</v>
      </c>
      <c r="H151" t="str">
        <f t="shared" si="12"/>
        <v>166</v>
      </c>
      <c r="I151" t="str">
        <f t="shared" si="13"/>
        <v>Blume</v>
      </c>
      <c r="J151" t="str">
        <f t="shared" si="14"/>
        <v>12</v>
      </c>
      <c r="K151">
        <f>COUNTIF(Strecken!D:D,H151)</f>
        <v>1</v>
      </c>
    </row>
    <row r="152" spans="1:11">
      <c r="A152" t="s">
        <v>375</v>
      </c>
      <c r="B152" s="48">
        <f t="shared" si="11"/>
        <v>14</v>
      </c>
      <c r="C152" s="48">
        <f t="shared" si="11"/>
        <v>18</v>
      </c>
      <c r="D152" s="48">
        <f t="shared" si="11"/>
        <v>28</v>
      </c>
      <c r="E152" s="48">
        <f t="shared" si="15"/>
        <v>37</v>
      </c>
      <c r="F152" s="48">
        <f t="shared" si="11"/>
        <v>40</v>
      </c>
      <c r="H152" t="str">
        <f t="shared" si="12"/>
        <v>167</v>
      </c>
      <c r="I152" t="str">
        <f t="shared" si="13"/>
        <v>Rostock</v>
      </c>
      <c r="J152" t="str">
        <f t="shared" si="14"/>
        <v>8</v>
      </c>
      <c r="K152">
        <f>COUNTIF(Strecken!D:D,H152)</f>
        <v>0</v>
      </c>
    </row>
    <row r="153" spans="1:11">
      <c r="A153" t="s">
        <v>376</v>
      </c>
      <c r="B153" s="48">
        <f t="shared" si="11"/>
        <v>14</v>
      </c>
      <c r="C153" s="48">
        <f t="shared" si="11"/>
        <v>18</v>
      </c>
      <c r="D153" s="48">
        <f t="shared" si="11"/>
        <v>28</v>
      </c>
      <c r="E153" s="48">
        <f t="shared" si="15"/>
        <v>39</v>
      </c>
      <c r="F153" s="48">
        <f t="shared" si="11"/>
        <v>42</v>
      </c>
      <c r="H153" t="str">
        <f t="shared" si="12"/>
        <v>168</v>
      </c>
      <c r="I153" t="str">
        <f t="shared" si="13"/>
        <v>Baustelle</v>
      </c>
      <c r="J153" t="str">
        <f t="shared" si="14"/>
        <v>3</v>
      </c>
      <c r="K153">
        <f>COUNTIF(Strecken!D:D,H153)</f>
        <v>0</v>
      </c>
    </row>
    <row r="154" spans="1:11" hidden="1">
      <c r="A154" t="s">
        <v>377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5"/>
        <v>37</v>
      </c>
      <c r="F154">
        <f t="shared" si="11"/>
        <v>40</v>
      </c>
      <c r="H154" t="str">
        <f t="shared" si="12"/>
        <v>169</v>
      </c>
      <c r="I154" t="str">
        <f t="shared" si="13"/>
        <v>Helix2D</v>
      </c>
      <c r="J154" t="str">
        <f t="shared" si="14"/>
        <v>8</v>
      </c>
      <c r="K154">
        <f>COUNTIF(Strecken!D:D,H154)</f>
        <v>1</v>
      </c>
    </row>
    <row r="155" spans="1:11">
      <c r="A155" t="s">
        <v>378</v>
      </c>
      <c r="B155" s="48">
        <f t="shared" si="11"/>
        <v>14</v>
      </c>
      <c r="C155" s="48">
        <f t="shared" si="11"/>
        <v>18</v>
      </c>
      <c r="D155" s="48">
        <f t="shared" si="11"/>
        <v>28</v>
      </c>
      <c r="E155" s="48">
        <f t="shared" si="15"/>
        <v>53</v>
      </c>
      <c r="F155" s="48">
        <f t="shared" si="11"/>
        <v>56</v>
      </c>
      <c r="H155" t="str">
        <f t="shared" si="12"/>
        <v>170</v>
      </c>
      <c r="I155" t="str">
        <f t="shared" si="13"/>
        <v>Jodys kleine Fahrschule</v>
      </c>
      <c r="J155" t="str">
        <f t="shared" si="14"/>
        <v>6</v>
      </c>
      <c r="K155">
        <f>COUNTIF(Strecken!D:D,H155)</f>
        <v>0</v>
      </c>
    </row>
    <row r="156" spans="1:11" hidden="1">
      <c r="A156" t="s">
        <v>379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5"/>
        <v>35</v>
      </c>
      <c r="F156">
        <f t="shared" si="11"/>
        <v>38</v>
      </c>
      <c r="H156" t="str">
        <f t="shared" si="12"/>
        <v>171</v>
      </c>
      <c r="I156" t="str">
        <f t="shared" si="13"/>
        <v>Haeh?</v>
      </c>
      <c r="J156" t="str">
        <f t="shared" si="14"/>
        <v>6</v>
      </c>
      <c r="K156">
        <f>COUNTIF(Strecken!D:D,H156)</f>
        <v>1</v>
      </c>
    </row>
    <row r="157" spans="1:11">
      <c r="A157" t="s">
        <v>380</v>
      </c>
      <c r="B157" s="48">
        <f t="shared" si="11"/>
        <v>14</v>
      </c>
      <c r="C157" s="48">
        <f t="shared" si="11"/>
        <v>18</v>
      </c>
      <c r="D157" s="48">
        <f t="shared" si="11"/>
        <v>28</v>
      </c>
      <c r="E157" s="48">
        <f t="shared" si="15"/>
        <v>45</v>
      </c>
      <c r="F157" s="48">
        <f t="shared" si="11"/>
        <v>48</v>
      </c>
      <c r="H157" t="str">
        <f t="shared" si="12"/>
        <v>172</v>
      </c>
      <c r="I157" t="str">
        <f t="shared" si="13"/>
        <v>Freiheitsstatue</v>
      </c>
      <c r="J157" t="str">
        <f t="shared" si="14"/>
        <v>9</v>
      </c>
      <c r="K157">
        <f>COUNTIF(Strecken!D:D,H157)</f>
        <v>0</v>
      </c>
    </row>
    <row r="158" spans="1:11" hidden="1">
      <c r="A158" t="s">
        <v>381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5"/>
        <v>42</v>
      </c>
      <c r="F158">
        <f t="shared" si="11"/>
        <v>46</v>
      </c>
      <c r="H158" t="str">
        <f t="shared" si="12"/>
        <v>173</v>
      </c>
      <c r="I158" t="str">
        <f t="shared" si="13"/>
        <v>Schneeflocke</v>
      </c>
      <c r="J158" t="str">
        <f t="shared" si="14"/>
        <v>10</v>
      </c>
      <c r="K158">
        <f>COUNTIF(Strecken!D:D,H158)</f>
        <v>1</v>
      </c>
    </row>
    <row r="159" spans="1:11" hidden="1">
      <c r="A159" t="s">
        <v>382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5"/>
        <v>37</v>
      </c>
      <c r="F159">
        <f t="shared" si="11"/>
        <v>40</v>
      </c>
      <c r="H159" t="str">
        <f t="shared" si="12"/>
        <v>174</v>
      </c>
      <c r="I159" t="str">
        <f t="shared" si="13"/>
        <v>Billard</v>
      </c>
      <c r="J159" t="str">
        <f t="shared" si="14"/>
        <v>8</v>
      </c>
      <c r="K159">
        <f>COUNTIF(Strecken!D:D,H159)</f>
        <v>1</v>
      </c>
    </row>
    <row r="160" spans="1:11" hidden="1">
      <c r="A160" t="s">
        <v>383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5"/>
        <v>41</v>
      </c>
      <c r="F160">
        <f t="shared" si="11"/>
        <v>45</v>
      </c>
      <c r="H160" t="str">
        <f t="shared" si="12"/>
        <v>175</v>
      </c>
      <c r="I160" t="str">
        <f t="shared" si="13"/>
        <v>Bananenmann</v>
      </c>
      <c r="J160" t="str">
        <f t="shared" si="14"/>
        <v>13</v>
      </c>
      <c r="K160">
        <f>COUNTIF(Strecken!D:D,H160)</f>
        <v>1</v>
      </c>
    </row>
    <row r="161" spans="1:11">
      <c r="A161" t="s">
        <v>384</v>
      </c>
      <c r="B161" s="48">
        <f t="shared" si="11"/>
        <v>14</v>
      </c>
      <c r="C161" s="48">
        <f t="shared" si="11"/>
        <v>18</v>
      </c>
      <c r="D161" s="48">
        <f t="shared" si="11"/>
        <v>28</v>
      </c>
      <c r="E161" s="48">
        <f t="shared" si="15"/>
        <v>38</v>
      </c>
      <c r="F161" s="48">
        <f t="shared" si="11"/>
        <v>41</v>
      </c>
      <c r="H161" t="str">
        <f t="shared" si="12"/>
        <v>176</v>
      </c>
      <c r="I161" t="str">
        <f t="shared" si="13"/>
        <v>Blumen 2</v>
      </c>
      <c r="J161" t="str">
        <f t="shared" si="14"/>
        <v>4</v>
      </c>
      <c r="K161">
        <f>COUNTIF(Strecken!D:D,H161)</f>
        <v>0</v>
      </c>
    </row>
    <row r="162" spans="1:11">
      <c r="A162" t="s">
        <v>385</v>
      </c>
      <c r="B162" s="48">
        <f t="shared" ref="B162:F225" si="16">FIND(B$1,$A162)</f>
        <v>14</v>
      </c>
      <c r="C162" s="48">
        <f t="shared" si="16"/>
        <v>18</v>
      </c>
      <c r="D162" s="48">
        <f t="shared" si="16"/>
        <v>28</v>
      </c>
      <c r="E162" s="48">
        <f t="shared" si="15"/>
        <v>38</v>
      </c>
      <c r="F162" s="48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>Cityrace</v>
      </c>
      <c r="J162" t="str">
        <f t="shared" ref="J162:J225" si="19">LEFT(RIGHT($A162,LEN($A162) - E162 - 1),F162-E162-2)</f>
        <v>6</v>
      </c>
      <c r="K162">
        <f>COUNTIF(Strecken!D:D,H162)</f>
        <v>0</v>
      </c>
    </row>
    <row r="163" spans="1:11">
      <c r="A163" t="s">
        <v>386</v>
      </c>
      <c r="B163" s="48">
        <f t="shared" si="16"/>
        <v>14</v>
      </c>
      <c r="C163" s="48">
        <f t="shared" si="16"/>
        <v>18</v>
      </c>
      <c r="D163" s="48">
        <f t="shared" si="16"/>
        <v>28</v>
      </c>
      <c r="E163" s="48">
        <f t="shared" si="15"/>
        <v>43</v>
      </c>
      <c r="F163" s="48">
        <f t="shared" si="16"/>
        <v>46</v>
      </c>
      <c r="H163" t="str">
        <f t="shared" si="17"/>
        <v>179</v>
      </c>
      <c r="I163" t="str">
        <f t="shared" si="18"/>
        <v>F1 Australien</v>
      </c>
      <c r="J163" t="str">
        <f t="shared" si="19"/>
        <v>8</v>
      </c>
      <c r="K163">
        <f>COUNTIF(Strecken!D:D,H163)</f>
        <v>0</v>
      </c>
    </row>
    <row r="164" spans="1:11">
      <c r="A164" t="s">
        <v>387</v>
      </c>
      <c r="B164" s="48">
        <f t="shared" si="16"/>
        <v>14</v>
      </c>
      <c r="C164" s="48">
        <f t="shared" si="16"/>
        <v>18</v>
      </c>
      <c r="D164" s="48">
        <f t="shared" si="16"/>
        <v>28</v>
      </c>
      <c r="E164" s="48">
        <f t="shared" si="15"/>
        <v>41</v>
      </c>
      <c r="F164" s="48">
        <f t="shared" si="16"/>
        <v>44</v>
      </c>
      <c r="H164" t="str">
        <f t="shared" si="17"/>
        <v>180</v>
      </c>
      <c r="I164" t="str">
        <f t="shared" si="18"/>
        <v>F1 Shanghai</v>
      </c>
      <c r="J164" t="str">
        <f t="shared" si="19"/>
        <v>8</v>
      </c>
      <c r="K164">
        <f>COUNTIF(Strecken!D:D,H164)</f>
        <v>0</v>
      </c>
    </row>
    <row r="165" spans="1:11" hidden="1">
      <c r="A165" t="s">
        <v>388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5"/>
        <v>38</v>
      </c>
      <c r="F165">
        <f t="shared" si="16"/>
        <v>41</v>
      </c>
      <c r="H165" t="str">
        <f t="shared" si="17"/>
        <v>181</v>
      </c>
      <c r="I165" t="str">
        <f t="shared" si="18"/>
        <v>Sandbowl</v>
      </c>
      <c r="J165" t="str">
        <f t="shared" si="19"/>
        <v>8</v>
      </c>
      <c r="K165">
        <f>COUNTIF(Strecken!D:D,H165)</f>
        <v>2</v>
      </c>
    </row>
    <row r="166" spans="1:11" hidden="1">
      <c r="A166" t="s">
        <v>389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5"/>
        <v>54</v>
      </c>
      <c r="F166">
        <f t="shared" si="16"/>
        <v>58</v>
      </c>
      <c r="H166" t="str">
        <f t="shared" si="17"/>
        <v>182</v>
      </c>
      <c r="I166" t="str">
        <f t="shared" si="18"/>
        <v>Mensch ärgere Dich nicht</v>
      </c>
      <c r="J166" t="str">
        <f t="shared" si="19"/>
        <v>12</v>
      </c>
      <c r="K166">
        <f>COUNTIF(Strecken!D:D,H166)</f>
        <v>1</v>
      </c>
    </row>
    <row r="167" spans="1:11">
      <c r="A167" t="s">
        <v>390</v>
      </c>
      <c r="B167" s="48">
        <f t="shared" si="16"/>
        <v>14</v>
      </c>
      <c r="C167" s="48">
        <f t="shared" si="16"/>
        <v>18</v>
      </c>
      <c r="D167" s="48">
        <f t="shared" si="16"/>
        <v>28</v>
      </c>
      <c r="E167" s="48">
        <f t="shared" si="15"/>
        <v>42</v>
      </c>
      <c r="F167" s="48">
        <f t="shared" si="16"/>
        <v>45</v>
      </c>
      <c r="H167" t="str">
        <f t="shared" si="17"/>
        <v>183</v>
      </c>
      <c r="I167" t="str">
        <f t="shared" si="18"/>
        <v>F1-Brasilien</v>
      </c>
      <c r="J167" t="str">
        <f t="shared" si="19"/>
        <v>8</v>
      </c>
      <c r="K167">
        <f>COUNTIF(Strecken!D:D,H167)</f>
        <v>0</v>
      </c>
    </row>
    <row r="168" spans="1:11">
      <c r="A168" t="s">
        <v>391</v>
      </c>
      <c r="B168" s="48">
        <f t="shared" si="16"/>
        <v>14</v>
      </c>
      <c r="C168" s="48">
        <f t="shared" si="16"/>
        <v>18</v>
      </c>
      <c r="D168" s="48">
        <f t="shared" si="16"/>
        <v>28</v>
      </c>
      <c r="E168" s="48">
        <f t="shared" si="15"/>
        <v>43</v>
      </c>
      <c r="F168" s="48">
        <f t="shared" si="16"/>
        <v>47</v>
      </c>
      <c r="H168" t="str">
        <f t="shared" si="17"/>
        <v>184</v>
      </c>
      <c r="I168" t="str">
        <f t="shared" si="18"/>
        <v>Karo Speedway</v>
      </c>
      <c r="J168" t="str">
        <f t="shared" si="19"/>
        <v>10</v>
      </c>
      <c r="K168">
        <f>COUNTIF(Strecken!D:D,H168)</f>
        <v>0</v>
      </c>
    </row>
    <row r="169" spans="1:11">
      <c r="A169" t="s">
        <v>392</v>
      </c>
      <c r="B169" s="48">
        <f t="shared" si="16"/>
        <v>14</v>
      </c>
      <c r="C169" s="48">
        <f t="shared" si="16"/>
        <v>18</v>
      </c>
      <c r="D169" s="48">
        <f t="shared" si="16"/>
        <v>28</v>
      </c>
      <c r="E169" s="48">
        <f t="shared" si="15"/>
        <v>34</v>
      </c>
      <c r="F169" s="48">
        <f t="shared" si="16"/>
        <v>38</v>
      </c>
      <c r="H169" t="str">
        <f t="shared" si="17"/>
        <v>185</v>
      </c>
      <c r="I169" t="str">
        <f t="shared" si="18"/>
        <v>Auge</v>
      </c>
      <c r="J169" t="str">
        <f t="shared" si="19"/>
        <v>12</v>
      </c>
      <c r="K169">
        <f>COUNTIF(Strecken!D:D,H169)</f>
        <v>0</v>
      </c>
    </row>
    <row r="170" spans="1:11" hidden="1">
      <c r="A170" t="s">
        <v>393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5"/>
        <v>34</v>
      </c>
      <c r="F170">
        <f t="shared" si="16"/>
        <v>37</v>
      </c>
      <c r="H170" t="str">
        <f t="shared" si="17"/>
        <v>187</v>
      </c>
      <c r="I170" t="str">
        <f t="shared" si="18"/>
        <v>Yun2</v>
      </c>
      <c r="J170" t="str">
        <f t="shared" si="19"/>
        <v>7</v>
      </c>
      <c r="K170">
        <f>COUNTIF(Strecken!D:D,H170)</f>
        <v>1</v>
      </c>
    </row>
    <row r="171" spans="1:11" hidden="1">
      <c r="A171" t="s">
        <v>394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5"/>
        <v>39</v>
      </c>
      <c r="F171">
        <f t="shared" si="16"/>
        <v>43</v>
      </c>
      <c r="H171" t="str">
        <f t="shared" si="17"/>
        <v>188</v>
      </c>
      <c r="I171" t="str">
        <f t="shared" si="18"/>
        <v>Karo Wave</v>
      </c>
      <c r="J171" t="str">
        <f t="shared" si="19"/>
        <v>10</v>
      </c>
      <c r="K171">
        <f>COUNTIF(Strecken!D:D,H171)</f>
        <v>2</v>
      </c>
    </row>
    <row r="172" spans="1:11">
      <c r="A172" t="s">
        <v>395</v>
      </c>
      <c r="B172" s="48">
        <f t="shared" si="16"/>
        <v>14</v>
      </c>
      <c r="C172" s="48">
        <f t="shared" si="16"/>
        <v>18</v>
      </c>
      <c r="D172" s="48">
        <f t="shared" si="16"/>
        <v>28</v>
      </c>
      <c r="E172" s="48">
        <f t="shared" si="15"/>
        <v>35</v>
      </c>
      <c r="F172" s="48">
        <f t="shared" si="16"/>
        <v>38</v>
      </c>
      <c r="H172" t="str">
        <f t="shared" si="17"/>
        <v>189</v>
      </c>
      <c r="I172" t="str">
        <f t="shared" si="18"/>
        <v>Honey</v>
      </c>
      <c r="J172" t="str">
        <f t="shared" si="19"/>
        <v>5</v>
      </c>
      <c r="K172">
        <f>COUNTIF(Strecken!D:D,H172)</f>
        <v>0</v>
      </c>
    </row>
    <row r="173" spans="1:11" hidden="1">
      <c r="A173" t="s">
        <v>396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5"/>
        <v>37</v>
      </c>
      <c r="F173">
        <f t="shared" si="16"/>
        <v>41</v>
      </c>
      <c r="H173" t="str">
        <f t="shared" si="17"/>
        <v>190</v>
      </c>
      <c r="I173" t="str">
        <f t="shared" si="18"/>
        <v>Twister</v>
      </c>
      <c r="J173" t="str">
        <f t="shared" si="19"/>
        <v>24</v>
      </c>
      <c r="K173">
        <f>COUNTIF(Strecken!D:D,H173)</f>
        <v>1</v>
      </c>
    </row>
    <row r="174" spans="1:11" hidden="1">
      <c r="A174" t="s">
        <v>397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5"/>
        <v>43</v>
      </c>
      <c r="F174">
        <f t="shared" si="16"/>
        <v>46</v>
      </c>
      <c r="H174" t="str">
        <f t="shared" si="17"/>
        <v>191</v>
      </c>
      <c r="I174" t="str">
        <f t="shared" si="18"/>
        <v>Doppelkringel</v>
      </c>
      <c r="J174" t="str">
        <f t="shared" si="19"/>
        <v>6</v>
      </c>
      <c r="K174">
        <f>COUNTIF(Strecken!D:D,H174)</f>
        <v>1</v>
      </c>
    </row>
    <row r="175" spans="1:11">
      <c r="A175" t="s">
        <v>398</v>
      </c>
      <c r="B175" s="48">
        <f t="shared" si="16"/>
        <v>14</v>
      </c>
      <c r="C175" s="48">
        <f t="shared" si="16"/>
        <v>18</v>
      </c>
      <c r="D175" s="48">
        <f t="shared" si="16"/>
        <v>28</v>
      </c>
      <c r="E175" s="48">
        <f t="shared" si="15"/>
        <v>53</v>
      </c>
      <c r="F175" s="48">
        <f t="shared" si="16"/>
        <v>56</v>
      </c>
      <c r="H175" t="str">
        <f t="shared" si="17"/>
        <v>192</v>
      </c>
      <c r="I175" t="str">
        <f t="shared" si="18"/>
        <v>WoWeiltWobbel? WeitWeg!</v>
      </c>
      <c r="J175" t="str">
        <f t="shared" si="19"/>
        <v>4</v>
      </c>
      <c r="K175">
        <f>COUNTIF(Strecken!D:D,H175)</f>
        <v>0</v>
      </c>
    </row>
    <row r="176" spans="1:11" hidden="1">
      <c r="A176" t="s">
        <v>399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5"/>
        <v>45</v>
      </c>
      <c r="F176">
        <f t="shared" si="16"/>
        <v>48</v>
      </c>
      <c r="H176" t="str">
        <f t="shared" si="17"/>
        <v>193</v>
      </c>
      <c r="I176" t="str">
        <f t="shared" si="18"/>
        <v>Promille-Tomate</v>
      </c>
      <c r="J176" t="str">
        <f t="shared" si="19"/>
        <v>6</v>
      </c>
      <c r="K176">
        <f>COUNTIF(Strecken!D:D,H176)</f>
        <v>1</v>
      </c>
    </row>
    <row r="177" spans="1:11">
      <c r="A177" t="s">
        <v>400</v>
      </c>
      <c r="B177" s="48">
        <f t="shared" si="16"/>
        <v>14</v>
      </c>
      <c r="C177" s="48">
        <f t="shared" si="16"/>
        <v>18</v>
      </c>
      <c r="D177" s="48">
        <f t="shared" si="16"/>
        <v>28</v>
      </c>
      <c r="E177" s="48">
        <f t="shared" si="15"/>
        <v>45</v>
      </c>
      <c r="F177" s="48">
        <f t="shared" si="16"/>
        <v>48</v>
      </c>
      <c r="H177" t="str">
        <f t="shared" si="17"/>
        <v>194</v>
      </c>
      <c r="I177" t="str">
        <f t="shared" si="18"/>
        <v>Lutter-Rundkurs</v>
      </c>
      <c r="J177" t="str">
        <f t="shared" si="19"/>
        <v>5</v>
      </c>
      <c r="K177">
        <f>COUNTIF(Strecken!D:D,H177)</f>
        <v>0</v>
      </c>
    </row>
    <row r="178" spans="1:11" hidden="1">
      <c r="A178" t="s">
        <v>401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5"/>
        <v>52</v>
      </c>
      <c r="F178">
        <f t="shared" si="16"/>
        <v>55</v>
      </c>
      <c r="H178" t="str">
        <f t="shared" si="17"/>
        <v>195</v>
      </c>
      <c r="I178" t="str">
        <f t="shared" si="18"/>
        <v>Freundschaftsbaendchen</v>
      </c>
      <c r="J178" t="str">
        <f t="shared" si="19"/>
        <v>6</v>
      </c>
      <c r="K178">
        <f>COUNTIF(Strecken!D:D,H178)</f>
        <v>1</v>
      </c>
    </row>
    <row r="179" spans="1:11">
      <c r="A179" t="s">
        <v>402</v>
      </c>
      <c r="B179" s="48">
        <f t="shared" si="16"/>
        <v>14</v>
      </c>
      <c r="C179" s="48">
        <f t="shared" si="16"/>
        <v>18</v>
      </c>
      <c r="D179" s="48">
        <f t="shared" si="16"/>
        <v>28</v>
      </c>
      <c r="E179" s="48">
        <f t="shared" si="15"/>
        <v>40</v>
      </c>
      <c r="F179" s="48">
        <f t="shared" si="16"/>
        <v>43</v>
      </c>
      <c r="H179" t="str">
        <f t="shared" si="17"/>
        <v>196</v>
      </c>
      <c r="I179" t="str">
        <f t="shared" si="18"/>
        <v>Karo Slick</v>
      </c>
      <c r="J179" t="str">
        <f t="shared" si="19"/>
        <v>5</v>
      </c>
      <c r="K179">
        <f>COUNTIF(Strecken!D:D,H179)</f>
        <v>0</v>
      </c>
    </row>
    <row r="180" spans="1:11" hidden="1">
      <c r="A180" t="s">
        <v>403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5"/>
        <v>37</v>
      </c>
      <c r="F180">
        <f t="shared" si="16"/>
        <v>40</v>
      </c>
      <c r="H180" t="str">
        <f t="shared" si="17"/>
        <v>197</v>
      </c>
      <c r="I180" t="str">
        <f t="shared" si="18"/>
        <v>Le Mans</v>
      </c>
      <c r="J180" t="str">
        <f t="shared" si="19"/>
        <v>8</v>
      </c>
      <c r="K180">
        <f>COUNTIF(Strecken!D:D,H180)</f>
        <v>1</v>
      </c>
    </row>
    <row r="181" spans="1:11" hidden="1">
      <c r="A181" t="s">
        <v>404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5"/>
        <v>44</v>
      </c>
      <c r="F181">
        <f t="shared" si="16"/>
        <v>47</v>
      </c>
      <c r="H181" t="str">
        <f t="shared" si="17"/>
        <v>198</v>
      </c>
      <c r="I181" t="str">
        <f t="shared" si="18"/>
        <v>Bitriangularis</v>
      </c>
      <c r="J181" t="str">
        <f t="shared" si="19"/>
        <v>6</v>
      </c>
      <c r="K181">
        <f>COUNTIF(Strecken!D:D,H181)</f>
        <v>1</v>
      </c>
    </row>
    <row r="182" spans="1:11" hidden="1">
      <c r="A182" t="s">
        <v>405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5"/>
        <v>39</v>
      </c>
      <c r="F182">
        <f t="shared" si="16"/>
        <v>42</v>
      </c>
      <c r="H182" t="str">
        <f t="shared" si="17"/>
        <v>199</v>
      </c>
      <c r="I182" t="str">
        <f t="shared" si="18"/>
        <v>Labyrinth</v>
      </c>
      <c r="J182" t="str">
        <f t="shared" si="19"/>
        <v>8</v>
      </c>
      <c r="K182">
        <f>COUNTIF(Strecken!D:D,H182)</f>
        <v>1</v>
      </c>
    </row>
    <row r="183" spans="1:11">
      <c r="A183" t="s">
        <v>406</v>
      </c>
      <c r="B183" s="48">
        <f t="shared" si="16"/>
        <v>14</v>
      </c>
      <c r="C183" s="48">
        <f t="shared" si="16"/>
        <v>18</v>
      </c>
      <c r="D183" s="48">
        <f t="shared" si="16"/>
        <v>28</v>
      </c>
      <c r="E183" s="48">
        <f t="shared" si="15"/>
        <v>48</v>
      </c>
      <c r="F183" s="48">
        <f t="shared" si="16"/>
        <v>51</v>
      </c>
      <c r="H183" t="str">
        <f t="shared" si="17"/>
        <v>200</v>
      </c>
      <c r="I183" t="str">
        <f t="shared" si="18"/>
        <v>Voll auf die Zwolf</v>
      </c>
      <c r="J183" t="str">
        <f t="shared" si="19"/>
        <v>3</v>
      </c>
      <c r="K183">
        <f>COUNTIF(Strecken!D:D,H183)</f>
        <v>0</v>
      </c>
    </row>
    <row r="184" spans="1:11">
      <c r="A184" t="s">
        <v>407</v>
      </c>
      <c r="B184" s="48">
        <f t="shared" si="16"/>
        <v>14</v>
      </c>
      <c r="C184" s="48">
        <f t="shared" si="16"/>
        <v>18</v>
      </c>
      <c r="D184" s="48">
        <f t="shared" si="16"/>
        <v>28</v>
      </c>
      <c r="E184" s="48">
        <f t="shared" si="15"/>
        <v>38</v>
      </c>
      <c r="F184" s="48">
        <f t="shared" si="16"/>
        <v>41</v>
      </c>
      <c r="H184" t="str">
        <f t="shared" si="17"/>
        <v>201</v>
      </c>
      <c r="I184" t="str">
        <f t="shared" si="18"/>
        <v>Sandbowl</v>
      </c>
      <c r="J184" t="str">
        <f t="shared" si="19"/>
        <v>8</v>
      </c>
      <c r="K184">
        <f>COUNTIF(Strecken!D:D,H184)</f>
        <v>0</v>
      </c>
    </row>
    <row r="185" spans="1:11">
      <c r="A185" t="s">
        <v>408</v>
      </c>
      <c r="B185" s="48">
        <f t="shared" si="16"/>
        <v>14</v>
      </c>
      <c r="C185" s="48">
        <f t="shared" si="16"/>
        <v>18</v>
      </c>
      <c r="D185" s="48">
        <f t="shared" si="16"/>
        <v>28</v>
      </c>
      <c r="E185" s="48">
        <f t="shared" si="15"/>
        <v>39</v>
      </c>
      <c r="F185" s="48">
        <f t="shared" si="16"/>
        <v>43</v>
      </c>
      <c r="H185" t="str">
        <f t="shared" si="17"/>
        <v>202</v>
      </c>
      <c r="I185" t="str">
        <f t="shared" si="18"/>
        <v>Karo Wave</v>
      </c>
      <c r="J185" t="str">
        <f t="shared" si="19"/>
        <v>10</v>
      </c>
      <c r="K185">
        <f>COUNTIF(Strecken!D:D,H185)</f>
        <v>0</v>
      </c>
    </row>
    <row r="186" spans="1:11" hidden="1">
      <c r="A186" t="s">
        <v>409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5"/>
        <v>45</v>
      </c>
      <c r="F186">
        <f t="shared" si="16"/>
        <v>49</v>
      </c>
      <c r="H186" t="str">
        <f t="shared" si="17"/>
        <v>203</v>
      </c>
      <c r="I186" t="str">
        <f t="shared" si="18"/>
        <v>Karo Colorarena</v>
      </c>
      <c r="J186" t="str">
        <f t="shared" si="19"/>
        <v>12</v>
      </c>
      <c r="K186">
        <f>COUNTIF(Strecken!D:D,H186)</f>
        <v>1</v>
      </c>
    </row>
    <row r="187" spans="1:11" hidden="1">
      <c r="A187" t="s">
        <v>410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5"/>
        <v>42</v>
      </c>
      <c r="F187">
        <f t="shared" si="16"/>
        <v>45</v>
      </c>
      <c r="H187" t="str">
        <f t="shared" si="17"/>
        <v>204</v>
      </c>
      <c r="I187" t="str">
        <f t="shared" si="18"/>
        <v>Karo Circles</v>
      </c>
      <c r="J187" t="str">
        <f t="shared" si="19"/>
        <v>6</v>
      </c>
      <c r="K187">
        <f>COUNTIF(Strecken!D:D,H187)</f>
        <v>1</v>
      </c>
    </row>
    <row r="188" spans="1:11" hidden="1">
      <c r="A188" t="s">
        <v>411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5"/>
        <v>38</v>
      </c>
      <c r="F188">
        <f t="shared" si="16"/>
        <v>41</v>
      </c>
      <c r="H188" t="str">
        <f t="shared" si="17"/>
        <v>205</v>
      </c>
      <c r="I188" t="str">
        <f t="shared" si="18"/>
        <v>Karo Man</v>
      </c>
      <c r="J188" t="str">
        <f t="shared" si="19"/>
        <v>9</v>
      </c>
      <c r="K188">
        <f>COUNTIF(Strecken!D:D,H188)</f>
        <v>1</v>
      </c>
    </row>
    <row r="189" spans="1:11" hidden="1">
      <c r="A189" t="s">
        <v>412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5"/>
        <v>53</v>
      </c>
      <c r="F189">
        <f t="shared" si="16"/>
        <v>56</v>
      </c>
      <c r="H189" t="str">
        <f t="shared" si="17"/>
        <v>206</v>
      </c>
      <c r="I189" t="str">
        <f t="shared" si="18"/>
        <v>LariFari-Safari von Ari</v>
      </c>
      <c r="J189" t="str">
        <f t="shared" si="19"/>
        <v>8</v>
      </c>
      <c r="K189">
        <f>COUNTIF(Strecken!D:D,H189)</f>
        <v>1</v>
      </c>
    </row>
    <row r="190" spans="1:11" hidden="1">
      <c r="A190" t="s">
        <v>413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5"/>
        <v>50</v>
      </c>
      <c r="F190">
        <f t="shared" si="16"/>
        <v>53</v>
      </c>
      <c r="H190" t="str">
        <f t="shared" si="17"/>
        <v>207</v>
      </c>
      <c r="I190" t="str">
        <f t="shared" si="18"/>
        <v>Ari die Meerjungfrau</v>
      </c>
      <c r="J190" t="str">
        <f t="shared" si="19"/>
        <v>8</v>
      </c>
      <c r="K190">
        <f>COUNTIF(Strecken!D:D,H190)</f>
        <v>1</v>
      </c>
    </row>
    <row r="191" spans="1:11" hidden="1">
      <c r="A191" t="s">
        <v>414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5"/>
        <v>58</v>
      </c>
      <c r="F191">
        <f t="shared" si="16"/>
        <v>61</v>
      </c>
      <c r="H191" t="str">
        <f t="shared" si="17"/>
        <v>208</v>
      </c>
      <c r="I191" t="str">
        <f t="shared" si="18"/>
        <v>kili laesst das Licht heraus</v>
      </c>
      <c r="J191" t="str">
        <f t="shared" si="19"/>
        <v>8</v>
      </c>
      <c r="K191">
        <f>COUNTIF(Strecken!D:D,H191)</f>
        <v>1</v>
      </c>
    </row>
    <row r="192" spans="1:11" hidden="1">
      <c r="A192" t="s">
        <v>415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5"/>
        <v>44</v>
      </c>
      <c r="F192">
        <f t="shared" si="16"/>
        <v>48</v>
      </c>
      <c r="H192" t="str">
        <f t="shared" si="17"/>
        <v>209</v>
      </c>
      <c r="I192" t="str">
        <f t="shared" si="18"/>
        <v>KaroField Nose</v>
      </c>
      <c r="J192" t="str">
        <f t="shared" si="19"/>
        <v>10</v>
      </c>
      <c r="K192">
        <f>COUNTIF(Strecken!D:D,H192)</f>
        <v>1</v>
      </c>
    </row>
    <row r="193" spans="1:11">
      <c r="A193" t="s">
        <v>416</v>
      </c>
      <c r="B193" s="48">
        <f t="shared" si="16"/>
        <v>14</v>
      </c>
      <c r="C193" s="48">
        <f t="shared" si="16"/>
        <v>18</v>
      </c>
      <c r="D193" s="48">
        <f t="shared" si="16"/>
        <v>28</v>
      </c>
      <c r="E193" s="48">
        <f t="shared" si="15"/>
        <v>45</v>
      </c>
      <c r="F193" s="48">
        <f t="shared" si="16"/>
        <v>48</v>
      </c>
      <c r="H193" t="str">
        <f t="shared" si="17"/>
        <v>210</v>
      </c>
      <c r="I193" t="str">
        <f t="shared" si="18"/>
        <v>Hockenheim-Ring</v>
      </c>
      <c r="J193" t="str">
        <f t="shared" si="19"/>
        <v>8</v>
      </c>
      <c r="K193">
        <f>COUNTIF(Strecken!D:D,H193)</f>
        <v>0</v>
      </c>
    </row>
    <row r="194" spans="1:11">
      <c r="A194" t="s">
        <v>417</v>
      </c>
      <c r="B194" s="48">
        <f t="shared" si="16"/>
        <v>14</v>
      </c>
      <c r="C194" s="48">
        <f t="shared" si="16"/>
        <v>18</v>
      </c>
      <c r="D194" s="48">
        <f t="shared" si="16"/>
        <v>28</v>
      </c>
      <c r="E194" s="48">
        <f t="shared" si="15"/>
        <v>40</v>
      </c>
      <c r="F194" s="48">
        <f t="shared" si="16"/>
        <v>43</v>
      </c>
      <c r="H194" t="str">
        <f t="shared" si="17"/>
        <v>211</v>
      </c>
      <c r="I194" t="str">
        <f t="shared" si="18"/>
        <v>F1 Bahrain</v>
      </c>
      <c r="J194" t="str">
        <f t="shared" si="19"/>
        <v>8</v>
      </c>
      <c r="K194">
        <f>COUNTIF(Strecken!D:D,H194)</f>
        <v>0</v>
      </c>
    </row>
    <row r="195" spans="1:11">
      <c r="A195" t="s">
        <v>418</v>
      </c>
      <c r="B195" s="48">
        <f t="shared" si="16"/>
        <v>14</v>
      </c>
      <c r="C195" s="48">
        <f t="shared" si="16"/>
        <v>18</v>
      </c>
      <c r="D195" s="48">
        <f t="shared" si="16"/>
        <v>28</v>
      </c>
      <c r="E195" s="48">
        <f t="shared" ref="E195:E258" si="20">FIND(E$1,$A195,D195+2)</f>
        <v>35</v>
      </c>
      <c r="F195" s="48">
        <f t="shared" si="16"/>
        <v>38</v>
      </c>
      <c r="H195" t="str">
        <f t="shared" si="17"/>
        <v>212</v>
      </c>
      <c r="I195" t="str">
        <f t="shared" si="18"/>
        <v>13,5%</v>
      </c>
      <c r="J195" t="str">
        <f t="shared" si="19"/>
        <v>5</v>
      </c>
      <c r="K195">
        <f>COUNTIF(Strecken!D:D,H195)</f>
        <v>0</v>
      </c>
    </row>
    <row r="196" spans="1:11">
      <c r="A196" t="s">
        <v>419</v>
      </c>
      <c r="B196" s="48">
        <f t="shared" si="16"/>
        <v>14</v>
      </c>
      <c r="C196" s="48">
        <f t="shared" si="16"/>
        <v>18</v>
      </c>
      <c r="D196" s="48">
        <f t="shared" si="16"/>
        <v>28</v>
      </c>
      <c r="E196" s="48">
        <f t="shared" si="20"/>
        <v>38</v>
      </c>
      <c r="F196" s="48">
        <f t="shared" si="16"/>
        <v>41</v>
      </c>
      <c r="H196" t="str">
        <f t="shared" si="17"/>
        <v>213</v>
      </c>
      <c r="I196" t="str">
        <f t="shared" si="18"/>
        <v>Malaysia</v>
      </c>
      <c r="J196" t="str">
        <f t="shared" si="19"/>
        <v>8</v>
      </c>
      <c r="K196">
        <f>COUNTIF(Strecken!D:D,H196)</f>
        <v>0</v>
      </c>
    </row>
    <row r="197" spans="1:11">
      <c r="A197" t="s">
        <v>420</v>
      </c>
      <c r="B197" s="48">
        <f t="shared" si="16"/>
        <v>14</v>
      </c>
      <c r="C197" s="48">
        <f t="shared" si="16"/>
        <v>18</v>
      </c>
      <c r="D197" s="48">
        <f t="shared" si="16"/>
        <v>28</v>
      </c>
      <c r="E197" s="48">
        <f t="shared" si="20"/>
        <v>35</v>
      </c>
      <c r="F197" s="48">
        <f t="shared" si="16"/>
        <v>38</v>
      </c>
      <c r="H197" t="str">
        <f t="shared" si="17"/>
        <v>214</v>
      </c>
      <c r="I197" t="str">
        <f t="shared" si="18"/>
        <v>Peace</v>
      </c>
      <c r="J197" t="str">
        <f t="shared" si="19"/>
        <v>3</v>
      </c>
      <c r="K197">
        <f>COUNTIF(Strecken!D:D,H197)</f>
        <v>0</v>
      </c>
    </row>
    <row r="198" spans="1:11" hidden="1">
      <c r="A198" t="s">
        <v>421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20"/>
        <v>41</v>
      </c>
      <c r="F198">
        <f t="shared" si="16"/>
        <v>44</v>
      </c>
      <c r="H198" t="str">
        <f t="shared" si="17"/>
        <v>215</v>
      </c>
      <c r="I198" t="str">
        <f t="shared" si="18"/>
        <v>Dead Parrot</v>
      </c>
      <c r="J198" t="str">
        <f t="shared" si="19"/>
        <v>6</v>
      </c>
      <c r="K198">
        <f>COUNTIF(Strecken!D:D,H198)</f>
        <v>1</v>
      </c>
    </row>
    <row r="199" spans="1:11">
      <c r="A199" t="s">
        <v>422</v>
      </c>
      <c r="B199" s="48">
        <f t="shared" si="16"/>
        <v>14</v>
      </c>
      <c r="C199" s="48">
        <f t="shared" si="16"/>
        <v>18</v>
      </c>
      <c r="D199" s="48">
        <f t="shared" si="16"/>
        <v>28</v>
      </c>
      <c r="E199" s="48">
        <f t="shared" si="20"/>
        <v>38</v>
      </c>
      <c r="F199" s="48">
        <f t="shared" si="16"/>
        <v>41</v>
      </c>
      <c r="H199" t="str">
        <f t="shared" si="17"/>
        <v>216</v>
      </c>
      <c r="I199" t="str">
        <f t="shared" si="18"/>
        <v>The Door</v>
      </c>
      <c r="J199" t="str">
        <f t="shared" si="19"/>
        <v>4</v>
      </c>
      <c r="K199">
        <f>COUNTIF(Strecken!D:D,H199)</f>
        <v>0</v>
      </c>
    </row>
    <row r="200" spans="1:11" hidden="1">
      <c r="A200" t="s">
        <v>423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20"/>
        <v>47</v>
      </c>
      <c r="F200">
        <f t="shared" si="16"/>
        <v>50</v>
      </c>
      <c r="H200" t="str">
        <f t="shared" si="17"/>
        <v>217</v>
      </c>
      <c r="I200" t="str">
        <f t="shared" si="18"/>
        <v>Adventskarolender</v>
      </c>
      <c r="J200" t="str">
        <f t="shared" si="19"/>
        <v>4</v>
      </c>
      <c r="K200">
        <f>COUNTIF(Strecken!D:D,H200)</f>
        <v>1</v>
      </c>
    </row>
    <row r="201" spans="1:11">
      <c r="A201" t="s">
        <v>424</v>
      </c>
      <c r="B201" s="48">
        <f t="shared" si="16"/>
        <v>14</v>
      </c>
      <c r="C201" s="48">
        <f t="shared" si="16"/>
        <v>18</v>
      </c>
      <c r="D201" s="48">
        <f t="shared" si="16"/>
        <v>28</v>
      </c>
      <c r="E201" s="48">
        <f t="shared" si="20"/>
        <v>45</v>
      </c>
      <c r="F201" s="48">
        <f t="shared" si="16"/>
        <v>48</v>
      </c>
      <c r="H201" t="str">
        <f t="shared" si="17"/>
        <v>218</v>
      </c>
      <c r="I201" t="str">
        <f t="shared" si="18"/>
        <v>Gingerbread Man</v>
      </c>
      <c r="J201" t="str">
        <f t="shared" si="19"/>
        <v>3</v>
      </c>
      <c r="K201">
        <f>COUNTIF(Strecken!D:D,H201)</f>
        <v>0</v>
      </c>
    </row>
    <row r="202" spans="1:11">
      <c r="A202" t="s">
        <v>425</v>
      </c>
      <c r="B202" s="48">
        <f t="shared" si="16"/>
        <v>14</v>
      </c>
      <c r="C202" s="48">
        <f t="shared" si="16"/>
        <v>18</v>
      </c>
      <c r="D202" s="48">
        <f t="shared" si="16"/>
        <v>28</v>
      </c>
      <c r="E202" s="48">
        <f t="shared" si="20"/>
        <v>35</v>
      </c>
      <c r="F202" s="48">
        <f t="shared" si="16"/>
        <v>39</v>
      </c>
      <c r="H202" t="str">
        <f t="shared" si="17"/>
        <v>219</v>
      </c>
      <c r="I202" t="str">
        <f t="shared" si="18"/>
        <v>Paket</v>
      </c>
      <c r="J202" t="str">
        <f t="shared" si="19"/>
        <v>16</v>
      </c>
      <c r="K202">
        <f>COUNTIF(Strecken!D:D,H202)</f>
        <v>0</v>
      </c>
    </row>
    <row r="203" spans="1:11">
      <c r="A203" t="s">
        <v>426</v>
      </c>
      <c r="B203" s="48">
        <f t="shared" si="16"/>
        <v>14</v>
      </c>
      <c r="C203" s="48">
        <f t="shared" si="16"/>
        <v>18</v>
      </c>
      <c r="D203" s="48">
        <f t="shared" si="16"/>
        <v>28</v>
      </c>
      <c r="E203" s="48">
        <f t="shared" si="20"/>
        <v>44</v>
      </c>
      <c r="F203" s="48">
        <f t="shared" si="16"/>
        <v>48</v>
      </c>
      <c r="H203" t="str">
        <f t="shared" si="17"/>
        <v>220</v>
      </c>
      <c r="I203" t="str">
        <f t="shared" si="18"/>
        <v>Weihnachtsbaum</v>
      </c>
      <c r="J203" t="str">
        <f t="shared" si="19"/>
        <v>10</v>
      </c>
      <c r="K203">
        <f>COUNTIF(Strecken!D:D,H203)</f>
        <v>0</v>
      </c>
    </row>
    <row r="204" spans="1:11" hidden="1">
      <c r="A204" t="s">
        <v>427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20"/>
        <v>42</v>
      </c>
      <c r="F204">
        <f t="shared" si="16"/>
        <v>46</v>
      </c>
      <c r="H204" t="str">
        <f t="shared" si="17"/>
        <v>221</v>
      </c>
      <c r="I204" t="str">
        <f t="shared" si="18"/>
        <v>Zierschleife</v>
      </c>
      <c r="J204" t="str">
        <f t="shared" si="19"/>
        <v>10</v>
      </c>
      <c r="K204">
        <f>COUNTIF(Strecken!D:D,H204)</f>
        <v>1</v>
      </c>
    </row>
    <row r="205" spans="1:11">
      <c r="A205" t="s">
        <v>428</v>
      </c>
      <c r="B205" s="48">
        <f t="shared" si="16"/>
        <v>14</v>
      </c>
      <c r="C205" s="48">
        <f t="shared" si="16"/>
        <v>18</v>
      </c>
      <c r="D205" s="48">
        <f t="shared" si="16"/>
        <v>28</v>
      </c>
      <c r="E205" s="48">
        <f t="shared" si="20"/>
        <v>39</v>
      </c>
      <c r="F205" s="48">
        <f t="shared" si="16"/>
        <v>42</v>
      </c>
      <c r="H205" t="str">
        <f t="shared" si="17"/>
        <v>222</v>
      </c>
      <c r="I205" t="str">
        <f t="shared" si="18"/>
        <v>QRopapier</v>
      </c>
      <c r="J205" t="str">
        <f t="shared" si="19"/>
        <v>4</v>
      </c>
      <c r="K205">
        <f>COUNTIF(Strecken!D:D,H205)</f>
        <v>0</v>
      </c>
    </row>
    <row r="206" spans="1:11" hidden="1">
      <c r="A206" t="s">
        <v>429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20"/>
        <v>35</v>
      </c>
      <c r="F206">
        <f t="shared" si="16"/>
        <v>39</v>
      </c>
      <c r="H206" t="str">
        <f t="shared" si="17"/>
        <v>223</v>
      </c>
      <c r="I206" t="str">
        <f t="shared" si="18"/>
        <v>Paket</v>
      </c>
      <c r="J206" t="str">
        <f t="shared" si="19"/>
        <v>14</v>
      </c>
      <c r="K206">
        <f>COUNTIF(Strecken!D:D,H206)</f>
        <v>1</v>
      </c>
    </row>
    <row r="207" spans="1:11">
      <c r="A207" t="s">
        <v>430</v>
      </c>
      <c r="B207" s="48">
        <f t="shared" si="16"/>
        <v>14</v>
      </c>
      <c r="C207" s="48">
        <f t="shared" si="16"/>
        <v>18</v>
      </c>
      <c r="D207" s="48">
        <f t="shared" si="16"/>
        <v>28</v>
      </c>
      <c r="E207" s="48">
        <f t="shared" si="20"/>
        <v>35</v>
      </c>
      <c r="F207" s="48">
        <f t="shared" si="16"/>
        <v>38</v>
      </c>
      <c r="H207" t="str">
        <f t="shared" si="17"/>
        <v>224</v>
      </c>
      <c r="I207" t="str">
        <f t="shared" si="18"/>
        <v>KRAKE</v>
      </c>
      <c r="J207" t="str">
        <f t="shared" si="19"/>
        <v>3</v>
      </c>
      <c r="K207">
        <f>COUNTIF(Strecken!D:D,H207)</f>
        <v>0</v>
      </c>
    </row>
    <row r="208" spans="1:11" hidden="1">
      <c r="A208" t="s">
        <v>431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20"/>
        <v>40</v>
      </c>
      <c r="F208">
        <f t="shared" si="16"/>
        <v>43</v>
      </c>
      <c r="H208" t="str">
        <f t="shared" si="17"/>
        <v>225</v>
      </c>
      <c r="I208" t="str">
        <f t="shared" si="18"/>
        <v>Papierboot</v>
      </c>
      <c r="J208" t="str">
        <f t="shared" si="19"/>
        <v>8</v>
      </c>
      <c r="K208">
        <f>COUNTIF(Strecken!D:D,H208)</f>
        <v>1</v>
      </c>
    </row>
    <row r="209" spans="1:11">
      <c r="A209" t="s">
        <v>432</v>
      </c>
      <c r="B209" s="48">
        <f t="shared" si="16"/>
        <v>14</v>
      </c>
      <c r="C209" s="48">
        <f t="shared" si="16"/>
        <v>18</v>
      </c>
      <c r="D209" s="48">
        <f t="shared" si="16"/>
        <v>28</v>
      </c>
      <c r="E209" s="48">
        <f t="shared" si="20"/>
        <v>40</v>
      </c>
      <c r="F209" s="48">
        <f t="shared" si="16"/>
        <v>44</v>
      </c>
      <c r="H209" t="str">
        <f t="shared" si="17"/>
        <v>226</v>
      </c>
      <c r="I209" t="str">
        <f t="shared" si="18"/>
        <v>RoundRobin</v>
      </c>
      <c r="J209" t="str">
        <f t="shared" si="19"/>
        <v>15</v>
      </c>
      <c r="K209">
        <f>COUNTIF(Strecken!D:D,H209)</f>
        <v>0</v>
      </c>
    </row>
    <row r="210" spans="1:11" hidden="1">
      <c r="A210" t="s">
        <v>433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20"/>
        <v>40</v>
      </c>
      <c r="F210">
        <f t="shared" si="16"/>
        <v>44</v>
      </c>
      <c r="H210" t="str">
        <f t="shared" si="17"/>
        <v>227</v>
      </c>
      <c r="I210" t="str">
        <f t="shared" si="18"/>
        <v>RoundRobin</v>
      </c>
      <c r="J210" t="str">
        <f t="shared" si="19"/>
        <v>18</v>
      </c>
      <c r="K210">
        <f>COUNTIF(Strecken!D:D,H210)</f>
        <v>1</v>
      </c>
    </row>
    <row r="211" spans="1:11" hidden="1">
      <c r="A211" t="s">
        <v>434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20"/>
        <v>37</v>
      </c>
      <c r="F211">
        <f t="shared" si="16"/>
        <v>40</v>
      </c>
      <c r="H211" t="str">
        <f t="shared" si="17"/>
        <v>228</v>
      </c>
      <c r="I211" t="str">
        <f t="shared" si="18"/>
        <v>Fahrrad</v>
      </c>
      <c r="J211" t="str">
        <f t="shared" si="19"/>
        <v>7</v>
      </c>
      <c r="K211">
        <f>COUNTIF(Strecken!D:D,H211)</f>
        <v>1</v>
      </c>
    </row>
    <row r="212" spans="1:11" hidden="1">
      <c r="A212" t="s">
        <v>435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20"/>
        <v>40</v>
      </c>
      <c r="F212">
        <f t="shared" si="16"/>
        <v>43</v>
      </c>
      <c r="H212" t="str">
        <f t="shared" si="17"/>
        <v>229</v>
      </c>
      <c r="I212" t="str">
        <f t="shared" si="18"/>
        <v>Karo Blatt</v>
      </c>
      <c r="J212" t="str">
        <f t="shared" si="19"/>
        <v>4</v>
      </c>
      <c r="K212">
        <f>COUNTIF(Strecken!D:D,H212)</f>
        <v>1</v>
      </c>
    </row>
    <row r="213" spans="1:11" hidden="1">
      <c r="A213" t="s">
        <v>436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20"/>
        <v>40</v>
      </c>
      <c r="F213">
        <f t="shared" si="16"/>
        <v>43</v>
      </c>
      <c r="H213" t="str">
        <f t="shared" si="17"/>
        <v>230</v>
      </c>
      <c r="I213" t="str">
        <f t="shared" si="18"/>
        <v>Karotubbie</v>
      </c>
      <c r="J213" t="str">
        <f t="shared" si="19"/>
        <v>6</v>
      </c>
      <c r="K213">
        <f>COUNTIF(Strecken!D:D,H213)</f>
        <v>1</v>
      </c>
    </row>
    <row r="214" spans="1:11" hidden="1">
      <c r="A214" t="s">
        <v>437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20"/>
        <v>46</v>
      </c>
      <c r="F214">
        <f t="shared" si="16"/>
        <v>49</v>
      </c>
      <c r="H214" t="str">
        <f t="shared" si="17"/>
        <v>231</v>
      </c>
      <c r="I214" t="str">
        <f t="shared" si="18"/>
        <v>Jack Skellington</v>
      </c>
      <c r="J214" t="str">
        <f t="shared" si="19"/>
        <v>6</v>
      </c>
      <c r="K214">
        <f>COUNTIF(Strecken!D:D,H214)</f>
        <v>1</v>
      </c>
    </row>
    <row r="215" spans="1:11">
      <c r="A215" t="s">
        <v>438</v>
      </c>
      <c r="B215" s="48">
        <f t="shared" si="16"/>
        <v>14</v>
      </c>
      <c r="C215" s="48">
        <f t="shared" si="16"/>
        <v>18</v>
      </c>
      <c r="D215" s="48">
        <f t="shared" si="16"/>
        <v>28</v>
      </c>
      <c r="E215" s="48">
        <f t="shared" si="20"/>
        <v>46</v>
      </c>
      <c r="F215" s="48">
        <f t="shared" si="16"/>
        <v>49</v>
      </c>
      <c r="H215" t="str">
        <f t="shared" si="17"/>
        <v>232</v>
      </c>
      <c r="I215" t="str">
        <f t="shared" si="18"/>
        <v>Super Sonic Race</v>
      </c>
      <c r="J215" t="str">
        <f t="shared" si="19"/>
        <v>5</v>
      </c>
      <c r="K215">
        <f>COUNTIF(Strecken!D:D,H215)</f>
        <v>0</v>
      </c>
    </row>
    <row r="216" spans="1:11">
      <c r="A216" t="s">
        <v>439</v>
      </c>
      <c r="B216" s="48">
        <f t="shared" si="16"/>
        <v>14</v>
      </c>
      <c r="C216" s="48">
        <f t="shared" si="16"/>
        <v>18</v>
      </c>
      <c r="D216" s="48">
        <f t="shared" si="16"/>
        <v>28</v>
      </c>
      <c r="E216" s="48">
        <f t="shared" si="20"/>
        <v>36</v>
      </c>
      <c r="F216" s="48">
        <f t="shared" si="16"/>
        <v>39</v>
      </c>
      <c r="H216" t="str">
        <f t="shared" si="17"/>
        <v>233</v>
      </c>
      <c r="I216" t="str">
        <f t="shared" si="18"/>
        <v>Slyway</v>
      </c>
      <c r="J216" t="str">
        <f t="shared" si="19"/>
        <v>6</v>
      </c>
      <c r="K216">
        <f>COUNTIF(Strecken!D:D,H216)</f>
        <v>0</v>
      </c>
    </row>
    <row r="217" spans="1:11" hidden="1">
      <c r="A217" t="s">
        <v>440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20"/>
        <v>36</v>
      </c>
      <c r="F217">
        <f t="shared" si="16"/>
        <v>39</v>
      </c>
      <c r="H217" t="str">
        <f t="shared" si="17"/>
        <v>234</v>
      </c>
      <c r="I217" t="str">
        <f t="shared" si="18"/>
        <v>Slyway</v>
      </c>
      <c r="J217" t="str">
        <f t="shared" si="19"/>
        <v>6</v>
      </c>
      <c r="K217">
        <f>COUNTIF(Strecken!D:D,H217)</f>
        <v>1</v>
      </c>
    </row>
    <row r="218" spans="1:11">
      <c r="A218" t="s">
        <v>441</v>
      </c>
      <c r="B218" s="48">
        <f t="shared" si="16"/>
        <v>14</v>
      </c>
      <c r="C218" s="48">
        <f t="shared" si="16"/>
        <v>18</v>
      </c>
      <c r="D218" s="48">
        <f t="shared" si="16"/>
        <v>28</v>
      </c>
      <c r="E218" s="48">
        <f t="shared" si="20"/>
        <v>36</v>
      </c>
      <c r="F218" s="48">
        <f t="shared" si="16"/>
        <v>40</v>
      </c>
      <c r="H218" t="str">
        <f t="shared" si="17"/>
        <v>235</v>
      </c>
      <c r="I218" t="str">
        <f t="shared" si="18"/>
        <v>Kerope</v>
      </c>
      <c r="J218" t="str">
        <f t="shared" si="19"/>
        <v>10</v>
      </c>
      <c r="K218">
        <f>COUNTIF(Strecken!D:D,H218)</f>
        <v>0</v>
      </c>
    </row>
    <row r="219" spans="1:11" hidden="1">
      <c r="A219" t="s">
        <v>442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20"/>
        <v>48</v>
      </c>
      <c r="F219">
        <f t="shared" si="16"/>
        <v>51</v>
      </c>
      <c r="H219" t="str">
        <f t="shared" si="17"/>
        <v>236</v>
      </c>
      <c r="I219" t="str">
        <f t="shared" si="18"/>
        <v>Kart Buckmore Park</v>
      </c>
      <c r="J219" t="str">
        <f t="shared" si="19"/>
        <v>5</v>
      </c>
      <c r="K219">
        <f>COUNTIF(Strecken!D:D,H219)</f>
        <v>1</v>
      </c>
    </row>
    <row r="220" spans="1:11" hidden="1">
      <c r="A220" t="s">
        <v>443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20"/>
        <v>46</v>
      </c>
      <c r="F220">
        <f t="shared" si="16"/>
        <v>49</v>
      </c>
      <c r="H220" t="str">
        <f t="shared" si="17"/>
        <v>237</v>
      </c>
      <c r="I220" t="str">
        <f t="shared" si="18"/>
        <v>Kart Wackersdorf</v>
      </c>
      <c r="J220" t="str">
        <f t="shared" si="19"/>
        <v>8</v>
      </c>
      <c r="K220">
        <f>COUNTIF(Strecken!D:D,H220)</f>
        <v>1</v>
      </c>
    </row>
    <row r="221" spans="1:11" hidden="1">
      <c r="A221" t="s">
        <v>444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20"/>
        <v>38</v>
      </c>
      <c r="F221">
        <f t="shared" si="16"/>
        <v>42</v>
      </c>
      <c r="H221" t="str">
        <f t="shared" si="17"/>
        <v>238</v>
      </c>
      <c r="I221" t="str">
        <f t="shared" si="18"/>
        <v>Cornered</v>
      </c>
      <c r="J221" t="str">
        <f t="shared" si="19"/>
        <v>10</v>
      </c>
      <c r="K221">
        <f>COUNTIF(Strecken!D:D,H221)</f>
        <v>1</v>
      </c>
    </row>
    <row r="222" spans="1:11">
      <c r="A222" t="s">
        <v>445</v>
      </c>
      <c r="B222" s="48">
        <f t="shared" si="16"/>
        <v>14</v>
      </c>
      <c r="C222" s="48">
        <f t="shared" si="16"/>
        <v>18</v>
      </c>
      <c r="D222" s="48">
        <f t="shared" si="16"/>
        <v>28</v>
      </c>
      <c r="E222" s="48">
        <f t="shared" si="20"/>
        <v>35</v>
      </c>
      <c r="F222" s="48">
        <f t="shared" si="16"/>
        <v>38</v>
      </c>
      <c r="H222" t="str">
        <f t="shared" si="17"/>
        <v>239</v>
      </c>
      <c r="I222" t="str">
        <f t="shared" si="18"/>
        <v>Biest</v>
      </c>
      <c r="J222" t="str">
        <f t="shared" si="19"/>
        <v>5</v>
      </c>
      <c r="K222">
        <f>COUNTIF(Strecken!D:D,H222)</f>
        <v>0</v>
      </c>
    </row>
    <row r="223" spans="1:11" hidden="1">
      <c r="A223" t="s">
        <v>446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20"/>
        <v>40</v>
      </c>
      <c r="F223">
        <f t="shared" si="16"/>
        <v>44</v>
      </c>
      <c r="H223" t="str">
        <f t="shared" si="17"/>
        <v>240</v>
      </c>
      <c r="I223" t="str">
        <f t="shared" si="18"/>
        <v>Tetrominos</v>
      </c>
      <c r="J223" t="str">
        <f t="shared" si="19"/>
        <v>32</v>
      </c>
      <c r="K223">
        <f>COUNTIF(Strecken!D:D,H223)</f>
        <v>1</v>
      </c>
    </row>
    <row r="224" spans="1:11" hidden="1">
      <c r="A224" t="s">
        <v>447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20"/>
        <v>33</v>
      </c>
      <c r="F224">
        <f t="shared" si="16"/>
        <v>36</v>
      </c>
      <c r="H224" t="str">
        <f t="shared" si="17"/>
        <v>241</v>
      </c>
      <c r="I224" t="str">
        <f t="shared" si="18"/>
        <v>Sym</v>
      </c>
      <c r="J224" t="str">
        <f t="shared" si="19"/>
        <v>8</v>
      </c>
      <c r="K224">
        <f>COUNTIF(Strecken!D:D,H224)</f>
        <v>1</v>
      </c>
    </row>
    <row r="225" spans="1:11" hidden="1">
      <c r="A225" t="s">
        <v>448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20"/>
        <v>40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>Kart Zuera</v>
      </c>
      <c r="J225" t="str">
        <f t="shared" si="19"/>
        <v>6</v>
      </c>
      <c r="K225">
        <f>COUNTIF(Strecken!D:D,H225)</f>
        <v>1</v>
      </c>
    </row>
    <row r="226" spans="1:11">
      <c r="A226" t="s">
        <v>449</v>
      </c>
      <c r="B226" s="48">
        <f t="shared" si="21"/>
        <v>14</v>
      </c>
      <c r="C226" s="48">
        <f t="shared" si="21"/>
        <v>18</v>
      </c>
      <c r="D226" s="48">
        <f t="shared" si="21"/>
        <v>28</v>
      </c>
      <c r="E226" s="48">
        <f t="shared" si="20"/>
        <v>42</v>
      </c>
      <c r="F226" s="48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>Karocamp2019</v>
      </c>
      <c r="J226" t="str">
        <f t="shared" ref="J226:J283" si="24">LEFT(RIGHT($A226,LEN($A226) - E226 - 1),F226-E226-2)</f>
        <v>11</v>
      </c>
      <c r="K226">
        <f>COUNTIF(Strecken!D:D,H226)</f>
        <v>0</v>
      </c>
    </row>
    <row r="227" spans="1:11">
      <c r="A227" t="s">
        <v>450</v>
      </c>
      <c r="B227" s="48">
        <f t="shared" si="21"/>
        <v>14</v>
      </c>
      <c r="C227" s="48">
        <f t="shared" si="21"/>
        <v>18</v>
      </c>
      <c r="D227" s="48">
        <f t="shared" si="21"/>
        <v>28</v>
      </c>
      <c r="E227" s="48">
        <f t="shared" si="20"/>
        <v>39</v>
      </c>
      <c r="F227" s="48">
        <f t="shared" si="21"/>
        <v>42</v>
      </c>
      <c r="H227" t="str">
        <f t="shared" si="22"/>
        <v>244</v>
      </c>
      <c r="I227" t="str">
        <f t="shared" si="23"/>
        <v>Kart Genk</v>
      </c>
      <c r="J227" t="str">
        <f t="shared" si="24"/>
        <v>6</v>
      </c>
      <c r="K227">
        <f>COUNTIF(Strecken!D:D,H227)</f>
        <v>0</v>
      </c>
    </row>
    <row r="228" spans="1:11">
      <c r="A228" t="s">
        <v>451</v>
      </c>
      <c r="B228" s="48">
        <f t="shared" si="21"/>
        <v>14</v>
      </c>
      <c r="C228" s="48">
        <f t="shared" si="21"/>
        <v>19</v>
      </c>
      <c r="D228" s="48">
        <f t="shared" si="21"/>
        <v>30</v>
      </c>
      <c r="E228" s="48">
        <f t="shared" si="20"/>
        <v>43</v>
      </c>
      <c r="F228" s="48">
        <f t="shared" si="21"/>
        <v>46</v>
      </c>
      <c r="H228" t="str">
        <f t="shared" si="22"/>
        <v>1000</v>
      </c>
      <c r="I228" t="str">
        <f t="shared" si="23"/>
        <v>Nachtrennen</v>
      </c>
      <c r="J228" t="str">
        <f t="shared" si="24"/>
        <v>5</v>
      </c>
      <c r="K228">
        <f>COUNTIF(Strecken!D:D,H228)</f>
        <v>0</v>
      </c>
    </row>
    <row r="229" spans="1:11">
      <c r="A229" t="s">
        <v>452</v>
      </c>
      <c r="B229" s="48">
        <f t="shared" si="21"/>
        <v>14</v>
      </c>
      <c r="C229" s="48">
        <f t="shared" si="21"/>
        <v>19</v>
      </c>
      <c r="D229" s="48">
        <f t="shared" si="21"/>
        <v>30</v>
      </c>
      <c r="E229" s="48">
        <f t="shared" si="20"/>
        <v>43</v>
      </c>
      <c r="F229" s="48">
        <f t="shared" si="21"/>
        <v>46</v>
      </c>
      <c r="H229" t="str">
        <f t="shared" si="22"/>
        <v>1001</v>
      </c>
      <c r="I229" t="str">
        <f t="shared" si="23"/>
        <v>Nachtkurven</v>
      </c>
      <c r="J229" t="str">
        <f t="shared" si="24"/>
        <v>4</v>
      </c>
      <c r="K229">
        <f>COUNTIF(Strecken!D:D,H229)</f>
        <v>0</v>
      </c>
    </row>
    <row r="230" spans="1:11">
      <c r="A230" t="s">
        <v>453</v>
      </c>
      <c r="B230" s="48">
        <f t="shared" si="21"/>
        <v>14</v>
      </c>
      <c r="C230" s="48">
        <f t="shared" si="21"/>
        <v>19</v>
      </c>
      <c r="D230" s="48">
        <f t="shared" si="21"/>
        <v>30</v>
      </c>
      <c r="E230" s="48">
        <f t="shared" si="20"/>
        <v>51</v>
      </c>
      <c r="F230" s="48">
        <f t="shared" si="21"/>
        <v>54</v>
      </c>
      <c r="H230" t="str">
        <f t="shared" si="22"/>
        <v>1002</v>
      </c>
      <c r="I230" t="str">
        <f t="shared" si="23"/>
        <v>Kurven in der Nacht</v>
      </c>
      <c r="J230" t="str">
        <f t="shared" si="24"/>
        <v>4</v>
      </c>
      <c r="K230">
        <f>COUNTIF(Strecken!D:D,H230)</f>
        <v>0</v>
      </c>
    </row>
    <row r="231" spans="1:11">
      <c r="A231" t="s">
        <v>454</v>
      </c>
      <c r="B231" s="48">
        <f t="shared" si="21"/>
        <v>14</v>
      </c>
      <c r="C231" s="48">
        <f t="shared" si="21"/>
        <v>19</v>
      </c>
      <c r="D231" s="48">
        <f t="shared" si="21"/>
        <v>30</v>
      </c>
      <c r="E231" s="48">
        <f t="shared" si="20"/>
        <v>46</v>
      </c>
      <c r="F231" s="48">
        <f t="shared" si="21"/>
        <v>49</v>
      </c>
      <c r="H231" t="str">
        <f t="shared" si="22"/>
        <v>1003</v>
      </c>
      <c r="I231" t="str">
        <f t="shared" si="23"/>
        <v>Meteoritenfeld</v>
      </c>
      <c r="J231" t="str">
        <f t="shared" si="24"/>
        <v>6</v>
      </c>
      <c r="K231">
        <f>COUNTIF(Strecken!D:D,H231)</f>
        <v>0</v>
      </c>
    </row>
    <row r="232" spans="1:11">
      <c r="A232" t="s">
        <v>455</v>
      </c>
      <c r="B232" s="48">
        <f t="shared" si="21"/>
        <v>14</v>
      </c>
      <c r="C232" s="48">
        <f t="shared" si="21"/>
        <v>19</v>
      </c>
      <c r="D232" s="48">
        <f t="shared" si="21"/>
        <v>30</v>
      </c>
      <c r="E232" s="48">
        <f t="shared" si="20"/>
        <v>40</v>
      </c>
      <c r="F232" s="48">
        <f t="shared" si="21"/>
        <v>44</v>
      </c>
      <c r="H232" t="str">
        <f t="shared" si="22"/>
        <v>1004</v>
      </c>
      <c r="I232" t="str">
        <f t="shared" si="23"/>
        <v>The Maze</v>
      </c>
      <c r="J232" t="str">
        <f t="shared" si="24"/>
        <v>14</v>
      </c>
      <c r="K232">
        <f>COUNTIF(Strecken!D:D,H232)</f>
        <v>0</v>
      </c>
    </row>
    <row r="233" spans="1:11">
      <c r="A233" t="s">
        <v>456</v>
      </c>
      <c r="B233" s="48">
        <f t="shared" si="21"/>
        <v>14</v>
      </c>
      <c r="C233" s="48">
        <f t="shared" si="21"/>
        <v>19</v>
      </c>
      <c r="D233" s="48">
        <f t="shared" si="21"/>
        <v>30</v>
      </c>
      <c r="E233" s="48">
        <f t="shared" si="20"/>
        <v>48</v>
      </c>
      <c r="F233" s="48">
        <f t="shared" si="21"/>
        <v>51</v>
      </c>
      <c r="H233" t="str">
        <f t="shared" si="22"/>
        <v>1005</v>
      </c>
      <c r="I233" t="str">
        <f t="shared" si="23"/>
        <v>Demo: Kartograph</v>
      </c>
      <c r="J233" t="str">
        <f t="shared" si="24"/>
        <v>7</v>
      </c>
      <c r="K233">
        <f>COUNTIF(Strecken!D:D,H233)</f>
        <v>0</v>
      </c>
    </row>
    <row r="234" spans="1:11">
      <c r="A234" t="s">
        <v>457</v>
      </c>
      <c r="B234" s="48">
        <f t="shared" si="21"/>
        <v>14</v>
      </c>
      <c r="C234" s="48">
        <f t="shared" si="21"/>
        <v>19</v>
      </c>
      <c r="D234" s="48">
        <f t="shared" si="21"/>
        <v>30</v>
      </c>
      <c r="E234" s="48">
        <f t="shared" si="20"/>
        <v>56</v>
      </c>
      <c r="F234" s="48">
        <f t="shared" si="21"/>
        <v>60</v>
      </c>
      <c r="H234" t="str">
        <f t="shared" si="22"/>
        <v>1006</v>
      </c>
      <c r="I234" t="str">
        <f t="shared" si="23"/>
        <v>Demo: Irrkartengenerator</v>
      </c>
      <c r="J234" t="str">
        <f t="shared" si="24"/>
        <v>12</v>
      </c>
      <c r="K234">
        <f>COUNTIF(Strecken!D:D,H234)</f>
        <v>0</v>
      </c>
    </row>
    <row r="235" spans="1:11">
      <c r="A235" t="s">
        <v>458</v>
      </c>
      <c r="B235" s="48">
        <f t="shared" si="21"/>
        <v>14</v>
      </c>
      <c r="C235" s="48">
        <f t="shared" si="21"/>
        <v>20</v>
      </c>
      <c r="D235" s="48">
        <f t="shared" si="21"/>
        <v>32</v>
      </c>
      <c r="E235" s="48">
        <f t="shared" si="20"/>
        <v>39</v>
      </c>
      <c r="F235" s="48">
        <f t="shared" si="21"/>
        <v>42</v>
      </c>
      <c r="H235" t="str">
        <f t="shared" si="22"/>
        <v>10000</v>
      </c>
      <c r="I235" t="str">
        <f t="shared" si="23"/>
        <v>Handy</v>
      </c>
      <c r="J235" t="str">
        <f t="shared" si="24"/>
        <v>4</v>
      </c>
      <c r="K235">
        <f>COUNTIF(Strecken!D:D,H235)</f>
        <v>0</v>
      </c>
    </row>
    <row r="236" spans="1:11" hidden="1">
      <c r="A236" t="s">
        <v>459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20"/>
        <v>37</v>
      </c>
      <c r="F236">
        <f t="shared" si="21"/>
        <v>40</v>
      </c>
      <c r="H236" t="str">
        <f t="shared" si="22"/>
        <v>10001</v>
      </c>
      <c r="I236" t="str">
        <f t="shared" si="23"/>
        <v>Sly</v>
      </c>
      <c r="J236" t="str">
        <f t="shared" si="24"/>
        <v>6</v>
      </c>
      <c r="K236">
        <f>COUNTIF(Strecken!D:D,H236)</f>
        <v>1</v>
      </c>
    </row>
    <row r="237" spans="1:11">
      <c r="A237" t="s">
        <v>460</v>
      </c>
      <c r="B237" s="48">
        <f t="shared" si="21"/>
        <v>14</v>
      </c>
      <c r="C237" s="48">
        <f t="shared" si="21"/>
        <v>20</v>
      </c>
      <c r="D237" s="48">
        <f t="shared" si="21"/>
        <v>32</v>
      </c>
      <c r="E237" s="48">
        <f t="shared" si="20"/>
        <v>41</v>
      </c>
      <c r="F237" s="48">
        <f t="shared" si="21"/>
        <v>44</v>
      </c>
      <c r="H237" t="str">
        <f t="shared" si="22"/>
        <v>10002</v>
      </c>
      <c r="I237" t="str">
        <f t="shared" si="23"/>
        <v>XOSOFOX</v>
      </c>
      <c r="J237" t="str">
        <f t="shared" si="24"/>
        <v>1</v>
      </c>
      <c r="K237">
        <f>COUNTIF(Strecken!D:D,H237)</f>
        <v>0</v>
      </c>
    </row>
    <row r="238" spans="1:11">
      <c r="A238" t="s">
        <v>461</v>
      </c>
      <c r="B238" s="48">
        <f t="shared" si="21"/>
        <v>14</v>
      </c>
      <c r="C238" s="48">
        <f t="shared" si="21"/>
        <v>20</v>
      </c>
      <c r="D238" s="48">
        <f t="shared" si="21"/>
        <v>32</v>
      </c>
      <c r="E238" s="48">
        <f t="shared" si="20"/>
        <v>42</v>
      </c>
      <c r="F238" s="48">
        <f t="shared" si="21"/>
        <v>45</v>
      </c>
      <c r="H238" t="str">
        <f t="shared" si="22"/>
        <v>10003</v>
      </c>
      <c r="I238" t="str">
        <f t="shared" si="23"/>
        <v>bierglas</v>
      </c>
      <c r="J238" t="str">
        <f t="shared" si="24"/>
        <v>5</v>
      </c>
      <c r="K238">
        <f>COUNTIF(Strecken!D:D,H238)</f>
        <v>0</v>
      </c>
    </row>
    <row r="239" spans="1:11">
      <c r="A239" t="s">
        <v>462</v>
      </c>
      <c r="B239" s="48">
        <f t="shared" si="21"/>
        <v>14</v>
      </c>
      <c r="C239" s="48">
        <f t="shared" si="21"/>
        <v>20</v>
      </c>
      <c r="D239" s="48">
        <f t="shared" si="21"/>
        <v>32</v>
      </c>
      <c r="E239" s="48">
        <f t="shared" si="20"/>
        <v>80</v>
      </c>
      <c r="F239" s="48">
        <f t="shared" si="21"/>
        <v>83</v>
      </c>
      <c r="H239" t="str">
        <f t="shared" si="22"/>
        <v>10004</v>
      </c>
      <c r="I239" t="str">
        <f t="shared" si="23"/>
        <v>Super Mario Kart - Regenbogen-Boulevard - TEST</v>
      </c>
      <c r="J239" t="str">
        <f t="shared" si="24"/>
        <v>8</v>
      </c>
      <c r="K239">
        <f>COUNTIF(Strecken!D:D,H239)</f>
        <v>0</v>
      </c>
    </row>
    <row r="240" spans="1:11">
      <c r="A240" t="s">
        <v>463</v>
      </c>
      <c r="B240" s="48">
        <f t="shared" si="21"/>
        <v>14</v>
      </c>
      <c r="C240" s="48">
        <f t="shared" si="21"/>
        <v>20</v>
      </c>
      <c r="D240" s="48">
        <f t="shared" si="21"/>
        <v>32</v>
      </c>
      <c r="E240" s="48">
        <f t="shared" si="20"/>
        <v>55</v>
      </c>
      <c r="F240" s="48">
        <f t="shared" si="21"/>
        <v>58</v>
      </c>
      <c r="H240" t="str">
        <f t="shared" si="22"/>
        <v>10005</v>
      </c>
      <c r="I240" t="str">
        <f t="shared" si="23"/>
        <v>Teilchenbeschleuniger</v>
      </c>
      <c r="J240" t="str">
        <f t="shared" si="24"/>
        <v>4</v>
      </c>
      <c r="K240">
        <f>COUNTIF(Strecken!D:D,H240)</f>
        <v>0</v>
      </c>
    </row>
    <row r="241" spans="1:12" hidden="1">
      <c r="A241" t="s">
        <v>464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20"/>
        <v>44</v>
      </c>
      <c r="F241">
        <f t="shared" si="21"/>
        <v>47</v>
      </c>
      <c r="H241" t="str">
        <f t="shared" si="22"/>
        <v>10006</v>
      </c>
      <c r="I241" t="str">
        <f t="shared" si="23"/>
        <v>Simons Cat</v>
      </c>
      <c r="J241" t="str">
        <f t="shared" si="24"/>
        <v>8</v>
      </c>
      <c r="K241">
        <f>COUNTIF(Strecken!D:D,H241)</f>
        <v>1</v>
      </c>
    </row>
    <row r="242" spans="1:12">
      <c r="A242" t="s">
        <v>465</v>
      </c>
      <c r="B242" s="48">
        <f t="shared" si="21"/>
        <v>14</v>
      </c>
      <c r="C242" s="48">
        <f t="shared" si="21"/>
        <v>20</v>
      </c>
      <c r="D242" s="48">
        <f t="shared" si="21"/>
        <v>32</v>
      </c>
      <c r="E242" s="48">
        <f t="shared" si="20"/>
        <v>46</v>
      </c>
      <c r="F242" s="48">
        <f t="shared" si="21"/>
        <v>49</v>
      </c>
      <c r="H242" t="str">
        <f t="shared" si="22"/>
        <v>10007</v>
      </c>
      <c r="I242" t="str">
        <f t="shared" si="23"/>
        <v>Sly them All</v>
      </c>
      <c r="J242" t="str">
        <f t="shared" si="24"/>
        <v>7</v>
      </c>
      <c r="K242">
        <f>COUNTIF(Strecken!D:D,H242)</f>
        <v>0</v>
      </c>
    </row>
    <row r="243" spans="1:12" hidden="1">
      <c r="A243" t="s">
        <v>466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20"/>
        <v>39</v>
      </c>
      <c r="F243">
        <f t="shared" si="21"/>
        <v>42</v>
      </c>
      <c r="H243" t="str">
        <f t="shared" si="22"/>
        <v>10008</v>
      </c>
      <c r="I243" t="str">
        <f t="shared" si="23"/>
        <v>9-Way</v>
      </c>
      <c r="J243" t="str">
        <f t="shared" si="24"/>
        <v>9</v>
      </c>
      <c r="K243">
        <f>COUNTIF(Strecken!D:D,H243)</f>
        <v>1</v>
      </c>
    </row>
    <row r="244" spans="1:12" hidden="1">
      <c r="A244" t="s">
        <v>467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20"/>
        <v>38</v>
      </c>
      <c r="F244">
        <f t="shared" si="21"/>
        <v>41</v>
      </c>
      <c r="H244" t="str">
        <f t="shared" si="22"/>
        <v>10009</v>
      </c>
      <c r="I244" t="str">
        <f t="shared" si="23"/>
        <v>HURZ</v>
      </c>
      <c r="J244" t="str">
        <f t="shared" si="24"/>
        <v>4</v>
      </c>
      <c r="K244">
        <f>COUNTIF(Strecken!D:D,H244)</f>
        <v>1</v>
      </c>
    </row>
    <row r="245" spans="1:12">
      <c r="A245" t="s">
        <v>468</v>
      </c>
      <c r="B245" s="48">
        <f t="shared" si="21"/>
        <v>14</v>
      </c>
      <c r="C245" s="48">
        <f t="shared" si="21"/>
        <v>20</v>
      </c>
      <c r="D245" s="48">
        <f t="shared" si="21"/>
        <v>32</v>
      </c>
      <c r="E245" s="48">
        <f t="shared" si="20"/>
        <v>38</v>
      </c>
      <c r="F245" s="48">
        <f t="shared" si="21"/>
        <v>41</v>
      </c>
      <c r="H245" t="str">
        <f t="shared" si="22"/>
        <v>10010</v>
      </c>
      <c r="I245" t="str">
        <f t="shared" si="23"/>
        <v>FURZ</v>
      </c>
      <c r="J245" t="str">
        <f t="shared" si="24"/>
        <v>4</v>
      </c>
      <c r="K245">
        <f>COUNTIF(Strecken!D:D,H245)</f>
        <v>0</v>
      </c>
    </row>
    <row r="246" spans="1:12">
      <c r="A246" t="s">
        <v>469</v>
      </c>
      <c r="B246" s="48">
        <f t="shared" si="21"/>
        <v>14</v>
      </c>
      <c r="C246" s="48">
        <f t="shared" si="21"/>
        <v>20</v>
      </c>
      <c r="D246" s="48">
        <f t="shared" si="21"/>
        <v>32</v>
      </c>
      <c r="E246" s="48">
        <f t="shared" si="20"/>
        <v>47</v>
      </c>
      <c r="F246" s="48">
        <f t="shared" si="21"/>
        <v>51</v>
      </c>
      <c r="H246" t="str">
        <f t="shared" si="22"/>
        <v>10011</v>
      </c>
      <c r="I246" t="str">
        <f t="shared" si="23"/>
        <v>Brille? Ente!</v>
      </c>
      <c r="J246" t="str">
        <f t="shared" si="24"/>
        <v>10</v>
      </c>
      <c r="K246">
        <f>COUNTIF(Strecken!D:D,H246)</f>
        <v>0</v>
      </c>
    </row>
    <row r="247" spans="1:12">
      <c r="A247" t="s">
        <v>470</v>
      </c>
      <c r="B247" s="48">
        <f t="shared" si="21"/>
        <v>14</v>
      </c>
      <c r="C247" s="48">
        <f t="shared" si="21"/>
        <v>20</v>
      </c>
      <c r="D247" s="48">
        <f t="shared" si="21"/>
        <v>32</v>
      </c>
      <c r="E247" s="48">
        <f t="shared" si="20"/>
        <v>50</v>
      </c>
      <c r="F247" s="48">
        <f t="shared" si="21"/>
        <v>54</v>
      </c>
      <c r="H247" t="str">
        <f t="shared" si="22"/>
        <v>10012</v>
      </c>
      <c r="I247" t="str">
        <f t="shared" si="23"/>
        <v>XOSOFOX extended</v>
      </c>
      <c r="J247" t="str">
        <f t="shared" si="24"/>
        <v>12</v>
      </c>
      <c r="K247">
        <f>COUNTIF(Strecken!D:D,H247)</f>
        <v>0</v>
      </c>
    </row>
    <row r="248" spans="1:12">
      <c r="A248" t="s">
        <v>471</v>
      </c>
      <c r="B248" s="48">
        <f t="shared" si="21"/>
        <v>14</v>
      </c>
      <c r="C248" s="48">
        <f t="shared" si="21"/>
        <v>20</v>
      </c>
      <c r="D248" s="48">
        <f t="shared" si="21"/>
        <v>32</v>
      </c>
      <c r="E248" s="48">
        <f t="shared" si="20"/>
        <v>73</v>
      </c>
      <c r="F248" s="48">
        <f t="shared" si="21"/>
        <v>76</v>
      </c>
      <c r="H248" t="str">
        <f t="shared" si="22"/>
        <v>10013</v>
      </c>
      <c r="I248" t="str">
        <f t="shared" si="23"/>
        <v>CraZZZy Crash Challenge - Mit dem Fluss</v>
      </c>
      <c r="J248" t="str">
        <f t="shared" si="24"/>
        <v>8</v>
      </c>
      <c r="K248">
        <f>COUNTIF(Strecken!D:D,H248)</f>
        <v>0</v>
      </c>
    </row>
    <row r="249" spans="1:12" hidden="1">
      <c r="A249" t="s">
        <v>472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20"/>
        <v>73</v>
      </c>
      <c r="F249">
        <f t="shared" si="21"/>
        <v>77</v>
      </c>
      <c r="H249" t="str">
        <f t="shared" si="22"/>
        <v>10014</v>
      </c>
      <c r="I249" t="str">
        <f t="shared" si="23"/>
        <v>CraZZZy Crash Challenge - Wechselseitig</v>
      </c>
      <c r="J249" t="str">
        <f t="shared" si="24"/>
        <v>12</v>
      </c>
      <c r="K249">
        <f>COUNTIF(Strecken!D:D,H249)</f>
        <v>1</v>
      </c>
    </row>
    <row r="250" spans="1:12" hidden="1">
      <c r="A250" t="s">
        <v>473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20"/>
        <v>41</v>
      </c>
      <c r="F250">
        <f t="shared" si="21"/>
        <v>45</v>
      </c>
      <c r="H250" t="str">
        <f t="shared" si="22"/>
        <v>10015</v>
      </c>
      <c r="I250" t="str">
        <f t="shared" si="23"/>
        <v>Circles</v>
      </c>
      <c r="J250" t="str">
        <f t="shared" si="24"/>
        <v>10</v>
      </c>
      <c r="K250">
        <f>COUNTIF(Strecken!D:D,H250)</f>
        <v>1</v>
      </c>
    </row>
    <row r="251" spans="1:12" hidden="1">
      <c r="A251" t="s">
        <v>474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20"/>
        <v>43</v>
      </c>
      <c r="F251">
        <f t="shared" si="21"/>
        <v>46</v>
      </c>
      <c r="H251" t="str">
        <f t="shared" si="22"/>
        <v>10016</v>
      </c>
      <c r="I251" t="str">
        <f t="shared" si="23"/>
        <v>Teach.gif</v>
      </c>
      <c r="J251" t="str">
        <f t="shared" si="24"/>
        <v>4</v>
      </c>
      <c r="K251">
        <f>COUNTIF(Strecken!D:D,H251)</f>
        <v>1</v>
      </c>
    </row>
    <row r="252" spans="1:12">
      <c r="A252" t="s">
        <v>475</v>
      </c>
      <c r="B252" s="48">
        <f t="shared" si="21"/>
        <v>14</v>
      </c>
      <c r="C252" s="48">
        <f t="shared" si="21"/>
        <v>20</v>
      </c>
      <c r="D252" s="48">
        <f t="shared" si="21"/>
        <v>32</v>
      </c>
      <c r="E252" s="48">
        <f t="shared" si="20"/>
        <v>50</v>
      </c>
      <c r="F252" s="48">
        <f t="shared" si="21"/>
        <v>53</v>
      </c>
      <c r="H252" t="str">
        <f t="shared" si="22"/>
        <v>10017</v>
      </c>
      <c r="I252" t="str">
        <f t="shared" si="23"/>
        <v>Kart Clay Pigeon</v>
      </c>
      <c r="J252" t="str">
        <f t="shared" si="24"/>
        <v>6</v>
      </c>
      <c r="K252">
        <f>COUNTIF(Strecken!D:D,H252)</f>
        <v>0</v>
      </c>
      <c r="L252" t="s">
        <v>45</v>
      </c>
    </row>
    <row r="253" spans="1:12">
      <c r="A253" t="s">
        <v>476</v>
      </c>
      <c r="B253" s="48">
        <f t="shared" si="21"/>
        <v>14</v>
      </c>
      <c r="C253" s="48">
        <f t="shared" si="21"/>
        <v>20</v>
      </c>
      <c r="D253" s="48">
        <f t="shared" si="21"/>
        <v>32</v>
      </c>
      <c r="E253" s="48">
        <f t="shared" si="20"/>
        <v>51</v>
      </c>
      <c r="F253" s="48">
        <f t="shared" si="21"/>
        <v>54</v>
      </c>
      <c r="H253" t="str">
        <f t="shared" si="22"/>
        <v>10018</v>
      </c>
      <c r="I253" t="str">
        <f t="shared" si="23"/>
        <v>Kart Whilton Mill</v>
      </c>
      <c r="J253" t="str">
        <f t="shared" si="24"/>
        <v>6</v>
      </c>
      <c r="K253">
        <f>COUNTIF(Strecken!D:D,H253)</f>
        <v>0</v>
      </c>
      <c r="L253" t="s">
        <v>45</v>
      </c>
    </row>
    <row r="254" spans="1:12">
      <c r="A254" t="s">
        <v>477</v>
      </c>
      <c r="B254" s="48">
        <f t="shared" si="21"/>
        <v>14</v>
      </c>
      <c r="C254" s="48">
        <f t="shared" si="21"/>
        <v>20</v>
      </c>
      <c r="D254" s="48">
        <f t="shared" si="21"/>
        <v>32</v>
      </c>
      <c r="E254" s="48">
        <f t="shared" si="20"/>
        <v>46</v>
      </c>
      <c r="F254" s="48">
        <f t="shared" si="21"/>
        <v>49</v>
      </c>
      <c r="H254" t="str">
        <f t="shared" si="22"/>
        <v>10019</v>
      </c>
      <c r="I254" t="str">
        <f t="shared" si="23"/>
        <v>Kart Cumbria</v>
      </c>
      <c r="J254" t="str">
        <f t="shared" si="24"/>
        <v>8</v>
      </c>
      <c r="K254">
        <f>COUNTIF(Strecken!D:D,H254)</f>
        <v>0</v>
      </c>
      <c r="L254" t="s">
        <v>45</v>
      </c>
    </row>
    <row r="255" spans="1:12">
      <c r="A255" t="s">
        <v>478</v>
      </c>
      <c r="B255" s="48">
        <f t="shared" si="21"/>
        <v>14</v>
      </c>
      <c r="C255" s="48">
        <f t="shared" si="21"/>
        <v>20</v>
      </c>
      <c r="D255" s="48">
        <f t="shared" si="21"/>
        <v>32</v>
      </c>
      <c r="E255" s="48">
        <f t="shared" si="20"/>
        <v>43</v>
      </c>
      <c r="F255" s="48">
        <f t="shared" si="21"/>
        <v>46</v>
      </c>
      <c r="H255" t="str">
        <f t="shared" si="22"/>
        <v>10020</v>
      </c>
      <c r="I255" t="str">
        <f t="shared" si="23"/>
        <v>Kart Genk</v>
      </c>
      <c r="J255" t="str">
        <f t="shared" si="24"/>
        <v>6</v>
      </c>
      <c r="K255">
        <f>COUNTIF(Strecken!D:D,H255)</f>
        <v>0</v>
      </c>
      <c r="L255" t="s">
        <v>45</v>
      </c>
    </row>
    <row r="256" spans="1:12">
      <c r="A256" t="s">
        <v>479</v>
      </c>
      <c r="B256" s="48">
        <f t="shared" si="21"/>
        <v>14</v>
      </c>
      <c r="C256" s="48">
        <f t="shared" si="21"/>
        <v>20</v>
      </c>
      <c r="D256" s="48">
        <f t="shared" si="21"/>
        <v>32</v>
      </c>
      <c r="E256" s="48">
        <f t="shared" si="20"/>
        <v>47</v>
      </c>
      <c r="F256" s="48">
        <f t="shared" si="21"/>
        <v>50</v>
      </c>
      <c r="H256" t="str">
        <f t="shared" si="22"/>
        <v>10021</v>
      </c>
      <c r="I256" t="str">
        <f t="shared" si="23"/>
        <v>Kart La Conca</v>
      </c>
      <c r="J256" t="str">
        <f t="shared" si="24"/>
        <v>8</v>
      </c>
      <c r="K256">
        <f>COUNTIF(Strecken!D:D,H256)</f>
        <v>0</v>
      </c>
      <c r="L256" t="s">
        <v>45</v>
      </c>
    </row>
    <row r="257" spans="1:12">
      <c r="A257" t="s">
        <v>480</v>
      </c>
      <c r="B257" s="48">
        <f t="shared" si="21"/>
        <v>14</v>
      </c>
      <c r="C257" s="48">
        <f t="shared" si="21"/>
        <v>20</v>
      </c>
      <c r="D257" s="48">
        <f t="shared" si="21"/>
        <v>32</v>
      </c>
      <c r="E257" s="48">
        <f t="shared" si="20"/>
        <v>46</v>
      </c>
      <c r="F257" s="48">
        <f t="shared" si="21"/>
        <v>49</v>
      </c>
      <c r="H257" t="str">
        <f t="shared" si="22"/>
        <v>10022</v>
      </c>
      <c r="I257" t="str">
        <f t="shared" si="23"/>
        <v>Kart Le Mans</v>
      </c>
      <c r="J257" t="str">
        <f t="shared" si="24"/>
        <v>7</v>
      </c>
      <c r="K257">
        <f>COUNTIF(Strecken!D:D,H257)</f>
        <v>0</v>
      </c>
      <c r="L257" t="s">
        <v>45</v>
      </c>
    </row>
    <row r="258" spans="1:12">
      <c r="A258" t="s">
        <v>481</v>
      </c>
      <c r="B258" s="48">
        <f t="shared" si="21"/>
        <v>14</v>
      </c>
      <c r="C258" s="48">
        <f t="shared" si="21"/>
        <v>20</v>
      </c>
      <c r="D258" s="48">
        <f t="shared" si="21"/>
        <v>32</v>
      </c>
      <c r="E258" s="48">
        <f t="shared" si="20"/>
        <v>45</v>
      </c>
      <c r="F258" s="48">
        <f t="shared" si="21"/>
        <v>48</v>
      </c>
      <c r="H258" t="str">
        <f t="shared" si="22"/>
        <v>10023</v>
      </c>
      <c r="I258" t="str">
        <f t="shared" si="23"/>
        <v>Kart Naples</v>
      </c>
      <c r="J258" t="str">
        <f t="shared" si="24"/>
        <v>6</v>
      </c>
      <c r="K258">
        <f>COUNTIF(Strecken!D:D,H258)</f>
        <v>0</v>
      </c>
      <c r="L258" t="s">
        <v>45</v>
      </c>
    </row>
    <row r="259" spans="1:12">
      <c r="A259" t="s">
        <v>482</v>
      </c>
      <c r="B259" s="48">
        <f t="shared" si="21"/>
        <v>14</v>
      </c>
      <c r="C259" s="48">
        <f t="shared" si="21"/>
        <v>20</v>
      </c>
      <c r="D259" s="48">
        <f t="shared" si="21"/>
        <v>32</v>
      </c>
      <c r="E259" s="48">
        <f t="shared" ref="E259:E283" si="25">FIND(E$1,$A259,D259+2)</f>
        <v>42</v>
      </c>
      <c r="F259" s="48">
        <f t="shared" si="21"/>
        <v>45</v>
      </c>
      <c r="H259" t="str">
        <f t="shared" si="22"/>
        <v>10024</v>
      </c>
      <c r="I259" t="str">
        <f t="shared" si="23"/>
        <v>Kart PFI</v>
      </c>
      <c r="J259" t="str">
        <f t="shared" si="24"/>
        <v>5</v>
      </c>
      <c r="K259">
        <f>COUNTIF(Strecken!D:D,H259)</f>
        <v>0</v>
      </c>
      <c r="L259" t="s">
        <v>45</v>
      </c>
    </row>
    <row r="260" spans="1:12">
      <c r="A260" t="s">
        <v>483</v>
      </c>
      <c r="B260" s="48">
        <f t="shared" si="21"/>
        <v>14</v>
      </c>
      <c r="C260" s="48">
        <f t="shared" si="21"/>
        <v>20</v>
      </c>
      <c r="D260" s="48">
        <f t="shared" si="21"/>
        <v>32</v>
      </c>
      <c r="E260" s="48">
        <f t="shared" si="25"/>
        <v>49</v>
      </c>
      <c r="F260" s="48">
        <f t="shared" si="21"/>
        <v>52</v>
      </c>
      <c r="H260" t="str">
        <f t="shared" si="22"/>
        <v>10025</v>
      </c>
      <c r="I260" t="str">
        <f t="shared" si="23"/>
        <v>Kart Shenington</v>
      </c>
      <c r="J260" t="str">
        <f t="shared" si="24"/>
        <v>5</v>
      </c>
      <c r="K260">
        <f>COUNTIF(Strecken!D:D,H260)</f>
        <v>0</v>
      </c>
      <c r="L260" t="s">
        <v>45</v>
      </c>
    </row>
    <row r="261" spans="1:12">
      <c r="A261" t="s">
        <v>484</v>
      </c>
      <c r="B261" s="48">
        <f t="shared" si="21"/>
        <v>14</v>
      </c>
      <c r="C261" s="48">
        <f t="shared" si="21"/>
        <v>20</v>
      </c>
      <c r="D261" s="48">
        <f t="shared" si="21"/>
        <v>32</v>
      </c>
      <c r="E261" s="48">
        <f t="shared" si="25"/>
        <v>50</v>
      </c>
      <c r="F261" s="48">
        <f t="shared" si="21"/>
        <v>53</v>
      </c>
      <c r="H261" t="str">
        <f t="shared" si="22"/>
        <v>10026</v>
      </c>
      <c r="I261" t="str">
        <f t="shared" si="23"/>
        <v>Kart South Garda</v>
      </c>
      <c r="J261" t="str">
        <f t="shared" si="24"/>
        <v>6</v>
      </c>
      <c r="K261">
        <f>COUNTIF(Strecken!D:D,H261)</f>
        <v>0</v>
      </c>
      <c r="L261" t="s">
        <v>45</v>
      </c>
    </row>
    <row r="262" spans="1:12">
      <c r="A262" t="s">
        <v>485</v>
      </c>
      <c r="B262" s="48">
        <f t="shared" si="21"/>
        <v>14</v>
      </c>
      <c r="C262" s="48">
        <f t="shared" si="21"/>
        <v>20</v>
      </c>
      <c r="D262" s="48">
        <f t="shared" si="21"/>
        <v>32</v>
      </c>
      <c r="E262" s="48">
        <f t="shared" si="25"/>
        <v>46</v>
      </c>
      <c r="F262" s="48">
        <f t="shared" si="21"/>
        <v>49</v>
      </c>
      <c r="H262" t="str">
        <f t="shared" si="22"/>
        <v>10027</v>
      </c>
      <c r="I262" t="str">
        <f t="shared" si="23"/>
        <v>Sharkaronado</v>
      </c>
      <c r="J262" t="str">
        <f t="shared" si="24"/>
        <v>4</v>
      </c>
      <c r="K262">
        <f>COUNTIF(Strecken!D:D,H262)</f>
        <v>0</v>
      </c>
    </row>
    <row r="263" spans="1:12">
      <c r="A263" t="s">
        <v>486</v>
      </c>
      <c r="B263" s="48">
        <f t="shared" si="21"/>
        <v>14</v>
      </c>
      <c r="C263" s="48">
        <f t="shared" si="21"/>
        <v>20</v>
      </c>
      <c r="D263" s="48">
        <f t="shared" si="21"/>
        <v>32</v>
      </c>
      <c r="E263" s="48">
        <f t="shared" si="25"/>
        <v>45</v>
      </c>
      <c r="F263" s="48">
        <f t="shared" si="21"/>
        <v>48</v>
      </c>
      <c r="H263" t="str">
        <f t="shared" si="22"/>
        <v>10028</v>
      </c>
      <c r="I263" t="str">
        <f t="shared" si="23"/>
        <v>Rock'n'roll</v>
      </c>
      <c r="J263" t="str">
        <f t="shared" si="24"/>
        <v>6</v>
      </c>
      <c r="K263">
        <f>COUNTIF(Strecken!D:D,H263)</f>
        <v>0</v>
      </c>
      <c r="L263" t="s">
        <v>45</v>
      </c>
    </row>
    <row r="264" spans="1:12">
      <c r="A264" t="s">
        <v>487</v>
      </c>
      <c r="B264" s="48">
        <f t="shared" si="21"/>
        <v>14</v>
      </c>
      <c r="C264" s="48">
        <f t="shared" si="21"/>
        <v>20</v>
      </c>
      <c r="D264" s="48">
        <f t="shared" si="21"/>
        <v>32</v>
      </c>
      <c r="E264" s="48">
        <f t="shared" si="25"/>
        <v>61</v>
      </c>
      <c r="F264" s="48">
        <f t="shared" si="21"/>
        <v>64</v>
      </c>
      <c r="H264" t="str">
        <f t="shared" si="22"/>
        <v>10029</v>
      </c>
      <c r="I264" t="str">
        <f t="shared" si="23"/>
        <v>Sly-Hindernisse - Einseitig</v>
      </c>
      <c r="J264" t="str">
        <f t="shared" si="24"/>
        <v>9</v>
      </c>
      <c r="K264">
        <f>COUNTIF(Strecken!D:D,H264)</f>
        <v>0</v>
      </c>
    </row>
    <row r="265" spans="1:12">
      <c r="A265" t="s">
        <v>488</v>
      </c>
      <c r="B265" s="48">
        <f t="shared" si="21"/>
        <v>14</v>
      </c>
      <c r="C265" s="48">
        <f t="shared" si="21"/>
        <v>20</v>
      </c>
      <c r="D265" s="48">
        <f t="shared" si="21"/>
        <v>32</v>
      </c>
      <c r="E265" s="48">
        <f t="shared" si="25"/>
        <v>59</v>
      </c>
      <c r="F265" s="48">
        <f t="shared" si="21"/>
        <v>62</v>
      </c>
      <c r="H265" t="str">
        <f t="shared" si="22"/>
        <v>10032</v>
      </c>
      <c r="I265" t="str">
        <f t="shared" si="23"/>
        <v>Doppelquadrat-Rundstrecke</v>
      </c>
      <c r="J265" t="str">
        <f t="shared" si="24"/>
        <v>7</v>
      </c>
      <c r="K265">
        <f>COUNTIF(Strecken!D:D,H265)</f>
        <v>0</v>
      </c>
    </row>
    <row r="266" spans="1:12">
      <c r="A266" t="s">
        <v>489</v>
      </c>
      <c r="B266" s="48">
        <f t="shared" si="21"/>
        <v>14</v>
      </c>
      <c r="C266" s="48">
        <f t="shared" si="21"/>
        <v>20</v>
      </c>
      <c r="D266" s="48">
        <f t="shared" si="21"/>
        <v>32</v>
      </c>
      <c r="E266" s="48">
        <f t="shared" si="25"/>
        <v>54</v>
      </c>
      <c r="F266" s="48">
        <f t="shared" si="21"/>
        <v>57</v>
      </c>
      <c r="H266" t="str">
        <f t="shared" si="22"/>
        <v>10033</v>
      </c>
      <c r="I266" t="str">
        <f t="shared" si="23"/>
        <v>Sayris Zauberwuerfel</v>
      </c>
      <c r="J266" t="str">
        <f t="shared" si="24"/>
        <v>6</v>
      </c>
      <c r="K266">
        <f>COUNTIF(Strecken!D:D,H266)</f>
        <v>0</v>
      </c>
    </row>
    <row r="267" spans="1:12">
      <c r="A267" t="s">
        <v>490</v>
      </c>
      <c r="B267" s="48">
        <f t="shared" si="21"/>
        <v>14</v>
      </c>
      <c r="C267" s="48">
        <f t="shared" si="21"/>
        <v>20</v>
      </c>
      <c r="D267" s="48">
        <f t="shared" si="21"/>
        <v>32</v>
      </c>
      <c r="E267" s="48">
        <f t="shared" si="25"/>
        <v>54</v>
      </c>
      <c r="F267" s="48">
        <f t="shared" si="21"/>
        <v>57</v>
      </c>
      <c r="H267" t="str">
        <f t="shared" si="22"/>
        <v>10035</v>
      </c>
      <c r="I267" t="str">
        <f t="shared" si="23"/>
        <v>goodysayribaer Karte</v>
      </c>
      <c r="J267" t="str">
        <f t="shared" si="24"/>
        <v>5</v>
      </c>
      <c r="K267">
        <f>COUNTIF(Strecken!D:D,H267)</f>
        <v>0</v>
      </c>
    </row>
    <row r="268" spans="1:12">
      <c r="A268" t="s">
        <v>491</v>
      </c>
      <c r="B268" s="48">
        <f t="shared" si="21"/>
        <v>14</v>
      </c>
      <c r="C268" s="48">
        <f t="shared" si="21"/>
        <v>20</v>
      </c>
      <c r="D268" s="48">
        <f t="shared" si="21"/>
        <v>32</v>
      </c>
      <c r="E268" s="48">
        <f t="shared" si="25"/>
        <v>41</v>
      </c>
      <c r="F268" s="48">
        <f t="shared" si="21"/>
        <v>44</v>
      </c>
      <c r="H268" t="str">
        <f t="shared" si="22"/>
        <v>10036</v>
      </c>
      <c r="I268" t="str">
        <f t="shared" si="23"/>
        <v>InvFish</v>
      </c>
      <c r="J268" t="str">
        <f t="shared" si="24"/>
        <v>5</v>
      </c>
      <c r="K268">
        <f>COUNTIF(Strecken!D:D,H268)</f>
        <v>0</v>
      </c>
    </row>
    <row r="269" spans="1:12">
      <c r="A269" t="s">
        <v>492</v>
      </c>
      <c r="B269" s="48">
        <f t="shared" si="21"/>
        <v>14</v>
      </c>
      <c r="C269" s="48">
        <f t="shared" si="21"/>
        <v>20</v>
      </c>
      <c r="D269" s="48">
        <f t="shared" si="21"/>
        <v>32</v>
      </c>
      <c r="E269" s="48">
        <f t="shared" si="25"/>
        <v>41</v>
      </c>
      <c r="F269" s="48">
        <f t="shared" si="21"/>
        <v>44</v>
      </c>
      <c r="H269" t="str">
        <f t="shared" si="22"/>
        <v>10038</v>
      </c>
      <c r="I269" t="str">
        <f t="shared" si="23"/>
        <v>SD Card</v>
      </c>
      <c r="J269" t="str">
        <f t="shared" si="24"/>
        <v>6</v>
      </c>
      <c r="K269">
        <f>COUNTIF(Strecken!D:D,H269)</f>
        <v>0</v>
      </c>
    </row>
    <row r="270" spans="1:12">
      <c r="A270" t="s">
        <v>493</v>
      </c>
      <c r="B270" s="48">
        <f t="shared" si="21"/>
        <v>14</v>
      </c>
      <c r="C270" s="48">
        <f t="shared" si="21"/>
        <v>20</v>
      </c>
      <c r="D270" s="48">
        <f t="shared" si="21"/>
        <v>32</v>
      </c>
      <c r="E270" s="48">
        <f t="shared" si="25"/>
        <v>43</v>
      </c>
      <c r="F270" s="48">
        <f t="shared" si="21"/>
        <v>46</v>
      </c>
      <c r="H270" t="str">
        <f t="shared" si="22"/>
        <v>10039</v>
      </c>
      <c r="I270" t="str">
        <f t="shared" si="23"/>
        <v>Tempelhof</v>
      </c>
      <c r="J270" t="str">
        <f t="shared" si="24"/>
        <v>8</v>
      </c>
      <c r="K270">
        <f>COUNTIF(Strecken!D:D,H270)</f>
        <v>0</v>
      </c>
      <c r="L270" t="s">
        <v>45</v>
      </c>
    </row>
    <row r="271" spans="1:12">
      <c r="A271" t="s">
        <v>494</v>
      </c>
      <c r="B271" s="48">
        <f t="shared" si="21"/>
        <v>14</v>
      </c>
      <c r="C271" s="48">
        <f t="shared" si="21"/>
        <v>20</v>
      </c>
      <c r="D271" s="48">
        <f t="shared" si="21"/>
        <v>32</v>
      </c>
      <c r="E271" s="48">
        <f t="shared" si="25"/>
        <v>46</v>
      </c>
      <c r="F271" s="48">
        <f t="shared" si="21"/>
        <v>50</v>
      </c>
      <c r="H271" t="str">
        <f t="shared" si="22"/>
        <v>10041</v>
      </c>
      <c r="I271" t="str">
        <f t="shared" si="23"/>
        <v>TXL for ever</v>
      </c>
      <c r="J271" t="str">
        <f t="shared" si="24"/>
        <v>15</v>
      </c>
      <c r="K271">
        <f>COUNTIF(Strecken!D:D,H271)</f>
        <v>0</v>
      </c>
      <c r="L271" t="s">
        <v>45</v>
      </c>
    </row>
    <row r="272" spans="1:12">
      <c r="A272" t="s">
        <v>495</v>
      </c>
      <c r="B272" s="48">
        <f t="shared" si="21"/>
        <v>14</v>
      </c>
      <c r="C272" s="48">
        <f t="shared" si="21"/>
        <v>20</v>
      </c>
      <c r="D272" s="48">
        <f t="shared" si="21"/>
        <v>32</v>
      </c>
      <c r="E272" s="48">
        <f t="shared" si="25"/>
        <v>53</v>
      </c>
      <c r="F272" s="48">
        <f t="shared" si="21"/>
        <v>57</v>
      </c>
      <c r="H272" t="str">
        <f t="shared" si="22"/>
        <v>10042</v>
      </c>
      <c r="I272" t="str">
        <f t="shared" si="23"/>
        <v>TXL - Departure 26R</v>
      </c>
      <c r="J272" t="str">
        <f t="shared" si="24"/>
        <v>14</v>
      </c>
      <c r="K272">
        <f>COUNTIF(Strecken!D:D,H272)</f>
        <v>0</v>
      </c>
      <c r="L272" t="s">
        <v>45</v>
      </c>
    </row>
    <row r="273" spans="1:11">
      <c r="A273" t="s">
        <v>496</v>
      </c>
      <c r="B273" s="48">
        <f t="shared" si="21"/>
        <v>14</v>
      </c>
      <c r="C273" s="48">
        <f t="shared" si="21"/>
        <v>20</v>
      </c>
      <c r="D273" s="48">
        <f t="shared" si="21"/>
        <v>32</v>
      </c>
      <c r="E273" s="48">
        <f t="shared" si="25"/>
        <v>50</v>
      </c>
      <c r="F273" s="48">
        <f t="shared" si="21"/>
        <v>53</v>
      </c>
      <c r="H273" t="str">
        <f t="shared" si="22"/>
        <v>10043</v>
      </c>
      <c r="I273" t="str">
        <f t="shared" si="23"/>
        <v>Karolettenpapier</v>
      </c>
      <c r="J273" t="str">
        <f t="shared" si="24"/>
        <v>5</v>
      </c>
      <c r="K273">
        <f>COUNTIF(Strecken!D:D,H273)</f>
        <v>0</v>
      </c>
    </row>
    <row r="274" spans="1:11">
      <c r="A274" t="s">
        <v>497</v>
      </c>
      <c r="B274" s="48">
        <f t="shared" si="21"/>
        <v>14</v>
      </c>
      <c r="C274" s="48">
        <f t="shared" si="21"/>
        <v>20</v>
      </c>
      <c r="D274" s="48">
        <f t="shared" si="21"/>
        <v>32</v>
      </c>
      <c r="E274" s="48">
        <f t="shared" si="25"/>
        <v>38</v>
      </c>
      <c r="F274" s="48">
        <f t="shared" si="21"/>
        <v>41</v>
      </c>
      <c r="H274" t="str">
        <f t="shared" si="22"/>
        <v>10044</v>
      </c>
      <c r="I274" t="str">
        <f t="shared" si="23"/>
        <v>Shit</v>
      </c>
      <c r="J274" t="str">
        <f t="shared" si="24"/>
        <v>5</v>
      </c>
      <c r="K274">
        <f>COUNTIF(Strecken!D:D,H274)</f>
        <v>0</v>
      </c>
    </row>
    <row r="275" spans="1:11">
      <c r="A275" t="s">
        <v>498</v>
      </c>
      <c r="B275" s="48">
        <f t="shared" si="21"/>
        <v>14</v>
      </c>
      <c r="C275" s="48">
        <f t="shared" si="21"/>
        <v>20</v>
      </c>
      <c r="D275" s="48">
        <f t="shared" si="21"/>
        <v>32</v>
      </c>
      <c r="E275" s="48">
        <f t="shared" si="25"/>
        <v>37</v>
      </c>
      <c r="F275" s="48">
        <f t="shared" si="21"/>
        <v>40</v>
      </c>
      <c r="H275" t="str">
        <f t="shared" si="22"/>
        <v>10045</v>
      </c>
      <c r="I275" t="str">
        <f t="shared" si="23"/>
        <v>Klo</v>
      </c>
      <c r="J275" t="str">
        <f t="shared" si="24"/>
        <v>6</v>
      </c>
      <c r="K275">
        <f>COUNTIF(Strecken!D:D,H275)</f>
        <v>0</v>
      </c>
    </row>
    <row r="276" spans="1:11">
      <c r="A276" t="s">
        <v>499</v>
      </c>
      <c r="B276" s="48">
        <f t="shared" si="21"/>
        <v>14</v>
      </c>
      <c r="C276" s="48">
        <f t="shared" si="21"/>
        <v>20</v>
      </c>
      <c r="D276" s="48">
        <f t="shared" si="21"/>
        <v>32</v>
      </c>
      <c r="E276" s="48">
        <f t="shared" si="25"/>
        <v>40</v>
      </c>
      <c r="F276" s="48">
        <f t="shared" si="21"/>
        <v>43</v>
      </c>
      <c r="H276" t="str">
        <f t="shared" si="22"/>
        <v>10046</v>
      </c>
      <c r="I276" t="str">
        <f t="shared" si="23"/>
        <v>Eisbär</v>
      </c>
      <c r="J276" t="str">
        <f t="shared" si="24"/>
        <v>6</v>
      </c>
      <c r="K276">
        <f>COUNTIF(Strecken!D:D,H276)</f>
        <v>0</v>
      </c>
    </row>
    <row r="277" spans="1:11">
      <c r="A277" t="s">
        <v>500</v>
      </c>
      <c r="B277" s="48">
        <f t="shared" si="21"/>
        <v>14</v>
      </c>
      <c r="C277" s="48">
        <f t="shared" si="21"/>
        <v>20</v>
      </c>
      <c r="D277" s="48">
        <f t="shared" si="21"/>
        <v>32</v>
      </c>
      <c r="E277" s="48">
        <f t="shared" si="25"/>
        <v>57</v>
      </c>
      <c r="F277" s="48">
        <f t="shared" si="21"/>
        <v>60</v>
      </c>
      <c r="H277" t="str">
        <f t="shared" si="22"/>
        <v>10047</v>
      </c>
      <c r="I277" t="str">
        <f t="shared" si="23"/>
        <v>KUSEs Minikarocampkarte</v>
      </c>
      <c r="J277" t="str">
        <f t="shared" si="24"/>
        <v>5</v>
      </c>
      <c r="K277">
        <f>COUNTIF(Strecken!D:D,H277)</f>
        <v>0</v>
      </c>
    </row>
    <row r="278" spans="1:11">
      <c r="A278" t="s">
        <v>501</v>
      </c>
      <c r="B278" s="48">
        <f t="shared" si="21"/>
        <v>14</v>
      </c>
      <c r="C278" s="48">
        <f t="shared" si="21"/>
        <v>20</v>
      </c>
      <c r="D278" s="48">
        <f t="shared" si="21"/>
        <v>32</v>
      </c>
      <c r="E278" s="48">
        <f t="shared" si="25"/>
        <v>55</v>
      </c>
      <c r="F278" s="48">
        <f t="shared" si="21"/>
        <v>58</v>
      </c>
      <c r="H278" t="str">
        <f t="shared" si="22"/>
        <v>10048</v>
      </c>
      <c r="I278" t="str">
        <f t="shared" si="23"/>
        <v>KaKiWo - Minikarocamp</v>
      </c>
      <c r="J278" t="str">
        <f t="shared" si="24"/>
        <v>5</v>
      </c>
      <c r="K278">
        <f>COUNTIF(Strecken!D:D,H278)</f>
        <v>0</v>
      </c>
    </row>
    <row r="279" spans="1:11">
      <c r="A279" t="s">
        <v>502</v>
      </c>
      <c r="B279" s="48">
        <f t="shared" si="21"/>
        <v>14</v>
      </c>
      <c r="C279" s="48">
        <f t="shared" si="21"/>
        <v>20</v>
      </c>
      <c r="D279" s="48">
        <f t="shared" si="21"/>
        <v>32</v>
      </c>
      <c r="E279" s="48">
        <f t="shared" si="25"/>
        <v>53</v>
      </c>
      <c r="F279" s="48">
        <f t="shared" si="21"/>
        <v>56</v>
      </c>
      <c r="H279" t="str">
        <f t="shared" si="22"/>
        <v>10049</v>
      </c>
      <c r="I279" t="str">
        <f t="shared" si="23"/>
        <v>HAKA - Minikarocamp</v>
      </c>
      <c r="J279" t="str">
        <f t="shared" si="24"/>
        <v>3</v>
      </c>
      <c r="K279">
        <f>COUNTIF(Strecken!D:D,H279)</f>
        <v>0</v>
      </c>
    </row>
    <row r="280" spans="1:11">
      <c r="A280" t="s">
        <v>503</v>
      </c>
      <c r="B280" s="48">
        <f t="shared" si="21"/>
        <v>14</v>
      </c>
      <c r="C280" s="48">
        <f t="shared" si="21"/>
        <v>20</v>
      </c>
      <c r="D280" s="48">
        <f t="shared" si="21"/>
        <v>32</v>
      </c>
      <c r="E280" s="48">
        <f t="shared" si="25"/>
        <v>40</v>
      </c>
      <c r="F280" s="48">
        <f t="shared" si="21"/>
        <v>43</v>
      </c>
      <c r="H280" t="str">
        <f t="shared" si="22"/>
        <v>10050</v>
      </c>
      <c r="I280" t="str">
        <f t="shared" si="23"/>
        <v>Seeaal</v>
      </c>
      <c r="J280" t="str">
        <f t="shared" si="24"/>
        <v>3</v>
      </c>
      <c r="K280">
        <f>COUNTIF(Strecken!D:D,H280)</f>
        <v>0</v>
      </c>
    </row>
    <row r="281" spans="1:11">
      <c r="A281" t="s">
        <v>504</v>
      </c>
      <c r="B281" s="48">
        <f t="shared" si="21"/>
        <v>14</v>
      </c>
      <c r="C281" s="48">
        <f t="shared" si="21"/>
        <v>20</v>
      </c>
      <c r="D281" s="48">
        <f t="shared" si="21"/>
        <v>32</v>
      </c>
      <c r="E281" s="48">
        <f t="shared" si="25"/>
        <v>42</v>
      </c>
      <c r="F281" s="48">
        <f t="shared" si="21"/>
        <v>45</v>
      </c>
      <c r="H281" t="str">
        <f t="shared" si="22"/>
        <v>10051</v>
      </c>
      <c r="I281" t="str">
        <f t="shared" si="23"/>
        <v>Geocache</v>
      </c>
      <c r="J281" t="str">
        <f t="shared" si="24"/>
        <v>5</v>
      </c>
      <c r="K281">
        <f>COUNTIF(Strecken!D:D,H281)</f>
        <v>0</v>
      </c>
    </row>
    <row r="282" spans="1:11">
      <c r="A282" t="s">
        <v>505</v>
      </c>
      <c r="B282" s="48">
        <f t="shared" si="21"/>
        <v>14</v>
      </c>
      <c r="C282" s="48">
        <f t="shared" si="21"/>
        <v>20</v>
      </c>
      <c r="D282" s="48">
        <f t="shared" si="21"/>
        <v>32</v>
      </c>
      <c r="E282" s="48">
        <f t="shared" si="25"/>
        <v>47</v>
      </c>
      <c r="F282" s="48">
        <f t="shared" si="21"/>
        <v>51</v>
      </c>
      <c r="H282" t="str">
        <f t="shared" si="22"/>
        <v>10053</v>
      </c>
      <c r="I282" t="str">
        <f t="shared" si="23"/>
        <v>Karocamp 2022</v>
      </c>
      <c r="J282" t="str">
        <f t="shared" si="24"/>
        <v>10</v>
      </c>
      <c r="K282">
        <f>COUNTIF(Strecken!D:D,H282)</f>
        <v>0</v>
      </c>
    </row>
    <row r="283" spans="1:11">
      <c r="A283" t="s">
        <v>506</v>
      </c>
      <c r="B283" s="48">
        <f t="shared" si="21"/>
        <v>14</v>
      </c>
      <c r="C283" s="48">
        <f t="shared" si="21"/>
        <v>20</v>
      </c>
      <c r="D283" s="48">
        <f t="shared" si="21"/>
        <v>32</v>
      </c>
      <c r="E283" s="48">
        <f t="shared" si="25"/>
        <v>108</v>
      </c>
      <c r="F283" s="48">
        <f t="shared" si="21"/>
        <v>112</v>
      </c>
      <c r="H283" t="str">
        <f t="shared" si="22"/>
        <v>10054</v>
      </c>
      <c r="I283" t="str">
        <f t="shared" si="23"/>
        <v>Kommt Kili? Konnektivität kaputt. Kili kriegt Krise, kapituliert komplett.</v>
      </c>
      <c r="J283" t="str">
        <f t="shared" si="24"/>
        <v>10</v>
      </c>
      <c r="K283">
        <f>COUNTIF(Strecken!D:D,H283)</f>
        <v>0</v>
      </c>
    </row>
  </sheetData>
  <sortState xmlns:xlrd2="http://schemas.microsoft.com/office/spreadsheetml/2017/richdata2" ref="A2:J21">
    <sortCondition descending="1" ref="J2:J21"/>
  </sortState>
  <conditionalFormatting sqref="K1:K1048576">
    <cfRule type="cellIs" dxfId="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Rennanzahl</vt:lpstr>
      <vt:lpstr>Clustering</vt:lpstr>
      <vt:lpstr>Alle Karten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2022-09-12T16:06:09Z</dcterms:modified>
</cp:coreProperties>
</file>