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ivate\JVerkin\projects\KaroToolsCollection\CraZZZy Crash Challenge\"/>
    </mc:Choice>
  </mc:AlternateContent>
  <xr:revisionPtr revIDLastSave="0" documentId="13_ncr:1_{55F9A658-0CB4-419B-81C8-2ABBA7B39F87}" xr6:coauthVersionLast="47" xr6:coauthVersionMax="47" xr10:uidLastSave="{00000000-0000-0000-0000-000000000000}"/>
  <bookViews>
    <workbookView xWindow="12900" yWindow="30" windowWidth="25770" windowHeight="18810" xr2:uid="{00000000-000D-0000-FFFF-FFFF00000000}"/>
  </bookViews>
  <sheets>
    <sheet name="Teilnehmer" sheetId="1" r:id="rId1"/>
    <sheet name="Strecken" sheetId="2" r:id="rId2"/>
    <sheet name="Alle Karten" sheetId="5" r:id="rId3"/>
    <sheet name="Rennanzahl" sheetId="4" r:id="rId4"/>
    <sheet name="Clustering" sheetId="6" r:id="rId5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24" i="1"/>
  <c r="C8" i="1"/>
  <c r="C34" i="1"/>
  <c r="C76" i="1"/>
  <c r="C59" i="1"/>
  <c r="C35" i="1"/>
  <c r="C32" i="1"/>
  <c r="C67" i="1"/>
  <c r="C72" i="1"/>
  <c r="C64" i="1"/>
  <c r="C39" i="1"/>
  <c r="J117" i="2"/>
  <c r="L117" i="2"/>
  <c r="J116" i="2"/>
  <c r="C2" i="1"/>
  <c r="C3" i="1"/>
  <c r="C4" i="1"/>
  <c r="C5" i="1"/>
  <c r="C6" i="1"/>
  <c r="C7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25" i="1"/>
  <c r="C26" i="1"/>
  <c r="C27" i="1"/>
  <c r="C28" i="1"/>
  <c r="C29" i="1"/>
  <c r="C30" i="1"/>
  <c r="C31" i="1"/>
  <c r="C33" i="1"/>
  <c r="C36" i="1"/>
  <c r="C37" i="1"/>
  <c r="C38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1" i="1"/>
  <c r="C62" i="1"/>
  <c r="C63" i="1"/>
  <c r="C65" i="1"/>
  <c r="C66" i="1"/>
  <c r="C68" i="1"/>
  <c r="C69" i="1"/>
  <c r="C70" i="1"/>
  <c r="C71" i="1"/>
  <c r="C73" i="1"/>
  <c r="C74" i="1"/>
  <c r="C75" i="1"/>
  <c r="C77" i="1"/>
  <c r="C78" i="1"/>
  <c r="C79" i="1"/>
  <c r="C80" i="1"/>
  <c r="C81" i="1"/>
  <c r="C82" i="1"/>
  <c r="F18" i="2"/>
  <c r="F60" i="2"/>
  <c r="F81" i="2"/>
  <c r="F107" i="2"/>
  <c r="F39" i="2"/>
  <c r="F2" i="2"/>
  <c r="I86" i="1" l="1"/>
  <c r="H86" i="1"/>
  <c r="G86" i="1"/>
  <c r="I87" i="1"/>
  <c r="I85" i="1"/>
  <c r="I84" i="1"/>
  <c r="I83" i="1"/>
  <c r="J113" i="2"/>
  <c r="J112" i="2"/>
  <c r="J111" i="2"/>
  <c r="J110" i="2"/>
  <c r="J109" i="2"/>
  <c r="J118" i="2"/>
  <c r="J115" i="2"/>
  <c r="J114" i="2"/>
  <c r="J123" i="2"/>
  <c r="J122" i="2"/>
  <c r="J121" i="2"/>
  <c r="J120" i="2"/>
  <c r="J119" i="2"/>
  <c r="J128" i="2"/>
  <c r="J127" i="2"/>
  <c r="J126" i="2"/>
  <c r="J125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8" i="2"/>
  <c r="L109" i="2"/>
  <c r="L110" i="2"/>
  <c r="L111" i="2"/>
  <c r="L112" i="2"/>
  <c r="L113" i="2"/>
  <c r="L114" i="2"/>
  <c r="L115" i="2"/>
  <c r="L116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B287" i="5" l="1"/>
  <c r="C287" i="5"/>
  <c r="D287" i="5"/>
  <c r="E287" i="5"/>
  <c r="F287" i="5"/>
  <c r="B288" i="5"/>
  <c r="C288" i="5"/>
  <c r="D288" i="5"/>
  <c r="E288" i="5"/>
  <c r="J288" i="5" s="1"/>
  <c r="F288" i="5"/>
  <c r="L290" i="5"/>
  <c r="B286" i="5"/>
  <c r="C286" i="5"/>
  <c r="D286" i="5"/>
  <c r="E286" i="5"/>
  <c r="F286" i="5"/>
  <c r="B285" i="5"/>
  <c r="C285" i="5"/>
  <c r="D285" i="5"/>
  <c r="E285" i="5"/>
  <c r="F285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F14" i="5"/>
  <c r="B284" i="5"/>
  <c r="C284" i="5"/>
  <c r="D284" i="5"/>
  <c r="F284" i="5"/>
  <c r="K107" i="2" a="1"/>
  <c r="K107" i="2" s="1"/>
  <c r="L107" i="2" s="1"/>
  <c r="L289" i="5"/>
  <c r="B34" i="5"/>
  <c r="C34" i="5"/>
  <c r="D34" i="5"/>
  <c r="F34" i="5"/>
  <c r="B35" i="5"/>
  <c r="C35" i="5"/>
  <c r="D35" i="5"/>
  <c r="F35" i="5"/>
  <c r="B36" i="5"/>
  <c r="C36" i="5"/>
  <c r="D36" i="5"/>
  <c r="F36" i="5"/>
  <c r="B37" i="5"/>
  <c r="C37" i="5"/>
  <c r="D37" i="5"/>
  <c r="F37" i="5"/>
  <c r="J37" i="5" s="1"/>
  <c r="B38" i="5"/>
  <c r="C38" i="5"/>
  <c r="D38" i="5"/>
  <c r="F38" i="5"/>
  <c r="B39" i="5"/>
  <c r="C39" i="5"/>
  <c r="D39" i="5"/>
  <c r="F39" i="5"/>
  <c r="B40" i="5"/>
  <c r="C40" i="5"/>
  <c r="D40" i="5"/>
  <c r="F40" i="5"/>
  <c r="B41" i="5"/>
  <c r="C41" i="5"/>
  <c r="D41" i="5"/>
  <c r="F41" i="5"/>
  <c r="B42" i="5"/>
  <c r="C42" i="5"/>
  <c r="D42" i="5"/>
  <c r="F42" i="5"/>
  <c r="B43" i="5"/>
  <c r="C43" i="5"/>
  <c r="D43" i="5"/>
  <c r="F43" i="5"/>
  <c r="B44" i="5"/>
  <c r="C44" i="5"/>
  <c r="D44" i="5"/>
  <c r="F44" i="5"/>
  <c r="B45" i="5"/>
  <c r="C45" i="5"/>
  <c r="D45" i="5"/>
  <c r="F45" i="5"/>
  <c r="B46" i="5"/>
  <c r="C46" i="5"/>
  <c r="D46" i="5"/>
  <c r="F46" i="5"/>
  <c r="B47" i="5"/>
  <c r="C47" i="5"/>
  <c r="D47" i="5"/>
  <c r="F47" i="5"/>
  <c r="B48" i="5"/>
  <c r="C48" i="5"/>
  <c r="D48" i="5"/>
  <c r="F48" i="5"/>
  <c r="B49" i="5"/>
  <c r="C49" i="5"/>
  <c r="D49" i="5"/>
  <c r="F49" i="5"/>
  <c r="J49" i="5" s="1"/>
  <c r="B50" i="5"/>
  <c r="C50" i="5"/>
  <c r="D50" i="5"/>
  <c r="F50" i="5"/>
  <c r="B51" i="5"/>
  <c r="C51" i="5"/>
  <c r="D51" i="5"/>
  <c r="F51" i="5"/>
  <c r="B52" i="5"/>
  <c r="C52" i="5"/>
  <c r="D52" i="5"/>
  <c r="F52" i="5"/>
  <c r="B53" i="5"/>
  <c r="C53" i="5"/>
  <c r="D53" i="5"/>
  <c r="F53" i="5"/>
  <c r="B54" i="5"/>
  <c r="C54" i="5"/>
  <c r="D54" i="5"/>
  <c r="F54" i="5"/>
  <c r="B55" i="5"/>
  <c r="C55" i="5"/>
  <c r="D55" i="5"/>
  <c r="F55" i="5"/>
  <c r="B56" i="5"/>
  <c r="C56" i="5"/>
  <c r="D56" i="5"/>
  <c r="F56" i="5"/>
  <c r="B57" i="5"/>
  <c r="C57" i="5"/>
  <c r="D57" i="5"/>
  <c r="F57" i="5"/>
  <c r="B58" i="5"/>
  <c r="C58" i="5"/>
  <c r="D58" i="5"/>
  <c r="F58" i="5"/>
  <c r="B59" i="5"/>
  <c r="C59" i="5"/>
  <c r="D59" i="5"/>
  <c r="F59" i="5"/>
  <c r="B60" i="5"/>
  <c r="C60" i="5"/>
  <c r="D60" i="5"/>
  <c r="F60" i="5"/>
  <c r="B61" i="5"/>
  <c r="C61" i="5"/>
  <c r="D61" i="5"/>
  <c r="F61" i="5"/>
  <c r="J61" i="5" s="1"/>
  <c r="B62" i="5"/>
  <c r="C62" i="5"/>
  <c r="D62" i="5"/>
  <c r="F62" i="5"/>
  <c r="B63" i="5"/>
  <c r="C63" i="5"/>
  <c r="D63" i="5"/>
  <c r="F63" i="5"/>
  <c r="B64" i="5"/>
  <c r="C64" i="5"/>
  <c r="D64" i="5"/>
  <c r="F64" i="5"/>
  <c r="B65" i="5"/>
  <c r="C65" i="5"/>
  <c r="D65" i="5"/>
  <c r="F65" i="5"/>
  <c r="B66" i="5"/>
  <c r="C66" i="5"/>
  <c r="D66" i="5"/>
  <c r="F66" i="5"/>
  <c r="B67" i="5"/>
  <c r="C67" i="5"/>
  <c r="D67" i="5"/>
  <c r="F67" i="5"/>
  <c r="B68" i="5"/>
  <c r="C68" i="5"/>
  <c r="D68" i="5"/>
  <c r="F68" i="5"/>
  <c r="B69" i="5"/>
  <c r="C69" i="5"/>
  <c r="D69" i="5"/>
  <c r="F69" i="5"/>
  <c r="B70" i="5"/>
  <c r="C70" i="5"/>
  <c r="D70" i="5"/>
  <c r="F70" i="5"/>
  <c r="B71" i="5"/>
  <c r="C71" i="5"/>
  <c r="D71" i="5"/>
  <c r="F71" i="5"/>
  <c r="B72" i="5"/>
  <c r="C72" i="5"/>
  <c r="D72" i="5"/>
  <c r="F72" i="5"/>
  <c r="B73" i="5"/>
  <c r="C73" i="5"/>
  <c r="D73" i="5"/>
  <c r="F73" i="5"/>
  <c r="B74" i="5"/>
  <c r="C74" i="5"/>
  <c r="D74" i="5"/>
  <c r="F74" i="5"/>
  <c r="B75" i="5"/>
  <c r="C75" i="5"/>
  <c r="D75" i="5"/>
  <c r="F75" i="5"/>
  <c r="B76" i="5"/>
  <c r="C76" i="5"/>
  <c r="D76" i="5"/>
  <c r="F76" i="5"/>
  <c r="B77" i="5"/>
  <c r="C77" i="5"/>
  <c r="D77" i="5"/>
  <c r="F77" i="5"/>
  <c r="B78" i="5"/>
  <c r="C78" i="5"/>
  <c r="D78" i="5"/>
  <c r="F78" i="5"/>
  <c r="B79" i="5"/>
  <c r="C79" i="5"/>
  <c r="D79" i="5"/>
  <c r="F79" i="5"/>
  <c r="B80" i="5"/>
  <c r="C80" i="5"/>
  <c r="D80" i="5"/>
  <c r="F80" i="5"/>
  <c r="B81" i="5"/>
  <c r="C81" i="5"/>
  <c r="D81" i="5"/>
  <c r="F81" i="5"/>
  <c r="B82" i="5"/>
  <c r="C82" i="5"/>
  <c r="D82" i="5"/>
  <c r="F82" i="5"/>
  <c r="B83" i="5"/>
  <c r="C83" i="5"/>
  <c r="D83" i="5"/>
  <c r="F83" i="5"/>
  <c r="B84" i="5"/>
  <c r="C84" i="5"/>
  <c r="D84" i="5"/>
  <c r="F84" i="5"/>
  <c r="B85" i="5"/>
  <c r="C85" i="5"/>
  <c r="D85" i="5"/>
  <c r="F85" i="5"/>
  <c r="B86" i="5"/>
  <c r="C86" i="5"/>
  <c r="D86" i="5"/>
  <c r="F86" i="5"/>
  <c r="B87" i="5"/>
  <c r="C87" i="5"/>
  <c r="D87" i="5"/>
  <c r="F87" i="5"/>
  <c r="B88" i="5"/>
  <c r="C88" i="5"/>
  <c r="D88" i="5"/>
  <c r="F88" i="5"/>
  <c r="B89" i="5"/>
  <c r="C89" i="5"/>
  <c r="D89" i="5"/>
  <c r="F89" i="5"/>
  <c r="B90" i="5"/>
  <c r="C90" i="5"/>
  <c r="D90" i="5"/>
  <c r="F90" i="5"/>
  <c r="B91" i="5"/>
  <c r="C91" i="5"/>
  <c r="D91" i="5"/>
  <c r="F91" i="5"/>
  <c r="B92" i="5"/>
  <c r="C92" i="5"/>
  <c r="D92" i="5"/>
  <c r="F92" i="5"/>
  <c r="B93" i="5"/>
  <c r="C93" i="5"/>
  <c r="D93" i="5"/>
  <c r="F93" i="5"/>
  <c r="B94" i="5"/>
  <c r="C94" i="5"/>
  <c r="D94" i="5"/>
  <c r="F94" i="5"/>
  <c r="B95" i="5"/>
  <c r="C95" i="5"/>
  <c r="D95" i="5"/>
  <c r="F95" i="5"/>
  <c r="B96" i="5"/>
  <c r="C96" i="5"/>
  <c r="D96" i="5"/>
  <c r="F96" i="5"/>
  <c r="B97" i="5"/>
  <c r="C97" i="5"/>
  <c r="D97" i="5"/>
  <c r="F97" i="5"/>
  <c r="B98" i="5"/>
  <c r="C98" i="5"/>
  <c r="D98" i="5"/>
  <c r="F98" i="5"/>
  <c r="B99" i="5"/>
  <c r="C99" i="5"/>
  <c r="D99" i="5"/>
  <c r="F99" i="5"/>
  <c r="B100" i="5"/>
  <c r="C100" i="5"/>
  <c r="D100" i="5"/>
  <c r="F100" i="5"/>
  <c r="B101" i="5"/>
  <c r="C101" i="5"/>
  <c r="D101" i="5"/>
  <c r="F101" i="5"/>
  <c r="B102" i="5"/>
  <c r="C102" i="5"/>
  <c r="D102" i="5"/>
  <c r="F102" i="5"/>
  <c r="B103" i="5"/>
  <c r="C103" i="5"/>
  <c r="D103" i="5"/>
  <c r="F103" i="5"/>
  <c r="B104" i="5"/>
  <c r="C104" i="5"/>
  <c r="D104" i="5"/>
  <c r="F104" i="5"/>
  <c r="B105" i="5"/>
  <c r="C105" i="5"/>
  <c r="D105" i="5"/>
  <c r="F105" i="5"/>
  <c r="B106" i="5"/>
  <c r="C106" i="5"/>
  <c r="D106" i="5"/>
  <c r="F106" i="5"/>
  <c r="B107" i="5"/>
  <c r="C107" i="5"/>
  <c r="D107" i="5"/>
  <c r="F107" i="5"/>
  <c r="B108" i="5"/>
  <c r="C108" i="5"/>
  <c r="D108" i="5"/>
  <c r="F108" i="5"/>
  <c r="B109" i="5"/>
  <c r="C109" i="5"/>
  <c r="D109" i="5"/>
  <c r="F109" i="5"/>
  <c r="B110" i="5"/>
  <c r="C110" i="5"/>
  <c r="D110" i="5"/>
  <c r="F110" i="5"/>
  <c r="B111" i="5"/>
  <c r="C111" i="5"/>
  <c r="D111" i="5"/>
  <c r="F111" i="5"/>
  <c r="B112" i="5"/>
  <c r="C112" i="5"/>
  <c r="D112" i="5"/>
  <c r="F112" i="5"/>
  <c r="B113" i="5"/>
  <c r="C113" i="5"/>
  <c r="D113" i="5"/>
  <c r="F113" i="5"/>
  <c r="B114" i="5"/>
  <c r="C114" i="5"/>
  <c r="D114" i="5"/>
  <c r="F114" i="5"/>
  <c r="B115" i="5"/>
  <c r="C115" i="5"/>
  <c r="D115" i="5"/>
  <c r="F115" i="5"/>
  <c r="B116" i="5"/>
  <c r="C116" i="5"/>
  <c r="D116" i="5"/>
  <c r="F116" i="5"/>
  <c r="B117" i="5"/>
  <c r="C117" i="5"/>
  <c r="D117" i="5"/>
  <c r="F117" i="5"/>
  <c r="B118" i="5"/>
  <c r="C118" i="5"/>
  <c r="D118" i="5"/>
  <c r="F118" i="5"/>
  <c r="B119" i="5"/>
  <c r="C119" i="5"/>
  <c r="D119" i="5"/>
  <c r="F119" i="5"/>
  <c r="B120" i="5"/>
  <c r="C120" i="5"/>
  <c r="D120" i="5"/>
  <c r="F120" i="5"/>
  <c r="B121" i="5"/>
  <c r="C121" i="5"/>
  <c r="D121" i="5"/>
  <c r="F121" i="5"/>
  <c r="B122" i="5"/>
  <c r="C122" i="5"/>
  <c r="D122" i="5"/>
  <c r="F122" i="5"/>
  <c r="B123" i="5"/>
  <c r="C123" i="5"/>
  <c r="D123" i="5"/>
  <c r="F123" i="5"/>
  <c r="B124" i="5"/>
  <c r="C124" i="5"/>
  <c r="D124" i="5"/>
  <c r="F124" i="5"/>
  <c r="B125" i="5"/>
  <c r="C125" i="5"/>
  <c r="D125" i="5"/>
  <c r="F125" i="5"/>
  <c r="B126" i="5"/>
  <c r="C126" i="5"/>
  <c r="D126" i="5"/>
  <c r="F126" i="5"/>
  <c r="B127" i="5"/>
  <c r="C127" i="5"/>
  <c r="D127" i="5"/>
  <c r="F127" i="5"/>
  <c r="B128" i="5"/>
  <c r="C128" i="5"/>
  <c r="D128" i="5"/>
  <c r="F128" i="5"/>
  <c r="B129" i="5"/>
  <c r="C129" i="5"/>
  <c r="D129" i="5"/>
  <c r="F129" i="5"/>
  <c r="B130" i="5"/>
  <c r="C130" i="5"/>
  <c r="D130" i="5"/>
  <c r="F130" i="5"/>
  <c r="B131" i="5"/>
  <c r="C131" i="5"/>
  <c r="D131" i="5"/>
  <c r="F131" i="5"/>
  <c r="B132" i="5"/>
  <c r="C132" i="5"/>
  <c r="D132" i="5"/>
  <c r="F132" i="5"/>
  <c r="B133" i="5"/>
  <c r="C133" i="5"/>
  <c r="D133" i="5"/>
  <c r="F133" i="5"/>
  <c r="B134" i="5"/>
  <c r="C134" i="5"/>
  <c r="D134" i="5"/>
  <c r="F134" i="5"/>
  <c r="B135" i="5"/>
  <c r="C135" i="5"/>
  <c r="D135" i="5"/>
  <c r="F135" i="5"/>
  <c r="B136" i="5"/>
  <c r="C136" i="5"/>
  <c r="D136" i="5"/>
  <c r="F136" i="5"/>
  <c r="B137" i="5"/>
  <c r="C137" i="5"/>
  <c r="D137" i="5"/>
  <c r="F137" i="5"/>
  <c r="B138" i="5"/>
  <c r="C138" i="5"/>
  <c r="D138" i="5"/>
  <c r="F138" i="5"/>
  <c r="B139" i="5"/>
  <c r="C139" i="5"/>
  <c r="D139" i="5"/>
  <c r="F139" i="5"/>
  <c r="B140" i="5"/>
  <c r="C140" i="5"/>
  <c r="D140" i="5"/>
  <c r="F140" i="5"/>
  <c r="B141" i="5"/>
  <c r="C141" i="5"/>
  <c r="D141" i="5"/>
  <c r="F141" i="5"/>
  <c r="B142" i="5"/>
  <c r="C142" i="5"/>
  <c r="D142" i="5"/>
  <c r="F142" i="5"/>
  <c r="B143" i="5"/>
  <c r="C143" i="5"/>
  <c r="D143" i="5"/>
  <c r="F143" i="5"/>
  <c r="B144" i="5"/>
  <c r="C144" i="5"/>
  <c r="D144" i="5"/>
  <c r="F144" i="5"/>
  <c r="B145" i="5"/>
  <c r="C145" i="5"/>
  <c r="D145" i="5"/>
  <c r="F145" i="5"/>
  <c r="B146" i="5"/>
  <c r="C146" i="5"/>
  <c r="D146" i="5"/>
  <c r="F146" i="5"/>
  <c r="B147" i="5"/>
  <c r="C147" i="5"/>
  <c r="D147" i="5"/>
  <c r="F147" i="5"/>
  <c r="B148" i="5"/>
  <c r="C148" i="5"/>
  <c r="D148" i="5"/>
  <c r="F148" i="5"/>
  <c r="B149" i="5"/>
  <c r="C149" i="5"/>
  <c r="D149" i="5"/>
  <c r="F149" i="5"/>
  <c r="B150" i="5"/>
  <c r="C150" i="5"/>
  <c r="D150" i="5"/>
  <c r="F150" i="5"/>
  <c r="B151" i="5"/>
  <c r="C151" i="5"/>
  <c r="D151" i="5"/>
  <c r="F151" i="5"/>
  <c r="B152" i="5"/>
  <c r="C152" i="5"/>
  <c r="D152" i="5"/>
  <c r="F152" i="5"/>
  <c r="B153" i="5"/>
  <c r="C153" i="5"/>
  <c r="D153" i="5"/>
  <c r="F153" i="5"/>
  <c r="B154" i="5"/>
  <c r="C154" i="5"/>
  <c r="D154" i="5"/>
  <c r="F154" i="5"/>
  <c r="B155" i="5"/>
  <c r="C155" i="5"/>
  <c r="D155" i="5"/>
  <c r="F155" i="5"/>
  <c r="B156" i="5"/>
  <c r="C156" i="5"/>
  <c r="D156" i="5"/>
  <c r="F156" i="5"/>
  <c r="B157" i="5"/>
  <c r="C157" i="5"/>
  <c r="D157" i="5"/>
  <c r="F157" i="5"/>
  <c r="B158" i="5"/>
  <c r="C158" i="5"/>
  <c r="D158" i="5"/>
  <c r="F158" i="5"/>
  <c r="B159" i="5"/>
  <c r="C159" i="5"/>
  <c r="D159" i="5"/>
  <c r="F159" i="5"/>
  <c r="B160" i="5"/>
  <c r="C160" i="5"/>
  <c r="D160" i="5"/>
  <c r="F160" i="5"/>
  <c r="B161" i="5"/>
  <c r="C161" i="5"/>
  <c r="D161" i="5"/>
  <c r="F161" i="5"/>
  <c r="B162" i="5"/>
  <c r="C162" i="5"/>
  <c r="D162" i="5"/>
  <c r="F162" i="5"/>
  <c r="B163" i="5"/>
  <c r="C163" i="5"/>
  <c r="D163" i="5"/>
  <c r="F163" i="5"/>
  <c r="B164" i="5"/>
  <c r="C164" i="5"/>
  <c r="D164" i="5"/>
  <c r="F164" i="5"/>
  <c r="B165" i="5"/>
  <c r="C165" i="5"/>
  <c r="D165" i="5"/>
  <c r="F165" i="5"/>
  <c r="B166" i="5"/>
  <c r="C166" i="5"/>
  <c r="D166" i="5"/>
  <c r="F166" i="5"/>
  <c r="B167" i="5"/>
  <c r="C167" i="5"/>
  <c r="D167" i="5"/>
  <c r="F167" i="5"/>
  <c r="B168" i="5"/>
  <c r="C168" i="5"/>
  <c r="D168" i="5"/>
  <c r="F168" i="5"/>
  <c r="B169" i="5"/>
  <c r="C169" i="5"/>
  <c r="D169" i="5"/>
  <c r="F169" i="5"/>
  <c r="B170" i="5"/>
  <c r="C170" i="5"/>
  <c r="D170" i="5"/>
  <c r="F170" i="5"/>
  <c r="B171" i="5"/>
  <c r="C171" i="5"/>
  <c r="D171" i="5"/>
  <c r="F171" i="5"/>
  <c r="B172" i="5"/>
  <c r="C172" i="5"/>
  <c r="D172" i="5"/>
  <c r="F172" i="5"/>
  <c r="B173" i="5"/>
  <c r="C173" i="5"/>
  <c r="D173" i="5"/>
  <c r="F173" i="5"/>
  <c r="B174" i="5"/>
  <c r="C174" i="5"/>
  <c r="D174" i="5"/>
  <c r="F174" i="5"/>
  <c r="B175" i="5"/>
  <c r="C175" i="5"/>
  <c r="D175" i="5"/>
  <c r="F175" i="5"/>
  <c r="B176" i="5"/>
  <c r="C176" i="5"/>
  <c r="D176" i="5"/>
  <c r="F176" i="5"/>
  <c r="B177" i="5"/>
  <c r="C177" i="5"/>
  <c r="D177" i="5"/>
  <c r="F177" i="5"/>
  <c r="B178" i="5"/>
  <c r="C178" i="5"/>
  <c r="D178" i="5"/>
  <c r="F178" i="5"/>
  <c r="B179" i="5"/>
  <c r="C179" i="5"/>
  <c r="D179" i="5"/>
  <c r="F179" i="5"/>
  <c r="B180" i="5"/>
  <c r="C180" i="5"/>
  <c r="D180" i="5"/>
  <c r="F180" i="5"/>
  <c r="B181" i="5"/>
  <c r="C181" i="5"/>
  <c r="D181" i="5"/>
  <c r="F181" i="5"/>
  <c r="B182" i="5"/>
  <c r="C182" i="5"/>
  <c r="D182" i="5"/>
  <c r="F182" i="5"/>
  <c r="B183" i="5"/>
  <c r="C183" i="5"/>
  <c r="D183" i="5"/>
  <c r="F183" i="5"/>
  <c r="B184" i="5"/>
  <c r="C184" i="5"/>
  <c r="D184" i="5"/>
  <c r="F184" i="5"/>
  <c r="B185" i="5"/>
  <c r="C185" i="5"/>
  <c r="D185" i="5"/>
  <c r="F185" i="5"/>
  <c r="B186" i="5"/>
  <c r="C186" i="5"/>
  <c r="D186" i="5"/>
  <c r="F186" i="5"/>
  <c r="B187" i="5"/>
  <c r="C187" i="5"/>
  <c r="D187" i="5"/>
  <c r="F187" i="5"/>
  <c r="B188" i="5"/>
  <c r="C188" i="5"/>
  <c r="D188" i="5"/>
  <c r="F188" i="5"/>
  <c r="B189" i="5"/>
  <c r="C189" i="5"/>
  <c r="D189" i="5"/>
  <c r="F189" i="5"/>
  <c r="B190" i="5"/>
  <c r="C190" i="5"/>
  <c r="D190" i="5"/>
  <c r="F190" i="5"/>
  <c r="B191" i="5"/>
  <c r="C191" i="5"/>
  <c r="D191" i="5"/>
  <c r="F191" i="5"/>
  <c r="B192" i="5"/>
  <c r="C192" i="5"/>
  <c r="D192" i="5"/>
  <c r="F192" i="5"/>
  <c r="B193" i="5"/>
  <c r="C193" i="5"/>
  <c r="D193" i="5"/>
  <c r="F193" i="5"/>
  <c r="B194" i="5"/>
  <c r="C194" i="5"/>
  <c r="D194" i="5"/>
  <c r="F194" i="5"/>
  <c r="B195" i="5"/>
  <c r="C195" i="5"/>
  <c r="D195" i="5"/>
  <c r="F195" i="5"/>
  <c r="B196" i="5"/>
  <c r="C196" i="5"/>
  <c r="D196" i="5"/>
  <c r="F196" i="5"/>
  <c r="B197" i="5"/>
  <c r="C197" i="5"/>
  <c r="D197" i="5"/>
  <c r="F197" i="5"/>
  <c r="B198" i="5"/>
  <c r="C198" i="5"/>
  <c r="D198" i="5"/>
  <c r="F198" i="5"/>
  <c r="B199" i="5"/>
  <c r="C199" i="5"/>
  <c r="D199" i="5"/>
  <c r="F199" i="5"/>
  <c r="B200" i="5"/>
  <c r="C200" i="5"/>
  <c r="D200" i="5"/>
  <c r="F200" i="5"/>
  <c r="B201" i="5"/>
  <c r="C201" i="5"/>
  <c r="D201" i="5"/>
  <c r="F201" i="5"/>
  <c r="B202" i="5"/>
  <c r="C202" i="5"/>
  <c r="D202" i="5"/>
  <c r="F202" i="5"/>
  <c r="B203" i="5"/>
  <c r="C203" i="5"/>
  <c r="D203" i="5"/>
  <c r="F203" i="5"/>
  <c r="B204" i="5"/>
  <c r="C204" i="5"/>
  <c r="D204" i="5"/>
  <c r="F204" i="5"/>
  <c r="B205" i="5"/>
  <c r="C205" i="5"/>
  <c r="D205" i="5"/>
  <c r="F205" i="5"/>
  <c r="B206" i="5"/>
  <c r="C206" i="5"/>
  <c r="D206" i="5"/>
  <c r="F206" i="5"/>
  <c r="B207" i="5"/>
  <c r="C207" i="5"/>
  <c r="D207" i="5"/>
  <c r="F207" i="5"/>
  <c r="B208" i="5"/>
  <c r="C208" i="5"/>
  <c r="D208" i="5"/>
  <c r="F208" i="5"/>
  <c r="B209" i="5"/>
  <c r="C209" i="5"/>
  <c r="D209" i="5"/>
  <c r="F209" i="5"/>
  <c r="B210" i="5"/>
  <c r="C210" i="5"/>
  <c r="D210" i="5"/>
  <c r="F210" i="5"/>
  <c r="B211" i="5"/>
  <c r="C211" i="5"/>
  <c r="D211" i="5"/>
  <c r="F211" i="5"/>
  <c r="B212" i="5"/>
  <c r="C212" i="5"/>
  <c r="D212" i="5"/>
  <c r="F212" i="5"/>
  <c r="B213" i="5"/>
  <c r="C213" i="5"/>
  <c r="D213" i="5"/>
  <c r="F213" i="5"/>
  <c r="B214" i="5"/>
  <c r="C214" i="5"/>
  <c r="D214" i="5"/>
  <c r="F214" i="5"/>
  <c r="B215" i="5"/>
  <c r="C215" i="5"/>
  <c r="D215" i="5"/>
  <c r="F215" i="5"/>
  <c r="B216" i="5"/>
  <c r="C216" i="5"/>
  <c r="D216" i="5"/>
  <c r="F216" i="5"/>
  <c r="B217" i="5"/>
  <c r="C217" i="5"/>
  <c r="D217" i="5"/>
  <c r="F217" i="5"/>
  <c r="B218" i="5"/>
  <c r="C218" i="5"/>
  <c r="D218" i="5"/>
  <c r="F218" i="5"/>
  <c r="B219" i="5"/>
  <c r="C219" i="5"/>
  <c r="D219" i="5"/>
  <c r="F219" i="5"/>
  <c r="B220" i="5"/>
  <c r="C220" i="5"/>
  <c r="D220" i="5"/>
  <c r="F220" i="5"/>
  <c r="B221" i="5"/>
  <c r="C221" i="5"/>
  <c r="D221" i="5"/>
  <c r="F221" i="5"/>
  <c r="B222" i="5"/>
  <c r="C222" i="5"/>
  <c r="D222" i="5"/>
  <c r="F222" i="5"/>
  <c r="B223" i="5"/>
  <c r="C223" i="5"/>
  <c r="D223" i="5"/>
  <c r="F223" i="5"/>
  <c r="B224" i="5"/>
  <c r="C224" i="5"/>
  <c r="D224" i="5"/>
  <c r="F224" i="5"/>
  <c r="B225" i="5"/>
  <c r="C225" i="5"/>
  <c r="D225" i="5"/>
  <c r="F225" i="5"/>
  <c r="B226" i="5"/>
  <c r="C226" i="5"/>
  <c r="D226" i="5"/>
  <c r="F226" i="5"/>
  <c r="B227" i="5"/>
  <c r="C227" i="5"/>
  <c r="D227" i="5"/>
  <c r="F227" i="5"/>
  <c r="B228" i="5"/>
  <c r="C228" i="5"/>
  <c r="D228" i="5"/>
  <c r="F228" i="5"/>
  <c r="B229" i="5"/>
  <c r="C229" i="5"/>
  <c r="D229" i="5"/>
  <c r="F229" i="5"/>
  <c r="B230" i="5"/>
  <c r="C230" i="5"/>
  <c r="D230" i="5"/>
  <c r="F230" i="5"/>
  <c r="B231" i="5"/>
  <c r="C231" i="5"/>
  <c r="D231" i="5"/>
  <c r="F231" i="5"/>
  <c r="B232" i="5"/>
  <c r="C232" i="5"/>
  <c r="D232" i="5"/>
  <c r="F232" i="5"/>
  <c r="B233" i="5"/>
  <c r="C233" i="5"/>
  <c r="D233" i="5"/>
  <c r="F233" i="5"/>
  <c r="B234" i="5"/>
  <c r="C234" i="5"/>
  <c r="D234" i="5"/>
  <c r="F234" i="5"/>
  <c r="B235" i="5"/>
  <c r="C235" i="5"/>
  <c r="D235" i="5"/>
  <c r="I235" i="5" s="1"/>
  <c r="F235" i="5"/>
  <c r="B236" i="5"/>
  <c r="C236" i="5"/>
  <c r="D236" i="5"/>
  <c r="F236" i="5"/>
  <c r="B237" i="5"/>
  <c r="C237" i="5"/>
  <c r="D237" i="5"/>
  <c r="F237" i="5"/>
  <c r="B238" i="5"/>
  <c r="C238" i="5"/>
  <c r="D238" i="5"/>
  <c r="F238" i="5"/>
  <c r="B239" i="5"/>
  <c r="C239" i="5"/>
  <c r="D239" i="5"/>
  <c r="F239" i="5"/>
  <c r="B240" i="5"/>
  <c r="C240" i="5"/>
  <c r="D240" i="5"/>
  <c r="F240" i="5"/>
  <c r="B241" i="5"/>
  <c r="C241" i="5"/>
  <c r="D241" i="5"/>
  <c r="F241" i="5"/>
  <c r="B242" i="5"/>
  <c r="C242" i="5"/>
  <c r="D242" i="5"/>
  <c r="F242" i="5"/>
  <c r="B243" i="5"/>
  <c r="C243" i="5"/>
  <c r="D243" i="5"/>
  <c r="F243" i="5"/>
  <c r="B244" i="5"/>
  <c r="C244" i="5"/>
  <c r="D244" i="5"/>
  <c r="F244" i="5"/>
  <c r="B245" i="5"/>
  <c r="C245" i="5"/>
  <c r="D245" i="5"/>
  <c r="F245" i="5"/>
  <c r="B246" i="5"/>
  <c r="C246" i="5"/>
  <c r="D246" i="5"/>
  <c r="F246" i="5"/>
  <c r="B247" i="5"/>
  <c r="C247" i="5"/>
  <c r="D247" i="5"/>
  <c r="F247" i="5"/>
  <c r="B248" i="5"/>
  <c r="C248" i="5"/>
  <c r="D248" i="5"/>
  <c r="F248" i="5"/>
  <c r="B249" i="5"/>
  <c r="C249" i="5"/>
  <c r="D249" i="5"/>
  <c r="F249" i="5"/>
  <c r="B250" i="5"/>
  <c r="C250" i="5"/>
  <c r="D250" i="5"/>
  <c r="F250" i="5"/>
  <c r="B251" i="5"/>
  <c r="C251" i="5"/>
  <c r="D251" i="5"/>
  <c r="F251" i="5"/>
  <c r="B252" i="5"/>
  <c r="C252" i="5"/>
  <c r="D252" i="5"/>
  <c r="F252" i="5"/>
  <c r="B253" i="5"/>
  <c r="C253" i="5"/>
  <c r="D253" i="5"/>
  <c r="F253" i="5"/>
  <c r="B254" i="5"/>
  <c r="C254" i="5"/>
  <c r="D254" i="5"/>
  <c r="F254" i="5"/>
  <c r="B255" i="5"/>
  <c r="C255" i="5"/>
  <c r="D255" i="5"/>
  <c r="F255" i="5"/>
  <c r="B256" i="5"/>
  <c r="C256" i="5"/>
  <c r="D256" i="5"/>
  <c r="F256" i="5"/>
  <c r="B257" i="5"/>
  <c r="C257" i="5"/>
  <c r="D257" i="5"/>
  <c r="F257" i="5"/>
  <c r="B258" i="5"/>
  <c r="C258" i="5"/>
  <c r="D258" i="5"/>
  <c r="F258" i="5"/>
  <c r="B259" i="5"/>
  <c r="C259" i="5"/>
  <c r="D259" i="5"/>
  <c r="F259" i="5"/>
  <c r="B260" i="5"/>
  <c r="C260" i="5"/>
  <c r="D260" i="5"/>
  <c r="F260" i="5"/>
  <c r="B261" i="5"/>
  <c r="C261" i="5"/>
  <c r="D261" i="5"/>
  <c r="F261" i="5"/>
  <c r="B262" i="5"/>
  <c r="C262" i="5"/>
  <c r="D262" i="5"/>
  <c r="F262" i="5"/>
  <c r="B263" i="5"/>
  <c r="C263" i="5"/>
  <c r="D263" i="5"/>
  <c r="F263" i="5"/>
  <c r="B264" i="5"/>
  <c r="C264" i="5"/>
  <c r="D264" i="5"/>
  <c r="F264" i="5"/>
  <c r="B265" i="5"/>
  <c r="C265" i="5"/>
  <c r="D265" i="5"/>
  <c r="F265" i="5"/>
  <c r="B266" i="5"/>
  <c r="C266" i="5"/>
  <c r="D266" i="5"/>
  <c r="F266" i="5"/>
  <c r="B267" i="5"/>
  <c r="C267" i="5"/>
  <c r="D267" i="5"/>
  <c r="F267" i="5"/>
  <c r="B268" i="5"/>
  <c r="C268" i="5"/>
  <c r="D268" i="5"/>
  <c r="F268" i="5"/>
  <c r="B269" i="5"/>
  <c r="C269" i="5"/>
  <c r="D269" i="5"/>
  <c r="F269" i="5"/>
  <c r="B270" i="5"/>
  <c r="C270" i="5"/>
  <c r="D270" i="5"/>
  <c r="F270" i="5"/>
  <c r="B271" i="5"/>
  <c r="C271" i="5"/>
  <c r="D271" i="5"/>
  <c r="F271" i="5"/>
  <c r="B272" i="5"/>
  <c r="C272" i="5"/>
  <c r="D272" i="5"/>
  <c r="F272" i="5"/>
  <c r="B273" i="5"/>
  <c r="C273" i="5"/>
  <c r="D273" i="5"/>
  <c r="F273" i="5"/>
  <c r="B274" i="5"/>
  <c r="C274" i="5"/>
  <c r="D274" i="5"/>
  <c r="F274" i="5"/>
  <c r="B275" i="5"/>
  <c r="C275" i="5"/>
  <c r="D275" i="5"/>
  <c r="F275" i="5"/>
  <c r="B276" i="5"/>
  <c r="C276" i="5"/>
  <c r="D276" i="5"/>
  <c r="F276" i="5"/>
  <c r="B277" i="5"/>
  <c r="C277" i="5"/>
  <c r="D277" i="5"/>
  <c r="F277" i="5"/>
  <c r="B278" i="5"/>
  <c r="C278" i="5"/>
  <c r="D278" i="5"/>
  <c r="F278" i="5"/>
  <c r="B279" i="5"/>
  <c r="C279" i="5"/>
  <c r="D279" i="5"/>
  <c r="F279" i="5"/>
  <c r="B280" i="5"/>
  <c r="C280" i="5"/>
  <c r="D280" i="5"/>
  <c r="F280" i="5"/>
  <c r="B281" i="5"/>
  <c r="C281" i="5"/>
  <c r="D281" i="5"/>
  <c r="F281" i="5"/>
  <c r="B282" i="5"/>
  <c r="C282" i="5"/>
  <c r="D282" i="5"/>
  <c r="F282" i="5"/>
  <c r="B283" i="5"/>
  <c r="C283" i="5"/>
  <c r="D283" i="5"/>
  <c r="F283" i="5"/>
  <c r="B3" i="5"/>
  <c r="C3" i="5"/>
  <c r="D3" i="5"/>
  <c r="F3" i="5"/>
  <c r="B4" i="5"/>
  <c r="C4" i="5"/>
  <c r="D4" i="5"/>
  <c r="F4" i="5"/>
  <c r="B5" i="5"/>
  <c r="C5" i="5"/>
  <c r="D5" i="5"/>
  <c r="F5" i="5"/>
  <c r="B6" i="5"/>
  <c r="C6" i="5"/>
  <c r="D6" i="5"/>
  <c r="F6" i="5"/>
  <c r="B7" i="5"/>
  <c r="C7" i="5"/>
  <c r="D7" i="5"/>
  <c r="F7" i="5"/>
  <c r="B8" i="5"/>
  <c r="C8" i="5"/>
  <c r="D8" i="5"/>
  <c r="F8" i="5"/>
  <c r="B9" i="5"/>
  <c r="C9" i="5"/>
  <c r="D9" i="5"/>
  <c r="F9" i="5"/>
  <c r="B10" i="5"/>
  <c r="C10" i="5"/>
  <c r="D10" i="5"/>
  <c r="F10" i="5"/>
  <c r="B11" i="5"/>
  <c r="C11" i="5"/>
  <c r="D11" i="5"/>
  <c r="F11" i="5"/>
  <c r="B12" i="5"/>
  <c r="C12" i="5"/>
  <c r="D12" i="5"/>
  <c r="F12" i="5"/>
  <c r="B13" i="5"/>
  <c r="C13" i="5"/>
  <c r="D13" i="5"/>
  <c r="F13" i="5"/>
  <c r="J13" i="5" s="1"/>
  <c r="B14" i="5"/>
  <c r="C14" i="5"/>
  <c r="D14" i="5"/>
  <c r="B15" i="5"/>
  <c r="C15" i="5"/>
  <c r="D15" i="5"/>
  <c r="F15" i="5"/>
  <c r="B16" i="5"/>
  <c r="C16" i="5"/>
  <c r="D16" i="5"/>
  <c r="F16" i="5"/>
  <c r="B17" i="5"/>
  <c r="C17" i="5"/>
  <c r="D17" i="5"/>
  <c r="F17" i="5"/>
  <c r="B18" i="5"/>
  <c r="C18" i="5"/>
  <c r="D18" i="5"/>
  <c r="F18" i="5"/>
  <c r="B19" i="5"/>
  <c r="C19" i="5"/>
  <c r="D19" i="5"/>
  <c r="F19" i="5"/>
  <c r="B20" i="5"/>
  <c r="C20" i="5"/>
  <c r="D20" i="5"/>
  <c r="F20" i="5"/>
  <c r="B21" i="5"/>
  <c r="C21" i="5"/>
  <c r="D21" i="5"/>
  <c r="F21" i="5"/>
  <c r="B22" i="5"/>
  <c r="C22" i="5"/>
  <c r="D22" i="5"/>
  <c r="F22" i="5"/>
  <c r="B23" i="5"/>
  <c r="C23" i="5"/>
  <c r="D23" i="5"/>
  <c r="F23" i="5"/>
  <c r="B24" i="5"/>
  <c r="C24" i="5"/>
  <c r="D24" i="5"/>
  <c r="F24" i="5"/>
  <c r="B25" i="5"/>
  <c r="C25" i="5"/>
  <c r="D25" i="5"/>
  <c r="F25" i="5"/>
  <c r="J25" i="5" s="1"/>
  <c r="B26" i="5"/>
  <c r="C26" i="5"/>
  <c r="D26" i="5"/>
  <c r="F26" i="5"/>
  <c r="B27" i="5"/>
  <c r="C27" i="5"/>
  <c r="D27" i="5"/>
  <c r="F27" i="5"/>
  <c r="B28" i="5"/>
  <c r="C28" i="5"/>
  <c r="D28" i="5"/>
  <c r="F28" i="5"/>
  <c r="B29" i="5"/>
  <c r="C29" i="5"/>
  <c r="D29" i="5"/>
  <c r="F29" i="5"/>
  <c r="B30" i="5"/>
  <c r="C30" i="5"/>
  <c r="D30" i="5"/>
  <c r="F30" i="5"/>
  <c r="B31" i="5"/>
  <c r="C31" i="5"/>
  <c r="D31" i="5"/>
  <c r="F31" i="5"/>
  <c r="B32" i="5"/>
  <c r="C32" i="5"/>
  <c r="D32" i="5"/>
  <c r="F32" i="5"/>
  <c r="B33" i="5"/>
  <c r="C33" i="5"/>
  <c r="D33" i="5"/>
  <c r="F33" i="5"/>
  <c r="C2" i="5"/>
  <c r="D2" i="5"/>
  <c r="F2" i="5"/>
  <c r="B2" i="5"/>
  <c r="J24" i="5" l="1"/>
  <c r="J287" i="5"/>
  <c r="J3" i="5"/>
  <c r="J27" i="5"/>
  <c r="J286" i="5"/>
  <c r="I287" i="5"/>
  <c r="H287" i="5"/>
  <c r="K287" i="5" s="1"/>
  <c r="H288" i="5"/>
  <c r="K288" i="5" s="1"/>
  <c r="I288" i="5"/>
  <c r="J285" i="5"/>
  <c r="J277" i="5"/>
  <c r="J265" i="5"/>
  <c r="J253" i="5"/>
  <c r="J241" i="5"/>
  <c r="J229" i="5"/>
  <c r="J217" i="5"/>
  <c r="J205" i="5"/>
  <c r="J193" i="5"/>
  <c r="J181" i="5"/>
  <c r="J169" i="5"/>
  <c r="J157" i="5"/>
  <c r="J145" i="5"/>
  <c r="J133" i="5"/>
  <c r="J121" i="5"/>
  <c r="J109" i="5"/>
  <c r="J97" i="5"/>
  <c r="J85" i="5"/>
  <c r="J73" i="5"/>
  <c r="J15" i="5"/>
  <c r="J284" i="5"/>
  <c r="J111" i="5"/>
  <c r="J99" i="5"/>
  <c r="J87" i="5"/>
  <c r="J75" i="5"/>
  <c r="J63" i="5"/>
  <c r="J51" i="5"/>
  <c r="J39" i="5"/>
  <c r="J276" i="5"/>
  <c r="J264" i="5"/>
  <c r="J252" i="5"/>
  <c r="J240" i="5"/>
  <c r="J228" i="5"/>
  <c r="J216" i="5"/>
  <c r="J204" i="5"/>
  <c r="J192" i="5"/>
  <c r="J180" i="5"/>
  <c r="J168" i="5"/>
  <c r="J156" i="5"/>
  <c r="J144" i="5"/>
  <c r="J132" i="5"/>
  <c r="J120" i="5"/>
  <c r="J108" i="5"/>
  <c r="J96" i="5"/>
  <c r="J84" i="5"/>
  <c r="J72" i="5"/>
  <c r="J60" i="5"/>
  <c r="J48" i="5"/>
  <c r="J36" i="5"/>
  <c r="J12" i="5"/>
  <c r="J103" i="5"/>
  <c r="J79" i="5"/>
  <c r="J67" i="5"/>
  <c r="J55" i="5"/>
  <c r="J43" i="5"/>
  <c r="J31" i="5"/>
  <c r="J19" i="5"/>
  <c r="J7" i="5"/>
  <c r="J282" i="5"/>
  <c r="J270" i="5"/>
  <c r="J258" i="5"/>
  <c r="J246" i="5"/>
  <c r="J234" i="5"/>
  <c r="J222" i="5"/>
  <c r="J210" i="5"/>
  <c r="J198" i="5"/>
  <c r="J186" i="5"/>
  <c r="J174" i="5"/>
  <c r="J90" i="5"/>
  <c r="H286" i="5"/>
  <c r="K286" i="5" s="1"/>
  <c r="I286" i="5"/>
  <c r="J235" i="5"/>
  <c r="J211" i="5"/>
  <c r="J275" i="5"/>
  <c r="J263" i="5"/>
  <c r="J251" i="5"/>
  <c r="J239" i="5"/>
  <c r="J227" i="5"/>
  <c r="J215" i="5"/>
  <c r="J203" i="5"/>
  <c r="J191" i="5"/>
  <c r="J179" i="5"/>
  <c r="J167" i="5"/>
  <c r="J155" i="5"/>
  <c r="J143" i="5"/>
  <c r="J131" i="5"/>
  <c r="J119" i="5"/>
  <c r="J107" i="5"/>
  <c r="J95" i="5"/>
  <c r="J83" i="5"/>
  <c r="J71" i="5"/>
  <c r="J59" i="5"/>
  <c r="J47" i="5"/>
  <c r="J35" i="5"/>
  <c r="J23" i="5"/>
  <c r="J11" i="5"/>
  <c r="J187" i="5"/>
  <c r="J274" i="5"/>
  <c r="J262" i="5"/>
  <c r="J250" i="5"/>
  <c r="J238" i="5"/>
  <c r="J226" i="5"/>
  <c r="J214" i="5"/>
  <c r="J202" i="5"/>
  <c r="J190" i="5"/>
  <c r="J178" i="5"/>
  <c r="J166" i="5"/>
  <c r="J154" i="5"/>
  <c r="J142" i="5"/>
  <c r="J130" i="5"/>
  <c r="J118" i="5"/>
  <c r="J106" i="5"/>
  <c r="J94" i="5"/>
  <c r="J82" i="5"/>
  <c r="J70" i="5"/>
  <c r="J58" i="5"/>
  <c r="J46" i="5"/>
  <c r="J34" i="5"/>
  <c r="J22" i="5"/>
  <c r="J10" i="5"/>
  <c r="J259" i="5"/>
  <c r="J151" i="5"/>
  <c r="J127" i="5"/>
  <c r="J273" i="5"/>
  <c r="J261" i="5"/>
  <c r="J249" i="5"/>
  <c r="J237" i="5"/>
  <c r="J225" i="5"/>
  <c r="J213" i="5"/>
  <c r="J201" i="5"/>
  <c r="J189" i="5"/>
  <c r="J177" i="5"/>
  <c r="J165" i="5"/>
  <c r="J153" i="5"/>
  <c r="J141" i="5"/>
  <c r="J129" i="5"/>
  <c r="J117" i="5"/>
  <c r="J105" i="5"/>
  <c r="J93" i="5"/>
  <c r="J81" i="5"/>
  <c r="J69" i="5"/>
  <c r="J57" i="5"/>
  <c r="J45" i="5"/>
  <c r="J33" i="5"/>
  <c r="J21" i="5"/>
  <c r="J9" i="5"/>
  <c r="J272" i="5"/>
  <c r="J260" i="5"/>
  <c r="J248" i="5"/>
  <c r="J236" i="5"/>
  <c r="J224" i="5"/>
  <c r="J212" i="5"/>
  <c r="J200" i="5"/>
  <c r="J188" i="5"/>
  <c r="J176" i="5"/>
  <c r="J164" i="5"/>
  <c r="J152" i="5"/>
  <c r="J140" i="5"/>
  <c r="J128" i="5"/>
  <c r="J116" i="5"/>
  <c r="J104" i="5"/>
  <c r="J92" i="5"/>
  <c r="J80" i="5"/>
  <c r="J68" i="5"/>
  <c r="J56" i="5"/>
  <c r="J44" i="5"/>
  <c r="J32" i="5"/>
  <c r="J20" i="5"/>
  <c r="J8" i="5"/>
  <c r="J199" i="5"/>
  <c r="J162" i="5"/>
  <c r="J138" i="5"/>
  <c r="J126" i="5"/>
  <c r="J114" i="5"/>
  <c r="J102" i="5"/>
  <c r="J78" i="5"/>
  <c r="J66" i="5"/>
  <c r="J54" i="5"/>
  <c r="J42" i="5"/>
  <c r="J30" i="5"/>
  <c r="J18" i="5"/>
  <c r="J6" i="5"/>
  <c r="J271" i="5"/>
  <c r="J175" i="5"/>
  <c r="J115" i="5"/>
  <c r="J150" i="5"/>
  <c r="J281" i="5"/>
  <c r="J269" i="5"/>
  <c r="J257" i="5"/>
  <c r="J245" i="5"/>
  <c r="J233" i="5"/>
  <c r="J221" i="5"/>
  <c r="J209" i="5"/>
  <c r="J197" i="5"/>
  <c r="J185" i="5"/>
  <c r="J173" i="5"/>
  <c r="J161" i="5"/>
  <c r="J149" i="5"/>
  <c r="J137" i="5"/>
  <c r="J125" i="5"/>
  <c r="J113" i="5"/>
  <c r="J101" i="5"/>
  <c r="J89" i="5"/>
  <c r="J77" i="5"/>
  <c r="J65" i="5"/>
  <c r="J53" i="5"/>
  <c r="J41" i="5"/>
  <c r="J29" i="5"/>
  <c r="J17" i="5"/>
  <c r="J5" i="5"/>
  <c r="J280" i="5"/>
  <c r="J268" i="5"/>
  <c r="J256" i="5"/>
  <c r="J244" i="5"/>
  <c r="J232" i="5"/>
  <c r="J220" i="5"/>
  <c r="J208" i="5"/>
  <c r="J196" i="5"/>
  <c r="J184" i="5"/>
  <c r="J172" i="5"/>
  <c r="J160" i="5"/>
  <c r="J148" i="5"/>
  <c r="J136" i="5"/>
  <c r="J124" i="5"/>
  <c r="J112" i="5"/>
  <c r="J100" i="5"/>
  <c r="J88" i="5"/>
  <c r="J76" i="5"/>
  <c r="J64" i="5"/>
  <c r="J52" i="5"/>
  <c r="J40" i="5"/>
  <c r="J28" i="5"/>
  <c r="J16" i="5"/>
  <c r="J4" i="5"/>
  <c r="J283" i="5"/>
  <c r="J163" i="5"/>
  <c r="J279" i="5"/>
  <c r="J267" i="5"/>
  <c r="J255" i="5"/>
  <c r="J243" i="5"/>
  <c r="J231" i="5"/>
  <c r="J219" i="5"/>
  <c r="J207" i="5"/>
  <c r="J195" i="5"/>
  <c r="J183" i="5"/>
  <c r="J171" i="5"/>
  <c r="J159" i="5"/>
  <c r="J147" i="5"/>
  <c r="J135" i="5"/>
  <c r="J123" i="5"/>
  <c r="J223" i="5"/>
  <c r="J278" i="5"/>
  <c r="J266" i="5"/>
  <c r="J254" i="5"/>
  <c r="J242" i="5"/>
  <c r="J230" i="5"/>
  <c r="J218" i="5"/>
  <c r="J206" i="5"/>
  <c r="J194" i="5"/>
  <c r="J182" i="5"/>
  <c r="J170" i="5"/>
  <c r="J158" i="5"/>
  <c r="J146" i="5"/>
  <c r="J134" i="5"/>
  <c r="J122" i="5"/>
  <c r="J110" i="5"/>
  <c r="J98" i="5"/>
  <c r="J86" i="5"/>
  <c r="J74" i="5"/>
  <c r="J62" i="5"/>
  <c r="J50" i="5"/>
  <c r="J38" i="5"/>
  <c r="J26" i="5"/>
  <c r="J14" i="5"/>
  <c r="J2" i="5"/>
  <c r="J247" i="5"/>
  <c r="J139" i="5"/>
  <c r="J91" i="5"/>
  <c r="H285" i="5"/>
  <c r="K285" i="5" s="1"/>
  <c r="I285" i="5"/>
  <c r="H284" i="5"/>
  <c r="K284" i="5" s="1"/>
  <c r="I26" i="5"/>
  <c r="I14" i="5"/>
  <c r="I277" i="5"/>
  <c r="I274" i="5"/>
  <c r="I271" i="5"/>
  <c r="I262" i="5"/>
  <c r="I220" i="5"/>
  <c r="I217" i="5"/>
  <c r="I205" i="5"/>
  <c r="I243" i="5"/>
  <c r="I225" i="5"/>
  <c r="I195" i="5"/>
  <c r="I180" i="5"/>
  <c r="I171" i="5"/>
  <c r="I24" i="5"/>
  <c r="I12" i="5"/>
  <c r="I248" i="5"/>
  <c r="I284" i="5"/>
  <c r="H230" i="5"/>
  <c r="H171" i="5"/>
  <c r="K171" i="5" s="1"/>
  <c r="H168" i="5"/>
  <c r="K168" i="5" s="1"/>
  <c r="H165" i="5"/>
  <c r="K165" i="5" s="1"/>
  <c r="H136" i="5"/>
  <c r="K136" i="5" s="1"/>
  <c r="H118" i="5"/>
  <c r="K118" i="5" s="1"/>
  <c r="H115" i="5"/>
  <c r="K115" i="5" s="1"/>
  <c r="H109" i="5"/>
  <c r="K109" i="5" s="1"/>
  <c r="H94" i="5"/>
  <c r="K94" i="5" s="1"/>
  <c r="H91" i="5"/>
  <c r="K91" i="5" s="1"/>
  <c r="H58" i="5"/>
  <c r="K58" i="5" s="1"/>
  <c r="H55" i="5"/>
  <c r="K55" i="5" s="1"/>
  <c r="H52" i="5"/>
  <c r="K52" i="5" s="1"/>
  <c r="H46" i="5"/>
  <c r="K46" i="5" s="1"/>
  <c r="H43" i="5"/>
  <c r="K43" i="5" s="1"/>
  <c r="H34" i="5"/>
  <c r="K34" i="5" s="1"/>
  <c r="H261" i="5"/>
  <c r="K261" i="5" s="1"/>
  <c r="H249" i="5"/>
  <c r="K249" i="5" s="1"/>
  <c r="H77" i="5"/>
  <c r="H74" i="5"/>
  <c r="K74" i="5" s="1"/>
  <c r="H71" i="5"/>
  <c r="K71" i="5" s="1"/>
  <c r="H59" i="5"/>
  <c r="K59" i="5" s="1"/>
  <c r="H53" i="5"/>
  <c r="K53" i="5" s="1"/>
  <c r="H47" i="5"/>
  <c r="K47" i="5" s="1"/>
  <c r="H44" i="5"/>
  <c r="K44" i="5" s="1"/>
  <c r="H196" i="5"/>
  <c r="K196" i="5" s="1"/>
  <c r="H181" i="5"/>
  <c r="K181" i="5" s="1"/>
  <c r="H207" i="5"/>
  <c r="K207" i="5" s="1"/>
  <c r="H269" i="5"/>
  <c r="K269" i="5" s="1"/>
  <c r="H263" i="5"/>
  <c r="K263" i="5" s="1"/>
  <c r="H138" i="5"/>
  <c r="K138" i="5" s="1"/>
  <c r="H135" i="5"/>
  <c r="K135" i="5" s="1"/>
  <c r="H114" i="5"/>
  <c r="K114" i="5" s="1"/>
  <c r="H102" i="5"/>
  <c r="K102" i="5" s="1"/>
  <c r="H96" i="5"/>
  <c r="K96" i="5" s="1"/>
  <c r="H78" i="5"/>
  <c r="K78" i="5" s="1"/>
  <c r="H75" i="5"/>
  <c r="K75" i="5" s="1"/>
  <c r="H72" i="5"/>
  <c r="K72" i="5" s="1"/>
  <c r="H69" i="5"/>
  <c r="K69" i="5" s="1"/>
  <c r="H66" i="5"/>
  <c r="K66" i="5" s="1"/>
  <c r="H36" i="5"/>
  <c r="K36" i="5" s="1"/>
  <c r="H188" i="5"/>
  <c r="K188" i="5" s="1"/>
  <c r="H144" i="5"/>
  <c r="K144" i="5" s="1"/>
  <c r="H15" i="5"/>
  <c r="K15" i="5" s="1"/>
  <c r="H220" i="5"/>
  <c r="K220" i="5" s="1"/>
  <c r="H211" i="5"/>
  <c r="K211" i="5" s="1"/>
  <c r="H5" i="5"/>
  <c r="K5" i="5" s="1"/>
  <c r="H35" i="5"/>
  <c r="K35" i="5" s="1"/>
  <c r="H154" i="5"/>
  <c r="K154" i="5" s="1"/>
  <c r="H253" i="5"/>
  <c r="K253" i="5" s="1"/>
  <c r="H244" i="5"/>
  <c r="K244" i="5" s="1"/>
  <c r="H241" i="5"/>
  <c r="K241" i="5" s="1"/>
  <c r="H279" i="5"/>
  <c r="K279" i="5" s="1"/>
  <c r="H259" i="5"/>
  <c r="K259" i="5" s="1"/>
  <c r="H210" i="5"/>
  <c r="K210" i="5" s="1"/>
  <c r="H190" i="5"/>
  <c r="K190" i="5" s="1"/>
  <c r="H33" i="5"/>
  <c r="H27" i="5"/>
  <c r="K27" i="5" s="1"/>
  <c r="H24" i="5"/>
  <c r="K24" i="5" s="1"/>
  <c r="H21" i="5"/>
  <c r="K21" i="5" s="1"/>
  <c r="H9" i="5"/>
  <c r="K9" i="5" s="1"/>
  <c r="H3" i="5"/>
  <c r="K3" i="5" s="1"/>
  <c r="H276" i="5"/>
  <c r="K276" i="5" s="1"/>
  <c r="I226" i="5"/>
  <c r="H221" i="5"/>
  <c r="K221" i="5" s="1"/>
  <c r="H212" i="5"/>
  <c r="K212" i="5" s="1"/>
  <c r="H238" i="5"/>
  <c r="K238" i="5" s="1"/>
  <c r="H192" i="5"/>
  <c r="K192" i="5" s="1"/>
  <c r="H186" i="5"/>
  <c r="K186" i="5" s="1"/>
  <c r="H235" i="5"/>
  <c r="K235" i="5" s="1"/>
  <c r="H240" i="5"/>
  <c r="K240" i="5" s="1"/>
  <c r="H142" i="5"/>
  <c r="K142" i="5" s="1"/>
  <c r="H88" i="5"/>
  <c r="K88" i="5" s="1"/>
  <c r="H37" i="5"/>
  <c r="K37" i="5" s="1"/>
  <c r="H162" i="5"/>
  <c r="K162" i="5" s="1"/>
  <c r="H156" i="5"/>
  <c r="K156" i="5" s="1"/>
  <c r="H271" i="5"/>
  <c r="H268" i="5"/>
  <c r="K268" i="5" s="1"/>
  <c r="H265" i="5"/>
  <c r="K265" i="5" s="1"/>
  <c r="H248" i="5"/>
  <c r="H213" i="5"/>
  <c r="K213" i="5" s="1"/>
  <c r="H205" i="5"/>
  <c r="K205" i="5" s="1"/>
  <c r="H60" i="5"/>
  <c r="K60" i="5" s="1"/>
  <c r="H57" i="5"/>
  <c r="K57" i="5" s="1"/>
  <c r="H42" i="5"/>
  <c r="K42" i="5" s="1"/>
  <c r="H39" i="5"/>
  <c r="K39" i="5" s="1"/>
  <c r="I283" i="5"/>
  <c r="H258" i="5"/>
  <c r="K258" i="5" s="1"/>
  <c r="H247" i="5"/>
  <c r="K247" i="5" s="1"/>
  <c r="H137" i="5"/>
  <c r="K137" i="5" s="1"/>
  <c r="H119" i="5"/>
  <c r="K119" i="5" s="1"/>
  <c r="H54" i="5"/>
  <c r="K54" i="5" s="1"/>
  <c r="H51" i="5"/>
  <c r="K51" i="5" s="1"/>
  <c r="H48" i="5"/>
  <c r="K48" i="5" s="1"/>
  <c r="H45" i="5"/>
  <c r="K45" i="5" s="1"/>
  <c r="I13" i="5"/>
  <c r="H236" i="5"/>
  <c r="K236" i="5" s="1"/>
  <c r="H219" i="5"/>
  <c r="K219" i="5" s="1"/>
  <c r="H208" i="5"/>
  <c r="K208" i="5" s="1"/>
  <c r="H31" i="5"/>
  <c r="K31" i="5" s="1"/>
  <c r="H28" i="5"/>
  <c r="K28" i="5" s="1"/>
  <c r="H22" i="5"/>
  <c r="K22" i="5" s="1"/>
  <c r="H19" i="5"/>
  <c r="K19" i="5" s="1"/>
  <c r="H16" i="5"/>
  <c r="K16" i="5" s="1"/>
  <c r="H10" i="5"/>
  <c r="K10" i="5" s="1"/>
  <c r="H7" i="5"/>
  <c r="K7" i="5" s="1"/>
  <c r="H4" i="5"/>
  <c r="K4" i="5" s="1"/>
  <c r="H233" i="5"/>
  <c r="H92" i="5"/>
  <c r="K92" i="5" s="1"/>
  <c r="H139" i="5"/>
  <c r="K139" i="5" s="1"/>
  <c r="H130" i="5"/>
  <c r="K130" i="5" s="1"/>
  <c r="H106" i="5"/>
  <c r="H41" i="5"/>
  <c r="K41" i="5" s="1"/>
  <c r="H184" i="5"/>
  <c r="K184" i="5" s="1"/>
  <c r="H153" i="5"/>
  <c r="K153" i="5" s="1"/>
  <c r="H85" i="5"/>
  <c r="K85" i="5" s="1"/>
  <c r="H82" i="5"/>
  <c r="K82" i="5" s="1"/>
  <c r="H79" i="5"/>
  <c r="K79" i="5" s="1"/>
  <c r="H12" i="5"/>
  <c r="K12" i="5" s="1"/>
  <c r="H257" i="5"/>
  <c r="K257" i="5" s="1"/>
  <c r="I186" i="5"/>
  <c r="H277" i="5"/>
  <c r="K277" i="5" s="1"/>
  <c r="H251" i="5"/>
  <c r="K251" i="5" s="1"/>
  <c r="H209" i="5"/>
  <c r="H164" i="5"/>
  <c r="K164" i="5" s="1"/>
  <c r="H123" i="5"/>
  <c r="K123" i="5" s="1"/>
  <c r="H73" i="5"/>
  <c r="K73" i="5" s="1"/>
  <c r="H70" i="5"/>
  <c r="K70" i="5" s="1"/>
  <c r="H61" i="5"/>
  <c r="K61" i="5" s="1"/>
  <c r="H32" i="5"/>
  <c r="K32" i="5" s="1"/>
  <c r="H29" i="5"/>
  <c r="K29" i="5" s="1"/>
  <c r="H26" i="5"/>
  <c r="K26" i="5" s="1"/>
  <c r="H20" i="5"/>
  <c r="K20" i="5" s="1"/>
  <c r="H17" i="5"/>
  <c r="K17" i="5" s="1"/>
  <c r="H14" i="5"/>
  <c r="K14" i="5" s="1"/>
  <c r="H8" i="5"/>
  <c r="K8" i="5" s="1"/>
  <c r="H256" i="5"/>
  <c r="K256" i="5" s="1"/>
  <c r="H228" i="5"/>
  <c r="I154" i="5"/>
  <c r="H81" i="5"/>
  <c r="K81" i="5" s="1"/>
  <c r="H222" i="5"/>
  <c r="K222" i="5" s="1"/>
  <c r="H200" i="5"/>
  <c r="K200" i="5" s="1"/>
  <c r="H197" i="5"/>
  <c r="K197" i="5" s="1"/>
  <c r="I174" i="5"/>
  <c r="I213" i="5"/>
  <c r="H112" i="5"/>
  <c r="K112" i="5" s="1"/>
  <c r="H275" i="5"/>
  <c r="K275" i="5" s="1"/>
  <c r="H262" i="5"/>
  <c r="K262" i="5" s="1"/>
  <c r="H234" i="5"/>
  <c r="I231" i="5"/>
  <c r="I25" i="5"/>
  <c r="H174" i="5"/>
  <c r="K174" i="5" s="1"/>
  <c r="H149" i="5"/>
  <c r="K149" i="5" s="1"/>
  <c r="H146" i="5"/>
  <c r="K146" i="5" s="1"/>
  <c r="H132" i="5"/>
  <c r="K132" i="5" s="1"/>
  <c r="H103" i="5"/>
  <c r="K103" i="5" s="1"/>
  <c r="H2" i="5"/>
  <c r="K2" i="5" s="1"/>
  <c r="I249" i="5"/>
  <c r="H226" i="5"/>
  <c r="K226" i="5" s="1"/>
  <c r="I10" i="5"/>
  <c r="H254" i="5"/>
  <c r="K254" i="5" s="1"/>
  <c r="H218" i="5"/>
  <c r="K218" i="5" s="1"/>
  <c r="H25" i="5"/>
  <c r="K25" i="5" s="1"/>
  <c r="H13" i="5"/>
  <c r="K13" i="5" s="1"/>
  <c r="H282" i="5"/>
  <c r="K282" i="5" s="1"/>
  <c r="H264" i="5"/>
  <c r="K264" i="5" s="1"/>
  <c r="I251" i="5"/>
  <c r="H246" i="5"/>
  <c r="K246" i="5" s="1"/>
  <c r="H231" i="5"/>
  <c r="H223" i="5"/>
  <c r="K223" i="5" s="1"/>
  <c r="H215" i="5"/>
  <c r="K215" i="5" s="1"/>
  <c r="I183" i="5"/>
  <c r="H160" i="5"/>
  <c r="K160" i="5" s="1"/>
  <c r="H140" i="5"/>
  <c r="K140" i="5" s="1"/>
  <c r="H120" i="5"/>
  <c r="K120" i="5" s="1"/>
  <c r="H100" i="5"/>
  <c r="K100" i="5" s="1"/>
  <c r="H97" i="5"/>
  <c r="K97" i="5" s="1"/>
  <c r="H38" i="5"/>
  <c r="K38" i="5" s="1"/>
  <c r="H191" i="5"/>
  <c r="K191" i="5" s="1"/>
  <c r="H63" i="5"/>
  <c r="K63" i="5" s="1"/>
  <c r="H49" i="5"/>
  <c r="K49" i="5" s="1"/>
  <c r="H274" i="5"/>
  <c r="K274" i="5" s="1"/>
  <c r="I265" i="5"/>
  <c r="H243" i="5"/>
  <c r="K243" i="5" s="1"/>
  <c r="H225" i="5"/>
  <c r="K225" i="5" s="1"/>
  <c r="H217" i="5"/>
  <c r="K217" i="5" s="1"/>
  <c r="H202" i="5"/>
  <c r="H178" i="5"/>
  <c r="K178" i="5" s="1"/>
  <c r="H151" i="5"/>
  <c r="K151" i="5" s="1"/>
  <c r="H148" i="5"/>
  <c r="K148" i="5" s="1"/>
  <c r="H145" i="5"/>
  <c r="K145" i="5" s="1"/>
  <c r="H128" i="5"/>
  <c r="K128" i="5" s="1"/>
  <c r="H125" i="5"/>
  <c r="K125" i="5" s="1"/>
  <c r="H105" i="5"/>
  <c r="K105" i="5" s="1"/>
  <c r="H99" i="5"/>
  <c r="K99" i="5" s="1"/>
  <c r="H40" i="5"/>
  <c r="K40" i="5" s="1"/>
  <c r="H30" i="5"/>
  <c r="K30" i="5" s="1"/>
  <c r="H18" i="5"/>
  <c r="K18" i="5" s="1"/>
  <c r="H6" i="5"/>
  <c r="K6" i="5" s="1"/>
  <c r="H281" i="5"/>
  <c r="K281" i="5" s="1"/>
  <c r="I247" i="5"/>
  <c r="I204" i="5"/>
  <c r="H183" i="5"/>
  <c r="K183" i="5" s="1"/>
  <c r="H170" i="5"/>
  <c r="K170" i="5" s="1"/>
  <c r="H167" i="5"/>
  <c r="K167" i="5" s="1"/>
  <c r="H90" i="5"/>
  <c r="K90" i="5" s="1"/>
  <c r="H76" i="5"/>
  <c r="K76" i="5" s="1"/>
  <c r="H65" i="5"/>
  <c r="K65" i="5" s="1"/>
  <c r="H62" i="5"/>
  <c r="K62" i="5" s="1"/>
  <c r="I216" i="5"/>
  <c r="H273" i="5"/>
  <c r="K273" i="5" s="1"/>
  <c r="H260" i="5"/>
  <c r="K260" i="5" s="1"/>
  <c r="H204" i="5"/>
  <c r="K204" i="5" s="1"/>
  <c r="H201" i="5"/>
  <c r="K201" i="5" s="1"/>
  <c r="H198" i="5"/>
  <c r="K198" i="5" s="1"/>
  <c r="H187" i="5"/>
  <c r="K187" i="5" s="1"/>
  <c r="H180" i="5"/>
  <c r="K180" i="5" s="1"/>
  <c r="I177" i="5"/>
  <c r="H150" i="5"/>
  <c r="K150" i="5" s="1"/>
  <c r="H147" i="5"/>
  <c r="K147" i="5" s="1"/>
  <c r="H133" i="5"/>
  <c r="K133" i="5" s="1"/>
  <c r="H127" i="5"/>
  <c r="K127" i="5" s="1"/>
  <c r="H124" i="5"/>
  <c r="K124" i="5" s="1"/>
  <c r="H107" i="5"/>
  <c r="K107" i="5" s="1"/>
  <c r="H87" i="5"/>
  <c r="K87" i="5" s="1"/>
  <c r="H56" i="5"/>
  <c r="K56" i="5" s="1"/>
  <c r="I257" i="5"/>
  <c r="H242" i="5"/>
  <c r="K242" i="5" s="1"/>
  <c r="H23" i="5"/>
  <c r="K23" i="5" s="1"/>
  <c r="H11" i="5"/>
  <c r="K11" i="5" s="1"/>
  <c r="H283" i="5"/>
  <c r="K283" i="5" s="1"/>
  <c r="H280" i="5"/>
  <c r="K280" i="5" s="1"/>
  <c r="H270" i="5"/>
  <c r="K270" i="5" s="1"/>
  <c r="H267" i="5"/>
  <c r="K267" i="5" s="1"/>
  <c r="H252" i="5"/>
  <c r="K252" i="5" s="1"/>
  <c r="I239" i="5"/>
  <c r="H216" i="5"/>
  <c r="H206" i="5"/>
  <c r="K206" i="5" s="1"/>
  <c r="H172" i="5"/>
  <c r="K172" i="5" s="1"/>
  <c r="H161" i="5"/>
  <c r="K161" i="5" s="1"/>
  <c r="H155" i="5"/>
  <c r="K155" i="5" s="1"/>
  <c r="H121" i="5"/>
  <c r="K121" i="5" s="1"/>
  <c r="H101" i="5"/>
  <c r="K101" i="5" s="1"/>
  <c r="H95" i="5"/>
  <c r="K95" i="5" s="1"/>
  <c r="H84" i="5"/>
  <c r="K84" i="5" s="1"/>
  <c r="H67" i="5"/>
  <c r="K67" i="5" s="1"/>
  <c r="H64" i="5"/>
  <c r="K64" i="5" s="1"/>
  <c r="I28" i="5"/>
  <c r="I19" i="5"/>
  <c r="I236" i="5"/>
  <c r="I254" i="5"/>
  <c r="I30" i="5"/>
  <c r="I21" i="5"/>
  <c r="I6" i="5"/>
  <c r="I29" i="5"/>
  <c r="I18" i="5"/>
  <c r="I192" i="5"/>
  <c r="H278" i="5"/>
  <c r="K278" i="5" s="1"/>
  <c r="I31" i="5"/>
  <c r="I15" i="5"/>
  <c r="H266" i="5"/>
  <c r="K266" i="5" s="1"/>
  <c r="I259" i="5"/>
  <c r="I253" i="5"/>
  <c r="H227" i="5"/>
  <c r="I214" i="5"/>
  <c r="I162" i="5"/>
  <c r="H108" i="5"/>
  <c r="K108" i="5" s="1"/>
  <c r="I230" i="5"/>
  <c r="H229" i="5"/>
  <c r="I210" i="5"/>
  <c r="H193" i="5"/>
  <c r="K193" i="5" s="1"/>
  <c r="H189" i="5"/>
  <c r="K189" i="5" s="1"/>
  <c r="I156" i="5"/>
  <c r="I141" i="5"/>
  <c r="H134" i="5"/>
  <c r="K134" i="5" s="1"/>
  <c r="H113" i="5"/>
  <c r="K113" i="5" s="1"/>
  <c r="H50" i="5"/>
  <c r="K50" i="5" s="1"/>
  <c r="I9" i="5"/>
  <c r="I279" i="5"/>
  <c r="H255" i="5"/>
  <c r="K255" i="5" s="1"/>
  <c r="I244" i="5"/>
  <c r="H239" i="5"/>
  <c r="K239" i="5" s="1"/>
  <c r="H237" i="5"/>
  <c r="H214" i="5"/>
  <c r="K214" i="5" s="1"/>
  <c r="I201" i="5"/>
  <c r="H182" i="5"/>
  <c r="K182" i="5" s="1"/>
  <c r="H175" i="5"/>
  <c r="K175" i="5" s="1"/>
  <c r="H173" i="5"/>
  <c r="K173" i="5" s="1"/>
  <c r="I168" i="5"/>
  <c r="I164" i="5"/>
  <c r="H126" i="5"/>
  <c r="K126" i="5" s="1"/>
  <c r="H110" i="5"/>
  <c r="K110" i="5" s="1"/>
  <c r="H245" i="5"/>
  <c r="K245" i="5" s="1"/>
  <c r="I222" i="5"/>
  <c r="I8" i="5"/>
  <c r="I7" i="5"/>
  <c r="I256" i="5"/>
  <c r="I238" i="5"/>
  <c r="H232" i="5"/>
  <c r="H224" i="5"/>
  <c r="K224" i="5" s="1"/>
  <c r="I211" i="5"/>
  <c r="I207" i="5"/>
  <c r="H199" i="5"/>
  <c r="K199" i="5" s="1"/>
  <c r="H195" i="5"/>
  <c r="K195" i="5" s="1"/>
  <c r="H166" i="5"/>
  <c r="K166" i="5" s="1"/>
  <c r="H159" i="5"/>
  <c r="K159" i="5" s="1"/>
  <c r="I153" i="5"/>
  <c r="I135" i="5"/>
  <c r="H83" i="5"/>
  <c r="K83" i="5" s="1"/>
  <c r="I5" i="5"/>
  <c r="I237" i="5"/>
  <c r="H169" i="5"/>
  <c r="K169" i="5" s="1"/>
  <c r="I4" i="5"/>
  <c r="H250" i="5"/>
  <c r="K250" i="5" s="1"/>
  <c r="I240" i="5"/>
  <c r="I223" i="5"/>
  <c r="H203" i="5"/>
  <c r="K203" i="5" s="1"/>
  <c r="I198" i="5"/>
  <c r="H179" i="5"/>
  <c r="K179" i="5" s="1"/>
  <c r="H177" i="5"/>
  <c r="K177" i="5" s="1"/>
  <c r="I165" i="5"/>
  <c r="H117" i="5"/>
  <c r="K117" i="5" s="1"/>
  <c r="H93" i="5"/>
  <c r="K93" i="5" s="1"/>
  <c r="H272" i="5"/>
  <c r="K272" i="5" s="1"/>
  <c r="I258" i="5"/>
  <c r="H157" i="5"/>
  <c r="K157" i="5" s="1"/>
  <c r="I17" i="5"/>
  <c r="H194" i="5"/>
  <c r="K194" i="5" s="1"/>
  <c r="H163" i="5"/>
  <c r="K163" i="5" s="1"/>
  <c r="H158" i="5"/>
  <c r="K158" i="5" s="1"/>
  <c r="I147" i="5"/>
  <c r="I255" i="5"/>
  <c r="H89" i="5"/>
  <c r="K89" i="5" s="1"/>
  <c r="I16" i="5"/>
  <c r="I276" i="5"/>
  <c r="I241" i="5"/>
  <c r="I229" i="5"/>
  <c r="I208" i="5"/>
  <c r="H185" i="5"/>
  <c r="H176" i="5"/>
  <c r="K176" i="5" s="1"/>
  <c r="I129" i="5"/>
  <c r="H111" i="5"/>
  <c r="K111" i="5" s="1"/>
  <c r="I267" i="5"/>
  <c r="I228" i="5"/>
  <c r="I273" i="5"/>
  <c r="I246" i="5"/>
  <c r="I252" i="5"/>
  <c r="I264" i="5"/>
  <c r="I234" i="5"/>
  <c r="I233" i="5"/>
  <c r="I270" i="5"/>
  <c r="I261" i="5"/>
  <c r="I170" i="5"/>
  <c r="H141" i="5"/>
  <c r="K141" i="5" s="1"/>
  <c r="I85" i="5"/>
  <c r="I67" i="5"/>
  <c r="I178" i="5"/>
  <c r="I163" i="5"/>
  <c r="I215" i="5"/>
  <c r="I176" i="5"/>
  <c r="I206" i="5"/>
  <c r="I202" i="5"/>
  <c r="I196" i="5"/>
  <c r="I190" i="5"/>
  <c r="I184" i="5"/>
  <c r="I127" i="5"/>
  <c r="I103" i="5"/>
  <c r="I200" i="5"/>
  <c r="I194" i="5"/>
  <c r="I188" i="5"/>
  <c r="I182" i="5"/>
  <c r="I169" i="5"/>
  <c r="I132" i="5"/>
  <c r="I218" i="5"/>
  <c r="I167" i="5"/>
  <c r="I157" i="5"/>
  <c r="I151" i="5"/>
  <c r="I175" i="5"/>
  <c r="I121" i="5"/>
  <c r="I281" i="5"/>
  <c r="I278" i="5"/>
  <c r="I275" i="5"/>
  <c r="I272" i="5"/>
  <c r="I269" i="5"/>
  <c r="I266" i="5"/>
  <c r="I263" i="5"/>
  <c r="I260" i="5"/>
  <c r="I242" i="5"/>
  <c r="I224" i="5"/>
  <c r="I219" i="5"/>
  <c r="I209" i="5"/>
  <c r="I173" i="5"/>
  <c r="I139" i="5"/>
  <c r="I172" i="5"/>
  <c r="I221" i="5"/>
  <c r="I181" i="5"/>
  <c r="I144" i="5"/>
  <c r="H129" i="5"/>
  <c r="K129" i="5" s="1"/>
  <c r="I250" i="5"/>
  <c r="I232" i="5"/>
  <c r="I199" i="5"/>
  <c r="I193" i="5"/>
  <c r="I187" i="5"/>
  <c r="I179" i="5"/>
  <c r="I166" i="5"/>
  <c r="I203" i="5"/>
  <c r="I197" i="5"/>
  <c r="I191" i="5"/>
  <c r="I185" i="5"/>
  <c r="I126" i="5"/>
  <c r="H116" i="5"/>
  <c r="K116" i="5" s="1"/>
  <c r="I108" i="5"/>
  <c r="H98" i="5"/>
  <c r="K98" i="5" s="1"/>
  <c r="I90" i="5"/>
  <c r="H80" i="5"/>
  <c r="K80" i="5" s="1"/>
  <c r="I72" i="5"/>
  <c r="I54" i="5"/>
  <c r="I36" i="5"/>
  <c r="I145" i="5"/>
  <c r="H143" i="5"/>
  <c r="K143" i="5" s="1"/>
  <c r="I133" i="5"/>
  <c r="H131" i="5"/>
  <c r="K131" i="5" s="1"/>
  <c r="I118" i="5"/>
  <c r="I100" i="5"/>
  <c r="I82" i="5"/>
  <c r="I64" i="5"/>
  <c r="I46" i="5"/>
  <c r="I123" i="5"/>
  <c r="I105" i="5"/>
  <c r="I87" i="5"/>
  <c r="I69" i="5"/>
  <c r="I51" i="5"/>
  <c r="I160" i="5"/>
  <c r="I158" i="5"/>
  <c r="H152" i="5"/>
  <c r="K152" i="5" s="1"/>
  <c r="I115" i="5"/>
  <c r="I97" i="5"/>
  <c r="I79" i="5"/>
  <c r="I61" i="5"/>
  <c r="I43" i="5"/>
  <c r="I142" i="5"/>
  <c r="I130" i="5"/>
  <c r="I120" i="5"/>
  <c r="I102" i="5"/>
  <c r="I84" i="5"/>
  <c r="I66" i="5"/>
  <c r="I48" i="5"/>
  <c r="I112" i="5"/>
  <c r="I94" i="5"/>
  <c r="I76" i="5"/>
  <c r="I58" i="5"/>
  <c r="I40" i="5"/>
  <c r="I117" i="5"/>
  <c r="I99" i="5"/>
  <c r="I81" i="5"/>
  <c r="I63" i="5"/>
  <c r="I45" i="5"/>
  <c r="I109" i="5"/>
  <c r="I91" i="5"/>
  <c r="I73" i="5"/>
  <c r="I55" i="5"/>
  <c r="I37" i="5"/>
  <c r="H122" i="5"/>
  <c r="K122" i="5" s="1"/>
  <c r="I114" i="5"/>
  <c r="H104" i="5"/>
  <c r="K104" i="5" s="1"/>
  <c r="I96" i="5"/>
  <c r="H86" i="5"/>
  <c r="K86" i="5" s="1"/>
  <c r="I78" i="5"/>
  <c r="H68" i="5"/>
  <c r="K68" i="5" s="1"/>
  <c r="I60" i="5"/>
  <c r="I42" i="5"/>
  <c r="I34" i="5"/>
  <c r="I161" i="5"/>
  <c r="I159" i="5"/>
  <c r="I124" i="5"/>
  <c r="I106" i="5"/>
  <c r="I88" i="5"/>
  <c r="I70" i="5"/>
  <c r="I52" i="5"/>
  <c r="I150" i="5"/>
  <c r="I148" i="5"/>
  <c r="I138" i="5"/>
  <c r="I136" i="5"/>
  <c r="I111" i="5"/>
  <c r="I93" i="5"/>
  <c r="I75" i="5"/>
  <c r="I57" i="5"/>
  <c r="I39" i="5"/>
  <c r="I49" i="5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61" i="2"/>
  <c r="K60" i="2" a="1"/>
  <c r="K60" i="2" s="1"/>
  <c r="L60" i="2" s="1"/>
  <c r="K81" i="2" a="1"/>
  <c r="K81" i="2" s="1"/>
  <c r="L81" i="2" s="1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8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3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19" i="2"/>
  <c r="K39" i="2" a="1"/>
  <c r="K39" i="2" s="1"/>
  <c r="L39" i="2" s="1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40" i="2"/>
  <c r="K18" i="2" a="1"/>
  <c r="K18" i="2" s="1"/>
  <c r="L18" i="2" s="1"/>
  <c r="K2" i="2" a="1"/>
  <c r="K2" i="2" s="1"/>
  <c r="L2" i="2" s="1"/>
  <c r="L4" i="6"/>
  <c r="L3" i="6"/>
  <c r="L7" i="6"/>
  <c r="L5" i="6"/>
  <c r="L6" i="6"/>
  <c r="L11" i="6"/>
  <c r="L8" i="6"/>
  <c r="L10" i="6"/>
  <c r="L9" i="6"/>
  <c r="L13" i="6"/>
  <c r="L14" i="6"/>
  <c r="L12" i="6"/>
  <c r="K4" i="6"/>
  <c r="K3" i="6"/>
  <c r="K7" i="6"/>
  <c r="K5" i="6"/>
  <c r="K6" i="6"/>
  <c r="K11" i="6"/>
  <c r="K8" i="6"/>
  <c r="K10" i="6"/>
  <c r="K9" i="6"/>
  <c r="K13" i="6"/>
  <c r="K14" i="6"/>
  <c r="K12" i="6"/>
  <c r="J124" i="2"/>
  <c r="J129" i="2"/>
  <c r="J130" i="2"/>
  <c r="J131" i="2"/>
  <c r="J132" i="2"/>
  <c r="J108" i="2"/>
  <c r="D87" i="1"/>
  <c r="E87" i="1"/>
  <c r="F87" i="1"/>
  <c r="G87" i="1"/>
  <c r="H83" i="1"/>
  <c r="H87" i="1"/>
  <c r="K289" i="5" l="1"/>
  <c r="I134" i="5"/>
  <c r="I11" i="5"/>
  <c r="I22" i="5"/>
  <c r="I128" i="5"/>
  <c r="I56" i="5"/>
  <c r="I119" i="5"/>
  <c r="I20" i="5"/>
  <c r="I32" i="5"/>
  <c r="I27" i="5"/>
  <c r="I86" i="5"/>
  <c r="I2" i="5"/>
  <c r="I189" i="5"/>
  <c r="I65" i="5"/>
  <c r="I23" i="5"/>
  <c r="I268" i="5"/>
  <c r="I282" i="5"/>
  <c r="I3" i="5"/>
  <c r="I280" i="5"/>
  <c r="I33" i="5"/>
  <c r="I41" i="5"/>
  <c r="I80" i="5"/>
  <c r="I155" i="5"/>
  <c r="I53" i="5"/>
  <c r="I125" i="5"/>
  <c r="I140" i="5"/>
  <c r="I131" i="5"/>
  <c r="I212" i="5"/>
  <c r="I104" i="5"/>
  <c r="I74" i="5"/>
  <c r="I113" i="5"/>
  <c r="I227" i="5"/>
  <c r="I83" i="5"/>
  <c r="I59" i="5"/>
  <c r="I98" i="5"/>
  <c r="I146" i="5"/>
  <c r="I71" i="5"/>
  <c r="I50" i="5"/>
  <c r="I122" i="5"/>
  <c r="I137" i="5"/>
  <c r="I92" i="5"/>
  <c r="I77" i="5"/>
  <c r="I44" i="5"/>
  <c r="I116" i="5"/>
  <c r="I101" i="5"/>
  <c r="I149" i="5"/>
  <c r="I89" i="5"/>
  <c r="I245" i="5"/>
  <c r="I47" i="5"/>
  <c r="I68" i="5"/>
  <c r="I38" i="5"/>
  <c r="I110" i="5"/>
  <c r="I143" i="5"/>
  <c r="I152" i="5"/>
  <c r="I62" i="5"/>
  <c r="I35" i="5"/>
  <c r="I107" i="5"/>
  <c r="I95" i="5"/>
  <c r="J107" i="2"/>
  <c r="B33" i="4"/>
  <c r="C33" i="4" s="1"/>
  <c r="H33" i="4"/>
  <c r="J33" i="4" s="1"/>
  <c r="N33" i="4"/>
  <c r="O33" i="4" s="1"/>
  <c r="T33" i="4"/>
  <c r="V33" i="4" s="1"/>
  <c r="Z33" i="4"/>
  <c r="AA33" i="4" s="1"/>
  <c r="AF33" i="4"/>
  <c r="AH33" i="4" s="1"/>
  <c r="B34" i="4"/>
  <c r="D34" i="4" s="1"/>
  <c r="C34" i="4"/>
  <c r="G34" i="4"/>
  <c r="H34" i="4"/>
  <c r="J34" i="4" s="1"/>
  <c r="N34" i="4"/>
  <c r="P34" i="4" s="1"/>
  <c r="T34" i="4"/>
  <c r="V34" i="4" s="1"/>
  <c r="Z34" i="4"/>
  <c r="AA34" i="4" s="1"/>
  <c r="AB34" i="4"/>
  <c r="AF34" i="4"/>
  <c r="AH34" i="4" s="1"/>
  <c r="B35" i="4"/>
  <c r="D35" i="4" s="1"/>
  <c r="H35" i="4"/>
  <c r="J35" i="4" s="1"/>
  <c r="M35" i="4"/>
  <c r="N35" i="4"/>
  <c r="O35" i="4" s="1"/>
  <c r="T35" i="4"/>
  <c r="V35" i="4" s="1"/>
  <c r="Z35" i="4"/>
  <c r="AB35" i="4" s="1"/>
  <c r="AF35" i="4"/>
  <c r="AH35" i="4" s="1"/>
  <c r="B36" i="4"/>
  <c r="C36" i="4" s="1"/>
  <c r="H36" i="4"/>
  <c r="J36" i="4" s="1"/>
  <c r="N36" i="4"/>
  <c r="O36" i="4" s="1"/>
  <c r="P36" i="4"/>
  <c r="T36" i="4"/>
  <c r="V36" i="4" s="1"/>
  <c r="Z36" i="4"/>
  <c r="AB36" i="4" s="1"/>
  <c r="AF36" i="4"/>
  <c r="AH36" i="4" s="1"/>
  <c r="B37" i="4"/>
  <c r="C37" i="4" s="1"/>
  <c r="H37" i="4"/>
  <c r="J37" i="4" s="1"/>
  <c r="N37" i="4"/>
  <c r="Q37" i="4" s="1"/>
  <c r="T37" i="4"/>
  <c r="V37" i="4" s="1"/>
  <c r="Z37" i="4"/>
  <c r="AA37" i="4" s="1"/>
  <c r="AF37" i="4"/>
  <c r="AH37" i="4" s="1"/>
  <c r="B38" i="4"/>
  <c r="D38" i="4" s="1"/>
  <c r="H38" i="4"/>
  <c r="J38" i="4" s="1"/>
  <c r="N38" i="4"/>
  <c r="P38" i="4" s="1"/>
  <c r="T38" i="4"/>
  <c r="V38" i="4" s="1"/>
  <c r="Z38" i="4"/>
  <c r="AA38" i="4" s="1"/>
  <c r="AF38" i="4"/>
  <c r="AH38" i="4" s="1"/>
  <c r="AK38" i="4"/>
  <c r="B39" i="4"/>
  <c r="D39" i="4" s="1"/>
  <c r="H39" i="4"/>
  <c r="J39" i="4" s="1"/>
  <c r="N39" i="4"/>
  <c r="R39" i="4" s="1"/>
  <c r="T39" i="4"/>
  <c r="V39" i="4" s="1"/>
  <c r="Z39" i="4"/>
  <c r="AC39" i="4" s="1"/>
  <c r="AF39" i="4"/>
  <c r="AH39" i="4" s="1"/>
  <c r="B40" i="4"/>
  <c r="C40" i="4" s="1"/>
  <c r="H40" i="4"/>
  <c r="J40" i="4" s="1"/>
  <c r="N40" i="4"/>
  <c r="Q40" i="4" s="1"/>
  <c r="T40" i="4"/>
  <c r="V40" i="4" s="1"/>
  <c r="Z40" i="4"/>
  <c r="AA40" i="4" s="1"/>
  <c r="AF40" i="4"/>
  <c r="AH40" i="4" s="1"/>
  <c r="AK40" i="4"/>
  <c r="B41" i="4"/>
  <c r="F41" i="4" s="1"/>
  <c r="H41" i="4"/>
  <c r="J41" i="4" s="1"/>
  <c r="N41" i="4"/>
  <c r="P41" i="4" s="1"/>
  <c r="R41" i="4"/>
  <c r="T41" i="4"/>
  <c r="V41" i="4" s="1"/>
  <c r="Z41" i="4"/>
  <c r="AA41" i="4" s="1"/>
  <c r="AF41" i="4"/>
  <c r="AH41" i="4" s="1"/>
  <c r="B42" i="4"/>
  <c r="E42" i="4" s="1"/>
  <c r="H42" i="4"/>
  <c r="J42" i="4" s="1"/>
  <c r="N42" i="4"/>
  <c r="O42" i="4" s="1"/>
  <c r="T42" i="4"/>
  <c r="V42" i="4" s="1"/>
  <c r="Z42" i="4"/>
  <c r="AC42" i="4" s="1"/>
  <c r="AB42" i="4"/>
  <c r="AF42" i="4"/>
  <c r="AH42" i="4" s="1"/>
  <c r="AG42" i="4"/>
  <c r="B43" i="4"/>
  <c r="D43" i="4" s="1"/>
  <c r="H43" i="4"/>
  <c r="J43" i="4" s="1"/>
  <c r="N43" i="4"/>
  <c r="S43" i="4" s="1"/>
  <c r="O43" i="4"/>
  <c r="T43" i="4"/>
  <c r="V43" i="4" s="1"/>
  <c r="Z43" i="4"/>
  <c r="AB43" i="4" s="1"/>
  <c r="AF43" i="4"/>
  <c r="AH43" i="4" s="1"/>
  <c r="AG43" i="4"/>
  <c r="AJ43" i="4"/>
  <c r="B44" i="4"/>
  <c r="G44" i="4" s="1"/>
  <c r="H44" i="4"/>
  <c r="J44" i="4" s="1"/>
  <c r="N44" i="4"/>
  <c r="Q44" i="4" s="1"/>
  <c r="T44" i="4"/>
  <c r="V44" i="4" s="1"/>
  <c r="Z44" i="4"/>
  <c r="AA44" i="4" s="1"/>
  <c r="AF44" i="4"/>
  <c r="AH44" i="4" s="1"/>
  <c r="AD41" i="4" l="1"/>
  <c r="AG38" i="4"/>
  <c r="AB38" i="4"/>
  <c r="Q41" i="4"/>
  <c r="S33" i="4"/>
  <c r="R33" i="4"/>
  <c r="Q39" i="4"/>
  <c r="Q33" i="4"/>
  <c r="O39" i="4"/>
  <c r="P33" i="4"/>
  <c r="U43" i="4"/>
  <c r="P44" i="4"/>
  <c r="I43" i="4"/>
  <c r="AJ41" i="4"/>
  <c r="AC38" i="4"/>
  <c r="I37" i="4"/>
  <c r="AC34" i="4"/>
  <c r="AK36" i="4"/>
  <c r="AE35" i="4"/>
  <c r="Y34" i="4"/>
  <c r="U41" i="4"/>
  <c r="AJ36" i="4"/>
  <c r="AA35" i="4"/>
  <c r="X34" i="4"/>
  <c r="AA42" i="4"/>
  <c r="S41" i="4"/>
  <c r="C38" i="4"/>
  <c r="AE36" i="4"/>
  <c r="O34" i="4"/>
  <c r="L40" i="4"/>
  <c r="AD36" i="4"/>
  <c r="O41" i="4"/>
  <c r="F40" i="4"/>
  <c r="F33" i="4"/>
  <c r="AE38" i="4"/>
  <c r="M41" i="4"/>
  <c r="AD38" i="4"/>
  <c r="O44" i="4"/>
  <c r="AE43" i="4"/>
  <c r="C43" i="4"/>
  <c r="R42" i="4"/>
  <c r="P39" i="4"/>
  <c r="AK37" i="4"/>
  <c r="F36" i="4"/>
  <c r="F34" i="4"/>
  <c r="R40" i="4"/>
  <c r="AJ37" i="4"/>
  <c r="E34" i="4"/>
  <c r="M33" i="4"/>
  <c r="I44" i="4"/>
  <c r="Y43" i="4"/>
  <c r="AK42" i="4"/>
  <c r="P40" i="4"/>
  <c r="U38" i="4"/>
  <c r="AG37" i="4"/>
  <c r="I33" i="4"/>
  <c r="E44" i="4"/>
  <c r="R43" i="4"/>
  <c r="AE42" i="4"/>
  <c r="E41" i="4"/>
  <c r="R38" i="4"/>
  <c r="AA36" i="4"/>
  <c r="E33" i="4"/>
  <c r="F44" i="4"/>
  <c r="D44" i="4"/>
  <c r="Q43" i="4"/>
  <c r="AD42" i="4"/>
  <c r="D41" i="4"/>
  <c r="Q38" i="4"/>
  <c r="P37" i="4"/>
  <c r="S34" i="4"/>
  <c r="S38" i="4"/>
  <c r="C44" i="4"/>
  <c r="P43" i="4"/>
  <c r="C41" i="4"/>
  <c r="O38" i="4"/>
  <c r="O37" i="4"/>
  <c r="U36" i="4"/>
  <c r="R34" i="4"/>
  <c r="U35" i="4"/>
  <c r="AD43" i="4"/>
  <c r="F42" i="4"/>
  <c r="M39" i="4"/>
  <c r="AJ44" i="4"/>
  <c r="AC43" i="4"/>
  <c r="M43" i="4"/>
  <c r="D42" i="4"/>
  <c r="AD39" i="4"/>
  <c r="L39" i="4"/>
  <c r="F37" i="4"/>
  <c r="AD35" i="4"/>
  <c r="G35" i="4"/>
  <c r="AK33" i="4"/>
  <c r="AG44" i="4"/>
  <c r="AA43" i="4"/>
  <c r="L43" i="4"/>
  <c r="AD40" i="4"/>
  <c r="AB39" i="4"/>
  <c r="I39" i="4"/>
  <c r="AD37" i="4"/>
  <c r="E37" i="4"/>
  <c r="R36" i="4"/>
  <c r="AC35" i="4"/>
  <c r="F35" i="4"/>
  <c r="AJ33" i="4"/>
  <c r="D37" i="4"/>
  <c r="Q36" i="4"/>
  <c r="C35" i="4"/>
  <c r="AG33" i="4"/>
  <c r="I41" i="4"/>
  <c r="U39" i="4"/>
  <c r="G39" i="4"/>
  <c r="G38" i="4"/>
  <c r="G43" i="4"/>
  <c r="F39" i="4"/>
  <c r="F38" i="4"/>
  <c r="S37" i="4"/>
  <c r="AG34" i="4"/>
  <c r="AD33" i="4"/>
  <c r="S44" i="4"/>
  <c r="F43" i="4"/>
  <c r="G41" i="4"/>
  <c r="S39" i="4"/>
  <c r="E39" i="4"/>
  <c r="Y38" i="4"/>
  <c r="E38" i="4"/>
  <c r="R37" i="4"/>
  <c r="M36" i="4"/>
  <c r="Y35" i="4"/>
  <c r="R44" i="4"/>
  <c r="AK43" i="4"/>
  <c r="E43" i="4"/>
  <c r="Y42" i="4"/>
  <c r="Y41" i="4"/>
  <c r="C39" i="4"/>
  <c r="X38" i="4"/>
  <c r="I36" i="4"/>
  <c r="X35" i="4"/>
  <c r="AD34" i="4"/>
  <c r="U42" i="4"/>
  <c r="Q42" i="4"/>
  <c r="M42" i="4"/>
  <c r="G42" i="4"/>
  <c r="C42" i="4"/>
  <c r="AG41" i="4"/>
  <c r="AC41" i="4"/>
  <c r="AG40" i="4"/>
  <c r="AC40" i="4"/>
  <c r="Y40" i="4"/>
  <c r="S40" i="4"/>
  <c r="O40" i="4"/>
  <c r="I40" i="4"/>
  <c r="E40" i="4"/>
  <c r="AK39" i="4"/>
  <c r="AE39" i="4"/>
  <c r="AA39" i="4"/>
  <c r="AC37" i="4"/>
  <c r="Y37" i="4"/>
  <c r="E36" i="4"/>
  <c r="AK35" i="4"/>
  <c r="Q35" i="4"/>
  <c r="AC33" i="4"/>
  <c r="Y33" i="4"/>
  <c r="D33" i="4"/>
  <c r="AD44" i="4"/>
  <c r="R35" i="4"/>
  <c r="AB44" i="4"/>
  <c r="X44" i="4"/>
  <c r="P42" i="4"/>
  <c r="AB40" i="4"/>
  <c r="X40" i="4"/>
  <c r="D40" i="4"/>
  <c r="AJ39" i="4"/>
  <c r="M38" i="4"/>
  <c r="AB37" i="4"/>
  <c r="X37" i="4"/>
  <c r="G37" i="4"/>
  <c r="AG36" i="4"/>
  <c r="AC36" i="4"/>
  <c r="Y36" i="4"/>
  <c r="S36" i="4"/>
  <c r="D36" i="4"/>
  <c r="AJ35" i="4"/>
  <c r="P35" i="4"/>
  <c r="I35" i="4"/>
  <c r="E35" i="4"/>
  <c r="AK34" i="4"/>
  <c r="AE34" i="4"/>
  <c r="U34" i="4"/>
  <c r="Q34" i="4"/>
  <c r="M34" i="4"/>
  <c r="AB33" i="4"/>
  <c r="X33" i="4"/>
  <c r="G33" i="4"/>
  <c r="AC44" i="4"/>
  <c r="Y44" i="4"/>
  <c r="L42" i="4"/>
  <c r="AB41" i="4"/>
  <c r="AK44" i="4"/>
  <c r="AE44" i="4"/>
  <c r="U44" i="4"/>
  <c r="M44" i="4"/>
  <c r="X43" i="4"/>
  <c r="AJ42" i="4"/>
  <c r="S42" i="4"/>
  <c r="I42" i="4"/>
  <c r="AK41" i="4"/>
  <c r="AE41" i="4"/>
  <c r="L41" i="4"/>
  <c r="AE40" i="4"/>
  <c r="U40" i="4"/>
  <c r="M40" i="4"/>
  <c r="G40" i="4"/>
  <c r="AG39" i="4"/>
  <c r="Y39" i="4"/>
  <c r="AJ38" i="4"/>
  <c r="I38" i="4"/>
  <c r="AE37" i="4"/>
  <c r="U37" i="4"/>
  <c r="M37" i="4"/>
  <c r="X36" i="4"/>
  <c r="G36" i="4"/>
  <c r="AG35" i="4"/>
  <c r="S35" i="4"/>
  <c r="AJ34" i="4"/>
  <c r="I34" i="4"/>
  <c r="AE33" i="4"/>
  <c r="U33" i="4"/>
  <c r="L44" i="4"/>
  <c r="X42" i="4"/>
  <c r="X41" i="4"/>
  <c r="L38" i="4"/>
  <c r="L37" i="4"/>
  <c r="L36" i="4"/>
  <c r="AI42" i="4"/>
  <c r="W42" i="4"/>
  <c r="K35" i="4"/>
  <c r="W34" i="4"/>
  <c r="K34" i="4"/>
  <c r="AI33" i="4"/>
  <c r="W33" i="4"/>
  <c r="K33" i="4"/>
  <c r="AJ40" i="4"/>
  <c r="X39" i="4"/>
  <c r="L35" i="4"/>
  <c r="L34" i="4"/>
  <c r="L33" i="4"/>
  <c r="AI44" i="4"/>
  <c r="W44" i="4"/>
  <c r="K44" i="4"/>
  <c r="AI43" i="4"/>
  <c r="W43" i="4"/>
  <c r="K43" i="4"/>
  <c r="K42" i="4"/>
  <c r="AI41" i="4"/>
  <c r="W41" i="4"/>
  <c r="K41" i="4"/>
  <c r="AI40" i="4"/>
  <c r="W40" i="4"/>
  <c r="K40" i="4"/>
  <c r="AI39" i="4"/>
  <c r="W39" i="4"/>
  <c r="K39" i="4"/>
  <c r="AI38" i="4"/>
  <c r="W38" i="4"/>
  <c r="K38" i="4"/>
  <c r="AI37" i="4"/>
  <c r="W37" i="4"/>
  <c r="K37" i="4"/>
  <c r="AI36" i="4"/>
  <c r="W36" i="4"/>
  <c r="K36" i="4"/>
  <c r="AI35" i="4"/>
  <c r="W35" i="4"/>
  <c r="AI34" i="4"/>
  <c r="J81" i="2" l="1"/>
  <c r="F83" i="1" l="1"/>
  <c r="H84" i="1"/>
  <c r="H85" i="1"/>
  <c r="G84" i="1"/>
  <c r="G85" i="1"/>
  <c r="D83" i="1" l="1"/>
  <c r="E83" i="1"/>
  <c r="G83" i="1"/>
  <c r="J18" i="2" l="1"/>
  <c r="J2" i="2"/>
  <c r="J60" i="2" l="1"/>
  <c r="J39" i="2"/>
  <c r="B4" i="4"/>
  <c r="H4" i="4"/>
  <c r="N4" i="4"/>
  <c r="T4" i="4"/>
  <c r="Z4" i="4"/>
  <c r="AF4" i="4"/>
  <c r="B5" i="4"/>
  <c r="H5" i="4"/>
  <c r="N5" i="4"/>
  <c r="T5" i="4"/>
  <c r="Z5" i="4"/>
  <c r="AF5" i="4"/>
  <c r="AI5" i="4" s="1"/>
  <c r="B6" i="4"/>
  <c r="H6" i="4"/>
  <c r="N6" i="4"/>
  <c r="T6" i="4"/>
  <c r="Z6" i="4"/>
  <c r="AF6" i="4"/>
  <c r="B7" i="4"/>
  <c r="H7" i="4"/>
  <c r="K7" i="4" s="1"/>
  <c r="N7" i="4"/>
  <c r="T7" i="4"/>
  <c r="Z7" i="4"/>
  <c r="AF7" i="4"/>
  <c r="B8" i="4"/>
  <c r="H8" i="4"/>
  <c r="N8" i="4"/>
  <c r="T8" i="4"/>
  <c r="Z8" i="4"/>
  <c r="AF8" i="4"/>
  <c r="B9" i="4"/>
  <c r="H9" i="4"/>
  <c r="I9" i="4" s="1"/>
  <c r="N9" i="4"/>
  <c r="T9" i="4"/>
  <c r="Z9" i="4"/>
  <c r="AF9" i="4"/>
  <c r="B10" i="4"/>
  <c r="H10" i="4"/>
  <c r="N10" i="4"/>
  <c r="T10" i="4"/>
  <c r="Z10" i="4"/>
  <c r="AF10" i="4"/>
  <c r="B11" i="4"/>
  <c r="H11" i="4"/>
  <c r="K11" i="4" s="1"/>
  <c r="N11" i="4"/>
  <c r="Q11" i="4" s="1"/>
  <c r="T11" i="4"/>
  <c r="Z11" i="4"/>
  <c r="AF11" i="4"/>
  <c r="AG11" i="4" s="1"/>
  <c r="B12" i="4"/>
  <c r="H12" i="4"/>
  <c r="N12" i="4"/>
  <c r="T12" i="4"/>
  <c r="Z12" i="4"/>
  <c r="AF12" i="4"/>
  <c r="B13" i="4"/>
  <c r="H13" i="4"/>
  <c r="I13" i="4" s="1"/>
  <c r="N13" i="4"/>
  <c r="T13" i="4"/>
  <c r="Z13" i="4"/>
  <c r="AF13" i="4"/>
  <c r="B14" i="4"/>
  <c r="H14" i="4"/>
  <c r="N14" i="4"/>
  <c r="T14" i="4"/>
  <c r="Z14" i="4"/>
  <c r="AF14" i="4"/>
  <c r="B15" i="4"/>
  <c r="H15" i="4"/>
  <c r="N15" i="4"/>
  <c r="T15" i="4"/>
  <c r="Z15" i="4"/>
  <c r="AF15" i="4"/>
  <c r="B16" i="4"/>
  <c r="H16" i="4"/>
  <c r="N16" i="4"/>
  <c r="T16" i="4"/>
  <c r="Z16" i="4"/>
  <c r="AF16" i="4"/>
  <c r="B17" i="4"/>
  <c r="C17" i="4" s="1"/>
  <c r="H17" i="4"/>
  <c r="I17" i="4" s="1"/>
  <c r="N17" i="4"/>
  <c r="T17" i="4"/>
  <c r="Z17" i="4"/>
  <c r="AF17" i="4"/>
  <c r="B18" i="4"/>
  <c r="H18" i="4"/>
  <c r="J18" i="4" s="1"/>
  <c r="N18" i="4"/>
  <c r="T18" i="4"/>
  <c r="Z18" i="4"/>
  <c r="AF18" i="4"/>
  <c r="B19" i="4"/>
  <c r="H19" i="4"/>
  <c r="K19" i="4" s="1"/>
  <c r="N19" i="4"/>
  <c r="T19" i="4"/>
  <c r="Z19" i="4"/>
  <c r="AF19" i="4"/>
  <c r="B20" i="4"/>
  <c r="H20" i="4"/>
  <c r="N20" i="4"/>
  <c r="T20" i="4"/>
  <c r="V20" i="4" s="1"/>
  <c r="Z20" i="4"/>
  <c r="AF20" i="4"/>
  <c r="B21" i="4"/>
  <c r="H21" i="4"/>
  <c r="N21" i="4"/>
  <c r="T21" i="4"/>
  <c r="Z21" i="4"/>
  <c r="AF21" i="4"/>
  <c r="B22" i="4"/>
  <c r="H22" i="4"/>
  <c r="N22" i="4"/>
  <c r="T22" i="4"/>
  <c r="Z22" i="4"/>
  <c r="AF22" i="4"/>
  <c r="B23" i="4"/>
  <c r="H23" i="4"/>
  <c r="K23" i="4" s="1"/>
  <c r="N23" i="4"/>
  <c r="T23" i="4"/>
  <c r="Z23" i="4"/>
  <c r="AF23" i="4"/>
  <c r="B24" i="4"/>
  <c r="H24" i="4"/>
  <c r="N24" i="4"/>
  <c r="T24" i="4"/>
  <c r="Z24" i="4"/>
  <c r="AF24" i="4"/>
  <c r="B25" i="4"/>
  <c r="H25" i="4"/>
  <c r="I25" i="4" s="1"/>
  <c r="N25" i="4"/>
  <c r="T25" i="4"/>
  <c r="Z25" i="4"/>
  <c r="AF25" i="4"/>
  <c r="B26" i="4"/>
  <c r="H26" i="4"/>
  <c r="N26" i="4"/>
  <c r="T26" i="4"/>
  <c r="Z26" i="4"/>
  <c r="AF26" i="4"/>
  <c r="B27" i="4"/>
  <c r="H27" i="4"/>
  <c r="K27" i="4" s="1"/>
  <c r="N27" i="4"/>
  <c r="T27" i="4"/>
  <c r="Z27" i="4"/>
  <c r="AF27" i="4"/>
  <c r="AG27" i="4" s="1"/>
  <c r="B28" i="4"/>
  <c r="H28" i="4"/>
  <c r="N28" i="4"/>
  <c r="T28" i="4"/>
  <c r="Z28" i="4"/>
  <c r="AF28" i="4"/>
  <c r="B29" i="4"/>
  <c r="H29" i="4"/>
  <c r="I29" i="4" s="1"/>
  <c r="N29" i="4"/>
  <c r="T29" i="4"/>
  <c r="Z29" i="4"/>
  <c r="AF29" i="4"/>
  <c r="B30" i="4"/>
  <c r="H30" i="4"/>
  <c r="N30" i="4"/>
  <c r="T30" i="4"/>
  <c r="Z30" i="4"/>
  <c r="AF30" i="4"/>
  <c r="B31" i="4"/>
  <c r="H31" i="4"/>
  <c r="N31" i="4"/>
  <c r="O31" i="4" s="1"/>
  <c r="T31" i="4"/>
  <c r="Z31" i="4"/>
  <c r="AF31" i="4"/>
  <c r="B32" i="4"/>
  <c r="H32" i="4"/>
  <c r="N32" i="4"/>
  <c r="T32" i="4"/>
  <c r="Z32" i="4"/>
  <c r="AF32" i="4"/>
  <c r="H3" i="4"/>
  <c r="N3" i="4"/>
  <c r="O3" i="4" s="1"/>
  <c r="T3" i="4"/>
  <c r="Z3" i="4"/>
  <c r="AF3" i="4"/>
  <c r="B3" i="4"/>
  <c r="AD3" i="4" l="1"/>
  <c r="AE3" i="4"/>
  <c r="I32" i="4"/>
  <c r="L32" i="4"/>
  <c r="M32" i="4"/>
  <c r="AJ30" i="4"/>
  <c r="AK30" i="4"/>
  <c r="AJ28" i="4"/>
  <c r="AK28" i="4"/>
  <c r="Y27" i="4"/>
  <c r="X27" i="4"/>
  <c r="K26" i="4"/>
  <c r="L26" i="4"/>
  <c r="M26" i="4"/>
  <c r="AJ24" i="4"/>
  <c r="AK24" i="4"/>
  <c r="Y23" i="4"/>
  <c r="X23" i="4"/>
  <c r="AJ22" i="4"/>
  <c r="AK22" i="4"/>
  <c r="Y21" i="4"/>
  <c r="X21" i="4"/>
  <c r="I20" i="4"/>
  <c r="L20" i="4"/>
  <c r="M20" i="4"/>
  <c r="AJ18" i="4"/>
  <c r="AK18" i="4"/>
  <c r="Y17" i="4"/>
  <c r="X17" i="4"/>
  <c r="AJ16" i="4"/>
  <c r="AK16" i="4"/>
  <c r="Y15" i="4"/>
  <c r="X15" i="4"/>
  <c r="K14" i="4"/>
  <c r="L14" i="4"/>
  <c r="M14" i="4"/>
  <c r="AJ12" i="4"/>
  <c r="AK12" i="4"/>
  <c r="Y11" i="4"/>
  <c r="X11" i="4"/>
  <c r="K10" i="4"/>
  <c r="L10" i="4"/>
  <c r="M10" i="4"/>
  <c r="AJ8" i="4"/>
  <c r="AK8" i="4"/>
  <c r="Y7" i="4"/>
  <c r="X7" i="4"/>
  <c r="K6" i="4"/>
  <c r="L6" i="4"/>
  <c r="M6" i="4"/>
  <c r="AJ4" i="4"/>
  <c r="AK4" i="4"/>
  <c r="U15" i="4"/>
  <c r="AD32" i="4"/>
  <c r="AE32" i="4"/>
  <c r="S25" i="4"/>
  <c r="R25" i="4"/>
  <c r="AD18" i="4"/>
  <c r="AE18" i="4"/>
  <c r="AJ32" i="4"/>
  <c r="AK32" i="4"/>
  <c r="Y31" i="4"/>
  <c r="X31" i="4"/>
  <c r="K30" i="4"/>
  <c r="L30" i="4"/>
  <c r="M30" i="4"/>
  <c r="Y29" i="4"/>
  <c r="X29" i="4"/>
  <c r="I28" i="4"/>
  <c r="L28" i="4"/>
  <c r="M28" i="4"/>
  <c r="AJ26" i="4"/>
  <c r="AK26" i="4"/>
  <c r="Y25" i="4"/>
  <c r="X25" i="4"/>
  <c r="I24" i="4"/>
  <c r="L24" i="4"/>
  <c r="M24" i="4"/>
  <c r="K22" i="4"/>
  <c r="L22" i="4"/>
  <c r="M22" i="4"/>
  <c r="AJ20" i="4"/>
  <c r="AK20" i="4"/>
  <c r="Y19" i="4"/>
  <c r="X19" i="4"/>
  <c r="K18" i="4"/>
  <c r="L18" i="4"/>
  <c r="M18" i="4"/>
  <c r="I16" i="4"/>
  <c r="L16" i="4"/>
  <c r="M16" i="4"/>
  <c r="AJ14" i="4"/>
  <c r="AK14" i="4"/>
  <c r="Y13" i="4"/>
  <c r="X13" i="4"/>
  <c r="I12" i="4"/>
  <c r="L12" i="4"/>
  <c r="M12" i="4"/>
  <c r="AJ10" i="4"/>
  <c r="AK10" i="4"/>
  <c r="Y9" i="4"/>
  <c r="X9" i="4"/>
  <c r="I8" i="4"/>
  <c r="L8" i="4"/>
  <c r="M8" i="4"/>
  <c r="AJ6" i="4"/>
  <c r="AK6" i="4"/>
  <c r="Y5" i="4"/>
  <c r="X5" i="4"/>
  <c r="I4" i="4"/>
  <c r="L4" i="4"/>
  <c r="M4" i="4"/>
  <c r="AH32" i="4"/>
  <c r="U3" i="4"/>
  <c r="X3" i="4"/>
  <c r="Y3" i="4"/>
  <c r="P31" i="4"/>
  <c r="S31" i="4"/>
  <c r="R31" i="4"/>
  <c r="AD30" i="4"/>
  <c r="AE30" i="4"/>
  <c r="O29" i="4"/>
  <c r="S29" i="4"/>
  <c r="R29" i="4"/>
  <c r="AD28" i="4"/>
  <c r="AE28" i="4"/>
  <c r="P27" i="4"/>
  <c r="S27" i="4"/>
  <c r="R27" i="4"/>
  <c r="AD26" i="4"/>
  <c r="AE26" i="4"/>
  <c r="AD24" i="4"/>
  <c r="AE24" i="4"/>
  <c r="O23" i="4"/>
  <c r="S23" i="4"/>
  <c r="R23" i="4"/>
  <c r="AB22" i="4"/>
  <c r="AD22" i="4"/>
  <c r="AE22" i="4"/>
  <c r="O21" i="4"/>
  <c r="S21" i="4"/>
  <c r="R21" i="4"/>
  <c r="AD20" i="4"/>
  <c r="AE20" i="4"/>
  <c r="S19" i="4"/>
  <c r="R19" i="4"/>
  <c r="S17" i="4"/>
  <c r="R17" i="4"/>
  <c r="AD16" i="4"/>
  <c r="AE16" i="4"/>
  <c r="Q15" i="4"/>
  <c r="S15" i="4"/>
  <c r="R15" i="4"/>
  <c r="AD14" i="4"/>
  <c r="AE14" i="4"/>
  <c r="S13" i="4"/>
  <c r="R13" i="4"/>
  <c r="AD12" i="4"/>
  <c r="AE12" i="4"/>
  <c r="S11" i="4"/>
  <c r="R11" i="4"/>
  <c r="AD10" i="4"/>
  <c r="AE10" i="4"/>
  <c r="S9" i="4"/>
  <c r="R9" i="4"/>
  <c r="AD8" i="4"/>
  <c r="AE8" i="4"/>
  <c r="S7" i="4"/>
  <c r="R7" i="4"/>
  <c r="AB6" i="4"/>
  <c r="AD6" i="4"/>
  <c r="AE6" i="4"/>
  <c r="O5" i="4"/>
  <c r="S5" i="4"/>
  <c r="R5" i="4"/>
  <c r="AD4" i="4"/>
  <c r="AE4" i="4"/>
  <c r="J22" i="4"/>
  <c r="J6" i="4"/>
  <c r="Q29" i="4"/>
  <c r="U31" i="4"/>
  <c r="W9" i="4"/>
  <c r="P3" i="4"/>
  <c r="R3" i="4"/>
  <c r="S3" i="4"/>
  <c r="X32" i="4"/>
  <c r="Y32" i="4"/>
  <c r="AG31" i="4"/>
  <c r="AK31" i="4"/>
  <c r="AJ31" i="4"/>
  <c r="I31" i="4"/>
  <c r="M31" i="4"/>
  <c r="L31" i="4"/>
  <c r="X30" i="4"/>
  <c r="Y30" i="4"/>
  <c r="AI29" i="4"/>
  <c r="AK29" i="4"/>
  <c r="AJ29" i="4"/>
  <c r="J29" i="4"/>
  <c r="M29" i="4"/>
  <c r="L29" i="4"/>
  <c r="V28" i="4"/>
  <c r="X28" i="4"/>
  <c r="Y28" i="4"/>
  <c r="AK27" i="4"/>
  <c r="AJ27" i="4"/>
  <c r="I27" i="4"/>
  <c r="M27" i="4"/>
  <c r="L27" i="4"/>
  <c r="X26" i="4"/>
  <c r="Y26" i="4"/>
  <c r="AI25" i="4"/>
  <c r="AK25" i="4"/>
  <c r="AJ25" i="4"/>
  <c r="J25" i="4"/>
  <c r="M25" i="4"/>
  <c r="L25" i="4"/>
  <c r="V24" i="4"/>
  <c r="X24" i="4"/>
  <c r="Y24" i="4"/>
  <c r="AK23" i="4"/>
  <c r="AJ23" i="4"/>
  <c r="I23" i="4"/>
  <c r="M23" i="4"/>
  <c r="L23" i="4"/>
  <c r="X22" i="4"/>
  <c r="Y22" i="4"/>
  <c r="AK21" i="4"/>
  <c r="AJ21" i="4"/>
  <c r="J21" i="4"/>
  <c r="M21" i="4"/>
  <c r="L21" i="4"/>
  <c r="X20" i="4"/>
  <c r="Y20" i="4"/>
  <c r="AG19" i="4"/>
  <c r="AK19" i="4"/>
  <c r="AJ19" i="4"/>
  <c r="I19" i="4"/>
  <c r="M19" i="4"/>
  <c r="L19" i="4"/>
  <c r="X18" i="4"/>
  <c r="Y18" i="4"/>
  <c r="AK17" i="4"/>
  <c r="AJ17" i="4"/>
  <c r="J17" i="4"/>
  <c r="M17" i="4"/>
  <c r="L17" i="4"/>
  <c r="X16" i="4"/>
  <c r="Y16" i="4"/>
  <c r="AG15" i="4"/>
  <c r="AK15" i="4"/>
  <c r="AJ15" i="4"/>
  <c r="I15" i="4"/>
  <c r="M15" i="4"/>
  <c r="L15" i="4"/>
  <c r="X14" i="4"/>
  <c r="Y14" i="4"/>
  <c r="AI13" i="4"/>
  <c r="AK13" i="4"/>
  <c r="AJ13" i="4"/>
  <c r="J13" i="4"/>
  <c r="M13" i="4"/>
  <c r="L13" i="4"/>
  <c r="V12" i="4"/>
  <c r="X12" i="4"/>
  <c r="Y12" i="4"/>
  <c r="AK11" i="4"/>
  <c r="AJ11" i="4"/>
  <c r="I11" i="4"/>
  <c r="M11" i="4"/>
  <c r="L11" i="4"/>
  <c r="X10" i="4"/>
  <c r="Y10" i="4"/>
  <c r="AI9" i="4"/>
  <c r="AK9" i="4"/>
  <c r="AJ9" i="4"/>
  <c r="J9" i="4"/>
  <c r="M9" i="4"/>
  <c r="L9" i="4"/>
  <c r="V8" i="4"/>
  <c r="X8" i="4"/>
  <c r="Y8" i="4"/>
  <c r="AK7" i="4"/>
  <c r="AJ7" i="4"/>
  <c r="I7" i="4"/>
  <c r="M7" i="4"/>
  <c r="L7" i="4"/>
  <c r="X6" i="4"/>
  <c r="Y6" i="4"/>
  <c r="AK5" i="4"/>
  <c r="AJ5" i="4"/>
  <c r="J5" i="4"/>
  <c r="M5" i="4"/>
  <c r="L5" i="4"/>
  <c r="X4" i="4"/>
  <c r="Y4" i="4"/>
  <c r="K31" i="4"/>
  <c r="J26" i="4"/>
  <c r="I21" i="4"/>
  <c r="K15" i="4"/>
  <c r="J10" i="4"/>
  <c r="I5" i="4"/>
  <c r="O27" i="4"/>
  <c r="W25" i="4"/>
  <c r="V4" i="4"/>
  <c r="AI21" i="4"/>
  <c r="AJ3" i="4"/>
  <c r="AK3" i="4"/>
  <c r="K3" i="4"/>
  <c r="L3" i="4"/>
  <c r="M3" i="4"/>
  <c r="Q32" i="4"/>
  <c r="R32" i="4"/>
  <c r="S32" i="4"/>
  <c r="AC31" i="4"/>
  <c r="AE31" i="4"/>
  <c r="AD31" i="4"/>
  <c r="O30" i="4"/>
  <c r="R30" i="4"/>
  <c r="S30" i="4"/>
  <c r="AE29" i="4"/>
  <c r="AD29" i="4"/>
  <c r="Q28" i="4"/>
  <c r="R28" i="4"/>
  <c r="S28" i="4"/>
  <c r="AC27" i="4"/>
  <c r="AE27" i="4"/>
  <c r="AD27" i="4"/>
  <c r="Q26" i="4"/>
  <c r="R26" i="4"/>
  <c r="S26" i="4"/>
  <c r="AE25" i="4"/>
  <c r="AD25" i="4"/>
  <c r="Q24" i="4"/>
  <c r="R24" i="4"/>
  <c r="S24" i="4"/>
  <c r="AE23" i="4"/>
  <c r="AD23" i="4"/>
  <c r="Q22" i="4"/>
  <c r="R22" i="4"/>
  <c r="S22" i="4"/>
  <c r="AA21" i="4"/>
  <c r="AE21" i="4"/>
  <c r="AD21" i="4"/>
  <c r="R20" i="4"/>
  <c r="S20" i="4"/>
  <c r="AE19" i="4"/>
  <c r="AD19" i="4"/>
  <c r="R18" i="4"/>
  <c r="S18" i="4"/>
  <c r="AE17" i="4"/>
  <c r="AD17" i="4"/>
  <c r="R16" i="4"/>
  <c r="S16" i="4"/>
  <c r="AC15" i="4"/>
  <c r="AE15" i="4"/>
  <c r="AD15" i="4"/>
  <c r="R14" i="4"/>
  <c r="S14" i="4"/>
  <c r="AE13" i="4"/>
  <c r="AD13" i="4"/>
  <c r="R12" i="4"/>
  <c r="S12" i="4"/>
  <c r="AE11" i="4"/>
  <c r="AD11" i="4"/>
  <c r="R10" i="4"/>
  <c r="S10" i="4"/>
  <c r="AE9" i="4"/>
  <c r="AD9" i="4"/>
  <c r="R8" i="4"/>
  <c r="S8" i="4"/>
  <c r="AE7" i="4"/>
  <c r="AD7" i="4"/>
  <c r="P6" i="4"/>
  <c r="R6" i="4"/>
  <c r="S6" i="4"/>
  <c r="AE5" i="4"/>
  <c r="AD5" i="4"/>
  <c r="R4" i="4"/>
  <c r="S4" i="4"/>
  <c r="J30" i="4"/>
  <c r="J14" i="4"/>
  <c r="O17" i="4"/>
  <c r="AB18" i="4"/>
  <c r="AH16" i="4"/>
  <c r="AH3" i="4"/>
  <c r="AI3" i="4"/>
  <c r="F31" i="4"/>
  <c r="G31" i="4"/>
  <c r="AB29" i="4"/>
  <c r="AC29" i="4"/>
  <c r="F25" i="4"/>
  <c r="G25" i="4"/>
  <c r="G21" i="4"/>
  <c r="F21" i="4"/>
  <c r="O20" i="4"/>
  <c r="P20" i="4"/>
  <c r="Q20" i="4"/>
  <c r="F19" i="4"/>
  <c r="G19" i="4"/>
  <c r="AB17" i="4"/>
  <c r="AC17" i="4"/>
  <c r="O16" i="4"/>
  <c r="P16" i="4"/>
  <c r="Q16" i="4"/>
  <c r="G15" i="4"/>
  <c r="F15" i="4"/>
  <c r="Q14" i="4"/>
  <c r="O14" i="4"/>
  <c r="F13" i="4"/>
  <c r="G13" i="4"/>
  <c r="AA11" i="4"/>
  <c r="AB11" i="4"/>
  <c r="Q10" i="4"/>
  <c r="O10" i="4"/>
  <c r="G9" i="4"/>
  <c r="F9" i="4"/>
  <c r="O8" i="4"/>
  <c r="P8" i="4"/>
  <c r="Q8" i="4"/>
  <c r="F7" i="4"/>
  <c r="G7" i="4"/>
  <c r="AB5" i="4"/>
  <c r="AC5" i="4"/>
  <c r="F5" i="4"/>
  <c r="G5" i="4"/>
  <c r="C25" i="4"/>
  <c r="C9" i="4"/>
  <c r="J3" i="4"/>
  <c r="P32" i="4"/>
  <c r="P28" i="4"/>
  <c r="O22" i="4"/>
  <c r="AC3" i="4"/>
  <c r="AA3" i="4"/>
  <c r="AI32" i="4"/>
  <c r="AG32" i="4"/>
  <c r="V31" i="4"/>
  <c r="W31" i="4"/>
  <c r="AG30" i="4"/>
  <c r="AH30" i="4"/>
  <c r="AI30" i="4"/>
  <c r="U29" i="4"/>
  <c r="V29" i="4"/>
  <c r="AI28" i="4"/>
  <c r="AG28" i="4"/>
  <c r="V27" i="4"/>
  <c r="W27" i="4"/>
  <c r="AG26" i="4"/>
  <c r="AH26" i="4"/>
  <c r="AI26" i="4"/>
  <c r="U25" i="4"/>
  <c r="V25" i="4"/>
  <c r="AI24" i="4"/>
  <c r="AG24" i="4"/>
  <c r="V23" i="4"/>
  <c r="W23" i="4"/>
  <c r="AG22" i="4"/>
  <c r="AH22" i="4"/>
  <c r="AI22" i="4"/>
  <c r="U21" i="4"/>
  <c r="V21" i="4"/>
  <c r="AI20" i="4"/>
  <c r="AG20" i="4"/>
  <c r="V19" i="4"/>
  <c r="W19" i="4"/>
  <c r="AG18" i="4"/>
  <c r="AH18" i="4"/>
  <c r="AI18" i="4"/>
  <c r="U17" i="4"/>
  <c r="V17" i="4"/>
  <c r="AI16" i="4"/>
  <c r="AG16" i="4"/>
  <c r="V15" i="4"/>
  <c r="W15" i="4"/>
  <c r="AG14" i="4"/>
  <c r="AH14" i="4"/>
  <c r="AI14" i="4"/>
  <c r="U13" i="4"/>
  <c r="V13" i="4"/>
  <c r="AI12" i="4"/>
  <c r="AG12" i="4"/>
  <c r="V11" i="4"/>
  <c r="W11" i="4"/>
  <c r="AG10" i="4"/>
  <c r="AH10" i="4"/>
  <c r="AI10" i="4"/>
  <c r="U9" i="4"/>
  <c r="V9" i="4"/>
  <c r="AI8" i="4"/>
  <c r="AG8" i="4"/>
  <c r="V7" i="4"/>
  <c r="W7" i="4"/>
  <c r="AG6" i="4"/>
  <c r="AH6" i="4"/>
  <c r="AI6" i="4"/>
  <c r="U5" i="4"/>
  <c r="V5" i="4"/>
  <c r="AI4" i="4"/>
  <c r="AG4" i="4"/>
  <c r="C21" i="4"/>
  <c r="C5" i="4"/>
  <c r="K32" i="4"/>
  <c r="J31" i="4"/>
  <c r="I30" i="4"/>
  <c r="K28" i="4"/>
  <c r="J27" i="4"/>
  <c r="I26" i="4"/>
  <c r="K24" i="4"/>
  <c r="J23" i="4"/>
  <c r="I22" i="4"/>
  <c r="K20" i="4"/>
  <c r="J19" i="4"/>
  <c r="I18" i="4"/>
  <c r="K16" i="4"/>
  <c r="J15" i="4"/>
  <c r="I14" i="4"/>
  <c r="K12" i="4"/>
  <c r="J11" i="4"/>
  <c r="I10" i="4"/>
  <c r="K8" i="4"/>
  <c r="J7" i="4"/>
  <c r="I6" i="4"/>
  <c r="K4" i="4"/>
  <c r="Q3" i="4"/>
  <c r="O32" i="4"/>
  <c r="Q30" i="4"/>
  <c r="P29" i="4"/>
  <c r="O28" i="4"/>
  <c r="P26" i="4"/>
  <c r="Q23" i="4"/>
  <c r="P10" i="4"/>
  <c r="W29" i="4"/>
  <c r="U19" i="4"/>
  <c r="W13" i="4"/>
  <c r="AB3" i="4"/>
  <c r="AA17" i="4"/>
  <c r="AC11" i="4"/>
  <c r="AH20" i="4"/>
  <c r="AH4" i="4"/>
  <c r="AC26" i="4"/>
  <c r="AA26" i="4"/>
  <c r="F26" i="4"/>
  <c r="G26" i="4"/>
  <c r="P25" i="4"/>
  <c r="Q25" i="4"/>
  <c r="AA24" i="4"/>
  <c r="AB24" i="4"/>
  <c r="AC24" i="4"/>
  <c r="F24" i="4"/>
  <c r="G24" i="4"/>
  <c r="AC22" i="4"/>
  <c r="AA22" i="4"/>
  <c r="F22" i="4"/>
  <c r="G22" i="4"/>
  <c r="P21" i="4"/>
  <c r="Q21" i="4"/>
  <c r="AA20" i="4"/>
  <c r="AB20" i="4"/>
  <c r="AC20" i="4"/>
  <c r="F20" i="4"/>
  <c r="G20" i="4"/>
  <c r="O19" i="4"/>
  <c r="P19" i="4"/>
  <c r="AC18" i="4"/>
  <c r="AA18" i="4"/>
  <c r="F18" i="4"/>
  <c r="G18" i="4"/>
  <c r="P17" i="4"/>
  <c r="Q17" i="4"/>
  <c r="AA16" i="4"/>
  <c r="AB16" i="4"/>
  <c r="AC16" i="4"/>
  <c r="F16" i="4"/>
  <c r="G16" i="4"/>
  <c r="O15" i="4"/>
  <c r="P15" i="4"/>
  <c r="AC14" i="4"/>
  <c r="AA14" i="4"/>
  <c r="F14" i="4"/>
  <c r="G14" i="4"/>
  <c r="P13" i="4"/>
  <c r="Q13" i="4"/>
  <c r="AA12" i="4"/>
  <c r="AB12" i="4"/>
  <c r="AC12" i="4"/>
  <c r="F12" i="4"/>
  <c r="G12" i="4"/>
  <c r="O11" i="4"/>
  <c r="P11" i="4"/>
  <c r="AC10" i="4"/>
  <c r="AA10" i="4"/>
  <c r="F10" i="4"/>
  <c r="G10" i="4"/>
  <c r="P9" i="4"/>
  <c r="Q9" i="4"/>
  <c r="AA8" i="4"/>
  <c r="AB8" i="4"/>
  <c r="AC8" i="4"/>
  <c r="F8" i="4"/>
  <c r="G8" i="4"/>
  <c r="O7" i="4"/>
  <c r="P7" i="4"/>
  <c r="AC6" i="4"/>
  <c r="AA6" i="4"/>
  <c r="F6" i="4"/>
  <c r="G6" i="4"/>
  <c r="P5" i="4"/>
  <c r="Q5" i="4"/>
  <c r="AA4" i="4"/>
  <c r="AB4" i="4"/>
  <c r="AC4" i="4"/>
  <c r="F4" i="4"/>
  <c r="G4" i="4"/>
  <c r="I3" i="4"/>
  <c r="J32" i="4"/>
  <c r="K29" i="4"/>
  <c r="J28" i="4"/>
  <c r="K25" i="4"/>
  <c r="J24" i="4"/>
  <c r="K21" i="4"/>
  <c r="J20" i="4"/>
  <c r="K17" i="4"/>
  <c r="J16" i="4"/>
  <c r="K13" i="4"/>
  <c r="J12" i="4"/>
  <c r="K9" i="4"/>
  <c r="J8" i="4"/>
  <c r="K5" i="4"/>
  <c r="J4" i="4"/>
  <c r="Q31" i="4"/>
  <c r="P30" i="4"/>
  <c r="Q27" i="4"/>
  <c r="O26" i="4"/>
  <c r="P23" i="4"/>
  <c r="Q19" i="4"/>
  <c r="P14" i="4"/>
  <c r="O9" i="4"/>
  <c r="U23" i="4"/>
  <c r="W17" i="4"/>
  <c r="U7" i="4"/>
  <c r="AB26" i="4"/>
  <c r="AB10" i="4"/>
  <c r="AA5" i="4"/>
  <c r="AH24" i="4"/>
  <c r="AH8" i="4"/>
  <c r="AA31" i="4"/>
  <c r="AB31" i="4"/>
  <c r="G29" i="4"/>
  <c r="F29" i="4"/>
  <c r="AA27" i="4"/>
  <c r="AB27" i="4"/>
  <c r="F27" i="4"/>
  <c r="G27" i="4"/>
  <c r="AB25" i="4"/>
  <c r="AC25" i="4"/>
  <c r="O24" i="4"/>
  <c r="P24" i="4"/>
  <c r="AA23" i="4"/>
  <c r="AB23" i="4"/>
  <c r="F23" i="4"/>
  <c r="G23" i="4"/>
  <c r="AB21" i="4"/>
  <c r="AC21" i="4"/>
  <c r="AA19" i="4"/>
  <c r="AB19" i="4"/>
  <c r="Q18" i="4"/>
  <c r="O18" i="4"/>
  <c r="F17" i="4"/>
  <c r="G17" i="4"/>
  <c r="AA15" i="4"/>
  <c r="AB15" i="4"/>
  <c r="AB13" i="4"/>
  <c r="AC13" i="4"/>
  <c r="O12" i="4"/>
  <c r="P12" i="4"/>
  <c r="Q12" i="4"/>
  <c r="F11" i="4"/>
  <c r="G11" i="4"/>
  <c r="AB9" i="4"/>
  <c r="AC9" i="4"/>
  <c r="AA7" i="4"/>
  <c r="AB7" i="4"/>
  <c r="Q6" i="4"/>
  <c r="O6" i="4"/>
  <c r="O4" i="4"/>
  <c r="P4" i="4"/>
  <c r="Q4" i="4"/>
  <c r="AA29" i="4"/>
  <c r="AC23" i="4"/>
  <c r="AA13" i="4"/>
  <c r="AC7" i="4"/>
  <c r="V3" i="4"/>
  <c r="W3" i="4"/>
  <c r="AA32" i="4"/>
  <c r="AB32" i="4"/>
  <c r="AC32" i="4"/>
  <c r="F32" i="4"/>
  <c r="G32" i="4"/>
  <c r="AC30" i="4"/>
  <c r="AA30" i="4"/>
  <c r="F30" i="4"/>
  <c r="G30" i="4"/>
  <c r="AA28" i="4"/>
  <c r="AB28" i="4"/>
  <c r="AC28" i="4"/>
  <c r="F28" i="4"/>
  <c r="G28" i="4"/>
  <c r="G3" i="4"/>
  <c r="F3" i="4"/>
  <c r="W32" i="4"/>
  <c r="U32" i="4"/>
  <c r="AH31" i="4"/>
  <c r="AI31" i="4"/>
  <c r="U30" i="4"/>
  <c r="V30" i="4"/>
  <c r="W30" i="4"/>
  <c r="AG29" i="4"/>
  <c r="AH29" i="4"/>
  <c r="W28" i="4"/>
  <c r="U28" i="4"/>
  <c r="AH27" i="4"/>
  <c r="AI27" i="4"/>
  <c r="U26" i="4"/>
  <c r="V26" i="4"/>
  <c r="W26" i="4"/>
  <c r="AG25" i="4"/>
  <c r="AH25" i="4"/>
  <c r="W24" i="4"/>
  <c r="U24" i="4"/>
  <c r="AH23" i="4"/>
  <c r="AI23" i="4"/>
  <c r="U22" i="4"/>
  <c r="V22" i="4"/>
  <c r="W22" i="4"/>
  <c r="AG21" i="4"/>
  <c r="AH21" i="4"/>
  <c r="W20" i="4"/>
  <c r="U20" i="4"/>
  <c r="AH19" i="4"/>
  <c r="AI19" i="4"/>
  <c r="U18" i="4"/>
  <c r="V18" i="4"/>
  <c r="W18" i="4"/>
  <c r="AG17" i="4"/>
  <c r="AH17" i="4"/>
  <c r="W16" i="4"/>
  <c r="U16" i="4"/>
  <c r="AH15" i="4"/>
  <c r="AI15" i="4"/>
  <c r="U14" i="4"/>
  <c r="V14" i="4"/>
  <c r="W14" i="4"/>
  <c r="AG13" i="4"/>
  <c r="AH13" i="4"/>
  <c r="W12" i="4"/>
  <c r="U12" i="4"/>
  <c r="AH11" i="4"/>
  <c r="AI11" i="4"/>
  <c r="U10" i="4"/>
  <c r="V10" i="4"/>
  <c r="W10" i="4"/>
  <c r="AG9" i="4"/>
  <c r="AH9" i="4"/>
  <c r="W8" i="4"/>
  <c r="U8" i="4"/>
  <c r="AH7" i="4"/>
  <c r="AI7" i="4"/>
  <c r="U6" i="4"/>
  <c r="V6" i="4"/>
  <c r="W6" i="4"/>
  <c r="AG5" i="4"/>
  <c r="AH5" i="4"/>
  <c r="W4" i="4"/>
  <c r="U4" i="4"/>
  <c r="C29" i="4"/>
  <c r="C13" i="4"/>
  <c r="O25" i="4"/>
  <c r="P22" i="4"/>
  <c r="P18" i="4"/>
  <c r="O13" i="4"/>
  <c r="Q7" i="4"/>
  <c r="V32" i="4"/>
  <c r="U27" i="4"/>
  <c r="W21" i="4"/>
  <c r="V16" i="4"/>
  <c r="U11" i="4"/>
  <c r="W5" i="4"/>
  <c r="AB30" i="4"/>
  <c r="AA25" i="4"/>
  <c r="AC19" i="4"/>
  <c r="AB14" i="4"/>
  <c r="AA9" i="4"/>
  <c r="AG3" i="4"/>
  <c r="AH28" i="4"/>
  <c r="AG23" i="4"/>
  <c r="AI17" i="4"/>
  <c r="AH12" i="4"/>
  <c r="AG7" i="4"/>
  <c r="E31" i="4"/>
  <c r="E27" i="4"/>
  <c r="E23" i="4"/>
  <c r="E19" i="4"/>
  <c r="E15" i="4"/>
  <c r="E11" i="4"/>
  <c r="E7" i="4"/>
  <c r="D31" i="4"/>
  <c r="D27" i="4"/>
  <c r="D23" i="4"/>
  <c r="D19" i="4"/>
  <c r="D15" i="4"/>
  <c r="D11" i="4"/>
  <c r="D7" i="4"/>
  <c r="D3" i="4"/>
  <c r="D30" i="4"/>
  <c r="D26" i="4"/>
  <c r="D22" i="4"/>
  <c r="D18" i="4"/>
  <c r="D14" i="4"/>
  <c r="D10" i="4"/>
  <c r="D6" i="4"/>
  <c r="E32" i="4"/>
  <c r="C30" i="4"/>
  <c r="E28" i="4"/>
  <c r="C26" i="4"/>
  <c r="C22" i="4"/>
  <c r="E20" i="4"/>
  <c r="C18" i="4"/>
  <c r="E16" i="4"/>
  <c r="C14" i="4"/>
  <c r="E12" i="4"/>
  <c r="C10" i="4"/>
  <c r="E8" i="4"/>
  <c r="C6" i="4"/>
  <c r="E4" i="4"/>
  <c r="E24" i="4"/>
  <c r="C3" i="4"/>
  <c r="D32" i="4"/>
  <c r="C31" i="4"/>
  <c r="E29" i="4"/>
  <c r="D28" i="4"/>
  <c r="C27" i="4"/>
  <c r="E25" i="4"/>
  <c r="D24" i="4"/>
  <c r="C23" i="4"/>
  <c r="E21" i="4"/>
  <c r="D20" i="4"/>
  <c r="C19" i="4"/>
  <c r="E17" i="4"/>
  <c r="D16" i="4"/>
  <c r="C15" i="4"/>
  <c r="E13" i="4"/>
  <c r="D12" i="4"/>
  <c r="C11" i="4"/>
  <c r="E9" i="4"/>
  <c r="D8" i="4"/>
  <c r="C7" i="4"/>
  <c r="E5" i="4"/>
  <c r="D4" i="4"/>
  <c r="E3" i="4"/>
  <c r="C32" i="4"/>
  <c r="E30" i="4"/>
  <c r="D29" i="4"/>
  <c r="C28" i="4"/>
  <c r="E26" i="4"/>
  <c r="D25" i="4"/>
  <c r="C24" i="4"/>
  <c r="E22" i="4"/>
  <c r="D21" i="4"/>
  <c r="C20" i="4"/>
  <c r="E18" i="4"/>
  <c r="D17" i="4"/>
  <c r="C16" i="4"/>
  <c r="E14" i="4"/>
  <c r="D13" i="4"/>
  <c r="C12" i="4"/>
  <c r="E10" i="4"/>
  <c r="D9" i="4"/>
  <c r="C8" i="4"/>
  <c r="E6" i="4"/>
  <c r="D5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Julian Verkin </author>
  </authors>
  <commentList>
    <comment ref="F66" authorId="0" shapeId="0" xr:uid="{00000000-0006-0000-0000-000001000000}">
      <text>
        <r>
          <rPr>
            <sz val="9"/>
            <color indexed="81"/>
            <rFont val="Segoe UI"/>
            <family val="2"/>
          </rPr>
          <t>ersetzt durch MM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<sst xmlns="http://schemas.openxmlformats.org/spreadsheetml/2006/main" count="1154" uniqueCount="569">
  <si>
    <t>Teilnehmer</t>
  </si>
  <si>
    <t>CCC1</t>
  </si>
  <si>
    <t>CCC2</t>
  </si>
  <si>
    <t>CCC3</t>
  </si>
  <si>
    <t>ultimate</t>
  </si>
  <si>
    <t>sparrows bruder</t>
  </si>
  <si>
    <t>recke</t>
  </si>
  <si>
    <t>gitarrenteufel</t>
  </si>
  <si>
    <t>HANSA</t>
  </si>
  <si>
    <t>marie</t>
  </si>
  <si>
    <t>brian</t>
  </si>
  <si>
    <t>kili</t>
  </si>
  <si>
    <t>loecksche</t>
  </si>
  <si>
    <t>Kinvarra</t>
  </si>
  <si>
    <t>cachito</t>
  </si>
  <si>
    <t>Robert</t>
  </si>
  <si>
    <t>BCM1860</t>
  </si>
  <si>
    <t>quabla</t>
  </si>
  <si>
    <t>phiurr</t>
  </si>
  <si>
    <t>rick</t>
  </si>
  <si>
    <t>InstanceOfChris</t>
  </si>
  <si>
    <t>falcristo</t>
  </si>
  <si>
    <t>Mippi</t>
  </si>
  <si>
    <t>A300</t>
  </si>
  <si>
    <t>sir tobi</t>
  </si>
  <si>
    <t>Rennsumsa</t>
  </si>
  <si>
    <t>kollesch</t>
  </si>
  <si>
    <t>Yashem</t>
  </si>
  <si>
    <t>aristarch</t>
  </si>
  <si>
    <t>hacki</t>
  </si>
  <si>
    <t>Blindschleiche</t>
  </si>
  <si>
    <t>KingT</t>
  </si>
  <si>
    <t>mAvErICk</t>
  </si>
  <si>
    <t>cptjag</t>
  </si>
  <si>
    <t>Pitty</t>
  </si>
  <si>
    <t>Superhajo</t>
  </si>
  <si>
    <t>Jody</t>
  </si>
  <si>
    <t>Akari</t>
  </si>
  <si>
    <t>Tambal</t>
  </si>
  <si>
    <t>RyxX</t>
  </si>
  <si>
    <t>ulli</t>
  </si>
  <si>
    <t>wolle</t>
  </si>
  <si>
    <t>DeepPink</t>
  </si>
  <si>
    <t>memsga</t>
  </si>
  <si>
    <t>DeepGray</t>
  </si>
  <si>
    <t>x</t>
  </si>
  <si>
    <t>greesu</t>
  </si>
  <si>
    <t>hasi</t>
  </si>
  <si>
    <t>OleOCrasher</t>
  </si>
  <si>
    <t>ImThinkin</t>
  </si>
  <si>
    <t>Karaser</t>
  </si>
  <si>
    <t>sash1501</t>
  </si>
  <si>
    <t>tepetz</t>
  </si>
  <si>
    <t>Kev</t>
  </si>
  <si>
    <t>Dainte</t>
  </si>
  <si>
    <t>Sly</t>
  </si>
  <si>
    <t>Slybotone</t>
  </si>
  <si>
    <t>CCC</t>
  </si>
  <si>
    <t>ZZZ</t>
  </si>
  <si>
    <t>CPs</t>
  </si>
  <si>
    <t>ja</t>
  </si>
  <si>
    <t>egal</t>
  </si>
  <si>
    <t>Spieltag</t>
  </si>
  <si>
    <t>n.V.</t>
  </si>
  <si>
    <t>von quabla</t>
  </si>
  <si>
    <t>Kommentar</t>
  </si>
  <si>
    <t>Rating</t>
  </si>
  <si>
    <t>Züge p.S.</t>
  </si>
  <si>
    <t>Spieler \ Rennen pSpC</t>
  </si>
  <si>
    <t>CCC4</t>
  </si>
  <si>
    <t>Richtung</t>
  </si>
  <si>
    <t>Spieler</t>
  </si>
  <si>
    <t>Rennen</t>
  </si>
  <si>
    <t>Züge Ges.</t>
  </si>
  <si>
    <t>CCC5</t>
  </si>
  <si>
    <t>eisbaer04</t>
  </si>
  <si>
    <t>Foley</t>
  </si>
  <si>
    <t>CarpeNoctem</t>
  </si>
  <si>
    <t>MM</t>
  </si>
  <si>
    <t>eris</t>
  </si>
  <si>
    <t>Wobbel</t>
  </si>
  <si>
    <t>Kamik</t>
  </si>
  <si>
    <t>coffee</t>
  </si>
  <si>
    <t>goodygoody</t>
  </si>
  <si>
    <t>Ergebnis</t>
  </si>
  <si>
    <t>Cpxy</t>
  </si>
  <si>
    <t>Graf_Zahl</t>
  </si>
  <si>
    <t>(x)</t>
  </si>
  <si>
    <t>Kabotte</t>
  </si>
  <si>
    <t>andreu73</t>
  </si>
  <si>
    <t>FinalD</t>
  </si>
  <si>
    <t>Didi</t>
  </si>
  <si>
    <t>Teilnahmen</t>
  </si>
  <si>
    <t>tbd</t>
  </si>
  <si>
    <t>Gesamt</t>
  </si>
  <si>
    <t>-</t>
  </si>
  <si>
    <t>yeahpopdoll</t>
  </si>
  <si>
    <t>MasterLex515</t>
  </si>
  <si>
    <t>random</t>
  </si>
  <si>
    <t>Spieler pro Rennen</t>
  </si>
  <si>
    <t>Punkte für die Züge</t>
  </si>
  <si>
    <t>Punkte für die Crashs</t>
  </si>
  <si>
    <t>Züge</t>
  </si>
  <si>
    <t>Crashs</t>
  </si>
  <si>
    <t>Spieler 10</t>
  </si>
  <si>
    <t>Spieler 11</t>
  </si>
  <si>
    <t>Spieler 12</t>
  </si>
  <si>
    <t xml:space="preserve"> </t>
  </si>
  <si>
    <t xml:space="preserve">  </t>
  </si>
  <si>
    <t>Klassisch (Z)</t>
  </si>
  <si>
    <t>Geclustert (Z)</t>
  </si>
  <si>
    <t>Geclustert (CR)</t>
  </si>
  <si>
    <t>Klassisch (CR)</t>
  </si>
  <si>
    <t xml:space="preserve">   </t>
  </si>
  <si>
    <t>Gesamt Geclustert</t>
  </si>
  <si>
    <t>Gesamt Klassisch</t>
  </si>
  <si>
    <t>Spieler 01</t>
  </si>
  <si>
    <t>Spieler 02</t>
  </si>
  <si>
    <t>Spieler 03</t>
  </si>
  <si>
    <t>Spieler 04</t>
  </si>
  <si>
    <t>Spieler 05</t>
  </si>
  <si>
    <t>Spieler 09</t>
  </si>
  <si>
    <t>Spieler 08</t>
  </si>
  <si>
    <t>Spieler 07</t>
  </si>
  <si>
    <t>Spieler 06</t>
  </si>
  <si>
    <t>Map ID</t>
  </si>
  <si>
    <t>Map Name</t>
  </si>
  <si>
    <t>Schnitzeljagd</t>
  </si>
  <si>
    <t>Das Haus vom Nikolaus</t>
  </si>
  <si>
    <t>Chaos</t>
  </si>
  <si>
    <t>Kaninchenbau</t>
  </si>
  <si>
    <t>Haeh?</t>
  </si>
  <si>
    <t>Gentlemen's Agreement</t>
  </si>
  <si>
    <t>Flowerpower</t>
  </si>
  <si>
    <t>Jodys kleiner Knoten</t>
  </si>
  <si>
    <t>9er-Ei</t>
  </si>
  <si>
    <t>Helix2D</t>
  </si>
  <si>
    <t>Nürburgring</t>
  </si>
  <si>
    <t>Flugplatz</t>
  </si>
  <si>
    <t>Gruß aus Braunschweig</t>
  </si>
  <si>
    <t>Dubya (groß)</t>
  </si>
  <si>
    <t>Bunt</t>
  </si>
  <si>
    <t>Fischi</t>
  </si>
  <si>
    <t>Schnuller</t>
  </si>
  <si>
    <t>Yun2</t>
  </si>
  <si>
    <t>Für Annie :wavey:</t>
  </si>
  <si>
    <t>Silbermond</t>
  </si>
  <si>
    <t>Karo Wave</t>
  </si>
  <si>
    <t>Notenschlüssel</t>
  </si>
  <si>
    <t>Highway To Hell</t>
  </si>
  <si>
    <t>Billard</t>
  </si>
  <si>
    <t>Yin und Yang</t>
  </si>
  <si>
    <t>Twister</t>
  </si>
  <si>
    <t>Checkpoint-Strecke</t>
  </si>
  <si>
    <t>Sandbowl</t>
  </si>
  <si>
    <t>Doppelkringel</t>
  </si>
  <si>
    <t>Ball</t>
  </si>
  <si>
    <t>Parkanalage</t>
  </si>
  <si>
    <t>Miez</t>
  </si>
  <si>
    <t>Kreis</t>
  </si>
  <si>
    <t>Taschenrechner</t>
  </si>
  <si>
    <t>Mensch ärgere dich nicht</t>
  </si>
  <si>
    <t>Le Mans</t>
  </si>
  <si>
    <t>Fahrrad</t>
  </si>
  <si>
    <t>Zierschleife</t>
  </si>
  <si>
    <t>Paket</t>
  </si>
  <si>
    <t>Labyrinth</t>
  </si>
  <si>
    <t>KaroMan</t>
  </si>
  <si>
    <t>Ari die Meerjungfrau</t>
  </si>
  <si>
    <t>LariFari Safari</t>
  </si>
  <si>
    <t>Roundrobin</t>
  </si>
  <si>
    <t>kili laesst das Licht heraus</t>
  </si>
  <si>
    <t>Papierboot</t>
  </si>
  <si>
    <t>Hypnospirale</t>
  </si>
  <si>
    <t>Karo Circles</t>
  </si>
  <si>
    <t>KaroField Nose</t>
  </si>
  <si>
    <t>Bitriangularis</t>
  </si>
  <si>
    <t>Dead Parrot</t>
  </si>
  <si>
    <t>Karo Colorarena</t>
  </si>
  <si>
    <t>Freundschaftsbaendchen</t>
  </si>
  <si>
    <t>Promilletomate</t>
  </si>
  <si>
    <t>Adventskarolender</t>
  </si>
  <si>
    <t>Mushroom Cup - Mario Circuit 1</t>
  </si>
  <si>
    <t>Mushroom Cup - Donut Plains 1</t>
  </si>
  <si>
    <t>Mushroom Cup - Ghost Valley 1</t>
  </si>
  <si>
    <t>Mushroom Cup - Bowser Castle 1</t>
  </si>
  <si>
    <t>Mushroom Cup - Mario Circuit 2</t>
  </si>
  <si>
    <t>Flower Cup - Choco Island 1</t>
  </si>
  <si>
    <t>Flower Cup - Ghost Valley 2</t>
  </si>
  <si>
    <t>Flower Cup - Donut Plains 2</t>
  </si>
  <si>
    <t>Flower Cup - Bowser Castle 2</t>
  </si>
  <si>
    <t>Flower Cup - Mario Circuit 3</t>
  </si>
  <si>
    <t>Star Cup - Koopa Beach 1</t>
  </si>
  <si>
    <t>Star Cup - Choco Island 2</t>
  </si>
  <si>
    <t>Star Cup - Bowser Castle 3</t>
  </si>
  <si>
    <t>Star Cup - Vanilla Lake 1</t>
  </si>
  <si>
    <t>Star Cup - Mario Curcuit 4</t>
  </si>
  <si>
    <t>Special Cup - Donut Plains 3</t>
  </si>
  <si>
    <t>Special Cup - Koopa Beach 2</t>
  </si>
  <si>
    <t>Special Cup - Ghost Valley 3</t>
  </si>
  <si>
    <t>Special Cup - Vanilla Lake 2</t>
  </si>
  <si>
    <t>Special Cup - Rainbow Road</t>
  </si>
  <si>
    <t>Wheel</t>
  </si>
  <si>
    <t>Kart Wackersdorf</t>
  </si>
  <si>
    <t>Sym</t>
  </si>
  <si>
    <t>Cornered</t>
  </si>
  <si>
    <t>Luis Rojo</t>
  </si>
  <si>
    <t>Kart Zuera</t>
  </si>
  <si>
    <t>9-Way</t>
  </si>
  <si>
    <t>Karotubbie</t>
  </si>
  <si>
    <t>Bananenmann</t>
  </si>
  <si>
    <t>Slyway</t>
  </si>
  <si>
    <t>Simons Cat</t>
  </si>
  <si>
    <t>Bahrain</t>
  </si>
  <si>
    <t>Schneeflocke</t>
  </si>
  <si>
    <t>Kart Buckmore Park</t>
  </si>
  <si>
    <t>Circles</t>
  </si>
  <si>
    <t>Jack Skellington</t>
  </si>
  <si>
    <t>Blume</t>
  </si>
  <si>
    <t>Hurz</t>
  </si>
  <si>
    <t>Tetrominos</t>
  </si>
  <si>
    <t>Teach.gif</t>
  </si>
  <si>
    <t>Karo Blatt</t>
  </si>
  <si>
    <t>CraZZZy Crash Challenge</t>
  </si>
  <si>
    <t>&lt;OPTION VALUE=2&gt;Karte 2: Die Zweite (5 Spieler)</t>
  </si>
  <si>
    <t>&lt;OPTION VALUE=3&gt;Karte 3: Die Dritte (5 Spieler)</t>
  </si>
  <si>
    <t>&lt;OPTION VALUE=4&gt;Karte 4: (unbekannt) (5 Spieler)</t>
  </si>
  <si>
    <t>&lt;OPTION VALUE=5&gt;Karte 5: (unbekannt) (5 Spieler)</t>
  </si>
  <si>
    <t>&lt;OPTION VALUE=6&gt;Karte 6: (unbekannt) (5 Spieler)</t>
  </si>
  <si>
    <t>&lt;OPTION VALUE=7&gt;Karte 7: Sachsenring (5 Spieler)</t>
  </si>
  <si>
    <t>&lt;OPTION VALUE=8&gt;Karte 8: Eurospeedway (5 Spieler)</t>
  </si>
  <si>
    <t>&lt;OPTION VALUE=9&gt;Karte 9: Dragster-Race (5 Spieler)</t>
  </si>
  <si>
    <t>&lt;OPTION VALUE=10&gt;Karte 10: Fährt sowieso niemand, taugt auch nicht so viel (5 Spieler)</t>
  </si>
  <si>
    <t>&lt;OPTION VALUE=11&gt;Karte 11: Go for Gold (4 Spieler)</t>
  </si>
  <si>
    <t>&lt;OPTION VALUE=12&gt;Karte 12: Yaba hatte viel Zeit (8 Spieler)</t>
  </si>
  <si>
    <t>&lt;OPTION VALUE=13&gt;Karte 13: (unbekannt) (7 Spieler)</t>
  </si>
  <si>
    <t>&lt;OPTION VALUE=14&gt;Karte 14: (unbekannt) (5 Spieler)</t>
  </si>
  <si>
    <t>&lt;OPTION VALUE=15&gt;Karte 15: Hindernissrennen (5 Spieler)</t>
  </si>
  <si>
    <t>&lt;OPTION VALUE=16&gt;Karte 16: Inkateppich (8 Spieler)</t>
  </si>
  <si>
    <t>&lt;OPTION VALUE=17&gt;Karte 17: Nürburgring (12 Spieler)</t>
  </si>
  <si>
    <t>&lt;OPTION VALUE=18&gt;Karte 18: Fruitmap (4 Spieler)</t>
  </si>
  <si>
    <t>&lt;OPTION VALUE=19&gt;Karte 19: The Cube (4 Spieler)</t>
  </si>
  <si>
    <t>&lt;OPTION VALUE=20&gt;Karte 20: Scorpion (8 Spieler)</t>
  </si>
  <si>
    <t>&lt;OPTION VALUE=21&gt;Karte 21: Rennstrecke (5 Spieler)</t>
  </si>
  <si>
    <t>&lt;OPTION VALUE=22&gt;Karte 22: Das Weeeeee (6 Spieler)</t>
  </si>
  <si>
    <t>&lt;OPTION VALUE=23&gt;Karte 23: Bald ist Weihnachten (48 Spieler)</t>
  </si>
  <si>
    <t>&lt;OPTION VALUE=24&gt;Karte 24: More Ways (9 Spieler)</t>
  </si>
  <si>
    <t>&lt;OPTION VALUE=26&gt;Karte 26: Schnecke (6 Spieler)</t>
  </si>
  <si>
    <t>&lt;OPTION VALUE=27&gt;Karte 27: Holperstrecke (7 Spieler)</t>
  </si>
  <si>
    <t>&lt;OPTION VALUE=28&gt;Karte 28: Kreuzzug (9 Spieler)</t>
  </si>
  <si>
    <t>&lt;OPTION VALUE=29&gt;Karte 29: FHTW Berlin I (4 Spieler)</t>
  </si>
  <si>
    <t>&lt;OPTION VALUE=33&gt;Karte 33: Highway To Hell (5 Spieler)</t>
  </si>
  <si>
    <t>&lt;OPTION VALUE=34&gt;Karte 34: Flugplatz (20 Spieler)</t>
  </si>
  <si>
    <t>&lt;OPTION VALUE=35&gt;Karte 35: Speedway (21 Spieler)</t>
  </si>
  <si>
    <t>&lt;OPTION VALUE=36&gt;Karte 36: Regenwaldpiste (15 Spieler)</t>
  </si>
  <si>
    <t>&lt;OPTION VALUE=37&gt;Karte 37: Nadelöhr II (10 Spieler)</t>
  </si>
  <si>
    <t>&lt;OPTION VALUE=38&gt;Karte 38: Gentlemen's Agreement (8 Spieler)</t>
  </si>
  <si>
    <t>&lt;OPTION VALUE=40&gt;Karte 40: CS-Kurve (15 Spieler)</t>
  </si>
  <si>
    <t>&lt;OPTION VALUE=41&gt;Karte 41: Karofisch (6 Spieler)</t>
  </si>
  <si>
    <t>&lt;OPTION VALUE=42&gt;Karte 42: Karokatze (7 Spieler)</t>
  </si>
  <si>
    <t>&lt;OPTION VALUE=43&gt;Karte 43: Karo-F (10 Spieler)</t>
  </si>
  <si>
    <t>&lt;OPTION VALUE=44&gt;Karte 44: Tux (10 Spieler)</t>
  </si>
  <si>
    <t>&lt;OPTION VALUE=45&gt;Karte 45: Gruß aus Braunschweig (12 Spieler)</t>
  </si>
  <si>
    <t>&lt;OPTION VALUE=46&gt;Karte 46: Noch ne Rundstrecke (10 Spieler)</t>
  </si>
  <si>
    <t>&lt;OPTION VALUE=49&gt;Karte 49: Vermondy (4 Spieler)</t>
  </si>
  <si>
    <t>&lt;OPTION VALUE=50&gt;Karte 50: Planet Apes (7 Spieler)</t>
  </si>
  <si>
    <t>&lt;OPTION VALUE=51&gt;Karte 51: You've Got Mail (4 Spieler)</t>
  </si>
  <si>
    <t>&lt;OPTION VALUE=53&gt;Karte 53: Flussschleife (12 Spieler)</t>
  </si>
  <si>
    <t>&lt;OPTION VALUE=54&gt;Karte 54: Klapperschlange II (8 Spieler)</t>
  </si>
  <si>
    <t>&lt;OPTION VALUE=55&gt;Karte 55: Rush Hour (27 Spieler)</t>
  </si>
  <si>
    <t>&lt;OPTION VALUE=56&gt;Karte 56: Interlagos (6 Spieler)</t>
  </si>
  <si>
    <t>&lt;OPTION VALUE=57&gt;Karte 57: Dubya (11 Spieler)</t>
  </si>
  <si>
    <t>&lt;OPTION VALUE=58&gt;Karte 58: Eisbären Berlin (6 Spieler)</t>
  </si>
  <si>
    <t>&lt;OPTION VALUE=61&gt;Karte 61: Mushroom Cup - Mario Circuit 1 (8 Spieler)</t>
  </si>
  <si>
    <t>&lt;OPTION VALUE=62&gt;Karte 62: Mushroom Cup - Donut Plains 1 (8 Spieler)</t>
  </si>
  <si>
    <t>&lt;OPTION VALUE=63&gt;Karte 63: Mushroom Cup - Ghost Valley 1 (8 Spieler)</t>
  </si>
  <si>
    <t>&lt;OPTION VALUE=64&gt;Karte 64: Mushroom Cup - Bowser Castle 1 (8 Spieler)</t>
  </si>
  <si>
    <t>&lt;OPTION VALUE=65&gt;Karte 65: Mushroom Cup - Mario Circuit 2 (8 Spieler)</t>
  </si>
  <si>
    <t>&lt;OPTION VALUE=66&gt;Karte 66: Flower Cup - Choco Island 1 (8 Spieler)</t>
  </si>
  <si>
    <t>&lt;OPTION VALUE=67&gt;Karte 67: Flower Cup - Ghost Valley 2 (8 Spieler)</t>
  </si>
  <si>
    <t>&lt;OPTION VALUE=68&gt;Karte 68: Flower Cup - Donut Plains 2 (8 Spieler)</t>
  </si>
  <si>
    <t>&lt;OPTION VALUE=69&gt;Karte 69: Flower Cup - Bowser Castle 2 (8 Spieler)</t>
  </si>
  <si>
    <t>&lt;OPTION VALUE=70&gt;Karte 70: Flower Cup - Mario Circuit 3 (8 Spieler)</t>
  </si>
  <si>
    <t>&lt;OPTION VALUE=71&gt;Karte 71: Star Cup - Koopa Beach 1 (8 Spieler)</t>
  </si>
  <si>
    <t>&lt;OPTION VALUE=72&gt;Karte 72: Star Cup - Choco Island 2 (8 Spieler)</t>
  </si>
  <si>
    <t>&lt;OPTION VALUE=73&gt;Karte 73: Star Cup - Bowser Castle 3 (8 Spieler)</t>
  </si>
  <si>
    <t>&lt;OPTION VALUE=74&gt;Karte 74: Star Cup - Vanilla Lake 1 (8 Spieler)</t>
  </si>
  <si>
    <t>&lt;OPTION VALUE=75&gt;Karte 75: Star Cup - Mario Circuit 4 (8 Spieler)</t>
  </si>
  <si>
    <t>&lt;OPTION VALUE=76&gt;Karte 76: Special Cup - Donut Plains 3 (8 Spieler)</t>
  </si>
  <si>
    <t>&lt;OPTION VALUE=77&gt;Karte 77: Special Cup - Koopa Beach 2 (8 Spieler)</t>
  </si>
  <si>
    <t>&lt;OPTION VALUE=78&gt;Karte 78: Special Cup - Ghost Valley 3 (8 Spieler)</t>
  </si>
  <si>
    <t>&lt;OPTION VALUE=79&gt;Karte 79: Special Cup - Vanilla Lake 2 (8 Spieler)</t>
  </si>
  <si>
    <t>&lt;OPTION VALUE=80&gt;Karte 80: Special Cup - Rainbow Road (8 Spieler)</t>
  </si>
  <si>
    <t>&lt;OPTION VALUE=82&gt;Karte 82: Istanbuler Ehrenrunde (8 Spieler)</t>
  </si>
  <si>
    <t>&lt;OPTION VALUE=83&gt;Karte 83: Checkpoint-Strecke (13 Spieler)</t>
  </si>
  <si>
    <t>&lt;OPTION VALUE=84&gt;Karte 84: Race the Leaf (4 Spieler)</t>
  </si>
  <si>
    <t>&lt;OPTION VALUE=85&gt;Karte 85: Race the other Leaf (4 Spieler)</t>
  </si>
  <si>
    <t>&lt;OPTION VALUE=86&gt;Karte 86: Karopapier (4 Spieler)</t>
  </si>
  <si>
    <t>&lt;OPTION VALUE=87&gt;Karte 87: Stern (5 Spieler)</t>
  </si>
  <si>
    <t>&lt;OPTION VALUE=88&gt;Karte 88: Nicki Lauda (9 Spieler)</t>
  </si>
  <si>
    <t>&lt;OPTION VALUE=89&gt;Karte 89: Kaffeepause (9 Spieler)</t>
  </si>
  <si>
    <t>&lt;OPTION VALUE=90&gt;Karte 90: Einfach den Pfeilen folgen (8 Spieler)</t>
  </si>
  <si>
    <t>&lt;OPTION VALUE=91&gt;Karte 91: Deutschlandtour (6 Spieler)</t>
  </si>
  <si>
    <t>&lt;OPTION VALUE=92&gt;Karte 92: Schnitzeljagd (14 Spieler)</t>
  </si>
  <si>
    <t>&lt;OPTION VALUE=93&gt;Karte 93: Dove (6 Spieler)</t>
  </si>
  <si>
    <t>&lt;OPTION VALUE=94&gt;Karte 94: Taschenrechner (6 Spieler)</t>
  </si>
  <si>
    <t>&lt;OPTION VALUE=95&gt;Karte 95: Moebius (16 Spieler)</t>
  </si>
  <si>
    <t>&lt;OPTION VALUE=96&gt;Karte 96: Wheel (12 Spieler)</t>
  </si>
  <si>
    <t>&lt;OPTION VALUE=97&gt;Karte 97: KS Raceway (10 Spieler)</t>
  </si>
  <si>
    <t>&lt;OPTION VALUE=98&gt;Karte 98: Hauskarte des ZoC-Clans (6 Spieler)</t>
  </si>
  <si>
    <t>&lt;OPTION VALUE=99&gt;Karte 99: Honeynut Loops (9 Spieler)</t>
  </si>
  <si>
    <t>&lt;OPTION VALUE=101&gt;Karte 101: Flora Ring (8 Spieler)</t>
  </si>
  <si>
    <t>&lt;OPTION VALUE=102&gt;Karte 102: Flowerpower (9 Spieler)</t>
  </si>
  <si>
    <t>&lt;OPTION VALUE=103&gt;Karte 103: KaroHawaii (7 Spieler)</t>
  </si>
  <si>
    <t>&lt;OPTION VALUE=104&gt;Karte 104: Chaosmap (8 Spieler)</t>
  </si>
  <si>
    <t>&lt;OPTION VALUE=105&gt;Karte 105: XOSOFOX (1 Spieler)</t>
  </si>
  <si>
    <t>&lt;OPTION VALUE=107&gt;Karte 107: Binford (10 Spieler)</t>
  </si>
  <si>
    <t>&lt;OPTION VALUE=108&gt;Karte 108: Für Annie :wavey: (10 Spieler)</t>
  </si>
  <si>
    <t>&lt;OPTION VALUE=109&gt;Karte 109: Das Haus vom Nikolaus (6 Spieler)</t>
  </si>
  <si>
    <t>&lt;OPTION VALUE=110&gt;Karte 110: Final Lap (3 Spieler)</t>
  </si>
  <si>
    <t>&lt;OPTION VALUE=111&gt;Karte 111: Yin und Yang (8 Spieler)</t>
  </si>
  <si>
    <t>&lt;OPTION VALUE=112&gt;Karte 112: Bass-Dezett (10 Spieler)</t>
  </si>
  <si>
    <t>&lt;OPTION VALUE=114&gt;Karte 114: Fischi (6 Spieler)</t>
  </si>
  <si>
    <t>&lt;OPTION VALUE=116&gt;Karte 116: Silbermond (8 Spieler)</t>
  </si>
  <si>
    <t>&lt;OPTION VALUE=117&gt;Karte 117: Lets rock (10 Spieler)</t>
  </si>
  <si>
    <t>&lt;OPTION VALUE=118&gt;Karte 118: lol (8 Spieler)</t>
  </si>
  <si>
    <t>&lt;OPTION VALUE=119&gt;Karte 119: Monaco (5 Spieler)</t>
  </si>
  <si>
    <t>&lt;OPTION VALUE=120&gt;Karte 120: 1vs1vs1vs1 (4 Spieler)</t>
  </si>
  <si>
    <t>&lt;OPTION VALUE=121&gt;Karte 121: Knubbelbubbeldings (4 Spieler)</t>
  </si>
  <si>
    <t>&lt;OPTION VALUE=122&gt;Karte 122: Bahrain (5 Spieler)</t>
  </si>
  <si>
    <t>&lt;OPTION VALUE=123&gt;Karte 123: Miez (6 Spieler)</t>
  </si>
  <si>
    <t>&lt;OPTION VALUE=124&gt;Karte 124: Bunt (12 Spieler)</t>
  </si>
  <si>
    <t>&lt;OPTION VALUE=125&gt;Karte 125: Luis Royo (12 Spieler)</t>
  </si>
  <si>
    <t>&lt;OPTION VALUE=126&gt;Karte 126: Audi (10 Spieler)</t>
  </si>
  <si>
    <t>&lt;OPTION VALUE=127&gt;Karte 127: Ball (28 Spieler)</t>
  </si>
  <si>
    <t>&lt;OPTION VALUE=128&gt;Karte 128: Chaos (8 Spieler)</t>
  </si>
  <si>
    <t>&lt;OPTION VALUE=129&gt;Karte 129: KingT (6 Spieler)</t>
  </si>
  <si>
    <t>&lt;OPTION VALUE=130&gt;Karte 130: Europa (9 Spieler)</t>
  </si>
  <si>
    <t>&lt;OPTION VALUE=131&gt;Karte 131: Vatikan für Thargor (6 Spieler)</t>
  </si>
  <si>
    <t>&lt;OPTION VALUE=132&gt;Karte 132: Kuh (16 Spieler)</t>
  </si>
  <si>
    <t>&lt;OPTION VALUE=133&gt;Karte 133: Coke (13 Spieler)</t>
  </si>
  <si>
    <t>&lt;OPTION VALUE=134&gt;Karte 134: :ZZZsleep: (6 Spieler)</t>
  </si>
  <si>
    <t>&lt;OPTION VALUE=135&gt;Karte 135: Schnuller (8 Spieler)</t>
  </si>
  <si>
    <t>&lt;OPTION VALUE=136&gt;Karte 136: KaroKaffee (5 Spieler)</t>
  </si>
  <si>
    <t>&lt;OPTION VALUE=137&gt;Karte 137: Schneeman (5 Spieler)</t>
  </si>
  <si>
    <t>&lt;OPTION VALUE=138&gt;Karte 138: Kreis (8 Spieler)</t>
  </si>
  <si>
    <t>&lt;OPTION VALUE=139&gt;Karte 139: Kurven (15 Spieler)</t>
  </si>
  <si>
    <t>&lt;OPTION VALUE=140&gt;Karte 140: Klammeräffchen (4 Spieler)</t>
  </si>
  <si>
    <t>&lt;OPTION VALUE=141&gt;Karte 141: Klammeraffe (6 Spieler)</t>
  </si>
  <si>
    <t>&lt;OPTION VALUE=142&gt;Karte 142: Sanduhr (26 Spieler)</t>
  </si>
  <si>
    <t>&lt;OPTION VALUE=143&gt;Karte 143: Jodys kleiner Knoten (10 Spieler)</t>
  </si>
  <si>
    <t>&lt;OPTION VALUE=145&gt;Karte 145: Ribba, 24x18cm, 6.50 Euro / Stück (175 Spieler)</t>
  </si>
  <si>
    <t>&lt;OPTION VALUE=146&gt;Karte 146: Dodekaeder (10 Spieler)</t>
  </si>
  <si>
    <t>&lt;OPTION VALUE=147&gt;Karte 147: Serpentinen (5 Spieler)</t>
  </si>
  <si>
    <t>&lt;OPTION VALUE=148&gt;Karte 148: Hypno-Spirale (6 Spieler)</t>
  </si>
  <si>
    <t>&lt;OPTION VALUE=149&gt;Karte 149: Gegenverkehr (14 Spieler)</t>
  </si>
  <si>
    <t>&lt;OPTION VALUE=150&gt;Karte 150: High Noon (2 Spieler)</t>
  </si>
  <si>
    <t>&lt;OPTION VALUE=151&gt;Karte 151: Malefiz (20 Spieler)</t>
  </si>
  <si>
    <t>&lt;OPTION VALUE=152&gt;Karte 152: Brno (10 Spieler)</t>
  </si>
  <si>
    <t>&lt;OPTION VALUE=153&gt;Karte 153: Formula Karro (10 Spieler)</t>
  </si>
  <si>
    <t>&lt;OPTION VALUE=154&gt;Karte 154: Parkanlage (8 Spieler)</t>
  </si>
  <si>
    <t>&lt;OPTION VALUE=155&gt;Karte 155: 9er-Ei (9 Spieler)</t>
  </si>
  <si>
    <t>&lt;OPTION VALUE=156&gt;Karte 156: Karostreckenbaustelle (9 Spieler)</t>
  </si>
  <si>
    <t>&lt;OPTION VALUE=157&gt;Karte 157: Kaninchenbau (7 Spieler)</t>
  </si>
  <si>
    <t>&lt;OPTION VALUE=158&gt;Karte 158: Mehr Kurven (11 Spieler)</t>
  </si>
  <si>
    <t>&lt;OPTION VALUE=159&gt;Karte 159: Kartbahn Jena (4 Spieler)</t>
  </si>
  <si>
    <t>&lt;OPTION VALUE=160&gt;Karte 160: Car (10 Spieler)</t>
  </si>
  <si>
    <t>&lt;OPTION VALUE=161&gt;Karte 161: Maus (4 Spieler)</t>
  </si>
  <si>
    <t>&lt;OPTION VALUE=162&gt;Karte 162: Keks (4 Spieler)</t>
  </si>
  <si>
    <t>&lt;OPTION VALUE=163&gt;Karte 163: Wechselseitig (16 Spieler)</t>
  </si>
  <si>
    <t>&lt;OPTION VALUE=164&gt;Karte 164: Notenschlüssel (10 Spieler)</t>
  </si>
  <si>
    <t>&lt;OPTION VALUE=165&gt;Karte 165: Minicar (2 Spieler)</t>
  </si>
  <si>
    <t>&lt;OPTION VALUE=166&gt;Karte 166: Blume (12 Spieler)</t>
  </si>
  <si>
    <t>&lt;OPTION VALUE=167&gt;Karte 167: Rostock (8 Spieler)</t>
  </si>
  <si>
    <t>&lt;OPTION VALUE=168&gt;Karte 168: Baustelle (3 Spieler)</t>
  </si>
  <si>
    <t>&lt;OPTION VALUE=169&gt;Karte 169: Helix2D (8 Spieler)</t>
  </si>
  <si>
    <t>&lt;OPTION VALUE=170&gt;Karte 170: Jodys kleine Fahrschule (6 Spieler)</t>
  </si>
  <si>
    <t>&lt;OPTION VALUE=171&gt;Karte 171: Haeh? (6 Spieler)</t>
  </si>
  <si>
    <t>&lt;OPTION VALUE=172&gt;Karte 172: Freiheitsstatue (9 Spieler)</t>
  </si>
  <si>
    <t>&lt;OPTION VALUE=173&gt;Karte 173: Schneeflocke (10 Spieler)</t>
  </si>
  <si>
    <t>&lt;OPTION VALUE=174&gt;Karte 174: Billard (8 Spieler)</t>
  </si>
  <si>
    <t>&lt;OPTION VALUE=175&gt;Karte 175: Bananenmann (13 Spieler)</t>
  </si>
  <si>
    <t>&lt;OPTION VALUE=176&gt;Karte 176: Blumen 2 (4 Spieler)</t>
  </si>
  <si>
    <t>&lt;OPTION VALUE=178&gt;Karte 178: Cityrace (6 Spieler)</t>
  </si>
  <si>
    <t>&lt;OPTION VALUE=179&gt;Karte 179: F1 Australien (8 Spieler)</t>
  </si>
  <si>
    <t>&lt;OPTION VALUE=180&gt;Karte 180: F1 Shanghai (8 Spieler)</t>
  </si>
  <si>
    <t>&lt;OPTION VALUE=181&gt;Karte 181: Sandbowl (8 Spieler)</t>
  </si>
  <si>
    <t>&lt;OPTION VALUE=182&gt;Karte 182: Mensch ärgere Dich nicht (12 Spieler)</t>
  </si>
  <si>
    <t>&lt;OPTION VALUE=183&gt;Karte 183: F1-Brasilien (8 Spieler)</t>
  </si>
  <si>
    <t>&lt;OPTION VALUE=184&gt;Karte 184: Karo Speedway (10 Spieler)</t>
  </si>
  <si>
    <t>&lt;OPTION VALUE=185&gt;Karte 185: Auge (12 Spieler)</t>
  </si>
  <si>
    <t>&lt;OPTION VALUE=187&gt;Karte 187: Yun2 (7 Spieler)</t>
  </si>
  <si>
    <t>&lt;OPTION VALUE=188&gt;Karte 188: Karo Wave (10 Spieler)</t>
  </si>
  <si>
    <t>&lt;OPTION VALUE=189&gt;Karte 189: Honey (5 Spieler)</t>
  </si>
  <si>
    <t>&lt;OPTION VALUE=190&gt;Karte 190: Twister (24 Spieler)</t>
  </si>
  <si>
    <t>&lt;OPTION VALUE=191&gt;Karte 191: Doppelkringel (6 Spieler)</t>
  </si>
  <si>
    <t>&lt;OPTION VALUE=192&gt;Karte 192: WoWeiltWobbel? WeitWeg! (4 Spieler)</t>
  </si>
  <si>
    <t>&lt;OPTION VALUE=193&gt;Karte 193: Promille-Tomate (6 Spieler)</t>
  </si>
  <si>
    <t>&lt;OPTION VALUE=194&gt;Karte 194: Lutter-Rundkurs (5 Spieler)</t>
  </si>
  <si>
    <t>&lt;OPTION VALUE=195&gt;Karte 195: Freundschaftsbaendchen (6 Spieler)</t>
  </si>
  <si>
    <t>&lt;OPTION VALUE=196&gt;Karte 196: Karo Slick (5 Spieler)</t>
  </si>
  <si>
    <t>&lt;OPTION VALUE=197&gt;Karte 197: Le Mans (8 Spieler)</t>
  </si>
  <si>
    <t>&lt;OPTION VALUE=198&gt;Karte 198: Bitriangularis (6 Spieler)</t>
  </si>
  <si>
    <t>&lt;OPTION VALUE=199&gt;Karte 199: Labyrinth (8 Spieler)</t>
  </si>
  <si>
    <t>&lt;OPTION VALUE=200&gt;Karte 200: Voll auf die Zwolf (3 Spieler)</t>
  </si>
  <si>
    <t>&lt;OPTION VALUE=201&gt;Karte 201: Sandbowl (8 Spieler)</t>
  </si>
  <si>
    <t>&lt;OPTION VALUE=202&gt;Karte 202: Karo Wave (10 Spieler)</t>
  </si>
  <si>
    <t>&lt;OPTION VALUE=203&gt;Karte 203: Karo Colorarena (12 Spieler)</t>
  </si>
  <si>
    <t>&lt;OPTION VALUE=204&gt;Karte 204: Karo Circles (6 Spieler)</t>
  </si>
  <si>
    <t>&lt;OPTION VALUE=205&gt;Karte 205: Karo Man (9 Spieler)</t>
  </si>
  <si>
    <t>&lt;OPTION VALUE=206&gt;Karte 206: LariFari-Safari von Ari (8 Spieler)</t>
  </si>
  <si>
    <t>&lt;OPTION VALUE=207&gt;Karte 207: Ari die Meerjungfrau (8 Spieler)</t>
  </si>
  <si>
    <t>&lt;OPTION VALUE=208&gt;Karte 208: kili laesst das Licht heraus (8 Spieler)</t>
  </si>
  <si>
    <t>&lt;OPTION VALUE=209&gt;Karte 209: KaroField Nose (10 Spieler)</t>
  </si>
  <si>
    <t>&lt;OPTION VALUE=210&gt;Karte 210: Hockenheim-Ring (8 Spieler)</t>
  </si>
  <si>
    <t>&lt;OPTION VALUE=211&gt;Karte 211: F1 Bahrain (8 Spieler)</t>
  </si>
  <si>
    <t>&lt;OPTION VALUE=212&gt;Karte 212: 13,5% (5 Spieler)</t>
  </si>
  <si>
    <t>&lt;OPTION VALUE=213&gt;Karte 213: Malaysia (8 Spieler)</t>
  </si>
  <si>
    <t>&lt;OPTION VALUE=214&gt;Karte 214: Peace (3 Spieler)</t>
  </si>
  <si>
    <t>&lt;OPTION VALUE=215&gt;Karte 215: Dead Parrot (6 Spieler)</t>
  </si>
  <si>
    <t>&lt;OPTION VALUE=216&gt;Karte 216: The Door (4 Spieler)</t>
  </si>
  <si>
    <t>&lt;OPTION VALUE=217&gt;Karte 217: Adventskarolender (4 Spieler)</t>
  </si>
  <si>
    <t>&lt;OPTION VALUE=218&gt;Karte 218: Gingerbread Man (3 Spieler)</t>
  </si>
  <si>
    <t>&lt;OPTION VALUE=219&gt;Karte 219: Paket (16 Spieler)</t>
  </si>
  <si>
    <t>&lt;OPTION VALUE=220&gt;Karte 220: Weihnachtsbaum (10 Spieler)</t>
  </si>
  <si>
    <t>&lt;OPTION VALUE=221&gt;Karte 221: Zierschleife (10 Spieler)</t>
  </si>
  <si>
    <t>&lt;OPTION VALUE=222&gt;Karte 222: QRopapier (4 Spieler)</t>
  </si>
  <si>
    <t>&lt;OPTION VALUE=223&gt;Karte 223: Paket (14 Spieler)</t>
  </si>
  <si>
    <t>&lt;OPTION VALUE=224&gt;Karte 224: KRAKE (3 Spieler)</t>
  </si>
  <si>
    <t>&lt;OPTION VALUE=225&gt;Karte 225: Papierboot (8 Spieler)</t>
  </si>
  <si>
    <t>&lt;OPTION VALUE=226&gt;Karte 226: RoundRobin (15 Spieler)</t>
  </si>
  <si>
    <t>&lt;OPTION VALUE=227&gt;Karte 227: RoundRobin (18 Spieler)</t>
  </si>
  <si>
    <t>&lt;OPTION VALUE=228&gt;Karte 228: Fahrrad (7 Spieler)</t>
  </si>
  <si>
    <t>&lt;OPTION VALUE=229&gt;Karte 229: Karo Blatt (4 Spieler)</t>
  </si>
  <si>
    <t>&lt;OPTION VALUE=230&gt;Karte 230: Karotubbie (6 Spieler)</t>
  </si>
  <si>
    <t>&lt;OPTION VALUE=231&gt;Karte 231: Jack Skellington (6 Spieler)</t>
  </si>
  <si>
    <t>&lt;OPTION VALUE=232&gt;Karte 232: Super Sonic Race (5 Spieler)</t>
  </si>
  <si>
    <t>&lt;OPTION VALUE=233&gt;Karte 233: Slyway (6 Spieler)</t>
  </si>
  <si>
    <t>&lt;OPTION VALUE=234&gt;Karte 234: Slyway (6 Spieler)</t>
  </si>
  <si>
    <t>&lt;OPTION VALUE=235&gt;Karte 235: Kerope (10 Spieler)</t>
  </si>
  <si>
    <t>&lt;OPTION VALUE=236&gt;Karte 236: Kart Buckmore Park (5 Spieler)</t>
  </si>
  <si>
    <t>&lt;OPTION VALUE=237&gt;Karte 237: Kart Wackersdorf (8 Spieler)</t>
  </si>
  <si>
    <t>&lt;OPTION VALUE=238&gt;Karte 238: Cornered (10 Spieler)</t>
  </si>
  <si>
    <t>&lt;OPTION VALUE=239&gt;Karte 239: Biest (5 Spieler)</t>
  </si>
  <si>
    <t>&lt;OPTION VALUE=240&gt;Karte 240: Tetrominos (32 Spieler)</t>
  </si>
  <si>
    <t>&lt;OPTION VALUE=241&gt;Karte 241: Sym (8 Spieler)</t>
  </si>
  <si>
    <t>&lt;OPTION VALUE=242&gt;Karte 242: Kart Zuera (6 Spieler)</t>
  </si>
  <si>
    <t>&lt;OPTION VALUE=243&gt;Karte 243: Karocamp2019 (11 Spieler)</t>
  </si>
  <si>
    <t>&lt;OPTION VALUE=244&gt;Karte 244: Kart Genk (6 Spieler)</t>
  </si>
  <si>
    <t>&lt;OPTION VALUE=1000&gt;Karte 1000: Nachtrennen (5 Spieler)</t>
  </si>
  <si>
    <t>&lt;OPTION VALUE=1001&gt;Karte 1001: Nachtkurven (4 Spieler)</t>
  </si>
  <si>
    <t>&lt;OPTION VALUE=1002&gt;Karte 1002: Kurven in der Nacht (4 Spieler)</t>
  </si>
  <si>
    <t>&lt;OPTION VALUE=1003&gt;Karte 1003: Meteoritenfeld (6 Spieler)</t>
  </si>
  <si>
    <t>&lt;OPTION VALUE=1004&gt;Karte 1004: The Maze (14 Spieler)</t>
  </si>
  <si>
    <t>&lt;OPTION VALUE=1005&gt;Karte 1005: Demo: Kartograph (7 Spieler)</t>
  </si>
  <si>
    <t>&lt;OPTION VALUE=1006&gt;Karte 1006: Demo: Irrkartengenerator (12 Spieler)</t>
  </si>
  <si>
    <t>&lt;OPTION VALUE=10000&gt;Karte 10000: Handy (4 Spieler)</t>
  </si>
  <si>
    <t>&lt;OPTION VALUE=10001&gt;Karte 10001: Sly (6 Spieler)</t>
  </si>
  <si>
    <t>&lt;OPTION VALUE=10002&gt;Karte 10002: XOSOFOX (1 Spieler)</t>
  </si>
  <si>
    <t>&lt;OPTION VALUE=10003&gt;Karte 10003: bierglas (5 Spieler)</t>
  </si>
  <si>
    <t>&lt;OPTION VALUE=10004&gt;Karte 10004: Super Mario Kart - Regenbogen-Boulevard - TEST (8 Spieler)</t>
  </si>
  <si>
    <t>&lt;OPTION VALUE=10005&gt;Karte 10005: Teilchenbeschleuniger (4 Spieler)</t>
  </si>
  <si>
    <t>&lt;OPTION VALUE=10006&gt;Karte 10006: Simons Cat (8 Spieler)</t>
  </si>
  <si>
    <t>&lt;OPTION VALUE=10007&gt;Karte 10007: Sly them All (7 Spieler)</t>
  </si>
  <si>
    <t>&lt;OPTION VALUE=10008&gt;Karte 10008: 9-Way (9 Spieler)</t>
  </si>
  <si>
    <t>&lt;OPTION VALUE=10009&gt;Karte 10009: HURZ (4 Spieler)</t>
  </si>
  <si>
    <t>&lt;OPTION VALUE=10010&gt;Karte 10010: FURZ (4 Spieler)</t>
  </si>
  <si>
    <t>&lt;OPTION VALUE=10011&gt;Karte 10011: Brille? Ente! (10 Spieler)</t>
  </si>
  <si>
    <t>&lt;OPTION VALUE=10012&gt;Karte 10012: XOSOFOX extended (12 Spieler)</t>
  </si>
  <si>
    <t>&lt;OPTION VALUE=10013&gt;Karte 10013: CraZZZy Crash Challenge - Mit dem Fluss (8 Spieler)</t>
  </si>
  <si>
    <t>&lt;OPTION VALUE=10014&gt;Karte 10014: CraZZZy Crash Challenge - Wechselseitig (12 Spieler)</t>
  </si>
  <si>
    <t>&lt;OPTION VALUE=10015&gt;Karte 10015: Circles (10 Spieler)</t>
  </si>
  <si>
    <t>&lt;OPTION VALUE=10016&gt;Karte 10016: Teach.gif (4 Spieler)</t>
  </si>
  <si>
    <t>&lt;OPTION VALUE=10017&gt;Karte 10017: Kart Clay Pigeon (6 Spieler)</t>
  </si>
  <si>
    <t>&lt;OPTION VALUE=10018&gt;Karte 10018: Kart Whilton Mill (6 Spieler)</t>
  </si>
  <si>
    <t>&lt;OPTION VALUE=10019&gt;Karte 10019: Kart Cumbria (8 Spieler)</t>
  </si>
  <si>
    <t>&lt;OPTION VALUE=10020&gt;Karte 10020: Kart Genk (6 Spieler)</t>
  </si>
  <si>
    <t>&lt;OPTION VALUE=10021&gt;Karte 10021: Kart La Conca (8 Spieler)</t>
  </si>
  <si>
    <t>&lt;OPTION VALUE=10022&gt;Karte 10022: Kart Le Mans (7 Spieler)</t>
  </si>
  <si>
    <t>&lt;OPTION VALUE=10023&gt;Karte 10023: Kart Naples (6 Spieler)</t>
  </si>
  <si>
    <t>&lt;OPTION VALUE=10024&gt;Karte 10024: Kart PFI (5 Spieler)</t>
  </si>
  <si>
    <t>&lt;OPTION VALUE=10025&gt;Karte 10025: Kart Shenington (5 Spieler)</t>
  </si>
  <si>
    <t>&lt;OPTION VALUE=10026&gt;Karte 10026: Kart South Garda (6 Spieler)</t>
  </si>
  <si>
    <t>&lt;OPTION VALUE=10027&gt;Karte 10027: Sharkaronado (4 Spieler)</t>
  </si>
  <si>
    <t>&lt;OPTION VALUE=10028&gt;Karte 10028: Rock'n'roll (6 Spieler)</t>
  </si>
  <si>
    <t>&lt;OPTION VALUE=10029&gt;Karte 10029: Sly-Hindernisse - Einseitig (9 Spieler)</t>
  </si>
  <si>
    <t>&lt;OPTION VALUE=10032&gt;Karte 10032: Doppelquadrat-Rundstrecke (7 Spieler)</t>
  </si>
  <si>
    <t>&lt;OPTION VALUE=10033&gt;Karte 10033: Sayris Zauberwuerfel (6 Spieler)</t>
  </si>
  <si>
    <t>&lt;OPTION VALUE=10035&gt;Karte 10035: goodysayribaer Karte (5 Spieler)</t>
  </si>
  <si>
    <t>&lt;OPTION VALUE=10036&gt;Karte 10036: InvFish (5 Spieler)</t>
  </si>
  <si>
    <t>&lt;OPTION VALUE=10038&gt;Karte 10038: SD Card (6 Spieler)</t>
  </si>
  <si>
    <t>&lt;OPTION VALUE=10039&gt;Karte 10039: Tempelhof (8 Spieler)</t>
  </si>
  <si>
    <t>&lt;OPTION VALUE=10041&gt;Karte 10041: TXL for ever (15 Spieler)</t>
  </si>
  <si>
    <t>&lt;OPTION VALUE=10042&gt;Karte 10042: TXL - Departure 26R (14 Spieler)</t>
  </si>
  <si>
    <t>&lt;OPTION VALUE=10043&gt;Karte 10043: Karolettenpapier (5 Spieler)</t>
  </si>
  <si>
    <t>&lt;OPTION VALUE=10044&gt;Karte 10044: Shit (5 Spieler)</t>
  </si>
  <si>
    <t>&lt;OPTION VALUE=10045&gt;Karte 10045: Klo (6 Spieler)</t>
  </si>
  <si>
    <t>&lt;OPTION VALUE=10046&gt;Karte 10046: Eisbär (6 Spieler)</t>
  </si>
  <si>
    <t>&lt;OPTION VALUE=10047&gt;Karte 10047: KUSEs Minikarocampkarte (5 Spieler)</t>
  </si>
  <si>
    <t>&lt;OPTION VALUE=10048&gt;Karte 10048: KaKiWo - Minikarocamp (5 Spieler)</t>
  </si>
  <si>
    <t>&lt;OPTION VALUE=10049&gt;Karte 10049: HAKA - Minikarocamp (3 Spieler)</t>
  </si>
  <si>
    <t>&lt;OPTION VALUE=10050&gt;Karte 10050: Seeaal (3 Spieler)</t>
  </si>
  <si>
    <t>&lt;OPTION VALUE=10051&gt;Karte 10051: Geocache (5 Spieler)</t>
  </si>
  <si>
    <t>&lt;OPTION VALUE=10053&gt;Karte 10053: Karocamp 2022 (10 Spieler)</t>
  </si>
  <si>
    <t>&lt;OPTION VALUE=10054&gt;Karte 10054: Kommt Kili? Konnektivität kaputt. Kili kriegt Krise, kapituliert komplett. (10 Spieler)</t>
  </si>
  <si>
    <t>&lt;OPTION VALUE=1&gt;Karte 1: Die Erste (5 Spieler)</t>
  </si>
  <si>
    <t>=</t>
  </si>
  <si>
    <t>&gt;</t>
  </si>
  <si>
    <t xml:space="preserve">: </t>
  </si>
  <si>
    <t xml:space="preserve"> Spieler)</t>
  </si>
  <si>
    <t>ID</t>
  </si>
  <si>
    <t>Name</t>
  </si>
  <si>
    <t>Copy-Paste HTML here</t>
  </si>
  <si>
    <t>Verwendet?</t>
  </si>
  <si>
    <t>N</t>
  </si>
  <si>
    <t>CCC6</t>
  </si>
  <si>
    <t>&lt;OPTION VALUE=10055&gt;Karte 10055: Stern (MOD) (6 Spieler)</t>
  </si>
  <si>
    <t>(</t>
  </si>
  <si>
    <t>&lt;OPTION VALUE=10056&gt;Karte 10056: 1vs1vs1vs1 (MOD) (8 Spieler)</t>
  </si>
  <si>
    <t>&lt;OPTION VALUE=10057&gt;Karte 10057: Regenwaldpiste (MOD) (15 Spieler)</t>
  </si>
  <si>
    <t xml:space="preserve">Stern (MOD) </t>
  </si>
  <si>
    <t xml:space="preserve">1vs1vs1vs1 (MOD) </t>
  </si>
  <si>
    <t xml:space="preserve">Regenwaldpiste (MOD) </t>
  </si>
  <si>
    <t>später</t>
  </si>
  <si>
    <t>Verkehrsübungsplatz</t>
  </si>
  <si>
    <t>Karostreckenbaustelle (MOD)</t>
  </si>
  <si>
    <t xml:space="preserve">Karocamp 2022 </t>
  </si>
  <si>
    <t xml:space="preserve">KaKiWo - Minikarocamp </t>
  </si>
  <si>
    <t xml:space="preserve">Tempelhof </t>
  </si>
  <si>
    <t xml:space="preserve">Karolettenpapier </t>
  </si>
  <si>
    <t xml:space="preserve">Lets rock </t>
  </si>
  <si>
    <t>&lt;OPTION VALUE=10058&gt;Karte 10058: Karostreckenbaustelle (MOD) (9 Spieler)</t>
  </si>
  <si>
    <t xml:space="preserve">Dragster-Race </t>
  </si>
  <si>
    <t xml:space="preserve">Nadelöhr II </t>
  </si>
  <si>
    <t xml:space="preserve">Karocamp2019 </t>
  </si>
  <si>
    <t xml:space="preserve">Karofisch </t>
  </si>
  <si>
    <t xml:space="preserve">Holperstrecke </t>
  </si>
  <si>
    <t xml:space="preserve">Honeynut Loops </t>
  </si>
  <si>
    <t>?</t>
  </si>
  <si>
    <t>Kandidat</t>
  </si>
  <si>
    <t xml:space="preserve">(unbekannt) </t>
  </si>
  <si>
    <t xml:space="preserve">Fruitmap </t>
  </si>
  <si>
    <t xml:space="preserve">Dove </t>
  </si>
  <si>
    <t xml:space="preserve">FHTW Berlin I </t>
  </si>
  <si>
    <t xml:space="preserve">Dodekaeder </t>
  </si>
  <si>
    <t xml:space="preserve">Mehr Kurven </t>
  </si>
  <si>
    <t xml:space="preserve">Handy </t>
  </si>
  <si>
    <t xml:space="preserve">Kart Naples </t>
  </si>
  <si>
    <t>Max Spieler</t>
  </si>
  <si>
    <t>eingeladen</t>
  </si>
  <si>
    <t>inaktiv</t>
  </si>
  <si>
    <t>Status</t>
  </si>
  <si>
    <t>wenig Spiele</t>
  </si>
  <si>
    <t xml:space="preserve">:ZZZsleep: </t>
  </si>
  <si>
    <t>&lt;OPTION VALUE=10059&gt;Karte 10059: Verkehrsübungsplatz (16 Spieler)</t>
  </si>
  <si>
    <t>JokerHF</t>
  </si>
  <si>
    <t>Rothundi</t>
  </si>
  <si>
    <t>STS81</t>
  </si>
  <si>
    <t>Sayri</t>
  </si>
  <si>
    <t>haeckler</t>
  </si>
  <si>
    <t>HX</t>
  </si>
  <si>
    <t>RamboT</t>
  </si>
  <si>
    <t>TheWhite</t>
  </si>
  <si>
    <t>Henrike</t>
  </si>
  <si>
    <t>Häufige Abstürze bei ZZZ&gt;4</t>
  </si>
  <si>
    <t>Keine Mehrfach-Crashs</t>
  </si>
  <si>
    <t>Botrix</t>
  </si>
  <si>
    <t>flinkman</t>
  </si>
  <si>
    <t>DerFlieger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</si>
</sst>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a. &quot;\ 0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sz val="11"/>
      <color rgb="FFFF0000"/>
      <name val="Calibri"/>
    </font>
    <font>
      <sz val="11"/>
      <name val="Calibri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2" applyNumberFormat="0" applyFill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1" xfId="0" applyFont="1" applyBorder="1"/>
    <xf numFmtId="164" fontId="0" fillId="0" borderId="0" xfId="0" applyNumberFormat="1" applyAlignment="1">
      <alignment vertical="center" wrapText="1"/>
    </xf>
    <xf numFmtId="0" fontId="3" fillId="0" borderId="0" xfId="0" applyFont="1"/>
    <xf numFmtId="0" fontId="5" fillId="0" borderId="0" xfId="0" applyFont="1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2" xfId="2"/>
    <xf numFmtId="0" fontId="4" fillId="0" borderId="2" xfId="2" applyAlignment="1">
      <alignment vertical="center" wrapText="1"/>
    </xf>
    <xf numFmtId="49" fontId="4" fillId="0" borderId="2" xfId="2" applyNumberFormat="1" applyAlignment="1">
      <alignment horizontal="right" vertical="center" wrapText="1"/>
    </xf>
    <xf numFmtId="164" fontId="4" fillId="0" borderId="2" xfId="2" applyNumberForma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9" fillId="0" borderId="0" xfId="0" applyFont="1"/>
    <xf numFmtId="164" fontId="0" fillId="0" borderId="1" xfId="0" applyNumberFormat="1" applyFont="1" applyBorder="1" applyAlignment="1">
      <alignment vertical="center" wrapText="1"/>
    </xf>
    <xf numFmtId="0" fontId="10" fillId="0" borderId="1" xfId="0" applyFont="1" applyBorder="1"/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0" fillId="0" borderId="0" xfId="0" applyFill="1"/>
    <xf numFmtId="0" fontId="12" fillId="0" borderId="0" xfId="0" applyFont="1"/>
    <xf numFmtId="0" fontId="13" fillId="0" borderId="0" xfId="0" applyFont="1"/>
    <xf numFmtId="0" fontId="0" fillId="0" borderId="0" xfId="0" quotePrefix="1" applyAlignment="1">
      <alignment horizontal="right"/>
    </xf>
    <xf numFmtId="0" fontId="13" fillId="0" borderId="0" xfId="0" applyNumberFormat="1" applyFont="1"/>
    <xf numFmtId="0" fontId="0" fillId="0" borderId="0" xfId="0" applyNumberFormat="1"/>
    <xf numFmtId="0" fontId="4" fillId="0" borderId="2" xfId="2" applyAlignment="1">
      <alignment horizontal="right" vertical="center" wrapText="1"/>
    </xf>
    <xf numFmtId="0" fontId="2" fillId="0" borderId="0" xfId="1" applyFont="1" applyAlignment="1">
      <alignment horizontal="right" vertical="center" wrapText="1"/>
    </xf>
    <xf numFmtId="0" fontId="4" fillId="0" borderId="2" xfId="2" applyAlignment="1">
      <alignment horizontal="right"/>
    </xf>
    <xf numFmtId="0" fontId="9" fillId="0" borderId="0" xfId="0" applyFont="1" applyAlignment="1">
      <alignment horizontal="right"/>
    </xf>
    <xf numFmtId="0" fontId="10" fillId="0" borderId="1" xfId="0" applyFont="1" applyBorder="1" applyAlignment="1">
      <alignment horizontal="right"/>
    </xf>
    <xf numFmtId="0" fontId="0" fillId="0" borderId="0" xfId="0" quotePrefix="1"/>
    <xf numFmtId="0" fontId="3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1" xfId="0" applyFont="1" applyBorder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4" fillId="0" borderId="2" xfId="2"/>
    <xf numFmtId="0" fontId="9" fillId="0" borderId="0" xfId="0" applyFont="1" applyAlignment="1">
      <alignment vertical="center" wrapText="1"/>
    </xf>
    <xf numFmtId="0" fontId="10" fillId="0" borderId="0" xfId="0" applyFont="1"/>
    <xf numFmtId="0" fontId="9" fillId="0" borderId="0" xfId="0" applyNumberFormat="1" applyFont="1" applyAlignment="1">
      <alignment horizontal="right" vertical="center" wrapText="1"/>
    </xf>
    <xf numFmtId="0" fontId="10" fillId="0" borderId="0" xfId="0" applyNumberFormat="1" applyFont="1" applyAlignment="1">
      <alignment horizontal="right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3">
    <cellStyle name="Link" xfId="1" builtinId="8"/>
    <cellStyle name="Standard" xfId="0" builtinId="0"/>
    <cellStyle name="Überschrift 2" xfId="2" builtinId="17"/>
  </cellStyles>
  <dxfs count="41">
    <dxf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64" formatCode="&quot;ca. &quot;\ 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I83" totalsRowCount="1">
  <autoFilter ref="A1:I82" xr:uid="{00000000-0009-0000-0100-000001000000}">
    <filterColumn colId="1">
      <filters blank="1">
        <filter val="Häufige Abstürze bei ZZZ&gt;4"/>
        <filter val="Keine Mehrfach-Crashs"/>
        <filter val="wenig Spiele"/>
      </filters>
    </filterColumn>
  </autoFilter>
  <sortState xmlns:xlrd2="http://schemas.microsoft.com/office/spreadsheetml/2017/richdata2" ref="A2:I82">
    <sortCondition ref="A1:A82"/>
  </sortState>
  <tableColumns count="9">
    <tableColumn id="1" xr3:uid="{00000000-0010-0000-0000-000001000000}" name="Teilnehmer" totalsRowLabel="Ergebnis"/>
    <tableColumn id="10" xr3:uid="{85A2CDB7-D191-4742-ACA1-0EB7688D0BC2}" name="Status"/>
    <tableColumn id="7" xr3:uid="{00000000-0010-0000-0000-000007000000}" name="Teilnahmen" totalsRowLabel="x" dataDxfId="40" totalsRowDxfId="0">
      <calculatedColumnFormula>COUNTIF(Tabelle1[[#This Row],[CCC1]:[CCC6]],"x")</calculatedColumnFormula>
    </tableColumn>
    <tableColumn id="2" xr3:uid="{00000000-0010-0000-0000-000002000000}" name="CCC1" totalsRowFunction="custom" dataDxfId="39">
      <totalsRowFormula>COUNTIF(Tabelle1[CCC1],$C83)</totalsRowFormula>
    </tableColumn>
    <tableColumn id="3" xr3:uid="{00000000-0010-0000-0000-000003000000}" name="CCC2" totalsRowFunction="custom" dataDxfId="38">
      <totalsRowFormula>COUNTIF(Tabelle1[CCC2],$C83)</totalsRowFormula>
    </tableColumn>
    <tableColumn id="4" xr3:uid="{00000000-0010-0000-0000-000004000000}" name="CCC3" totalsRowFunction="custom" dataDxfId="37">
      <totalsRowFormula>COUNTIF(Tabelle1[CCC3],$C83)</totalsRowFormula>
    </tableColumn>
    <tableColumn id="5" xr3:uid="{00000000-0010-0000-0000-000005000000}" name="CCC4" totalsRowFunction="custom" dataDxfId="36">
      <totalsRowFormula>COUNTIF(Tabelle1[CCC4],$C83)</totalsRowFormula>
    </tableColumn>
    <tableColumn id="6" xr3:uid="{00000000-0010-0000-0000-000006000000}" name="CCC5" totalsRowFunction="custom" dataDxfId="35">
      <totalsRowFormula>COUNTIF(Tabelle1[CCC5],$C83)</totalsRowFormula>
    </tableColumn>
    <tableColumn id="9" xr3:uid="{3FABA211-0AC0-4F1B-8717-B000245148A5}" name="CCC6" totalsRowFunction="custom" dataDxfId="34">
      <totalsRowFormula>COUNTIF(Tabelle1[CCC6],$C83)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" displayName="Tabelle3" ref="A1:N132" totalsRowShown="0" dataDxfId="33">
  <autoFilter ref="A1:N132" xr:uid="{00000000-0009-0000-0100-000003000000}"/>
  <sortState xmlns:xlrd2="http://schemas.microsoft.com/office/spreadsheetml/2017/richdata2" ref="A2:L70">
    <sortCondition ref="A37"/>
  </sortState>
  <tableColumns count="14">
    <tableColumn id="1" xr3:uid="{00000000-0010-0000-0100-000001000000}" name="CCC"/>
    <tableColumn id="2" xr3:uid="{00000000-0010-0000-0100-000002000000}" name="Spieltag" dataDxfId="32"/>
    <tableColumn id="3" xr3:uid="{00000000-0010-0000-0100-000003000000}" name="Spieler" dataDxfId="31"/>
    <tableColumn id="14" xr3:uid="{75A7E177-63ED-4EFA-93B1-DE89C665DE76}" name="Max Spieler" dataDxfId="30"/>
    <tableColumn id="13" xr3:uid="{46DD40C5-F863-41A3-82F9-4E621D4A2334}" name="Map ID" dataDxfId="29"/>
    <tableColumn id="4" xr3:uid="{00000000-0010-0000-0100-000004000000}" name="Map Name" dataDxfId="28" dataCellStyle="Link"/>
    <tableColumn id="5" xr3:uid="{00000000-0010-0000-0100-000005000000}" name="ZZZ" dataDxfId="27"/>
    <tableColumn id="6" xr3:uid="{00000000-0010-0000-0100-000006000000}" name="CPs" dataDxfId="26"/>
    <tableColumn id="7" xr3:uid="{00000000-0010-0000-0100-000007000000}" name="Richtung" dataDxfId="25"/>
    <tableColumn id="8" xr3:uid="{00000000-0010-0000-0100-000008000000}" name="Rennen" dataDxfId="24"/>
    <tableColumn id="11" xr3:uid="{00000000-0010-0000-0100-00000B000000}" name="Züge p.S." dataDxfId="23"/>
    <tableColumn id="12" xr3:uid="{00000000-0010-0000-0100-00000C000000}" name="Züge Ges." dataDxfId="22">
      <calculatedColumnFormula>Tabelle3[[#This Row],[Spieler]]*Tabelle3[[#This Row],[Züge p.S.]]*1.2</calculatedColumnFormula>
    </tableColumn>
    <tableColumn id="10" xr3:uid="{00000000-0010-0000-0100-00000A000000}" name="Rating" dataDxfId="21"/>
    <tableColumn id="9" xr3:uid="{00000000-0010-0000-0100-000009000000}" name="Kommentar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7B7B9F-55FE-4CEE-88A6-F9425764BC23}" name="Tabelle4" displayName="Tabelle4" ref="A1:M289" totalsRowCount="1" headerRowDxfId="19">
  <autoFilter ref="A1:M288" xr:uid="{897B7B9F-55FE-4CEE-88A6-F9425764BC23}">
    <filterColumn colId="11">
      <filters>
        <filter val="CCC6"/>
      </filters>
    </filterColumn>
  </autoFilter>
  <tableColumns count="13">
    <tableColumn id="1" xr3:uid="{3A8A351D-A597-4224-93C7-E12FA0C39B9B}" name="Copy-Paste HTML here" totalsRowLabel="Ergebnis"/>
    <tableColumn id="2" xr3:uid="{E64A2A26-C77C-4F2D-87B5-FC05840D49D7}" name="=">
      <calculatedColumnFormula>FIND(B$1,$A2)</calculatedColumnFormula>
    </tableColumn>
    <tableColumn id="3" xr3:uid="{3494E0FC-F5B7-41B5-975C-8E56E36B192D}" name="&gt;">
      <calculatedColumnFormula>FIND(C$1,$A2)</calculatedColumnFormula>
    </tableColumn>
    <tableColumn id="4" xr3:uid="{17356422-2A9E-4839-B8A8-369FC1117B6C}" name=": ">
      <calculatedColumnFormula>FIND(D$1,$A2)</calculatedColumnFormula>
    </tableColumn>
    <tableColumn id="5" xr3:uid="{D73AD2F3-FF78-4433-BB0D-1FB07C679587}" name="(" dataDxfId="18">
      <calculatedColumnFormula>FIND("@",SUBSTITUTE($A2,E$1,"@",LEN($A2)-LEN(SUBSTITUTE($A2,E$1,""))),1)</calculatedColumnFormula>
    </tableColumn>
    <tableColumn id="6" xr3:uid="{228CD70F-056D-4F45-A7A5-8BABF11AA649}" name=" Spieler)">
      <calculatedColumnFormula>FIND(F$1,$A2)</calculatedColumnFormula>
    </tableColumn>
    <tableColumn id="7" xr3:uid="{B1F55766-EDDA-429F-BFC9-F6879C9FDF29}" name=" "/>
    <tableColumn id="8" xr3:uid="{D812EA62-FE79-463F-8BD3-D907074831B1}" name="ID">
      <calculatedColumnFormula>LEFT(RIGHT($A2,LEN($A2) - B2),C2-B2-1)</calculatedColumnFormula>
    </tableColumn>
    <tableColumn id="9" xr3:uid="{F93CAB44-C824-4CD9-B3AC-AA74DC75DE63}" name="Name">
      <calculatedColumnFormula>LEFT(RIGHT($A2,LEN($A2) - D2 - 1),E2-D2-2)</calculatedColumnFormula>
    </tableColumn>
    <tableColumn id="10" xr3:uid="{3F139DA0-52EA-4848-9C94-104C11AFDF7C}" name="Spieler" dataDxfId="17">
      <calculatedColumnFormula>LEFT(RIGHT($A2,LEN($A2) - E2 ),F2-E2-1)</calculatedColumnFormula>
    </tableColumn>
    <tableColumn id="11" xr3:uid="{3DFC605D-42C4-4277-8FCE-E63EFB61D7AC}" name="Verwendet?" totalsRowFunction="sum">
      <calculatedColumnFormula>COUNTIF(Strecken!E:E,H2)</calculatedColumnFormula>
    </tableColumn>
    <tableColumn id="12" xr3:uid="{6E8D214A-CC9B-4A13-ABB1-6A6DD9B94F36}" name="Kandidat" totalsRowFunction="count"/>
    <tableColumn id="13" xr3:uid="{B3227200-9836-4BD3-8F00-8050E13E6864}" name="ZZZ" dataDxfId="16" totalsRowDxfId="1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48A89C-AF8A-4D74-BEE3-973381D8E39E}" name="Tabelle2" displayName="Tabelle2" ref="A2:L14" totalsRowShown="0" dataDxfId="14">
  <autoFilter ref="A2:L14" xr:uid="{FD48A89C-AF8A-4D74-BEE3-973381D8E39E}"/>
  <sortState xmlns:xlrd2="http://schemas.microsoft.com/office/spreadsheetml/2017/richdata2" ref="A3:L14">
    <sortCondition descending="1" ref="L2:L14"/>
  </sortState>
  <tableColumns count="12">
    <tableColumn id="1" xr3:uid="{06B18662-5B32-42F6-85CF-17D8C9DC7BDF}" name="Spieler" dataDxfId="13"/>
    <tableColumn id="2" xr3:uid="{183E08E8-D5AA-4DF3-942F-C23480690953}" name=" " dataDxfId="12"/>
    <tableColumn id="3" xr3:uid="{37A147A2-6A27-443D-8799-F71527EF7750}" name="Züge" dataDxfId="11"/>
    <tableColumn id="4" xr3:uid="{31696DC1-5E37-430E-8871-0BCFCD170B2E}" name="Klassisch (Z)" dataDxfId="10"/>
    <tableColumn id="5" xr3:uid="{BC263A88-D39F-446D-BF5C-F85521658DA8}" name="Geclustert (Z)" dataDxfId="9"/>
    <tableColumn id="6" xr3:uid="{093A8095-9008-4D88-88F6-250A19675DD8}" name="  " dataDxfId="8"/>
    <tableColumn id="7" xr3:uid="{879335B0-290D-43FA-A6FE-E6B6F53D9440}" name="Crashs" dataDxfId="7"/>
    <tableColumn id="8" xr3:uid="{78D21676-2217-4EF4-A197-F19C7A84C471}" name="Klassisch (CR)" dataDxfId="6"/>
    <tableColumn id="9" xr3:uid="{BB0FE7C7-52D6-4A76-8688-1B73AD062B37}" name="Geclustert (CR)" dataDxfId="5"/>
    <tableColumn id="10" xr3:uid="{2E578574-BF4A-4EFE-BF15-F379C953D82E}" name="   " dataDxfId="4"/>
    <tableColumn id="11" xr3:uid="{D08C11A1-CC23-4F54-8A65-A4D420BAED58}" name="Gesamt Klassisch" dataDxfId="3">
      <calculatedColumnFormula>Tabelle2[[#This Row],[Klassisch (Z)]]*Tabelle2[[#This Row],[Klassisch (CR)]]</calculatedColumnFormula>
    </tableColumn>
    <tableColumn id="12" xr3:uid="{C8F6816D-C153-497A-A2CC-4183AA81D2EF}" name="Gesamt Geclustert" dataDxfId="2">
      <calculatedColumnFormula>Tabelle2[[#This Row],[Geclustert (Z)]]*Tabelle2[[#This Row],[Geclustert (CR)]]</calculatedColumnFormula>
    </tableColumn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tabSelected="1" topLeftCell="A35" workbookViewId="0">
      <selection activeCell="K41" sqref="K41"/>
    </sheetView>
  </sheetViews>
  <sheetFormatPr baseColWidth="10" defaultRowHeight="15"/>
  <cols>
    <col min="1" max="1" width="16.42578125" customWidth="1"/>
    <col min="2" max="2" width="25.140625" bestFit="1" customWidth="1"/>
    <col min="3" max="3" width="13.85546875" style="1" bestFit="1" customWidth="1"/>
    <col min="4" max="6" width="7.7109375" bestFit="1" customWidth="1"/>
    <col min="7" max="7" width="8.42578125" bestFit="1" customWidth="1"/>
    <col min="8" max="8" width="7.7109375" bestFit="1" customWidth="1"/>
    <col min="9" max="9" width="14.85546875" customWidth="1"/>
  </cols>
  <sheetData>
    <row r="1" spans="1:9">
      <c r="A1" t="s">
        <v>0</v>
      </c>
      <c r="B1" t="s">
        <v>551</v>
      </c>
      <c r="C1" s="2" t="s">
        <v>92</v>
      </c>
      <c r="D1" s="2" t="s">
        <v>1</v>
      </c>
      <c r="E1" s="2" t="s">
        <v>2</v>
      </c>
      <c r="F1" s="2" t="s">
        <v>3</v>
      </c>
      <c r="G1" t="s">
        <v>69</v>
      </c>
      <c r="H1" t="s">
        <v>74</v>
      </c>
      <c r="I1" t="s">
        <v>515</v>
      </c>
    </row>
    <row r="2" spans="1:9">
      <c r="A2" t="s">
        <v>23</v>
      </c>
      <c r="C2" s="1">
        <f>COUNTIF(Tabelle1[[#This Row],[CCC1]:[CCC6]],"x")</f>
        <v>6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</row>
    <row r="3" spans="1:9" hidden="1">
      <c r="A3" t="s">
        <v>37</v>
      </c>
      <c r="B3" t="s">
        <v>550</v>
      </c>
      <c r="C3" s="1">
        <f>COUNTIF(Tabelle1[[#This Row],[CCC1]:[CCC6]],"x")</f>
        <v>3</v>
      </c>
      <c r="D3" s="1" t="s">
        <v>45</v>
      </c>
      <c r="E3" s="1" t="s">
        <v>45</v>
      </c>
      <c r="F3" s="1" t="s">
        <v>45</v>
      </c>
      <c r="G3" s="1"/>
      <c r="H3" s="1"/>
      <c r="I3" s="1"/>
    </row>
    <row r="4" spans="1:9">
      <c r="A4" t="s">
        <v>89</v>
      </c>
      <c r="C4" s="18">
        <f>COUNTIF(Tabelle1[[#This Row],[CCC1]:[CCC6]],"x")</f>
        <v>1</v>
      </c>
      <c r="D4" s="1"/>
      <c r="E4" s="1"/>
      <c r="F4" s="1"/>
      <c r="G4" s="1"/>
      <c r="H4" s="1" t="s">
        <v>45</v>
      </c>
      <c r="I4" s="1"/>
    </row>
    <row r="5" spans="1:9">
      <c r="A5" t="s">
        <v>28</v>
      </c>
      <c r="C5" s="1">
        <f>COUNTIF(Tabelle1[[#This Row],[CCC1]:[CCC6]],"x")</f>
        <v>6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</row>
    <row r="6" spans="1:9" hidden="1">
      <c r="A6" t="s">
        <v>16</v>
      </c>
      <c r="B6" t="s">
        <v>550</v>
      </c>
      <c r="C6" s="1">
        <f>COUNTIF(Tabelle1[[#This Row],[CCC1]:[CCC6]],"x")</f>
        <v>1</v>
      </c>
      <c r="D6" s="1" t="s">
        <v>45</v>
      </c>
      <c r="E6" s="1"/>
      <c r="F6" s="1"/>
      <c r="G6" s="1"/>
      <c r="H6" s="1"/>
      <c r="I6" s="1"/>
    </row>
    <row r="7" spans="1:9">
      <c r="A7" t="s">
        <v>30</v>
      </c>
      <c r="C7" s="1">
        <f>COUNTIF(Tabelle1[[#This Row],[CCC1]:[CCC6]],"x")</f>
        <v>1</v>
      </c>
      <c r="D7" s="1" t="s">
        <v>45</v>
      </c>
      <c r="E7" s="1"/>
      <c r="F7" s="1"/>
      <c r="G7" s="1"/>
      <c r="H7" s="1"/>
      <c r="I7" s="1" t="s">
        <v>549</v>
      </c>
    </row>
    <row r="8" spans="1:9" s="51" customFormat="1">
      <c r="A8" s="51" t="s">
        <v>566</v>
      </c>
      <c r="B8" s="51" t="s">
        <v>565</v>
      </c>
      <c r="C8" s="18">
        <f>COUNTIF(Tabelle1[[#This Row],[CCC1]:[CCC6]],"x")</f>
        <v>0</v>
      </c>
      <c r="D8" s="1"/>
      <c r="E8" s="1"/>
      <c r="F8" s="1"/>
      <c r="G8" s="1"/>
      <c r="H8" s="1"/>
      <c r="I8" s="1" t="s">
        <v>93</v>
      </c>
    </row>
    <row r="9" spans="1:9" hidden="1">
      <c r="A9" t="s">
        <v>10</v>
      </c>
      <c r="B9" t="s">
        <v>550</v>
      </c>
      <c r="C9" s="1">
        <f>COUNTIF(Tabelle1[[#This Row],[CCC1]:[CCC6]],"x")</f>
        <v>1</v>
      </c>
      <c r="D9" s="1" t="s">
        <v>45</v>
      </c>
      <c r="E9" s="1"/>
      <c r="F9" s="1"/>
      <c r="G9" s="1"/>
      <c r="H9" s="1"/>
      <c r="I9" s="1"/>
    </row>
    <row r="10" spans="1:9">
      <c r="A10" t="s">
        <v>14</v>
      </c>
      <c r="C10" s="1">
        <f>COUNTIF(Tabelle1[[#This Row],[CCC1]:[CCC6]],"x")</f>
        <v>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/>
    </row>
    <row r="11" spans="1:9">
      <c r="A11" t="s">
        <v>77</v>
      </c>
      <c r="C11" s="1">
        <f>COUNTIF(Tabelle1[[#This Row],[CCC1]:[CCC6]],"x")</f>
        <v>1</v>
      </c>
      <c r="D11" s="1"/>
      <c r="E11" s="1"/>
      <c r="F11" s="1" t="s">
        <v>45</v>
      </c>
      <c r="G11" s="1"/>
      <c r="H11" s="1"/>
      <c r="I11" s="1"/>
    </row>
    <row r="12" spans="1:9">
      <c r="A12" t="s">
        <v>82</v>
      </c>
      <c r="C12" s="1">
        <f>COUNTIF(Tabelle1[[#This Row],[CCC1]:[CCC6]],"x")</f>
        <v>2</v>
      </c>
      <c r="D12" s="1"/>
      <c r="E12" s="1"/>
      <c r="F12" s="1"/>
      <c r="G12" s="1" t="s">
        <v>45</v>
      </c>
      <c r="H12" s="1" t="s">
        <v>45</v>
      </c>
      <c r="I12" s="1"/>
    </row>
    <row r="13" spans="1:9" hidden="1">
      <c r="A13" t="s">
        <v>33</v>
      </c>
      <c r="B13" t="s">
        <v>550</v>
      </c>
      <c r="C13" s="1">
        <f>COUNTIF(Tabelle1[[#This Row],[CCC1]:[CCC6]],"x")</f>
        <v>3</v>
      </c>
      <c r="D13" s="1" t="s">
        <v>45</v>
      </c>
      <c r="E13" s="1" t="s">
        <v>45</v>
      </c>
      <c r="F13" s="1" t="s">
        <v>45</v>
      </c>
      <c r="G13" s="1"/>
      <c r="H13" s="1"/>
      <c r="I13" s="1"/>
    </row>
    <row r="14" spans="1:9">
      <c r="A14" t="s">
        <v>85</v>
      </c>
      <c r="C14" s="1">
        <f>COUNTIF(Tabelle1[[#This Row],[CCC1]:[CCC6]],"x")</f>
        <v>2</v>
      </c>
      <c r="D14" s="1"/>
      <c r="E14" s="1"/>
      <c r="F14" s="1"/>
      <c r="G14" s="1" t="s">
        <v>45</v>
      </c>
      <c r="H14" s="1" t="s">
        <v>45</v>
      </c>
      <c r="I14" s="1"/>
    </row>
    <row r="15" spans="1:9" hidden="1">
      <c r="A15" t="s">
        <v>54</v>
      </c>
      <c r="B15" t="s">
        <v>550</v>
      </c>
      <c r="C15" s="1">
        <f>COUNTIF(Tabelle1[[#This Row],[CCC1]:[CCC6]],"x")</f>
        <v>1</v>
      </c>
      <c r="D15" s="1"/>
      <c r="E15" s="1"/>
      <c r="F15" s="1" t="s">
        <v>45</v>
      </c>
      <c r="G15" s="1"/>
      <c r="H15" s="1"/>
      <c r="I15" s="1"/>
    </row>
    <row r="16" spans="1:9">
      <c r="A16" t="s">
        <v>44</v>
      </c>
      <c r="B16" t="s">
        <v>565</v>
      </c>
      <c r="C16" s="1">
        <f>COUNTIF(Tabelle1[[#This Row],[CCC1]:[CCC6]],"x")</f>
        <v>2</v>
      </c>
      <c r="D16" s="1" t="s">
        <v>45</v>
      </c>
      <c r="E16" s="1"/>
      <c r="F16" s="1" t="s">
        <v>45</v>
      </c>
      <c r="G16" s="1"/>
      <c r="H16" s="1"/>
      <c r="I16" s="1" t="s">
        <v>93</v>
      </c>
    </row>
    <row r="17" spans="1:9">
      <c r="A17" t="s">
        <v>42</v>
      </c>
      <c r="B17" s="51" t="s">
        <v>565</v>
      </c>
      <c r="C17" s="1">
        <f>COUNTIF(Tabelle1[[#This Row],[CCC1]:[CCC6]],"x")</f>
        <v>4</v>
      </c>
      <c r="D17" s="1" t="s">
        <v>45</v>
      </c>
      <c r="E17" s="1"/>
      <c r="F17" s="1" t="s">
        <v>45</v>
      </c>
      <c r="G17" s="1" t="s">
        <v>45</v>
      </c>
      <c r="H17" s="1" t="s">
        <v>45</v>
      </c>
      <c r="I17" s="1" t="s">
        <v>93</v>
      </c>
    </row>
    <row r="18" spans="1:9" s="51" customFormat="1">
      <c r="A18" s="51" t="s">
        <v>568</v>
      </c>
      <c r="C18" s="18">
        <f>COUNTIF(Tabelle1[[#This Row],[CCC1]:[CCC6]],"x")</f>
        <v>1</v>
      </c>
      <c r="D18" s="1"/>
      <c r="E18" s="1"/>
      <c r="F18" s="1"/>
      <c r="G18" s="1"/>
      <c r="H18" s="1"/>
      <c r="I18" s="1" t="s">
        <v>45</v>
      </c>
    </row>
    <row r="19" spans="1:9">
      <c r="A19" t="s">
        <v>91</v>
      </c>
      <c r="C19" s="18">
        <f>COUNTIF(Tabelle1[[#This Row],[CCC1]:[CCC6]],"x")</f>
        <v>1</v>
      </c>
      <c r="D19" s="1"/>
      <c r="E19" s="1"/>
      <c r="F19" s="1"/>
      <c r="G19" s="1" t="s">
        <v>45</v>
      </c>
      <c r="H19" s="1"/>
      <c r="I19" s="1"/>
    </row>
    <row r="20" spans="1:9">
      <c r="A20" t="s">
        <v>75</v>
      </c>
      <c r="C20" s="1">
        <f>COUNTIF(Tabelle1[[#This Row],[CCC1]:[CCC6]],"x")</f>
        <v>4</v>
      </c>
      <c r="D20" s="1"/>
      <c r="E20" s="1"/>
      <c r="F20" s="1" t="s">
        <v>45</v>
      </c>
      <c r="G20" s="1" t="s">
        <v>45</v>
      </c>
      <c r="H20" s="1" t="s">
        <v>45</v>
      </c>
      <c r="I20" s="1" t="s">
        <v>45</v>
      </c>
    </row>
    <row r="21" spans="1:9">
      <c r="A21" t="s">
        <v>79</v>
      </c>
      <c r="C21" s="1">
        <f>COUNTIF(Tabelle1[[#This Row],[CCC1]:[CCC6]],"x")</f>
        <v>3</v>
      </c>
      <c r="D21" s="1"/>
      <c r="E21" s="1"/>
      <c r="F21" s="1"/>
      <c r="G21" s="1" t="s">
        <v>45</v>
      </c>
      <c r="H21" s="1" t="s">
        <v>45</v>
      </c>
      <c r="I21" s="1" t="s">
        <v>45</v>
      </c>
    </row>
    <row r="22" spans="1:9" hidden="1">
      <c r="A22" t="s">
        <v>21</v>
      </c>
      <c r="B22" t="s">
        <v>550</v>
      </c>
      <c r="C22" s="1">
        <f>COUNTIF(Tabelle1[[#This Row],[CCC1]:[CCC6]],"x")</f>
        <v>2</v>
      </c>
      <c r="D22" s="1" t="s">
        <v>45</v>
      </c>
      <c r="E22" s="1" t="s">
        <v>45</v>
      </c>
      <c r="F22" s="1"/>
      <c r="G22" s="1"/>
      <c r="H22" s="1"/>
      <c r="I22" s="1"/>
    </row>
    <row r="23" spans="1:9">
      <c r="A23" t="s">
        <v>90</v>
      </c>
      <c r="C23" s="18">
        <f>COUNTIF(Tabelle1[[#This Row],[CCC1]:[CCC6]],"x")</f>
        <v>1</v>
      </c>
      <c r="D23" s="1"/>
      <c r="E23" s="1"/>
      <c r="F23" s="1"/>
      <c r="G23" s="1"/>
      <c r="H23" s="1"/>
      <c r="I23" s="1" t="s">
        <v>45</v>
      </c>
    </row>
    <row r="24" spans="1:9" s="51" customFormat="1">
      <c r="A24" s="51" t="s">
        <v>567</v>
      </c>
      <c r="C24" s="18">
        <f>COUNTIF(Tabelle1[[#This Row],[CCC1]:[CCC6]],"x")</f>
        <v>1</v>
      </c>
      <c r="D24" s="1"/>
      <c r="E24" s="1"/>
      <c r="F24" s="1"/>
      <c r="G24" s="1"/>
      <c r="H24" s="1"/>
      <c r="I24" s="1" t="s">
        <v>45</v>
      </c>
    </row>
    <row r="25" spans="1:9">
      <c r="A25" t="s">
        <v>76</v>
      </c>
      <c r="C25" s="1">
        <f>COUNTIF(Tabelle1[[#This Row],[CCC1]:[CCC6]],"x")</f>
        <v>4</v>
      </c>
      <c r="D25" s="1"/>
      <c r="E25" s="1"/>
      <c r="F25" s="1" t="s">
        <v>45</v>
      </c>
      <c r="G25" s="1" t="s">
        <v>45</v>
      </c>
      <c r="H25" s="1" t="s">
        <v>45</v>
      </c>
      <c r="I25" s="1" t="s">
        <v>45</v>
      </c>
    </row>
    <row r="26" spans="1:9">
      <c r="A26" t="s">
        <v>7</v>
      </c>
      <c r="C26" s="1">
        <f>COUNTIF(Tabelle1[[#This Row],[CCC1]:[CCC6]],"x")</f>
        <v>2</v>
      </c>
      <c r="D26" s="1" t="s">
        <v>45</v>
      </c>
      <c r="E26" s="1"/>
      <c r="F26" s="1" t="s">
        <v>45</v>
      </c>
      <c r="G26" s="1"/>
      <c r="H26" s="1"/>
      <c r="I26" s="1"/>
    </row>
    <row r="27" spans="1:9">
      <c r="A27" t="s">
        <v>83</v>
      </c>
      <c r="C27" s="1">
        <f>COUNTIF(Tabelle1[[#This Row],[CCC1]:[CCC6]],"x")</f>
        <v>2</v>
      </c>
      <c r="D27" s="1"/>
      <c r="E27" s="1"/>
      <c r="F27" s="1"/>
      <c r="G27" s="1"/>
      <c r="H27" s="1" t="s">
        <v>45</v>
      </c>
      <c r="I27" s="1" t="s">
        <v>45</v>
      </c>
    </row>
    <row r="28" spans="1:9">
      <c r="A28" t="s">
        <v>86</v>
      </c>
      <c r="C28" s="1">
        <f>COUNTIF(Tabelle1[[#This Row],[CCC1]:[CCC6]],"x")</f>
        <v>2</v>
      </c>
      <c r="D28" s="1"/>
      <c r="E28" s="1"/>
      <c r="F28" s="1"/>
      <c r="G28" s="1" t="s">
        <v>45</v>
      </c>
      <c r="H28" s="1" t="s">
        <v>45</v>
      </c>
      <c r="I28" s="1" t="s">
        <v>549</v>
      </c>
    </row>
    <row r="29" spans="1:9" hidden="1">
      <c r="A29" t="s">
        <v>46</v>
      </c>
      <c r="B29" t="s">
        <v>550</v>
      </c>
      <c r="C29" s="1">
        <f>COUNTIF(Tabelle1[[#This Row],[CCC1]:[CCC6]],"x")</f>
        <v>1</v>
      </c>
      <c r="D29" s="1"/>
      <c r="E29" s="1" t="s">
        <v>45</v>
      </c>
      <c r="F29" s="1"/>
      <c r="G29" s="1"/>
      <c r="H29" s="1"/>
      <c r="I29" s="1"/>
    </row>
    <row r="30" spans="1:9" hidden="1">
      <c r="A30" t="s">
        <v>29</v>
      </c>
      <c r="B30" t="s">
        <v>550</v>
      </c>
      <c r="C30" s="1">
        <f>COUNTIF(Tabelle1[[#This Row],[CCC1]:[CCC6]],"x")</f>
        <v>1</v>
      </c>
      <c r="D30" s="1" t="s">
        <v>45</v>
      </c>
      <c r="E30" s="1"/>
      <c r="F30" s="1"/>
      <c r="G30" s="1"/>
      <c r="H30" s="1"/>
      <c r="I30" s="1"/>
    </row>
    <row r="31" spans="1:9" hidden="1">
      <c r="A31" t="s">
        <v>8</v>
      </c>
      <c r="B31" t="s">
        <v>550</v>
      </c>
      <c r="C31" s="1">
        <f>COUNTIF(Tabelle1[[#This Row],[CCC1]:[CCC6]],"x")</f>
        <v>1</v>
      </c>
      <c r="D31" s="1" t="s">
        <v>45</v>
      </c>
      <c r="E31" s="1"/>
      <c r="F31" s="1"/>
      <c r="G31" s="1"/>
      <c r="H31" s="1"/>
      <c r="I31" s="1"/>
    </row>
    <row r="32" spans="1:9">
      <c r="A32" t="s">
        <v>559</v>
      </c>
      <c r="C32" s="18">
        <f>COUNTIF(Tabelle1[[#This Row],[CCC1]:[CCC6]],"x")</f>
        <v>1</v>
      </c>
      <c r="D32" s="1"/>
      <c r="E32" s="1"/>
      <c r="F32" s="1"/>
      <c r="G32" s="1"/>
      <c r="H32" s="1"/>
      <c r="I32" s="1" t="s">
        <v>45</v>
      </c>
    </row>
    <row r="33" spans="1:9" s="51" customFormat="1">
      <c r="A33" s="51" t="s">
        <v>47</v>
      </c>
      <c r="C33" s="1">
        <f>COUNTIF(Tabelle1[[#This Row],[CCC1]:[CCC6]],"x")</f>
        <v>5</v>
      </c>
      <c r="D33" s="1"/>
      <c r="E33" s="1" t="s">
        <v>45</v>
      </c>
      <c r="F33" s="1" t="s">
        <v>45</v>
      </c>
      <c r="G33" s="1" t="s">
        <v>45</v>
      </c>
      <c r="H33" s="1" t="s">
        <v>45</v>
      </c>
      <c r="I33" s="1" t="s">
        <v>45</v>
      </c>
    </row>
    <row r="34" spans="1:9" s="51" customFormat="1">
      <c r="A34" s="51" t="s">
        <v>563</v>
      </c>
      <c r="C34" s="18">
        <f>COUNTIF(Tabelle1[[#This Row],[CCC1]:[CCC6]],"x")</f>
        <v>0</v>
      </c>
      <c r="D34" s="1"/>
      <c r="E34" s="1"/>
      <c r="F34" s="1"/>
      <c r="G34" s="1"/>
      <c r="H34" s="1"/>
      <c r="I34" s="1"/>
    </row>
    <row r="35" spans="1:9" s="51" customFormat="1">
      <c r="A35" s="51" t="s">
        <v>560</v>
      </c>
      <c r="C35" s="18">
        <f>COUNTIF(Tabelle1[[#This Row],[CCC1]:[CCC6]],"x")</f>
        <v>1</v>
      </c>
      <c r="D35" s="1"/>
      <c r="E35" s="1"/>
      <c r="F35" s="1"/>
      <c r="G35" s="1"/>
      <c r="H35" s="1"/>
      <c r="I35" s="1" t="s">
        <v>45</v>
      </c>
    </row>
    <row r="36" spans="1:9">
      <c r="A36" t="s">
        <v>49</v>
      </c>
      <c r="B36" t="s">
        <v>552</v>
      </c>
      <c r="C36" s="1">
        <f>COUNTIF(Tabelle1[[#This Row],[CCC1]:[CCC6]],"x")</f>
        <v>1</v>
      </c>
      <c r="D36" s="1"/>
      <c r="E36" s="1" t="s">
        <v>45</v>
      </c>
      <c r="F36" s="1"/>
      <c r="G36" s="1"/>
      <c r="H36" s="1"/>
      <c r="I36" s="1" t="s">
        <v>549</v>
      </c>
    </row>
    <row r="37" spans="1:9" hidden="1">
      <c r="A37" t="s">
        <v>20</v>
      </c>
      <c r="B37" t="s">
        <v>550</v>
      </c>
      <c r="C37" s="1">
        <f>COUNTIF(Tabelle1[[#This Row],[CCC1]:[CCC6]],"x")</f>
        <v>2</v>
      </c>
      <c r="D37" s="1" t="s">
        <v>45</v>
      </c>
      <c r="E37" s="1" t="s">
        <v>45</v>
      </c>
      <c r="F37" s="1"/>
      <c r="G37" s="1"/>
      <c r="H37" s="1"/>
      <c r="I37" s="1"/>
    </row>
    <row r="38" spans="1:9" hidden="1">
      <c r="A38" t="s">
        <v>36</v>
      </c>
      <c r="B38" t="s">
        <v>550</v>
      </c>
      <c r="C38" s="1">
        <f>COUNTIF(Tabelle1[[#This Row],[CCC1]:[CCC6]],"x")</f>
        <v>2</v>
      </c>
      <c r="D38" s="1" t="s">
        <v>45</v>
      </c>
      <c r="E38" s="1" t="s">
        <v>45</v>
      </c>
      <c r="F38" s="1"/>
      <c r="G38" s="1"/>
      <c r="H38" s="1"/>
      <c r="I38" s="1"/>
    </row>
    <row r="39" spans="1:9" s="51" customFormat="1">
      <c r="A39" s="51" t="s">
        <v>555</v>
      </c>
      <c r="C39" s="18">
        <f>COUNTIF(Tabelle1[[#This Row],[CCC1]:[CCC6]],"x")</f>
        <v>0</v>
      </c>
      <c r="D39" s="1"/>
      <c r="E39" s="1"/>
      <c r="F39" s="1"/>
      <c r="G39" s="1"/>
      <c r="H39" s="1"/>
      <c r="I39" s="1"/>
    </row>
    <row r="40" spans="1:9">
      <c r="A40" t="s">
        <v>88</v>
      </c>
      <c r="B40" s="51" t="s">
        <v>564</v>
      </c>
      <c r="C40" s="1">
        <f>COUNTIF(Tabelle1[[#This Row],[CCC1]:[CCC6]],"x")</f>
        <v>2</v>
      </c>
      <c r="D40" s="1"/>
      <c r="E40" s="1"/>
      <c r="F40" s="1"/>
      <c r="G40" s="1" t="s">
        <v>45</v>
      </c>
      <c r="H40" s="1" t="s">
        <v>45</v>
      </c>
      <c r="I40" s="1" t="s">
        <v>93</v>
      </c>
    </row>
    <row r="41" spans="1:9">
      <c r="A41" t="s">
        <v>81</v>
      </c>
      <c r="B41" s="51"/>
      <c r="C41" s="1">
        <f>COUNTIF(Tabelle1[[#This Row],[CCC1]:[CCC6]],"x")</f>
        <v>2</v>
      </c>
      <c r="D41" s="1"/>
      <c r="E41" s="1"/>
      <c r="F41" s="1"/>
      <c r="G41" s="1" t="s">
        <v>45</v>
      </c>
      <c r="H41" s="1" t="s">
        <v>45</v>
      </c>
      <c r="I41" s="1"/>
    </row>
    <row r="42" spans="1:9">
      <c r="A42" t="s">
        <v>50</v>
      </c>
      <c r="C42" s="1">
        <f>COUNTIF(Tabelle1[[#This Row],[CCC1]:[CCC6]],"x")</f>
        <v>5</v>
      </c>
      <c r="D42" s="1"/>
      <c r="E42" s="1" t="s">
        <v>45</v>
      </c>
      <c r="F42" s="1" t="s">
        <v>45</v>
      </c>
      <c r="G42" s="1" t="s">
        <v>45</v>
      </c>
      <c r="H42" s="1" t="s">
        <v>45</v>
      </c>
      <c r="I42" s="1" t="s">
        <v>45</v>
      </c>
    </row>
    <row r="43" spans="1:9" hidden="1">
      <c r="A43" t="s">
        <v>53</v>
      </c>
      <c r="B43" t="s">
        <v>550</v>
      </c>
      <c r="C43" s="1">
        <f>COUNTIF(Tabelle1[[#This Row],[CCC1]:[CCC6]],"x")</f>
        <v>3</v>
      </c>
      <c r="D43" s="1"/>
      <c r="E43" s="1"/>
      <c r="F43" s="1" t="s">
        <v>45</v>
      </c>
      <c r="G43" s="1" t="s">
        <v>45</v>
      </c>
      <c r="H43" s="1" t="s">
        <v>45</v>
      </c>
      <c r="I43" s="1"/>
    </row>
    <row r="44" spans="1:9">
      <c r="A44" t="s">
        <v>11</v>
      </c>
      <c r="C44" s="1">
        <f>COUNTIF(Tabelle1[[#This Row],[CCC1]:[CCC6]],"x")</f>
        <v>2</v>
      </c>
      <c r="D44" s="1" t="s">
        <v>45</v>
      </c>
      <c r="E44" s="1"/>
      <c r="F44" s="1" t="s">
        <v>45</v>
      </c>
      <c r="G44" s="1"/>
      <c r="H44" s="1"/>
      <c r="I44" s="1"/>
    </row>
    <row r="45" spans="1:9" hidden="1">
      <c r="A45" t="s">
        <v>31</v>
      </c>
      <c r="B45" t="s">
        <v>550</v>
      </c>
      <c r="C45" s="1">
        <f>COUNTIF(Tabelle1[[#This Row],[CCC1]:[CCC6]],"x")</f>
        <v>2</v>
      </c>
      <c r="D45" s="1" t="s">
        <v>45</v>
      </c>
      <c r="E45" s="1" t="s">
        <v>45</v>
      </c>
      <c r="F45" s="1"/>
      <c r="G45" s="1"/>
      <c r="H45" s="1"/>
      <c r="I45" s="1"/>
    </row>
    <row r="46" spans="1:9">
      <c r="A46" t="s">
        <v>13</v>
      </c>
      <c r="B46" t="s">
        <v>552</v>
      </c>
      <c r="C46" s="1">
        <f>COUNTIF(Tabelle1[[#This Row],[CCC1]:[CCC6]],"x")</f>
        <v>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549</v>
      </c>
    </row>
    <row r="47" spans="1:9" hidden="1">
      <c r="A47" t="s">
        <v>26</v>
      </c>
      <c r="B47" t="s">
        <v>550</v>
      </c>
      <c r="C47" s="1">
        <f>COUNTIF(Tabelle1[[#This Row],[CCC1]:[CCC6]],"x")</f>
        <v>1</v>
      </c>
      <c r="D47" s="1" t="s">
        <v>45</v>
      </c>
      <c r="E47" s="1"/>
      <c r="F47" s="1"/>
      <c r="G47" s="1"/>
      <c r="H47" s="1"/>
      <c r="I47" s="1"/>
    </row>
    <row r="48" spans="1:9">
      <c r="A48" t="s">
        <v>12</v>
      </c>
      <c r="C48" s="1">
        <f>COUNTIF(Tabelle1[[#This Row],[CCC1]:[CCC6]],"x")</f>
        <v>2</v>
      </c>
      <c r="D48" s="1" t="s">
        <v>45</v>
      </c>
      <c r="E48" s="1" t="s">
        <v>45</v>
      </c>
      <c r="F48" s="1"/>
      <c r="G48" s="1"/>
      <c r="H48" s="1"/>
      <c r="I48" s="1" t="s">
        <v>549</v>
      </c>
    </row>
    <row r="49" spans="1:9" hidden="1">
      <c r="A49" t="s">
        <v>9</v>
      </c>
      <c r="B49" t="s">
        <v>550</v>
      </c>
      <c r="C49" s="1">
        <f>COUNTIF(Tabelle1[[#This Row],[CCC1]:[CCC6]],"x")</f>
        <v>1</v>
      </c>
      <c r="D49" s="1" t="s">
        <v>45</v>
      </c>
      <c r="E49" s="1"/>
      <c r="F49" s="1"/>
      <c r="G49" s="1"/>
      <c r="H49" s="1"/>
      <c r="I49" s="1"/>
    </row>
    <row r="50" spans="1:9">
      <c r="A50" t="s">
        <v>97</v>
      </c>
      <c r="C50" s="18">
        <f>COUNTIF(Tabelle1[[#This Row],[CCC1]:[CCC6]],"x")</f>
        <v>1</v>
      </c>
      <c r="D50" s="1"/>
      <c r="E50" s="1"/>
      <c r="F50" s="1"/>
      <c r="G50" s="1"/>
      <c r="H50" s="1" t="s">
        <v>45</v>
      </c>
      <c r="I50" s="1" t="s">
        <v>549</v>
      </c>
    </row>
    <row r="51" spans="1:9">
      <c r="A51" t="s">
        <v>32</v>
      </c>
      <c r="B51" t="s">
        <v>552</v>
      </c>
      <c r="C51" s="1">
        <f>COUNTIF(Tabelle1[[#This Row],[CCC1]:[CCC6]],"x")</f>
        <v>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549</v>
      </c>
    </row>
    <row r="52" spans="1:9" hidden="1">
      <c r="A52" t="s">
        <v>43</v>
      </c>
      <c r="B52" t="s">
        <v>550</v>
      </c>
      <c r="C52" s="1">
        <f>COUNTIF(Tabelle1[[#This Row],[CCC1]:[CCC6]],"x")</f>
        <v>1</v>
      </c>
      <c r="D52" s="1" t="s">
        <v>45</v>
      </c>
      <c r="E52" s="1"/>
      <c r="F52" s="1"/>
      <c r="G52" s="1"/>
      <c r="H52" s="1"/>
      <c r="I52" s="1"/>
    </row>
    <row r="53" spans="1:9" hidden="1">
      <c r="A53" t="s">
        <v>22</v>
      </c>
      <c r="B53" t="s">
        <v>550</v>
      </c>
      <c r="C53" s="1">
        <f>COUNTIF(Tabelle1[[#This Row],[CCC1]:[CCC6]],"x")</f>
        <v>2</v>
      </c>
      <c r="D53" s="1" t="s">
        <v>45</v>
      </c>
      <c r="E53" s="1" t="s">
        <v>45</v>
      </c>
      <c r="F53" s="1"/>
      <c r="G53" s="1"/>
      <c r="H53" s="1"/>
      <c r="I53" s="1"/>
    </row>
    <row r="54" spans="1:9" hidden="1">
      <c r="A54" t="s">
        <v>78</v>
      </c>
      <c r="B54" t="s">
        <v>550</v>
      </c>
      <c r="C54" s="1">
        <f>COUNTIF(Tabelle1[[#This Row],[CCC1]:[CCC6]],"x")</f>
        <v>1</v>
      </c>
      <c r="D54" s="1"/>
      <c r="E54" s="1"/>
      <c r="F54" s="1" t="s">
        <v>45</v>
      </c>
      <c r="G54" s="1"/>
      <c r="H54" s="1"/>
      <c r="I54" s="1"/>
    </row>
    <row r="55" spans="1:9" hidden="1">
      <c r="A55" t="s">
        <v>48</v>
      </c>
      <c r="B55" t="s">
        <v>550</v>
      </c>
      <c r="C55" s="1">
        <f>COUNTIF(Tabelle1[[#This Row],[CCC1]:[CCC6]],"x")</f>
        <v>2</v>
      </c>
      <c r="D55" s="1" t="s">
        <v>45</v>
      </c>
      <c r="E55" s="1" t="s">
        <v>45</v>
      </c>
      <c r="F55" s="1"/>
      <c r="G55" s="1"/>
      <c r="H55" s="1"/>
      <c r="I55" s="1"/>
    </row>
    <row r="56" spans="1:9" hidden="1">
      <c r="A56" t="s">
        <v>18</v>
      </c>
      <c r="B56" t="s">
        <v>550</v>
      </c>
      <c r="C56" s="1">
        <f>COUNTIF(Tabelle1[[#This Row],[CCC1]:[CCC6]],"x")</f>
        <v>2</v>
      </c>
      <c r="D56" s="1" t="s">
        <v>45</v>
      </c>
      <c r="E56" s="1" t="s">
        <v>45</v>
      </c>
      <c r="F56" s="1"/>
      <c r="G56" s="1"/>
      <c r="H56" s="1"/>
      <c r="I56" s="1"/>
    </row>
    <row r="57" spans="1:9" hidden="1">
      <c r="A57" t="s">
        <v>34</v>
      </c>
      <c r="B57" t="s">
        <v>550</v>
      </c>
      <c r="C57" s="1">
        <f>COUNTIF(Tabelle1[[#This Row],[CCC1]:[CCC6]],"x")</f>
        <v>2</v>
      </c>
      <c r="D57" s="1" t="s">
        <v>45</v>
      </c>
      <c r="E57" s="1" t="s">
        <v>45</v>
      </c>
      <c r="F57" s="1"/>
      <c r="G57" s="1"/>
      <c r="H57" s="1"/>
      <c r="I57" s="1"/>
    </row>
    <row r="58" spans="1:9">
      <c r="A58" t="s">
        <v>17</v>
      </c>
      <c r="C58" s="1">
        <f>COUNTIF(Tabelle1[[#This Row],[CCC1]:[CCC6]],"x")</f>
        <v>6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</row>
    <row r="59" spans="1:9" s="51" customFormat="1">
      <c r="A59" s="51" t="s">
        <v>561</v>
      </c>
      <c r="C59" s="18">
        <f>COUNTIF(Tabelle1[[#This Row],[CCC1]:[CCC6]],"x")</f>
        <v>0</v>
      </c>
      <c r="D59" s="1"/>
      <c r="E59" s="1"/>
      <c r="F59" s="1"/>
      <c r="G59" s="1"/>
      <c r="H59" s="1"/>
      <c r="I59" s="1"/>
    </row>
    <row r="60" spans="1:9">
      <c r="A60" t="s">
        <v>6</v>
      </c>
      <c r="C60" s="1">
        <f>COUNTIF(Tabelle1[[#This Row],[CCC1]:[CCC6]],"x")</f>
        <v>4</v>
      </c>
      <c r="D60" s="1" t="s">
        <v>45</v>
      </c>
      <c r="E60" s="1"/>
      <c r="F60" s="1" t="s">
        <v>45</v>
      </c>
      <c r="G60" s="1" t="s">
        <v>45</v>
      </c>
      <c r="H60" s="1" t="s">
        <v>45</v>
      </c>
      <c r="I60" s="1" t="s">
        <v>549</v>
      </c>
    </row>
    <row r="61" spans="1:9" hidden="1">
      <c r="A61" t="s">
        <v>25</v>
      </c>
      <c r="B61" t="s">
        <v>550</v>
      </c>
      <c r="C61" s="1">
        <f>COUNTIF(Tabelle1[[#This Row],[CCC1]:[CCC6]],"x")</f>
        <v>2</v>
      </c>
      <c r="D61" s="1" t="s">
        <v>45</v>
      </c>
      <c r="E61" s="1" t="s">
        <v>45</v>
      </c>
      <c r="F61" s="1"/>
      <c r="G61" s="1"/>
      <c r="H61" s="1"/>
      <c r="I61" s="1"/>
    </row>
    <row r="62" spans="1:9" hidden="1">
      <c r="A62" t="s">
        <v>19</v>
      </c>
      <c r="B62" t="s">
        <v>550</v>
      </c>
      <c r="C62" s="1">
        <f>COUNTIF(Tabelle1[[#This Row],[CCC1]:[CCC6]],"x")</f>
        <v>1</v>
      </c>
      <c r="D62" s="1" t="s">
        <v>45</v>
      </c>
      <c r="E62" s="1"/>
      <c r="F62" s="1"/>
      <c r="G62" s="1"/>
      <c r="H62" s="1"/>
      <c r="I62" s="1"/>
    </row>
    <row r="63" spans="1:9" hidden="1">
      <c r="A63" t="s">
        <v>15</v>
      </c>
      <c r="B63" t="s">
        <v>550</v>
      </c>
      <c r="C63" s="1">
        <f>COUNTIF(Tabelle1[[#This Row],[CCC1]:[CCC6]],"x")</f>
        <v>2</v>
      </c>
      <c r="D63" s="1" t="s">
        <v>45</v>
      </c>
      <c r="E63" s="1" t="s">
        <v>45</v>
      </c>
      <c r="F63" s="1"/>
      <c r="G63" s="1"/>
      <c r="H63" s="1"/>
      <c r="I63" s="1"/>
    </row>
    <row r="64" spans="1:9" s="51" customFormat="1">
      <c r="A64" s="51" t="s">
        <v>556</v>
      </c>
      <c r="C64" s="18">
        <f>COUNTIF(Tabelle1[[#This Row],[CCC1]:[CCC6]],"x")</f>
        <v>0</v>
      </c>
      <c r="D64" s="1"/>
      <c r="E64" s="1"/>
      <c r="F64" s="1"/>
      <c r="G64" s="1"/>
      <c r="H64" s="1"/>
      <c r="I64" s="1" t="s">
        <v>549</v>
      </c>
    </row>
    <row r="65" spans="1:9" hidden="1">
      <c r="A65" t="s">
        <v>39</v>
      </c>
      <c r="B65" t="s">
        <v>550</v>
      </c>
      <c r="C65" s="1">
        <f>COUNTIF(Tabelle1[[#This Row],[CCC1]:[CCC6]],"x")</f>
        <v>2</v>
      </c>
      <c r="D65" s="1" t="s">
        <v>45</v>
      </c>
      <c r="E65" s="1" t="s">
        <v>45</v>
      </c>
      <c r="F65" s="1"/>
      <c r="G65" s="1"/>
      <c r="H65" s="1"/>
      <c r="I65" s="1"/>
    </row>
    <row r="66" spans="1:9" hidden="1">
      <c r="A66" t="s">
        <v>51</v>
      </c>
      <c r="B66" t="s">
        <v>550</v>
      </c>
      <c r="C66" s="1">
        <f>COUNTIF(Tabelle1[[#This Row],[CCC1]:[CCC6]],"x")</f>
        <v>0</v>
      </c>
      <c r="D66" s="1"/>
      <c r="E66" s="1"/>
      <c r="F66" s="1" t="s">
        <v>95</v>
      </c>
      <c r="G66" s="1"/>
      <c r="H66" s="1"/>
      <c r="I66" s="1"/>
    </row>
    <row r="67" spans="1:9" s="51" customFormat="1">
      <c r="A67" s="51" t="s">
        <v>558</v>
      </c>
      <c r="C67" s="18">
        <f>COUNTIF(Tabelle1[[#This Row],[CCC1]:[CCC6]],"x")</f>
        <v>0</v>
      </c>
      <c r="D67" s="1"/>
      <c r="E67" s="1"/>
      <c r="F67" s="1"/>
      <c r="G67" s="1"/>
      <c r="H67" s="1"/>
      <c r="I67" s="1"/>
    </row>
    <row r="68" spans="1:9">
      <c r="A68" t="s">
        <v>24</v>
      </c>
      <c r="C68" s="1">
        <f>COUNTIF(Tabelle1[[#This Row],[CCC1]:[CCC6]],"x")</f>
        <v>6</v>
      </c>
      <c r="D68" s="1" t="s">
        <v>45</v>
      </c>
      <c r="E68" s="1" t="s">
        <v>45</v>
      </c>
      <c r="F68" s="1" t="s">
        <v>45</v>
      </c>
      <c r="G68" s="1" t="s">
        <v>45</v>
      </c>
      <c r="H68" s="1" t="s">
        <v>45</v>
      </c>
      <c r="I68" s="1" t="s">
        <v>45</v>
      </c>
    </row>
    <row r="69" spans="1:9">
      <c r="A69" t="s">
        <v>55</v>
      </c>
      <c r="C69" s="1">
        <f>COUNTIF(Tabelle1[[#This Row],[CCC1]:[CCC6]],"x")</f>
        <v>4</v>
      </c>
      <c r="D69" s="1"/>
      <c r="E69" s="1"/>
      <c r="F69" s="1" t="s">
        <v>45</v>
      </c>
      <c r="G69" s="1" t="s">
        <v>45</v>
      </c>
      <c r="H69" s="1" t="s">
        <v>45</v>
      </c>
      <c r="I69" s="1" t="s">
        <v>45</v>
      </c>
    </row>
    <row r="70" spans="1:9">
      <c r="A70" t="s">
        <v>56</v>
      </c>
      <c r="C70" s="1">
        <f>COUNTIF(Tabelle1[[#This Row],[CCC1]:[CCC6]],"x")</f>
        <v>4</v>
      </c>
      <c r="D70" s="1"/>
      <c r="E70" s="1"/>
      <c r="F70" s="1" t="s">
        <v>45</v>
      </c>
      <c r="G70" s="1" t="s">
        <v>45</v>
      </c>
      <c r="H70" s="1" t="s">
        <v>45</v>
      </c>
      <c r="I70" s="1" t="s">
        <v>45</v>
      </c>
    </row>
    <row r="71" spans="1:9">
      <c r="A71" t="s">
        <v>5</v>
      </c>
      <c r="C71" s="1">
        <f>COUNTIF(Tabelle1[[#This Row],[CCC1]:[CCC6]],"x")</f>
        <v>2</v>
      </c>
      <c r="D71" s="1" t="s">
        <v>45</v>
      </c>
      <c r="E71" s="1"/>
      <c r="F71" s="1"/>
      <c r="G71" s="1"/>
      <c r="H71" s="1"/>
      <c r="I71" s="1" t="s">
        <v>45</v>
      </c>
    </row>
    <row r="72" spans="1:9" s="51" customFormat="1">
      <c r="A72" s="51" t="s">
        <v>557</v>
      </c>
      <c r="C72" s="18">
        <f>COUNTIF(Tabelle1[[#This Row],[CCC1]:[CCC6]],"x")</f>
        <v>0</v>
      </c>
      <c r="D72" s="1"/>
      <c r="E72" s="1"/>
      <c r="F72" s="1"/>
      <c r="G72" s="1"/>
      <c r="H72" s="1"/>
      <c r="I72" s="1"/>
    </row>
    <row r="73" spans="1:9">
      <c r="A73" t="s">
        <v>35</v>
      </c>
      <c r="C73" s="1">
        <f>COUNTIF(Tabelle1[[#This Row],[CCC1]:[CCC6]],"x")</f>
        <v>2</v>
      </c>
      <c r="D73" s="1" t="s">
        <v>45</v>
      </c>
      <c r="E73" s="1" t="s">
        <v>45</v>
      </c>
      <c r="F73" s="1"/>
      <c r="G73" s="1"/>
      <c r="H73" s="1"/>
      <c r="I73" s="1" t="s">
        <v>549</v>
      </c>
    </row>
    <row r="74" spans="1:9" hidden="1">
      <c r="A74" t="s">
        <v>38</v>
      </c>
      <c r="B74" t="s">
        <v>550</v>
      </c>
      <c r="C74" s="1">
        <f>COUNTIF(Tabelle1[[#This Row],[CCC1]:[CCC6]],"x")</f>
        <v>1</v>
      </c>
      <c r="D74" s="1" t="s">
        <v>45</v>
      </c>
      <c r="E74" s="1"/>
      <c r="F74" s="1"/>
      <c r="G74" s="1"/>
      <c r="H74" s="1"/>
      <c r="I74" s="1"/>
    </row>
    <row r="75" spans="1:9" hidden="1">
      <c r="A75" t="s">
        <v>52</v>
      </c>
      <c r="B75" t="s">
        <v>550</v>
      </c>
      <c r="C75" s="1">
        <f>COUNTIF(Tabelle1[[#This Row],[CCC1]:[CCC6]],"x")</f>
        <v>1</v>
      </c>
      <c r="D75" s="1"/>
      <c r="E75" s="1"/>
      <c r="F75" s="1" t="s">
        <v>45</v>
      </c>
      <c r="G75" s="1"/>
      <c r="H75" s="1"/>
      <c r="I75" s="1"/>
    </row>
    <row r="76" spans="1:9" s="51" customFormat="1">
      <c r="A76" s="51" t="s">
        <v>562</v>
      </c>
      <c r="C76" s="18">
        <f>COUNTIF(Tabelle1[[#This Row],[CCC1]:[CCC6]],"x")</f>
        <v>0</v>
      </c>
      <c r="D76" s="1"/>
      <c r="E76" s="1"/>
      <c r="F76" s="1"/>
      <c r="G76" s="1"/>
      <c r="H76" s="1"/>
      <c r="I76" s="1"/>
    </row>
    <row r="77" spans="1:9">
      <c r="A77" t="s">
        <v>40</v>
      </c>
      <c r="C77" s="1">
        <f>COUNTIF(Tabelle1[[#This Row],[CCC1]:[CCC6]],"x")</f>
        <v>6</v>
      </c>
      <c r="D77" s="1" t="s">
        <v>45</v>
      </c>
      <c r="E77" s="1" t="s">
        <v>45</v>
      </c>
      <c r="F77" s="1" t="s">
        <v>45</v>
      </c>
      <c r="G77" s="1" t="s">
        <v>45</v>
      </c>
      <c r="H77" s="1" t="s">
        <v>45</v>
      </c>
      <c r="I77" s="1" t="s">
        <v>45</v>
      </c>
    </row>
    <row r="78" spans="1:9">
      <c r="A78" t="s">
        <v>4</v>
      </c>
      <c r="C78" s="1">
        <f>COUNTIF(Tabelle1[[#This Row],[CCC1]:[CCC6]],"x")</f>
        <v>6</v>
      </c>
      <c r="D78" s="1" t="s">
        <v>45</v>
      </c>
      <c r="E78" s="1" t="s">
        <v>45</v>
      </c>
      <c r="F78" s="1" t="s">
        <v>45</v>
      </c>
      <c r="G78" s="1" t="s">
        <v>45</v>
      </c>
      <c r="H78" s="1" t="s">
        <v>45</v>
      </c>
      <c r="I78" s="1" t="s">
        <v>45</v>
      </c>
    </row>
    <row r="79" spans="1:9">
      <c r="A79" t="s">
        <v>80</v>
      </c>
      <c r="C79" s="1">
        <f>COUNTIF(Tabelle1[[#This Row],[CCC1]:[CCC6]],"x")</f>
        <v>3</v>
      </c>
      <c r="D79" s="1"/>
      <c r="E79" s="1"/>
      <c r="F79" s="1"/>
      <c r="G79" s="1" t="s">
        <v>45</v>
      </c>
      <c r="H79" s="1" t="s">
        <v>45</v>
      </c>
      <c r="I79" s="1" t="s">
        <v>45</v>
      </c>
    </row>
    <row r="80" spans="1:9">
      <c r="A80" t="s">
        <v>41</v>
      </c>
      <c r="C80" s="1">
        <f>COUNTIF(Tabelle1[[#This Row],[CCC1]:[CCC6]],"x")</f>
        <v>3</v>
      </c>
      <c r="D80" s="1" t="s">
        <v>45</v>
      </c>
      <c r="E80" s="1" t="s">
        <v>45</v>
      </c>
      <c r="F80" s="1" t="s">
        <v>45</v>
      </c>
      <c r="G80" s="1"/>
      <c r="H80" s="1"/>
      <c r="I80" s="1"/>
    </row>
    <row r="81" spans="1:9">
      <c r="A81" t="s">
        <v>27</v>
      </c>
      <c r="C81" s="1">
        <f>COUNTIF(Tabelle1[[#This Row],[CCC1]:[CCC6]],"x")</f>
        <v>5</v>
      </c>
      <c r="D81" s="1" t="s">
        <v>45</v>
      </c>
      <c r="E81" s="1" t="s">
        <v>45</v>
      </c>
      <c r="F81" s="1"/>
      <c r="G81" s="1" t="s">
        <v>45</v>
      </c>
      <c r="H81" s="1" t="s">
        <v>45</v>
      </c>
      <c r="I81" s="1" t="s">
        <v>45</v>
      </c>
    </row>
    <row r="82" spans="1:9">
      <c r="A82" t="s">
        <v>96</v>
      </c>
      <c r="C82" s="18">
        <f>COUNTIF(Tabelle1[[#This Row],[CCC1]:[CCC6]],"x")</f>
        <v>2</v>
      </c>
      <c r="D82" s="1"/>
      <c r="E82" s="1"/>
      <c r="F82" s="1"/>
      <c r="G82" s="1" t="s">
        <v>45</v>
      </c>
      <c r="H82" s="1" t="s">
        <v>45</v>
      </c>
      <c r="I82" s="1" t="s">
        <v>549</v>
      </c>
    </row>
    <row r="83" spans="1:9">
      <c r="A83" t="s">
        <v>84</v>
      </c>
      <c r="C83" s="1" t="s">
        <v>45</v>
      </c>
      <c r="D83">
        <f>COUNTIF(Tabelle1[CCC1],$C83)</f>
        <v>42</v>
      </c>
      <c r="E83">
        <f>COUNTIF(Tabelle1[CCC2],$C83)</f>
        <v>30</v>
      </c>
      <c r="F83">
        <f>COUNTIF(Tabelle1[CCC3],$C83)</f>
        <v>28</v>
      </c>
      <c r="G83">
        <f>COUNTIF(Tabelle1[CCC4],$C83)</f>
        <v>28</v>
      </c>
      <c r="H83">
        <f>COUNTIF(Tabelle1[CCC5],$C83)</f>
        <v>30</v>
      </c>
      <c r="I83">
        <f>COUNTIF(Tabelle1[CCC6],$C83)</f>
        <v>22</v>
      </c>
    </row>
    <row r="84" spans="1:9">
      <c r="C84" s="19" t="s">
        <v>87</v>
      </c>
      <c r="G84">
        <f>COUNTIF(Tabelle1[CCC4],$C84)</f>
        <v>0</v>
      </c>
      <c r="H84">
        <f>COUNTIF(Tabelle1[CCC5],$C84)</f>
        <v>0</v>
      </c>
      <c r="I84">
        <f>COUNTIF(Tabelle1[CCC6],$C84)</f>
        <v>0</v>
      </c>
    </row>
    <row r="85" spans="1:9">
      <c r="C85" s="19" t="s">
        <v>93</v>
      </c>
      <c r="G85">
        <f>COUNTIF(Tabelle1[CCC4],$C85)</f>
        <v>0</v>
      </c>
      <c r="H85">
        <f>COUNTIF(Tabelle1[CCC5],$C85)</f>
        <v>0</v>
      </c>
      <c r="I85">
        <f>COUNTIF(Tabelle1[CCC6],$C85)</f>
        <v>4</v>
      </c>
    </row>
    <row r="86" spans="1:9">
      <c r="C86" s="19" t="s">
        <v>549</v>
      </c>
      <c r="G86">
        <f>COUNTIF(Tabelle1[CCC4],$C86)</f>
        <v>0</v>
      </c>
      <c r="H86">
        <f>COUNTIF(Tabelle1[CCC5],$C86)</f>
        <v>0</v>
      </c>
      <c r="I86">
        <f>COUNTIF(Tabelle1[CCC6],$C86)</f>
        <v>11</v>
      </c>
    </row>
    <row r="87" spans="1:9">
      <c r="C87" s="19" t="s">
        <v>94</v>
      </c>
      <c r="D87">
        <f>SUBTOTAL(103,Tabelle1[CCC1])</f>
        <v>20</v>
      </c>
      <c r="E87">
        <f>SUBTOTAL(103,Tabelle1[CCC2])</f>
        <v>16</v>
      </c>
      <c r="F87">
        <f>SUBTOTAL(103,Tabelle1[CCC3])</f>
        <v>22</v>
      </c>
      <c r="G87">
        <f>SUBTOTAL(103,Tabelle1[CCC4])</f>
        <v>27</v>
      </c>
      <c r="H87">
        <f>SUBTOTAL(103,Tabelle1[CCC5])</f>
        <v>29</v>
      </c>
      <c r="I87">
        <f>SUBTOTAL(103,Tabelle1[CCC6])</f>
        <v>37</v>
      </c>
    </row>
  </sheetData>
  <phoneticPr fontId="6" type="noConversion"/>
  <pageMargins left="0.7" right="0.7" top="0.78740157499999996" bottom="0.78740157499999996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2"/>
  <sheetViews>
    <sheetView topLeftCell="A109" workbookViewId="0">
      <selection activeCell="C108" sqref="C108"/>
    </sheetView>
  </sheetViews>
  <sheetFormatPr baseColWidth="10" defaultRowHeight="15" outlineLevelRow="1"/>
  <cols>
    <col min="1" max="1" width="8.42578125" bestFit="1" customWidth="1"/>
    <col min="2" max="2" width="6.140625" customWidth="1"/>
    <col min="3" max="3" width="9.5703125" bestFit="1" customWidth="1"/>
    <col min="4" max="4" width="8" customWidth="1"/>
    <col min="5" max="5" width="9.5703125" customWidth="1"/>
    <col min="6" max="6" width="33.5703125" style="2" customWidth="1"/>
    <col min="7" max="7" width="7.85546875" bestFit="1" customWidth="1"/>
    <col min="8" max="8" width="6.5703125" customWidth="1"/>
    <col min="9" max="9" width="7.5703125" customWidth="1"/>
    <col min="10" max="10" width="8.85546875" customWidth="1"/>
    <col min="11" max="11" width="13.85546875" customWidth="1"/>
    <col min="12" max="12" width="13" bestFit="1" customWidth="1"/>
    <col min="13" max="13" width="12.28515625" customWidth="1"/>
    <col min="15" max="15" width="13.7109375" bestFit="1" customWidth="1"/>
  </cols>
  <sheetData>
    <row r="1" spans="1:14">
      <c r="A1" t="s">
        <v>57</v>
      </c>
      <c r="B1" t="s">
        <v>62</v>
      </c>
      <c r="C1" t="s">
        <v>71</v>
      </c>
      <c r="D1" t="s">
        <v>548</v>
      </c>
      <c r="E1" t="s">
        <v>125</v>
      </c>
      <c r="F1" s="2" t="s">
        <v>126</v>
      </c>
      <c r="G1" t="s">
        <v>58</v>
      </c>
      <c r="H1" t="s">
        <v>59</v>
      </c>
      <c r="I1" t="s">
        <v>70</v>
      </c>
      <c r="J1" t="s">
        <v>72</v>
      </c>
      <c r="K1" t="s">
        <v>67</v>
      </c>
      <c r="L1" t="s">
        <v>73</v>
      </c>
      <c r="M1" t="s">
        <v>66</v>
      </c>
      <c r="N1" t="s">
        <v>65</v>
      </c>
    </row>
    <row r="2" spans="1:14" ht="18" thickBot="1">
      <c r="A2" s="13" t="s">
        <v>1</v>
      </c>
      <c r="B2" s="14">
        <v>15</v>
      </c>
      <c r="C2" s="14">
        <v>42</v>
      </c>
      <c r="D2" s="14"/>
      <c r="E2" s="40"/>
      <c r="F2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0 / 0 / 5 / 0 / 5 / 0 / 0 / 5</v>
      </c>
      <c r="G2" s="15"/>
      <c r="H2" s="14"/>
      <c r="I2" s="14">
        <v>5</v>
      </c>
      <c r="J2" s="14">
        <f>SUM(J3:J17)</f>
        <v>465</v>
      </c>
      <c r="K2" s="16" cm="1">
        <f t="array" ref="K2">SUM(K3:K17*$I$2)</f>
        <v>7250</v>
      </c>
      <c r="L2" s="16">
        <f>Tabelle3[[#This Row],[Spieler]]*Tabelle3[[#This Row],[Züge p.S.]]*1.2</f>
        <v>365400</v>
      </c>
      <c r="M2" s="14"/>
      <c r="N2" s="14"/>
    </row>
    <row r="3" spans="1:14" ht="15.75" outlineLevel="1" thickTop="1">
      <c r="A3">
        <v>1</v>
      </c>
      <c r="B3" s="4">
        <v>1</v>
      </c>
      <c r="C3" s="3">
        <v>5</v>
      </c>
      <c r="D3" s="3"/>
      <c r="E3" s="21">
        <v>92</v>
      </c>
      <c r="F3" s="34" t="s">
        <v>127</v>
      </c>
      <c r="G3" s="10">
        <v>17</v>
      </c>
      <c r="H3" s="3" t="s">
        <v>60</v>
      </c>
      <c r="I3" s="3" t="s">
        <v>61</v>
      </c>
      <c r="J3" s="3">
        <f>$C$2*$I$2/Tabelle3[[#This Row],[Spieler]]</f>
        <v>42</v>
      </c>
      <c r="K3" s="7">
        <v>110</v>
      </c>
      <c r="L3" s="7">
        <f>Tabelle3[[#This Row],[Spieler]]*Tabelle3[[#This Row],[Züge p.S.]]*1.2</f>
        <v>660</v>
      </c>
      <c r="M3" s="3"/>
      <c r="N3" s="3"/>
    </row>
    <row r="4" spans="1:14" outlineLevel="1">
      <c r="A4">
        <v>1</v>
      </c>
      <c r="B4" s="4">
        <v>2</v>
      </c>
      <c r="C4" s="3">
        <v>5</v>
      </c>
      <c r="D4" s="3"/>
      <c r="E4" s="21">
        <v>109</v>
      </c>
      <c r="F4" s="34" t="s">
        <v>128</v>
      </c>
      <c r="G4" s="10">
        <v>15</v>
      </c>
      <c r="H4" s="3" t="s">
        <v>60</v>
      </c>
      <c r="I4" s="3" t="s">
        <v>61</v>
      </c>
      <c r="J4" s="3">
        <f>$C$2*$I$2/Tabelle3[[#This Row],[Spieler]]</f>
        <v>42</v>
      </c>
      <c r="K4" s="7">
        <v>55</v>
      </c>
      <c r="L4" s="7">
        <f>Tabelle3[[#This Row],[Spieler]]*Tabelle3[[#This Row],[Züge p.S.]]*1.2</f>
        <v>330</v>
      </c>
      <c r="M4" s="3"/>
      <c r="N4" s="3"/>
    </row>
    <row r="5" spans="1:14" outlineLevel="1">
      <c r="A5">
        <v>1</v>
      </c>
      <c r="B5" s="4">
        <v>3</v>
      </c>
      <c r="C5" s="3">
        <v>5</v>
      </c>
      <c r="D5" s="3"/>
      <c r="E5" s="21">
        <v>128</v>
      </c>
      <c r="F5" s="34" t="s">
        <v>129</v>
      </c>
      <c r="G5" s="10">
        <v>1</v>
      </c>
      <c r="H5" s="3" t="s">
        <v>60</v>
      </c>
      <c r="I5" s="3" t="s">
        <v>61</v>
      </c>
      <c r="J5" s="3">
        <f>$C$2*$I$2/Tabelle3[[#This Row],[Spieler]]</f>
        <v>42</v>
      </c>
      <c r="K5" s="7">
        <v>130</v>
      </c>
      <c r="L5" s="7">
        <f>Tabelle3[[#This Row],[Spieler]]*Tabelle3[[#This Row],[Züge p.S.]]*1.2</f>
        <v>780</v>
      </c>
      <c r="M5" s="3"/>
      <c r="N5" s="3"/>
    </row>
    <row r="6" spans="1:14" outlineLevel="1">
      <c r="A6">
        <v>1</v>
      </c>
      <c r="B6" s="4">
        <v>4</v>
      </c>
      <c r="C6" s="3">
        <v>5</v>
      </c>
      <c r="D6" s="3"/>
      <c r="E6" s="21">
        <v>157</v>
      </c>
      <c r="F6" s="34" t="s">
        <v>130</v>
      </c>
      <c r="G6" s="10">
        <v>2</v>
      </c>
      <c r="H6" s="3" t="s">
        <v>60</v>
      </c>
      <c r="I6" s="3" t="s">
        <v>61</v>
      </c>
      <c r="J6" s="3">
        <f>$C$2*$I$2/Tabelle3[[#This Row],[Spieler]]</f>
        <v>42</v>
      </c>
      <c r="K6" s="7">
        <v>120</v>
      </c>
      <c r="L6" s="7">
        <f>Tabelle3[[#This Row],[Spieler]]*Tabelle3[[#This Row],[Züge p.S.]]*1.2</f>
        <v>720</v>
      </c>
      <c r="M6" s="3"/>
      <c r="N6" s="3"/>
    </row>
    <row r="7" spans="1:14" outlineLevel="1">
      <c r="A7">
        <v>1</v>
      </c>
      <c r="B7" s="4">
        <v>5</v>
      </c>
      <c r="C7" s="3">
        <v>5</v>
      </c>
      <c r="D7" s="3"/>
      <c r="E7" s="21">
        <v>171</v>
      </c>
      <c r="F7" s="34" t="s">
        <v>131</v>
      </c>
      <c r="G7" s="10">
        <v>0</v>
      </c>
      <c r="H7" s="3" t="s">
        <v>60</v>
      </c>
      <c r="I7" s="3" t="s">
        <v>61</v>
      </c>
      <c r="J7" s="3">
        <f>$C$2*$I$2/Tabelle3[[#This Row],[Spieler]]</f>
        <v>42</v>
      </c>
      <c r="K7" s="7">
        <v>160</v>
      </c>
      <c r="L7" s="7">
        <f>Tabelle3[[#This Row],[Spieler]]*Tabelle3[[#This Row],[Züge p.S.]]*1.2</f>
        <v>960</v>
      </c>
      <c r="M7" s="3"/>
      <c r="N7" s="3"/>
    </row>
    <row r="8" spans="1:14" outlineLevel="1">
      <c r="A8">
        <v>1</v>
      </c>
      <c r="B8" s="4">
        <v>6</v>
      </c>
      <c r="C8" s="3">
        <v>7</v>
      </c>
      <c r="D8" s="3"/>
      <c r="E8" s="21">
        <v>38</v>
      </c>
      <c r="F8" s="34" t="s">
        <v>132</v>
      </c>
      <c r="G8" s="10">
        <v>1</v>
      </c>
      <c r="H8" s="3" t="s">
        <v>60</v>
      </c>
      <c r="I8" s="3" t="s">
        <v>61</v>
      </c>
      <c r="J8" s="3">
        <f>$C$2*$I$2/Tabelle3[[#This Row],[Spieler]]</f>
        <v>30</v>
      </c>
      <c r="K8" s="7">
        <v>120</v>
      </c>
      <c r="L8" s="7">
        <f>Tabelle3[[#This Row],[Spieler]]*Tabelle3[[#This Row],[Züge p.S.]]*1.2</f>
        <v>1008</v>
      </c>
      <c r="M8" s="3"/>
      <c r="N8" s="3"/>
    </row>
    <row r="9" spans="1:14" outlineLevel="1">
      <c r="A9">
        <v>1</v>
      </c>
      <c r="B9" s="4">
        <v>7</v>
      </c>
      <c r="C9" s="3">
        <v>7</v>
      </c>
      <c r="D9" s="3"/>
      <c r="E9" s="21">
        <v>102</v>
      </c>
      <c r="F9" s="34" t="s">
        <v>133</v>
      </c>
      <c r="G9" s="10">
        <v>14</v>
      </c>
      <c r="H9" s="3" t="s">
        <v>60</v>
      </c>
      <c r="I9" s="3" t="s">
        <v>61</v>
      </c>
      <c r="J9" s="3">
        <f>$C$2*$I$2/Tabelle3[[#This Row],[Spieler]]</f>
        <v>30</v>
      </c>
      <c r="K9" s="7">
        <v>70</v>
      </c>
      <c r="L9" s="7">
        <f>Tabelle3[[#This Row],[Spieler]]*Tabelle3[[#This Row],[Züge p.S.]]*1.2</f>
        <v>588</v>
      </c>
      <c r="M9" s="3"/>
      <c r="N9" s="3"/>
    </row>
    <row r="10" spans="1:14" outlineLevel="1">
      <c r="A10">
        <v>1</v>
      </c>
      <c r="B10" s="4">
        <v>8</v>
      </c>
      <c r="C10" s="3">
        <v>7</v>
      </c>
      <c r="D10" s="3"/>
      <c r="E10" s="21">
        <v>143</v>
      </c>
      <c r="F10" s="34" t="s">
        <v>134</v>
      </c>
      <c r="G10" s="10">
        <v>6</v>
      </c>
      <c r="H10" s="3" t="s">
        <v>60</v>
      </c>
      <c r="I10" s="3" t="s">
        <v>61</v>
      </c>
      <c r="J10" s="3">
        <f>$C$2*$I$2/Tabelle3[[#This Row],[Spieler]]</f>
        <v>30</v>
      </c>
      <c r="K10" s="7">
        <v>130</v>
      </c>
      <c r="L10" s="7">
        <f>Tabelle3[[#This Row],[Spieler]]*Tabelle3[[#This Row],[Züge p.S.]]*1.2</f>
        <v>1092</v>
      </c>
      <c r="M10" s="3"/>
      <c r="N10" s="3"/>
    </row>
    <row r="11" spans="1:14" outlineLevel="1">
      <c r="A11">
        <v>1</v>
      </c>
      <c r="B11" s="4">
        <v>9</v>
      </c>
      <c r="C11" s="3">
        <v>7</v>
      </c>
      <c r="D11" s="3"/>
      <c r="E11" s="21">
        <v>155</v>
      </c>
      <c r="F11" s="34" t="s">
        <v>135</v>
      </c>
      <c r="G11" s="10">
        <v>4</v>
      </c>
      <c r="H11" s="3" t="s">
        <v>60</v>
      </c>
      <c r="I11" s="3" t="s">
        <v>61</v>
      </c>
      <c r="J11" s="3">
        <f>$C$2*$I$2/Tabelle3[[#This Row],[Spieler]]</f>
        <v>30</v>
      </c>
      <c r="K11" s="7">
        <v>80</v>
      </c>
      <c r="L11" s="7">
        <f>Tabelle3[[#This Row],[Spieler]]*Tabelle3[[#This Row],[Züge p.S.]]*1.2</f>
        <v>672</v>
      </c>
      <c r="M11" s="3"/>
      <c r="N11" s="3"/>
    </row>
    <row r="12" spans="1:14" outlineLevel="1">
      <c r="A12">
        <v>1</v>
      </c>
      <c r="B12" s="4">
        <v>10</v>
      </c>
      <c r="C12" s="3">
        <v>7</v>
      </c>
      <c r="D12" s="3"/>
      <c r="E12" s="21">
        <v>169</v>
      </c>
      <c r="F12" s="34" t="s">
        <v>136</v>
      </c>
      <c r="G12" s="10">
        <v>8</v>
      </c>
      <c r="H12" s="3" t="s">
        <v>60</v>
      </c>
      <c r="I12" s="3" t="s">
        <v>61</v>
      </c>
      <c r="J12" s="3">
        <f>$C$2*$I$2/Tabelle3[[#This Row],[Spieler]]</f>
        <v>30</v>
      </c>
      <c r="K12" s="7">
        <v>70</v>
      </c>
      <c r="L12" s="7">
        <f>Tabelle3[[#This Row],[Spieler]]*Tabelle3[[#This Row],[Züge p.S.]]*1.2</f>
        <v>588</v>
      </c>
      <c r="M12" s="3"/>
      <c r="N12" s="3"/>
    </row>
    <row r="13" spans="1:14" outlineLevel="1">
      <c r="A13">
        <v>1</v>
      </c>
      <c r="B13" s="4">
        <v>11</v>
      </c>
      <c r="C13" s="3">
        <v>10</v>
      </c>
      <c r="D13" s="3"/>
      <c r="E13" s="21">
        <v>17</v>
      </c>
      <c r="F13" s="34" t="s">
        <v>137</v>
      </c>
      <c r="G13" s="10">
        <v>57</v>
      </c>
      <c r="H13" s="3" t="s">
        <v>60</v>
      </c>
      <c r="I13" s="3" t="s">
        <v>61</v>
      </c>
      <c r="J13" s="3">
        <f>$C$2*$I$2/Tabelle3[[#This Row],[Spieler]]</f>
        <v>21</v>
      </c>
      <c r="K13" s="7">
        <v>75</v>
      </c>
      <c r="L13" s="7">
        <f>Tabelle3[[#This Row],[Spieler]]*Tabelle3[[#This Row],[Züge p.S.]]*1.2</f>
        <v>900</v>
      </c>
      <c r="M13" s="3"/>
      <c r="N13" s="3"/>
    </row>
    <row r="14" spans="1:14" outlineLevel="1">
      <c r="A14">
        <v>1</v>
      </c>
      <c r="B14" s="4">
        <v>12</v>
      </c>
      <c r="C14" s="3">
        <v>10</v>
      </c>
      <c r="D14" s="3"/>
      <c r="E14" s="21">
        <v>34</v>
      </c>
      <c r="F14" s="34" t="s">
        <v>138</v>
      </c>
      <c r="G14" s="10">
        <v>123</v>
      </c>
      <c r="H14" s="3" t="s">
        <v>60</v>
      </c>
      <c r="I14" s="3" t="s">
        <v>61</v>
      </c>
      <c r="J14" s="3">
        <f>$C$2*$I$2/Tabelle3[[#This Row],[Spieler]]</f>
        <v>21</v>
      </c>
      <c r="K14" s="7">
        <v>80</v>
      </c>
      <c r="L14" s="7">
        <f>Tabelle3[[#This Row],[Spieler]]*Tabelle3[[#This Row],[Züge p.S.]]*1.2</f>
        <v>960</v>
      </c>
      <c r="M14" s="3"/>
      <c r="N14" s="3"/>
    </row>
    <row r="15" spans="1:14" outlineLevel="1">
      <c r="A15">
        <v>1</v>
      </c>
      <c r="B15" s="4">
        <v>13</v>
      </c>
      <c r="C15" s="3">
        <v>10</v>
      </c>
      <c r="D15" s="3"/>
      <c r="E15" s="21">
        <v>45</v>
      </c>
      <c r="F15" s="34" t="s">
        <v>139</v>
      </c>
      <c r="G15" s="10">
        <v>5</v>
      </c>
      <c r="H15" s="3" t="s">
        <v>63</v>
      </c>
      <c r="I15" s="3" t="s">
        <v>61</v>
      </c>
      <c r="J15" s="3">
        <f>$C$2*$I$2/Tabelle3[[#This Row],[Spieler]]</f>
        <v>21</v>
      </c>
      <c r="K15" s="7">
        <v>145</v>
      </c>
      <c r="L15" s="7">
        <f>Tabelle3[[#This Row],[Spieler]]*Tabelle3[[#This Row],[Züge p.S.]]*1.2</f>
        <v>1740</v>
      </c>
      <c r="M15" s="3"/>
      <c r="N15" s="3"/>
    </row>
    <row r="16" spans="1:14" outlineLevel="1">
      <c r="A16">
        <v>1</v>
      </c>
      <c r="B16" s="4">
        <v>14</v>
      </c>
      <c r="C16" s="3">
        <v>10</v>
      </c>
      <c r="D16" s="3"/>
      <c r="E16" s="21">
        <v>52</v>
      </c>
      <c r="F16" s="34" t="s">
        <v>140</v>
      </c>
      <c r="G16" s="10">
        <v>3</v>
      </c>
      <c r="H16" s="3" t="s">
        <v>63</v>
      </c>
      <c r="I16" s="3" t="s">
        <v>61</v>
      </c>
      <c r="J16" s="3">
        <f>$C$2*$I$2/Tabelle3[[#This Row],[Spieler]]</f>
        <v>21</v>
      </c>
      <c r="K16" s="7">
        <v>50</v>
      </c>
      <c r="L16" s="7">
        <f>Tabelle3[[#This Row],[Spieler]]*Tabelle3[[#This Row],[Züge p.S.]]*1.2</f>
        <v>600</v>
      </c>
      <c r="M16" s="3"/>
      <c r="N16" s="3"/>
    </row>
    <row r="17" spans="1:14" outlineLevel="1">
      <c r="A17">
        <v>1</v>
      </c>
      <c r="B17" s="4">
        <v>15</v>
      </c>
      <c r="C17" s="3">
        <v>10</v>
      </c>
      <c r="D17" s="3"/>
      <c r="E17" s="21">
        <v>124</v>
      </c>
      <c r="F17" s="34" t="s">
        <v>141</v>
      </c>
      <c r="G17" s="10">
        <v>7</v>
      </c>
      <c r="H17" s="3" t="s">
        <v>60</v>
      </c>
      <c r="I17" s="3" t="s">
        <v>61</v>
      </c>
      <c r="J17" s="3">
        <f>$C$2*$I$2/Tabelle3[[#This Row],[Spieler]]</f>
        <v>21</v>
      </c>
      <c r="K17" s="7">
        <v>55</v>
      </c>
      <c r="L17" s="7">
        <f>Tabelle3[[#This Row],[Spieler]]*Tabelle3[[#This Row],[Züge p.S.]]*1.2</f>
        <v>660</v>
      </c>
      <c r="M17" s="3"/>
      <c r="N17" s="3"/>
    </row>
    <row r="18" spans="1:14" ht="18" thickBot="1">
      <c r="A18" s="13" t="s">
        <v>2</v>
      </c>
      <c r="B18" s="14">
        <v>20</v>
      </c>
      <c r="C18" s="14">
        <v>30</v>
      </c>
      <c r="D18" s="14"/>
      <c r="E18" s="40"/>
      <c r="F18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4 / 6 / 10 / 0 / 0 / 0 / 0 / 0</v>
      </c>
      <c r="G18" s="15"/>
      <c r="H18" s="14"/>
      <c r="I18" s="14">
        <v>6</v>
      </c>
      <c r="J18" s="14">
        <f>SUM(J19:J38)</f>
        <v>870</v>
      </c>
      <c r="K18" s="16" cm="1">
        <f t="array" ref="K18">SUM(K19:K38*$I$18)</f>
        <v>7242</v>
      </c>
      <c r="L18" s="16">
        <f>Tabelle3[[#This Row],[Spieler]]*Tabelle3[[#This Row],[Züge p.S.]]*1.2</f>
        <v>260712</v>
      </c>
      <c r="M18" s="14"/>
      <c r="N18" s="14"/>
    </row>
    <row r="19" spans="1:14" ht="15.75" outlineLevel="1" thickTop="1">
      <c r="A19">
        <v>2</v>
      </c>
      <c r="B19" s="4">
        <v>1</v>
      </c>
      <c r="C19" s="5">
        <v>3</v>
      </c>
      <c r="D19" s="5"/>
      <c r="E19" s="41">
        <v>114</v>
      </c>
      <c r="F19" s="34" t="s">
        <v>142</v>
      </c>
      <c r="G19" s="10">
        <v>5</v>
      </c>
      <c r="H19" s="3" t="s">
        <v>60</v>
      </c>
      <c r="I19" s="3" t="s">
        <v>61</v>
      </c>
      <c r="J19" s="3">
        <f>$C$18*$I$18/Tabelle3[[#This Row],[Spieler]]</f>
        <v>60</v>
      </c>
      <c r="K19" s="7">
        <v>67</v>
      </c>
      <c r="L19" s="7">
        <f>Tabelle3[[#This Row],[Spieler]]*Tabelle3[[#This Row],[Züge p.S.]]*1.2</f>
        <v>241.2</v>
      </c>
      <c r="M19" s="3"/>
      <c r="N19" s="3"/>
    </row>
    <row r="20" spans="1:14" outlineLevel="1">
      <c r="A20">
        <v>2</v>
      </c>
      <c r="B20" s="4">
        <v>2</v>
      </c>
      <c r="C20" s="5">
        <v>3</v>
      </c>
      <c r="D20" s="5"/>
      <c r="E20" s="41">
        <v>135</v>
      </c>
      <c r="F20" s="34" t="s">
        <v>143</v>
      </c>
      <c r="G20" s="10">
        <v>8</v>
      </c>
      <c r="H20" s="3" t="s">
        <v>60</v>
      </c>
      <c r="I20" s="3" t="s">
        <v>61</v>
      </c>
      <c r="J20" s="3">
        <f>$C$18*$I$18/Tabelle3[[#This Row],[Spieler]]</f>
        <v>60</v>
      </c>
      <c r="K20" s="7">
        <v>75</v>
      </c>
      <c r="L20" s="7">
        <f>Tabelle3[[#This Row],[Spieler]]*Tabelle3[[#This Row],[Züge p.S.]]*1.2</f>
        <v>270</v>
      </c>
      <c r="M20" s="3"/>
      <c r="N20" s="3"/>
    </row>
    <row r="21" spans="1:14" outlineLevel="1">
      <c r="A21">
        <v>2</v>
      </c>
      <c r="B21" s="4">
        <v>3</v>
      </c>
      <c r="C21" s="5">
        <v>3</v>
      </c>
      <c r="D21" s="5"/>
      <c r="E21" s="41">
        <v>187</v>
      </c>
      <c r="F21" t="s">
        <v>144</v>
      </c>
      <c r="G21" s="10">
        <v>5</v>
      </c>
      <c r="H21" s="3" t="s">
        <v>60</v>
      </c>
      <c r="I21" s="3" t="s">
        <v>61</v>
      </c>
      <c r="J21" s="3">
        <f>$C$18*$I$18/Tabelle3[[#This Row],[Spieler]]</f>
        <v>60</v>
      </c>
      <c r="K21" s="7">
        <v>103</v>
      </c>
      <c r="L21" s="7">
        <f>Tabelle3[[#This Row],[Spieler]]*Tabelle3[[#This Row],[Züge p.S.]]*1.2</f>
        <v>370.8</v>
      </c>
      <c r="M21" s="3"/>
      <c r="N21" s="3"/>
    </row>
    <row r="22" spans="1:14" outlineLevel="1">
      <c r="A22">
        <v>2</v>
      </c>
      <c r="B22" s="4">
        <v>4</v>
      </c>
      <c r="C22" s="5">
        <v>3</v>
      </c>
      <c r="D22" s="5"/>
      <c r="E22" s="41">
        <v>108</v>
      </c>
      <c r="F22" t="s">
        <v>145</v>
      </c>
      <c r="G22" s="10">
        <v>9</v>
      </c>
      <c r="H22" s="3" t="s">
        <v>60</v>
      </c>
      <c r="I22" s="3" t="s">
        <v>61</v>
      </c>
      <c r="J22" s="3">
        <f>$C$18*$I$18/Tabelle3[[#This Row],[Spieler]]</f>
        <v>60</v>
      </c>
      <c r="K22" s="7">
        <v>120</v>
      </c>
      <c r="L22" s="7">
        <f>Tabelle3[[#This Row],[Spieler]]*Tabelle3[[#This Row],[Züge p.S.]]*1.2</f>
        <v>432</v>
      </c>
      <c r="M22" s="3"/>
      <c r="N22" s="3"/>
    </row>
    <row r="23" spans="1:14" outlineLevel="1">
      <c r="A23">
        <v>2</v>
      </c>
      <c r="B23" s="4">
        <v>5</v>
      </c>
      <c r="C23" s="5">
        <v>4</v>
      </c>
      <c r="D23" s="5"/>
      <c r="E23" s="41">
        <v>116</v>
      </c>
      <c r="F23" t="s">
        <v>146</v>
      </c>
      <c r="G23" s="10">
        <v>8</v>
      </c>
      <c r="H23" s="3" t="s">
        <v>60</v>
      </c>
      <c r="I23" s="3" t="s">
        <v>61</v>
      </c>
      <c r="J23" s="3">
        <f>$C$18*$I$18/Tabelle3[[#This Row],[Spieler]]</f>
        <v>45</v>
      </c>
      <c r="K23" s="7">
        <v>55</v>
      </c>
      <c r="L23" s="7">
        <f>Tabelle3[[#This Row],[Spieler]]*Tabelle3[[#This Row],[Züge p.S.]]*1.2</f>
        <v>264</v>
      </c>
      <c r="M23" s="3"/>
      <c r="N23" s="3"/>
    </row>
    <row r="24" spans="1:14" outlineLevel="1">
      <c r="A24">
        <v>2</v>
      </c>
      <c r="B24" s="4">
        <v>6</v>
      </c>
      <c r="C24" s="5">
        <v>4</v>
      </c>
      <c r="D24" s="5"/>
      <c r="E24" s="41">
        <v>188</v>
      </c>
      <c r="F24" t="s">
        <v>147</v>
      </c>
      <c r="G24" s="10">
        <v>11</v>
      </c>
      <c r="H24" s="3" t="s">
        <v>60</v>
      </c>
      <c r="I24" s="3" t="s">
        <v>61</v>
      </c>
      <c r="J24" s="3">
        <f>$C$18*$I$18/Tabelle3[[#This Row],[Spieler]]</f>
        <v>45</v>
      </c>
      <c r="K24" s="7">
        <v>77</v>
      </c>
      <c r="L24" s="7">
        <f>Tabelle3[[#This Row],[Spieler]]*Tabelle3[[#This Row],[Züge p.S.]]*1.2</f>
        <v>369.59999999999997</v>
      </c>
      <c r="M24" s="3"/>
      <c r="N24" s="3"/>
    </row>
    <row r="25" spans="1:14" outlineLevel="1">
      <c r="A25">
        <v>2</v>
      </c>
      <c r="B25" s="4">
        <v>7</v>
      </c>
      <c r="C25" s="5">
        <v>4</v>
      </c>
      <c r="D25" s="5"/>
      <c r="E25" s="41">
        <v>164</v>
      </c>
      <c r="F25" t="s">
        <v>148</v>
      </c>
      <c r="G25" s="10">
        <v>4</v>
      </c>
      <c r="H25" s="3" t="s">
        <v>60</v>
      </c>
      <c r="I25" s="3" t="s">
        <v>61</v>
      </c>
      <c r="J25" s="3">
        <f>$C$18*$I$18/Tabelle3[[#This Row],[Spieler]]</f>
        <v>45</v>
      </c>
      <c r="K25" s="7">
        <v>61</v>
      </c>
      <c r="L25" s="7">
        <f>Tabelle3[[#This Row],[Spieler]]*Tabelle3[[#This Row],[Züge p.S.]]*1.2</f>
        <v>292.8</v>
      </c>
      <c r="M25" s="3"/>
      <c r="N25" s="3"/>
    </row>
    <row r="26" spans="1:14" outlineLevel="1">
      <c r="A26">
        <v>2</v>
      </c>
      <c r="B26" s="4">
        <v>8</v>
      </c>
      <c r="C26" s="5">
        <v>4</v>
      </c>
      <c r="D26" s="5"/>
      <c r="E26" s="41">
        <v>33</v>
      </c>
      <c r="F26" t="s">
        <v>149</v>
      </c>
      <c r="G26" s="10">
        <v>0</v>
      </c>
      <c r="H26" s="3" t="s">
        <v>63</v>
      </c>
      <c r="I26" s="3" t="s">
        <v>61</v>
      </c>
      <c r="J26" s="3">
        <f>$C$18*$I$18/Tabelle3[[#This Row],[Spieler]]</f>
        <v>45</v>
      </c>
      <c r="K26" s="7">
        <v>63</v>
      </c>
      <c r="L26" s="7">
        <f>Tabelle3[[#This Row],[Spieler]]*Tabelle3[[#This Row],[Züge p.S.]]*1.2</f>
        <v>302.39999999999998</v>
      </c>
      <c r="M26" s="3"/>
      <c r="N26" s="3"/>
    </row>
    <row r="27" spans="1:14" outlineLevel="1">
      <c r="A27">
        <v>2</v>
      </c>
      <c r="B27" s="4">
        <v>9</v>
      </c>
      <c r="C27" s="5">
        <v>4</v>
      </c>
      <c r="D27" s="5"/>
      <c r="E27" s="41">
        <v>174</v>
      </c>
      <c r="F27" t="s">
        <v>150</v>
      </c>
      <c r="G27" s="10">
        <v>7</v>
      </c>
      <c r="H27" s="3" t="s">
        <v>60</v>
      </c>
      <c r="I27" s="3" t="s">
        <v>61</v>
      </c>
      <c r="J27" s="3">
        <f>$C$18*$I$18/Tabelle3[[#This Row],[Spieler]]</f>
        <v>45</v>
      </c>
      <c r="K27" s="7">
        <v>65</v>
      </c>
      <c r="L27" s="7">
        <f>Tabelle3[[#This Row],[Spieler]]*Tabelle3[[#This Row],[Züge p.S.]]*1.2</f>
        <v>312</v>
      </c>
      <c r="M27" s="3"/>
      <c r="N27" s="3"/>
    </row>
    <row r="28" spans="1:14" outlineLevel="1">
      <c r="A28">
        <v>2</v>
      </c>
      <c r="B28" s="4">
        <v>10</v>
      </c>
      <c r="C28" s="5">
        <v>4</v>
      </c>
      <c r="D28" s="5"/>
      <c r="E28" s="41">
        <v>111</v>
      </c>
      <c r="F28" t="s">
        <v>151</v>
      </c>
      <c r="G28" s="10">
        <v>1</v>
      </c>
      <c r="H28" s="3" t="s">
        <v>63</v>
      </c>
      <c r="I28" s="3" t="s">
        <v>61</v>
      </c>
      <c r="J28" s="3">
        <f>$C$18*$I$18/Tabelle3[[#This Row],[Spieler]]</f>
        <v>45</v>
      </c>
      <c r="K28" s="7">
        <v>80</v>
      </c>
      <c r="L28" s="7">
        <f>Tabelle3[[#This Row],[Spieler]]*Tabelle3[[#This Row],[Züge p.S.]]*1.2</f>
        <v>384</v>
      </c>
      <c r="M28" s="3"/>
      <c r="N28" s="3"/>
    </row>
    <row r="29" spans="1:14" outlineLevel="1">
      <c r="A29">
        <v>2</v>
      </c>
      <c r="B29" s="4">
        <v>11</v>
      </c>
      <c r="C29" s="5">
        <v>5</v>
      </c>
      <c r="D29" s="5"/>
      <c r="E29" s="41">
        <v>190</v>
      </c>
      <c r="F29" t="s">
        <v>152</v>
      </c>
      <c r="G29" s="10">
        <v>2</v>
      </c>
      <c r="H29" s="3" t="s">
        <v>60</v>
      </c>
      <c r="I29" s="3" t="s">
        <v>61</v>
      </c>
      <c r="J29" s="3">
        <f>$C$18*$I$18/Tabelle3[[#This Row],[Spieler]]</f>
        <v>36</v>
      </c>
      <c r="K29" s="7">
        <v>30</v>
      </c>
      <c r="L29" s="7">
        <f>Tabelle3[[#This Row],[Spieler]]*Tabelle3[[#This Row],[Züge p.S.]]*1.2</f>
        <v>180</v>
      </c>
      <c r="M29" s="3"/>
      <c r="N29" s="3"/>
    </row>
    <row r="30" spans="1:14" outlineLevel="1">
      <c r="A30">
        <v>2</v>
      </c>
      <c r="B30" s="4">
        <v>12</v>
      </c>
      <c r="C30" s="5">
        <v>5</v>
      </c>
      <c r="D30" s="5"/>
      <c r="E30" s="41">
        <v>83</v>
      </c>
      <c r="F30" t="s">
        <v>153</v>
      </c>
      <c r="G30" s="10">
        <v>3</v>
      </c>
      <c r="H30" s="3" t="s">
        <v>60</v>
      </c>
      <c r="I30" s="3" t="s">
        <v>61</v>
      </c>
      <c r="J30" s="3">
        <f>$C$18*$I$18/Tabelle3[[#This Row],[Spieler]]</f>
        <v>36</v>
      </c>
      <c r="K30" s="7">
        <v>37</v>
      </c>
      <c r="L30" s="7">
        <f>Tabelle3[[#This Row],[Spieler]]*Tabelle3[[#This Row],[Züge p.S.]]*1.2</f>
        <v>222</v>
      </c>
      <c r="M30" s="3"/>
      <c r="N30" s="3"/>
    </row>
    <row r="31" spans="1:14" outlineLevel="1">
      <c r="A31">
        <v>2</v>
      </c>
      <c r="B31" s="4">
        <v>13</v>
      </c>
      <c r="C31" s="5">
        <v>5</v>
      </c>
      <c r="D31" s="5"/>
      <c r="E31" s="41">
        <v>181</v>
      </c>
      <c r="F31" t="s">
        <v>154</v>
      </c>
      <c r="G31" s="10">
        <v>6</v>
      </c>
      <c r="H31" s="3" t="s">
        <v>60</v>
      </c>
      <c r="I31" s="3" t="s">
        <v>61</v>
      </c>
      <c r="J31" s="3">
        <f>$C$18*$I$18/Tabelle3[[#This Row],[Spieler]]</f>
        <v>36</v>
      </c>
      <c r="K31" s="7">
        <v>39</v>
      </c>
      <c r="L31" s="7">
        <f>Tabelle3[[#This Row],[Spieler]]*Tabelle3[[#This Row],[Züge p.S.]]*1.2</f>
        <v>234</v>
      </c>
      <c r="M31" s="3"/>
      <c r="N31" s="3"/>
    </row>
    <row r="32" spans="1:14" outlineLevel="1">
      <c r="A32">
        <v>2</v>
      </c>
      <c r="B32" s="4">
        <v>14</v>
      </c>
      <c r="C32" s="5">
        <v>5</v>
      </c>
      <c r="D32" s="5"/>
      <c r="E32" s="41">
        <v>191</v>
      </c>
      <c r="F32" t="s">
        <v>155</v>
      </c>
      <c r="G32" s="10">
        <v>11</v>
      </c>
      <c r="H32" s="3" t="s">
        <v>60</v>
      </c>
      <c r="I32" s="3" t="s">
        <v>61</v>
      </c>
      <c r="J32" s="3">
        <f>$C$18*$I$18/Tabelle3[[#This Row],[Spieler]]</f>
        <v>36</v>
      </c>
      <c r="K32" s="7">
        <v>40</v>
      </c>
      <c r="L32" s="7">
        <f>Tabelle3[[#This Row],[Spieler]]*Tabelle3[[#This Row],[Züge p.S.]]*1.2</f>
        <v>240</v>
      </c>
      <c r="M32" s="3"/>
      <c r="N32" s="3"/>
    </row>
    <row r="33" spans="1:14" outlineLevel="1">
      <c r="A33">
        <v>2</v>
      </c>
      <c r="B33" s="4">
        <v>15</v>
      </c>
      <c r="C33" s="5">
        <v>5</v>
      </c>
      <c r="D33" s="5"/>
      <c r="E33" s="41">
        <v>127</v>
      </c>
      <c r="F33" t="s">
        <v>156</v>
      </c>
      <c r="G33" s="10">
        <v>4</v>
      </c>
      <c r="H33" s="3" t="s">
        <v>60</v>
      </c>
      <c r="I33" s="3" t="s">
        <v>61</v>
      </c>
      <c r="J33" s="3">
        <f>$C$18*$I$18/Tabelle3[[#This Row],[Spieler]]</f>
        <v>36</v>
      </c>
      <c r="K33" s="7">
        <v>42</v>
      </c>
      <c r="L33" s="7">
        <f>Tabelle3[[#This Row],[Spieler]]*Tabelle3[[#This Row],[Züge p.S.]]*1.2</f>
        <v>252</v>
      </c>
      <c r="M33" s="3"/>
      <c r="N33" s="3"/>
    </row>
    <row r="34" spans="1:14" outlineLevel="1">
      <c r="A34">
        <v>2</v>
      </c>
      <c r="B34" s="4">
        <v>16</v>
      </c>
      <c r="C34" s="5">
        <v>5</v>
      </c>
      <c r="D34" s="5"/>
      <c r="E34" s="41">
        <v>154</v>
      </c>
      <c r="F34" t="s">
        <v>157</v>
      </c>
      <c r="G34" s="10">
        <v>15</v>
      </c>
      <c r="H34" s="3" t="s">
        <v>60</v>
      </c>
      <c r="I34" s="3" t="s">
        <v>61</v>
      </c>
      <c r="J34" s="3">
        <f>$C$18*$I$18/Tabelle3[[#This Row],[Spieler]]</f>
        <v>36</v>
      </c>
      <c r="K34" s="7">
        <v>43</v>
      </c>
      <c r="L34" s="7">
        <f>Tabelle3[[#This Row],[Spieler]]*Tabelle3[[#This Row],[Züge p.S.]]*1.2</f>
        <v>258</v>
      </c>
      <c r="M34" s="3"/>
      <c r="N34" s="3"/>
    </row>
    <row r="35" spans="1:14" outlineLevel="1">
      <c r="A35">
        <v>2</v>
      </c>
      <c r="B35" s="4">
        <v>17</v>
      </c>
      <c r="C35" s="5">
        <v>5</v>
      </c>
      <c r="D35" s="5"/>
      <c r="E35" s="41">
        <v>123</v>
      </c>
      <c r="F35" t="s">
        <v>158</v>
      </c>
      <c r="G35" s="10">
        <v>3</v>
      </c>
      <c r="H35" s="3" t="s">
        <v>60</v>
      </c>
      <c r="I35" s="3" t="s">
        <v>61</v>
      </c>
      <c r="J35" s="3">
        <f>$C$18*$I$18/Tabelle3[[#This Row],[Spieler]]</f>
        <v>36</v>
      </c>
      <c r="K35" s="7">
        <v>45</v>
      </c>
      <c r="L35" s="7">
        <f>Tabelle3[[#This Row],[Spieler]]*Tabelle3[[#This Row],[Züge p.S.]]*1.2</f>
        <v>270</v>
      </c>
      <c r="M35" s="3"/>
      <c r="N35" s="3"/>
    </row>
    <row r="36" spans="1:14" outlineLevel="1">
      <c r="A36">
        <v>2</v>
      </c>
      <c r="B36" s="4">
        <v>18</v>
      </c>
      <c r="C36" s="5">
        <v>5</v>
      </c>
      <c r="D36" s="5"/>
      <c r="E36" s="41">
        <v>138</v>
      </c>
      <c r="F36" t="s">
        <v>159</v>
      </c>
      <c r="G36" s="10">
        <v>10</v>
      </c>
      <c r="H36" s="3" t="s">
        <v>60</v>
      </c>
      <c r="I36" s="3" t="s">
        <v>61</v>
      </c>
      <c r="J36" s="3">
        <f>$C$18*$I$18/Tabelle3[[#This Row],[Spieler]]</f>
        <v>36</v>
      </c>
      <c r="K36" s="7">
        <v>45</v>
      </c>
      <c r="L36" s="7">
        <f>Tabelle3[[#This Row],[Spieler]]*Tabelle3[[#This Row],[Züge p.S.]]*1.2</f>
        <v>270</v>
      </c>
      <c r="M36" s="3"/>
      <c r="N36" s="3"/>
    </row>
    <row r="37" spans="1:14" outlineLevel="1">
      <c r="A37">
        <v>2</v>
      </c>
      <c r="B37" s="4">
        <v>19</v>
      </c>
      <c r="C37" s="5">
        <v>5</v>
      </c>
      <c r="D37" s="5"/>
      <c r="E37" s="41">
        <v>94</v>
      </c>
      <c r="F37" t="s">
        <v>160</v>
      </c>
      <c r="G37" s="10">
        <v>0</v>
      </c>
      <c r="H37" s="3" t="s">
        <v>60</v>
      </c>
      <c r="I37" s="3" t="s">
        <v>61</v>
      </c>
      <c r="J37" s="3">
        <f>$C$18*$I$18/Tabelle3[[#This Row],[Spieler]]</f>
        <v>36</v>
      </c>
      <c r="K37" s="7">
        <v>55</v>
      </c>
      <c r="L37" s="7">
        <f>Tabelle3[[#This Row],[Spieler]]*Tabelle3[[#This Row],[Züge p.S.]]*1.2</f>
        <v>330</v>
      </c>
      <c r="M37" s="3"/>
      <c r="N37" s="3"/>
    </row>
    <row r="38" spans="1:14" outlineLevel="1">
      <c r="A38">
        <v>2</v>
      </c>
      <c r="B38">
        <v>20</v>
      </c>
      <c r="C38">
        <v>5</v>
      </c>
      <c r="E38" s="20">
        <v>182</v>
      </c>
      <c r="F38" t="s">
        <v>161</v>
      </c>
      <c r="G38" s="11">
        <v>0</v>
      </c>
      <c r="H38" t="s">
        <v>60</v>
      </c>
      <c r="I38" t="s">
        <v>61</v>
      </c>
      <c r="J38" s="3">
        <f>$C$18*$I$18/Tabelle3[[#This Row],[Spieler]]</f>
        <v>36</v>
      </c>
      <c r="K38" s="7">
        <v>65</v>
      </c>
      <c r="L38" s="7">
        <f>Tabelle3[[#This Row],[Spieler]]*Tabelle3[[#This Row],[Züge p.S.]]*1.2</f>
        <v>390</v>
      </c>
    </row>
    <row r="39" spans="1:14" ht="18" thickBot="1">
      <c r="A39" s="13" t="s">
        <v>3</v>
      </c>
      <c r="B39" s="14">
        <v>20</v>
      </c>
      <c r="C39" s="14">
        <v>28</v>
      </c>
      <c r="D39" s="14"/>
      <c r="E39" s="40"/>
      <c r="F39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5 / 5 / 0 / 5 / 5 / 0 / 0 / 0</v>
      </c>
      <c r="G39" s="15"/>
      <c r="H39" s="14"/>
      <c r="I39" s="14">
        <v>6</v>
      </c>
      <c r="J39" s="14">
        <f>SUM(J40:J59)</f>
        <v>750</v>
      </c>
      <c r="K39" s="16" cm="1">
        <f t="array" ref="K39">SUM(K40:K59*$I$39)</f>
        <v>6582</v>
      </c>
      <c r="L39" s="16">
        <f>Tabelle3[[#This Row],[Spieler]]*Tabelle3[[#This Row],[Züge p.S.]]*1.2</f>
        <v>221155.19999999998</v>
      </c>
      <c r="M39" s="14"/>
      <c r="N39" s="14"/>
    </row>
    <row r="40" spans="1:14" ht="15.75" outlineLevel="1" thickTop="1">
      <c r="A40">
        <v>3</v>
      </c>
      <c r="B40" s="12">
        <v>1</v>
      </c>
      <c r="C40" s="3">
        <v>6</v>
      </c>
      <c r="D40" s="3"/>
      <c r="E40" s="21">
        <v>197</v>
      </c>
      <c r="F40" t="s">
        <v>162</v>
      </c>
      <c r="G40" s="11">
        <v>1</v>
      </c>
      <c r="H40" t="s">
        <v>60</v>
      </c>
      <c r="I40" t="s">
        <v>61</v>
      </c>
      <c r="J40">
        <f>$C$39*$I$39/Tabelle3[[#This Row],[Spieler]]</f>
        <v>28</v>
      </c>
      <c r="K40" s="7">
        <v>90</v>
      </c>
      <c r="L40" s="7">
        <f>Tabelle3[[#This Row],[Spieler]]*Tabelle3[[#This Row],[Züge p.S.]]*1.2</f>
        <v>648</v>
      </c>
      <c r="M40">
        <v>3</v>
      </c>
      <c r="N40" s="3"/>
    </row>
    <row r="41" spans="1:14" outlineLevel="1">
      <c r="A41">
        <v>3</v>
      </c>
      <c r="B41" s="12">
        <v>2</v>
      </c>
      <c r="C41">
        <v>6</v>
      </c>
      <c r="E41" s="20">
        <v>228</v>
      </c>
      <c r="F41" t="s">
        <v>163</v>
      </c>
      <c r="G41" s="11">
        <v>6</v>
      </c>
      <c r="H41" t="s">
        <v>60</v>
      </c>
      <c r="I41" t="s">
        <v>61</v>
      </c>
      <c r="J41">
        <f>$C$39*$I$39/Tabelle3[[#This Row],[Spieler]]</f>
        <v>28</v>
      </c>
      <c r="K41" s="7">
        <v>75</v>
      </c>
      <c r="L41" s="7">
        <f>Tabelle3[[#This Row],[Spieler]]*Tabelle3[[#This Row],[Züge p.S.]]*1.2</f>
        <v>540</v>
      </c>
      <c r="M41">
        <v>5</v>
      </c>
      <c r="N41" s="3"/>
    </row>
    <row r="42" spans="1:14" outlineLevel="1">
      <c r="A42">
        <v>3</v>
      </c>
      <c r="B42" s="12">
        <v>3</v>
      </c>
      <c r="C42">
        <v>6</v>
      </c>
      <c r="E42" s="20">
        <v>221</v>
      </c>
      <c r="F42" t="s">
        <v>164</v>
      </c>
      <c r="G42" s="11">
        <v>8</v>
      </c>
      <c r="H42" t="s">
        <v>60</v>
      </c>
      <c r="I42" t="s">
        <v>61</v>
      </c>
      <c r="J42">
        <f>$C$39*$I$39/Tabelle3[[#This Row],[Spieler]]</f>
        <v>28</v>
      </c>
      <c r="K42" s="7">
        <v>70</v>
      </c>
      <c r="L42" s="7">
        <f>Tabelle3[[#This Row],[Spieler]]*Tabelle3[[#This Row],[Züge p.S.]]*1.2</f>
        <v>504</v>
      </c>
      <c r="M42">
        <v>4</v>
      </c>
      <c r="N42" s="3"/>
    </row>
    <row r="43" spans="1:14" outlineLevel="1">
      <c r="A43">
        <v>3</v>
      </c>
      <c r="B43" s="12">
        <v>4</v>
      </c>
      <c r="C43">
        <v>6</v>
      </c>
      <c r="E43" s="20">
        <v>223</v>
      </c>
      <c r="F43" t="s">
        <v>165</v>
      </c>
      <c r="G43" s="11">
        <v>7</v>
      </c>
      <c r="H43" t="s">
        <v>60</v>
      </c>
      <c r="I43" t="s">
        <v>61</v>
      </c>
      <c r="J43">
        <f>$C$39*$I$39/Tabelle3[[#This Row],[Spieler]]</f>
        <v>28</v>
      </c>
      <c r="K43" s="7">
        <v>70</v>
      </c>
      <c r="L43" s="7">
        <f>Tabelle3[[#This Row],[Spieler]]*Tabelle3[[#This Row],[Züge p.S.]]*1.2</f>
        <v>504</v>
      </c>
      <c r="M43">
        <v>3</v>
      </c>
      <c r="N43" s="3"/>
    </row>
    <row r="44" spans="1:14" outlineLevel="1">
      <c r="A44">
        <v>3</v>
      </c>
      <c r="B44" s="12">
        <v>5</v>
      </c>
      <c r="C44">
        <v>3</v>
      </c>
      <c r="E44" s="20">
        <v>199</v>
      </c>
      <c r="F44" t="s">
        <v>166</v>
      </c>
      <c r="G44" s="11">
        <v>1</v>
      </c>
      <c r="H44" t="s">
        <v>63</v>
      </c>
      <c r="I44" t="s">
        <v>61</v>
      </c>
      <c r="J44">
        <f>$C$39*$I$39/Tabelle3[[#This Row],[Spieler]]</f>
        <v>56</v>
      </c>
      <c r="K44" s="7">
        <v>120</v>
      </c>
      <c r="L44" s="7">
        <f>Tabelle3[[#This Row],[Spieler]]*Tabelle3[[#This Row],[Züge p.S.]]*1.2</f>
        <v>432</v>
      </c>
      <c r="M44">
        <v>3</v>
      </c>
      <c r="N44" s="3"/>
    </row>
    <row r="45" spans="1:14" outlineLevel="1">
      <c r="A45">
        <v>3</v>
      </c>
      <c r="B45" s="12">
        <v>6</v>
      </c>
      <c r="C45">
        <v>3</v>
      </c>
      <c r="E45" s="20">
        <v>205</v>
      </c>
      <c r="F45" t="s">
        <v>167</v>
      </c>
      <c r="G45" s="11">
        <v>6</v>
      </c>
      <c r="H45" t="s">
        <v>60</v>
      </c>
      <c r="I45" t="s">
        <v>61</v>
      </c>
      <c r="J45">
        <f>$C$39*$I$39/Tabelle3[[#This Row],[Spieler]]</f>
        <v>56</v>
      </c>
      <c r="K45" s="7">
        <v>120</v>
      </c>
      <c r="L45" s="7">
        <f>Tabelle3[[#This Row],[Spieler]]*Tabelle3[[#This Row],[Züge p.S.]]*1.2</f>
        <v>432</v>
      </c>
      <c r="M45">
        <v>3</v>
      </c>
      <c r="N45" s="3"/>
    </row>
    <row r="46" spans="1:14" outlineLevel="1">
      <c r="A46">
        <v>3</v>
      </c>
      <c r="B46" s="12">
        <v>7</v>
      </c>
      <c r="C46">
        <v>7</v>
      </c>
      <c r="E46" s="20">
        <v>207</v>
      </c>
      <c r="F46" t="s">
        <v>168</v>
      </c>
      <c r="G46" s="11">
        <v>3</v>
      </c>
      <c r="H46" t="s">
        <v>60</v>
      </c>
      <c r="I46" t="s">
        <v>61</v>
      </c>
      <c r="J46">
        <f>$C$39*$I$39/Tabelle3[[#This Row],[Spieler]]</f>
        <v>24</v>
      </c>
      <c r="K46" s="7">
        <v>45</v>
      </c>
      <c r="L46" s="7">
        <f>Tabelle3[[#This Row],[Spieler]]*Tabelle3[[#This Row],[Züge p.S.]]*1.2</f>
        <v>378</v>
      </c>
      <c r="M46">
        <v>4</v>
      </c>
      <c r="N46" s="3"/>
    </row>
    <row r="47" spans="1:14" outlineLevel="1">
      <c r="A47">
        <v>3</v>
      </c>
      <c r="B47" s="12">
        <v>8</v>
      </c>
      <c r="C47">
        <v>6</v>
      </c>
      <c r="E47" s="20">
        <v>206</v>
      </c>
      <c r="F47" t="s">
        <v>169</v>
      </c>
      <c r="G47" s="11">
        <v>4</v>
      </c>
      <c r="H47" t="s">
        <v>60</v>
      </c>
      <c r="I47" t="s">
        <v>61</v>
      </c>
      <c r="J47">
        <f>$C$39*$I$39/Tabelle3[[#This Row],[Spieler]]</f>
        <v>28</v>
      </c>
      <c r="K47" s="7">
        <v>50</v>
      </c>
      <c r="L47" s="7">
        <f>Tabelle3[[#This Row],[Spieler]]*Tabelle3[[#This Row],[Züge p.S.]]*1.2</f>
        <v>360</v>
      </c>
      <c r="M47">
        <v>3</v>
      </c>
      <c r="N47" s="3"/>
    </row>
    <row r="48" spans="1:14" outlineLevel="1">
      <c r="A48">
        <v>3</v>
      </c>
      <c r="B48" s="12">
        <v>9</v>
      </c>
      <c r="C48">
        <v>7</v>
      </c>
      <c r="E48" s="20">
        <v>227</v>
      </c>
      <c r="F48" t="s">
        <v>170</v>
      </c>
      <c r="G48" s="11">
        <v>7</v>
      </c>
      <c r="H48" t="s">
        <v>60</v>
      </c>
      <c r="I48" t="s">
        <v>61</v>
      </c>
      <c r="J48">
        <f>$C$39*$I$39/Tabelle3[[#This Row],[Spieler]]</f>
        <v>24</v>
      </c>
      <c r="K48" s="7">
        <v>35</v>
      </c>
      <c r="L48" s="7">
        <f>Tabelle3[[#This Row],[Spieler]]*Tabelle3[[#This Row],[Züge p.S.]]*1.2</f>
        <v>294</v>
      </c>
      <c r="M48">
        <v>5</v>
      </c>
      <c r="N48" s="3"/>
    </row>
    <row r="49" spans="1:14" outlineLevel="1">
      <c r="A49">
        <v>3</v>
      </c>
      <c r="B49" s="12">
        <v>10</v>
      </c>
      <c r="C49">
        <v>7</v>
      </c>
      <c r="E49" s="20">
        <v>208</v>
      </c>
      <c r="F49" t="s">
        <v>171</v>
      </c>
      <c r="G49" s="11">
        <v>9</v>
      </c>
      <c r="H49" t="s">
        <v>60</v>
      </c>
      <c r="I49" t="s">
        <v>61</v>
      </c>
      <c r="J49">
        <f>$C$39*$I$39/Tabelle3[[#This Row],[Spieler]]</f>
        <v>24</v>
      </c>
      <c r="K49" s="7">
        <v>35</v>
      </c>
      <c r="L49" s="7">
        <f>Tabelle3[[#This Row],[Spieler]]*Tabelle3[[#This Row],[Züge p.S.]]*1.2</f>
        <v>294</v>
      </c>
      <c r="M49">
        <v>4</v>
      </c>
      <c r="N49" s="3"/>
    </row>
    <row r="50" spans="1:14" outlineLevel="1">
      <c r="A50">
        <v>3</v>
      </c>
      <c r="B50" s="12">
        <v>11</v>
      </c>
      <c r="C50">
        <v>7</v>
      </c>
      <c r="E50" s="20">
        <v>225</v>
      </c>
      <c r="F50" t="s">
        <v>172</v>
      </c>
      <c r="G50" s="11">
        <v>7</v>
      </c>
      <c r="H50" t="s">
        <v>60</v>
      </c>
      <c r="I50" t="s">
        <v>61</v>
      </c>
      <c r="J50">
        <f>$C$39*$I$39/Tabelle3[[#This Row],[Spieler]]</f>
        <v>24</v>
      </c>
      <c r="K50" s="7">
        <v>35</v>
      </c>
      <c r="L50" s="7">
        <f>Tabelle3[[#This Row],[Spieler]]*Tabelle3[[#This Row],[Züge p.S.]]*1.2</f>
        <v>294</v>
      </c>
      <c r="M50">
        <v>3</v>
      </c>
      <c r="N50" s="3"/>
    </row>
    <row r="51" spans="1:14" outlineLevel="1">
      <c r="A51">
        <v>3</v>
      </c>
      <c r="B51" s="12">
        <v>12</v>
      </c>
      <c r="C51">
        <v>4</v>
      </c>
      <c r="E51" s="20">
        <v>148</v>
      </c>
      <c r="F51" t="s">
        <v>173</v>
      </c>
      <c r="G51" s="11">
        <v>12</v>
      </c>
      <c r="H51" t="s">
        <v>60</v>
      </c>
      <c r="I51" t="s">
        <v>61</v>
      </c>
      <c r="J51">
        <f>$C$39*$I$39/Tabelle3[[#This Row],[Spieler]]</f>
        <v>42</v>
      </c>
      <c r="K51" s="7">
        <v>60</v>
      </c>
      <c r="L51" s="7">
        <f>Tabelle3[[#This Row],[Spieler]]*Tabelle3[[#This Row],[Züge p.S.]]*1.2</f>
        <v>288</v>
      </c>
      <c r="M51">
        <v>3</v>
      </c>
      <c r="N51" s="3"/>
    </row>
    <row r="52" spans="1:14" outlineLevel="1">
      <c r="A52">
        <v>3</v>
      </c>
      <c r="B52" s="12">
        <v>13</v>
      </c>
      <c r="C52">
        <v>4</v>
      </c>
      <c r="E52" s="20">
        <v>204</v>
      </c>
      <c r="F52" t="s">
        <v>174</v>
      </c>
      <c r="G52" s="11">
        <v>4</v>
      </c>
      <c r="H52" t="s">
        <v>60</v>
      </c>
      <c r="I52" t="s">
        <v>61</v>
      </c>
      <c r="J52">
        <f>$C$39*$I$39/Tabelle3[[#This Row],[Spieler]]</f>
        <v>42</v>
      </c>
      <c r="K52" s="7">
        <v>45</v>
      </c>
      <c r="L52" s="7">
        <f>Tabelle3[[#This Row],[Spieler]]*Tabelle3[[#This Row],[Züge p.S.]]*1.2</f>
        <v>216</v>
      </c>
      <c r="M52">
        <v>5</v>
      </c>
      <c r="N52" s="3"/>
    </row>
    <row r="53" spans="1:14" outlineLevel="1">
      <c r="A53">
        <v>3</v>
      </c>
      <c r="B53" s="12">
        <v>14</v>
      </c>
      <c r="C53">
        <v>7</v>
      </c>
      <c r="E53" s="20">
        <v>209</v>
      </c>
      <c r="F53" t="s">
        <v>175</v>
      </c>
      <c r="G53" s="11">
        <v>8</v>
      </c>
      <c r="H53" t="s">
        <v>60</v>
      </c>
      <c r="I53" t="s">
        <v>61</v>
      </c>
      <c r="J53">
        <f>$C$39*$I$39/Tabelle3[[#This Row],[Spieler]]</f>
        <v>24</v>
      </c>
      <c r="K53" s="7">
        <v>25</v>
      </c>
      <c r="L53" s="7">
        <f>Tabelle3[[#This Row],[Spieler]]*Tabelle3[[#This Row],[Züge p.S.]]*1.2</f>
        <v>210</v>
      </c>
      <c r="M53">
        <v>4</v>
      </c>
      <c r="N53" s="3"/>
    </row>
    <row r="54" spans="1:14" outlineLevel="1">
      <c r="A54">
        <v>3</v>
      </c>
      <c r="B54" s="12">
        <v>15</v>
      </c>
      <c r="C54">
        <v>4</v>
      </c>
      <c r="E54" s="20">
        <v>198</v>
      </c>
      <c r="F54" t="s">
        <v>176</v>
      </c>
      <c r="G54" s="11">
        <v>6</v>
      </c>
      <c r="H54" t="s">
        <v>60</v>
      </c>
      <c r="I54" t="s">
        <v>61</v>
      </c>
      <c r="J54">
        <f>$C$39*$I$39/Tabelle3[[#This Row],[Spieler]]</f>
        <v>42</v>
      </c>
      <c r="K54" s="7">
        <v>40</v>
      </c>
      <c r="L54" s="7">
        <f>Tabelle3[[#This Row],[Spieler]]*Tabelle3[[#This Row],[Züge p.S.]]*1.2</f>
        <v>192</v>
      </c>
      <c r="M54">
        <v>4</v>
      </c>
      <c r="N54" s="3"/>
    </row>
    <row r="55" spans="1:14" outlineLevel="1">
      <c r="A55">
        <v>3</v>
      </c>
      <c r="B55" s="12">
        <v>16</v>
      </c>
      <c r="C55">
        <v>3</v>
      </c>
      <c r="E55" s="20">
        <v>215</v>
      </c>
      <c r="F55" t="s">
        <v>177</v>
      </c>
      <c r="G55" s="11">
        <v>4</v>
      </c>
      <c r="H55" t="s">
        <v>60</v>
      </c>
      <c r="I55" t="s">
        <v>61</v>
      </c>
      <c r="J55">
        <f>$C$39*$I$39/Tabelle3[[#This Row],[Spieler]]</f>
        <v>56</v>
      </c>
      <c r="K55" s="7">
        <v>52</v>
      </c>
      <c r="L55" s="7">
        <f>Tabelle3[[#This Row],[Spieler]]*Tabelle3[[#This Row],[Züge p.S.]]*1.2</f>
        <v>187.2</v>
      </c>
      <c r="M55">
        <v>5</v>
      </c>
      <c r="N55" s="3"/>
    </row>
    <row r="56" spans="1:14" outlineLevel="1">
      <c r="A56">
        <v>3</v>
      </c>
      <c r="B56" s="12">
        <v>17</v>
      </c>
      <c r="C56">
        <v>3</v>
      </c>
      <c r="E56" s="20">
        <v>203</v>
      </c>
      <c r="F56" t="s">
        <v>178</v>
      </c>
      <c r="G56" s="11">
        <v>5</v>
      </c>
      <c r="H56" t="s">
        <v>60</v>
      </c>
      <c r="I56" t="s">
        <v>61</v>
      </c>
      <c r="J56">
        <f>$C$39*$I$39/Tabelle3[[#This Row],[Spieler]]</f>
        <v>56</v>
      </c>
      <c r="K56" s="7">
        <v>45</v>
      </c>
      <c r="L56" s="7">
        <f>Tabelle3[[#This Row],[Spieler]]*Tabelle3[[#This Row],[Züge p.S.]]*1.2</f>
        <v>162</v>
      </c>
      <c r="M56">
        <v>3</v>
      </c>
      <c r="N56" s="3"/>
    </row>
    <row r="57" spans="1:14" outlineLevel="1">
      <c r="A57">
        <v>3</v>
      </c>
      <c r="B57" s="6">
        <v>18</v>
      </c>
      <c r="C57">
        <v>4</v>
      </c>
      <c r="E57" s="20">
        <v>195</v>
      </c>
      <c r="F57" t="s">
        <v>179</v>
      </c>
      <c r="G57" s="11">
        <v>3</v>
      </c>
      <c r="H57" t="s">
        <v>60</v>
      </c>
      <c r="I57" t="s">
        <v>61</v>
      </c>
      <c r="J57">
        <f>$C$39*$I$39/Tabelle3[[#This Row],[Spieler]]</f>
        <v>42</v>
      </c>
      <c r="K57" s="7">
        <v>30</v>
      </c>
      <c r="L57" s="7">
        <f>Tabelle3[[#This Row],[Spieler]]*Tabelle3[[#This Row],[Züge p.S.]]*1.2</f>
        <v>144</v>
      </c>
      <c r="M57">
        <v>5</v>
      </c>
      <c r="N57" s="3"/>
    </row>
    <row r="58" spans="1:14" outlineLevel="1">
      <c r="A58">
        <v>3</v>
      </c>
      <c r="B58">
        <v>19</v>
      </c>
      <c r="C58">
        <v>4</v>
      </c>
      <c r="E58" s="20">
        <v>193</v>
      </c>
      <c r="F58" t="s">
        <v>180</v>
      </c>
      <c r="G58" s="11">
        <v>5</v>
      </c>
      <c r="H58" t="s">
        <v>60</v>
      </c>
      <c r="I58" t="s">
        <v>61</v>
      </c>
      <c r="J58">
        <f>$C$39*$I$39/Tabelle3[[#This Row],[Spieler]]</f>
        <v>42</v>
      </c>
      <c r="K58" s="7">
        <v>25</v>
      </c>
      <c r="L58" s="7">
        <f>Tabelle3[[#This Row],[Spieler]]*Tabelle3[[#This Row],[Züge p.S.]]*1.2</f>
        <v>120</v>
      </c>
      <c r="M58">
        <v>5</v>
      </c>
      <c r="N58" s="3"/>
    </row>
    <row r="59" spans="1:14" outlineLevel="1">
      <c r="A59">
        <v>3</v>
      </c>
      <c r="B59" s="6">
        <v>20</v>
      </c>
      <c r="C59">
        <v>3</v>
      </c>
      <c r="E59" s="20">
        <v>217</v>
      </c>
      <c r="F59" t="s">
        <v>181</v>
      </c>
      <c r="G59" s="11">
        <v>6</v>
      </c>
      <c r="H59" t="s">
        <v>60</v>
      </c>
      <c r="I59" t="s">
        <v>61</v>
      </c>
      <c r="J59">
        <f>$C$39*$I$39/Tabelle3[[#This Row],[Spieler]]</f>
        <v>56</v>
      </c>
      <c r="K59" s="7">
        <v>30</v>
      </c>
      <c r="L59" s="7">
        <f>Tabelle3[[#This Row],[Spieler]]*Tabelle3[[#This Row],[Züge p.S.]]*1.2</f>
        <v>108</v>
      </c>
      <c r="M59">
        <v>5</v>
      </c>
      <c r="N59" s="3"/>
    </row>
    <row r="60" spans="1:14" ht="18" thickBot="1">
      <c r="A60" s="13" t="s">
        <v>69</v>
      </c>
      <c r="B60" s="13">
        <v>20</v>
      </c>
      <c r="C60" s="13">
        <v>28</v>
      </c>
      <c r="D60" s="13"/>
      <c r="E60" s="42"/>
      <c r="F60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3 / 6 / 0 / 6 / 5 / 0 / 0 / 0</v>
      </c>
      <c r="G60" s="13"/>
      <c r="H60" s="13"/>
      <c r="I60" s="13">
        <v>6</v>
      </c>
      <c r="J60" s="13">
        <f>SUM(J61:J80)</f>
        <v>708</v>
      </c>
      <c r="K60" s="16" cm="1">
        <f t="array" ref="K60">SUM(K61:K80*$I$60)</f>
        <v>6390</v>
      </c>
      <c r="L60" s="16">
        <f>Tabelle3[[#This Row],[Spieler]]*Tabelle3[[#This Row],[Züge p.S.]]*1.2</f>
        <v>214704</v>
      </c>
      <c r="M60" s="13"/>
      <c r="N60" s="13"/>
    </row>
    <row r="61" spans="1:14" ht="15.75" outlineLevel="1" thickTop="1">
      <c r="A61">
        <v>4</v>
      </c>
      <c r="B61" s="9">
        <v>1</v>
      </c>
      <c r="C61" s="3">
        <v>7</v>
      </c>
      <c r="D61" s="3"/>
      <c r="E61" s="21">
        <v>61</v>
      </c>
      <c r="F61" t="s">
        <v>182</v>
      </c>
      <c r="G61" s="20">
        <v>9</v>
      </c>
      <c r="H61" t="s">
        <v>60</v>
      </c>
      <c r="I61" t="s">
        <v>61</v>
      </c>
      <c r="J61" s="3">
        <f>$C$60*$I$60/Tabelle3[[#This Row],[Spieler]]</f>
        <v>24</v>
      </c>
      <c r="K61" s="7">
        <v>40</v>
      </c>
      <c r="L61" s="7">
        <f>Tabelle3[[#This Row],[Spieler]]*Tabelle3[[#This Row],[Züge p.S.]]*1.2</f>
        <v>336</v>
      </c>
      <c r="M61" s="3"/>
      <c r="N61" s="3"/>
    </row>
    <row r="62" spans="1:14" outlineLevel="1">
      <c r="A62">
        <v>4</v>
      </c>
      <c r="B62" s="9">
        <v>2</v>
      </c>
      <c r="C62" s="3">
        <v>7</v>
      </c>
      <c r="D62" s="3"/>
      <c r="E62" s="21">
        <v>62</v>
      </c>
      <c r="F62" t="s">
        <v>183</v>
      </c>
      <c r="G62" s="21">
        <v>20</v>
      </c>
      <c r="H62" t="s">
        <v>60</v>
      </c>
      <c r="I62" t="s">
        <v>61</v>
      </c>
      <c r="J62" s="3">
        <f>$C$60*$I$60/Tabelle3[[#This Row],[Spieler]]</f>
        <v>24</v>
      </c>
      <c r="K62" s="7">
        <v>35</v>
      </c>
      <c r="L62" s="7">
        <f>Tabelle3[[#This Row],[Spieler]]*Tabelle3[[#This Row],[Züge p.S.]]*1.2</f>
        <v>294</v>
      </c>
      <c r="M62" s="3"/>
      <c r="N62" s="3"/>
    </row>
    <row r="63" spans="1:14" outlineLevel="1">
      <c r="A63">
        <v>4</v>
      </c>
      <c r="B63" s="9">
        <v>3</v>
      </c>
      <c r="C63" s="3">
        <v>7</v>
      </c>
      <c r="D63" s="3"/>
      <c r="E63" s="21">
        <v>63</v>
      </c>
      <c r="F63" t="s">
        <v>184</v>
      </c>
      <c r="G63" s="21">
        <v>100</v>
      </c>
      <c r="H63" t="s">
        <v>60</v>
      </c>
      <c r="I63" t="s">
        <v>61</v>
      </c>
      <c r="J63" s="3">
        <f>$C$60*$I$60/Tabelle3[[#This Row],[Spieler]]</f>
        <v>24</v>
      </c>
      <c r="K63" s="7">
        <v>35</v>
      </c>
      <c r="L63" s="7">
        <f>Tabelle3[[#This Row],[Spieler]]*Tabelle3[[#This Row],[Züge p.S.]]*1.2</f>
        <v>294</v>
      </c>
      <c r="M63" s="3"/>
      <c r="N63" s="3"/>
    </row>
    <row r="64" spans="1:14" outlineLevel="1">
      <c r="A64">
        <v>4</v>
      </c>
      <c r="B64" s="9">
        <v>4</v>
      </c>
      <c r="C64" s="3">
        <v>6</v>
      </c>
      <c r="D64" s="3"/>
      <c r="E64" s="21">
        <v>64</v>
      </c>
      <c r="F64" t="s">
        <v>185</v>
      </c>
      <c r="G64" s="21">
        <v>0</v>
      </c>
      <c r="H64" t="s">
        <v>60</v>
      </c>
      <c r="I64" t="s">
        <v>61</v>
      </c>
      <c r="J64" s="3">
        <f>$C$60*$I$60/Tabelle3[[#This Row],[Spieler]]</f>
        <v>28</v>
      </c>
      <c r="K64" s="7">
        <v>60</v>
      </c>
      <c r="L64" s="7">
        <f>Tabelle3[[#This Row],[Spieler]]*Tabelle3[[#This Row],[Züge p.S.]]*1.2</f>
        <v>432</v>
      </c>
      <c r="M64" s="3"/>
      <c r="N64" s="3"/>
    </row>
    <row r="65" spans="1:14" outlineLevel="1">
      <c r="A65">
        <v>4</v>
      </c>
      <c r="B65" s="9">
        <v>5</v>
      </c>
      <c r="C65" s="3">
        <v>6</v>
      </c>
      <c r="D65" s="3"/>
      <c r="E65" s="21">
        <v>65</v>
      </c>
      <c r="F65" t="s">
        <v>186</v>
      </c>
      <c r="G65" s="21">
        <v>3</v>
      </c>
      <c r="H65" t="s">
        <v>60</v>
      </c>
      <c r="I65" t="s">
        <v>61</v>
      </c>
      <c r="J65" s="3">
        <f>$C$60*$I$60/Tabelle3[[#This Row],[Spieler]]</f>
        <v>28</v>
      </c>
      <c r="K65" s="7">
        <v>60</v>
      </c>
      <c r="L65" s="7">
        <f>Tabelle3[[#This Row],[Spieler]]*Tabelle3[[#This Row],[Züge p.S.]]*1.2</f>
        <v>432</v>
      </c>
      <c r="M65" s="3"/>
      <c r="N65" s="3"/>
    </row>
    <row r="66" spans="1:14" outlineLevel="1">
      <c r="A66">
        <v>4</v>
      </c>
      <c r="B66" s="9">
        <v>6</v>
      </c>
      <c r="C66" s="3">
        <v>6</v>
      </c>
      <c r="D66" s="3"/>
      <c r="E66" s="21">
        <v>66</v>
      </c>
      <c r="F66" t="s">
        <v>187</v>
      </c>
      <c r="G66" s="22">
        <v>0</v>
      </c>
      <c r="H66" t="s">
        <v>60</v>
      </c>
      <c r="I66" t="s">
        <v>61</v>
      </c>
      <c r="J66" s="3">
        <f>$C$60*$I$60/Tabelle3[[#This Row],[Spieler]]</f>
        <v>28</v>
      </c>
      <c r="K66" s="7">
        <v>50</v>
      </c>
      <c r="L66" s="7">
        <f>Tabelle3[[#This Row],[Spieler]]*Tabelle3[[#This Row],[Züge p.S.]]*1.2</f>
        <v>360</v>
      </c>
      <c r="M66" s="3"/>
      <c r="N66" s="3"/>
    </row>
    <row r="67" spans="1:14" outlineLevel="1">
      <c r="A67">
        <v>4</v>
      </c>
      <c r="B67" s="9">
        <v>7</v>
      </c>
      <c r="C67" s="3">
        <v>6</v>
      </c>
      <c r="D67" s="3"/>
      <c r="E67" s="21">
        <v>67</v>
      </c>
      <c r="F67" t="s">
        <v>188</v>
      </c>
      <c r="G67" s="22">
        <v>1</v>
      </c>
      <c r="H67" t="s">
        <v>60</v>
      </c>
      <c r="I67" t="s">
        <v>61</v>
      </c>
      <c r="J67" s="3">
        <f>$C$60*$I$60/Tabelle3[[#This Row],[Spieler]]</f>
        <v>28</v>
      </c>
      <c r="K67" s="7">
        <v>40</v>
      </c>
      <c r="L67" s="7">
        <f>Tabelle3[[#This Row],[Spieler]]*Tabelle3[[#This Row],[Züge p.S.]]*1.2</f>
        <v>288</v>
      </c>
      <c r="M67" s="3"/>
      <c r="N67" s="3"/>
    </row>
    <row r="68" spans="1:14" outlineLevel="1">
      <c r="A68">
        <v>4</v>
      </c>
      <c r="B68" s="9">
        <v>8</v>
      </c>
      <c r="C68" s="3">
        <v>4</v>
      </c>
      <c r="D68" s="3"/>
      <c r="E68" s="21">
        <v>68</v>
      </c>
      <c r="F68" t="s">
        <v>189</v>
      </c>
      <c r="G68" s="21">
        <v>16</v>
      </c>
      <c r="H68" t="s">
        <v>60</v>
      </c>
      <c r="I68" t="s">
        <v>61</v>
      </c>
      <c r="J68" s="3">
        <f>$C$60*$I$60/Tabelle3[[#This Row],[Spieler]]</f>
        <v>42</v>
      </c>
      <c r="K68" s="7">
        <v>70</v>
      </c>
      <c r="L68" s="7">
        <f>Tabelle3[[#This Row],[Spieler]]*Tabelle3[[#This Row],[Züge p.S.]]*1.2</f>
        <v>336</v>
      </c>
      <c r="M68" s="3"/>
      <c r="N68" s="3"/>
    </row>
    <row r="69" spans="1:14" outlineLevel="1">
      <c r="A69">
        <v>4</v>
      </c>
      <c r="B69" s="9">
        <v>9</v>
      </c>
      <c r="C69" s="3">
        <v>4</v>
      </c>
      <c r="D69" s="3"/>
      <c r="E69" s="21">
        <v>69</v>
      </c>
      <c r="F69" t="s">
        <v>190</v>
      </c>
      <c r="G69" s="21">
        <v>0</v>
      </c>
      <c r="H69" t="s">
        <v>60</v>
      </c>
      <c r="I69" t="s">
        <v>61</v>
      </c>
      <c r="J69" s="3">
        <f>$C$60*$I$60/Tabelle3[[#This Row],[Spieler]]</f>
        <v>42</v>
      </c>
      <c r="K69" s="7">
        <v>70</v>
      </c>
      <c r="L69" s="7">
        <f>Tabelle3[[#This Row],[Spieler]]*Tabelle3[[#This Row],[Züge p.S.]]*1.2</f>
        <v>336</v>
      </c>
      <c r="M69" s="3"/>
      <c r="N69" s="3"/>
    </row>
    <row r="70" spans="1:14" outlineLevel="1">
      <c r="A70">
        <v>4</v>
      </c>
      <c r="B70" s="9">
        <v>10</v>
      </c>
      <c r="C70" s="3">
        <v>4</v>
      </c>
      <c r="D70" s="3"/>
      <c r="E70" s="21">
        <v>70</v>
      </c>
      <c r="F70" t="s">
        <v>191</v>
      </c>
      <c r="G70" s="22">
        <v>2</v>
      </c>
      <c r="H70" t="s">
        <v>60</v>
      </c>
      <c r="I70" t="s">
        <v>61</v>
      </c>
      <c r="J70" s="3">
        <f>$C$60*$I$60/Tabelle3[[#This Row],[Spieler]]</f>
        <v>42</v>
      </c>
      <c r="K70" s="7">
        <v>70</v>
      </c>
      <c r="L70" s="7">
        <f>Tabelle3[[#This Row],[Spieler]]*Tabelle3[[#This Row],[Züge p.S.]]*1.2</f>
        <v>336</v>
      </c>
      <c r="M70" s="3"/>
      <c r="N70" s="3"/>
    </row>
    <row r="71" spans="1:14" outlineLevel="1">
      <c r="A71">
        <v>4</v>
      </c>
      <c r="B71" s="9">
        <v>11</v>
      </c>
      <c r="C71" s="3">
        <v>7</v>
      </c>
      <c r="D71" s="3"/>
      <c r="E71" s="21">
        <v>71</v>
      </c>
      <c r="F71" t="s">
        <v>192</v>
      </c>
      <c r="G71" s="22">
        <v>1</v>
      </c>
      <c r="H71" t="s">
        <v>60</v>
      </c>
      <c r="I71" t="s">
        <v>61</v>
      </c>
      <c r="J71" s="3">
        <f>$C$60*$I$60/Tabelle3[[#This Row],[Spieler]]</f>
        <v>24</v>
      </c>
      <c r="K71" s="7">
        <v>35</v>
      </c>
      <c r="L71" s="7">
        <f>Tabelle3[[#This Row],[Spieler]]*Tabelle3[[#This Row],[Züge p.S.]]*1.2</f>
        <v>294</v>
      </c>
      <c r="M71" s="3"/>
      <c r="N71" s="3"/>
    </row>
    <row r="72" spans="1:14" outlineLevel="1">
      <c r="A72">
        <v>4</v>
      </c>
      <c r="B72" s="9">
        <v>12</v>
      </c>
      <c r="C72" s="3">
        <v>6</v>
      </c>
      <c r="D72" s="3"/>
      <c r="E72" s="21">
        <v>72</v>
      </c>
      <c r="F72" t="s">
        <v>193</v>
      </c>
      <c r="G72" s="22">
        <v>1</v>
      </c>
      <c r="H72" t="s">
        <v>60</v>
      </c>
      <c r="I72" t="s">
        <v>61</v>
      </c>
      <c r="J72" s="3">
        <f>$C$60*$I$60/Tabelle3[[#This Row],[Spieler]]</f>
        <v>28</v>
      </c>
      <c r="K72" s="7">
        <v>40</v>
      </c>
      <c r="L72" s="7">
        <f>Tabelle3[[#This Row],[Spieler]]*Tabelle3[[#This Row],[Züge p.S.]]*1.2</f>
        <v>288</v>
      </c>
      <c r="M72" s="3"/>
      <c r="N72" s="3"/>
    </row>
    <row r="73" spans="1:14" outlineLevel="1">
      <c r="A73">
        <v>4</v>
      </c>
      <c r="B73" s="9">
        <v>13</v>
      </c>
      <c r="C73" s="3">
        <v>4</v>
      </c>
      <c r="D73" s="3"/>
      <c r="E73" s="21">
        <v>73</v>
      </c>
      <c r="F73" t="s">
        <v>194</v>
      </c>
      <c r="G73" s="21">
        <v>2</v>
      </c>
      <c r="H73" t="s">
        <v>60</v>
      </c>
      <c r="I73" t="s">
        <v>61</v>
      </c>
      <c r="J73" s="3">
        <f>$C$60*$I$60/Tabelle3[[#This Row],[Spieler]]</f>
        <v>42</v>
      </c>
      <c r="K73" s="7">
        <v>65</v>
      </c>
      <c r="L73" s="7">
        <f>Tabelle3[[#This Row],[Spieler]]*Tabelle3[[#This Row],[Züge p.S.]]*1.2</f>
        <v>312</v>
      </c>
      <c r="M73" s="3"/>
      <c r="N73" s="3"/>
    </row>
    <row r="74" spans="1:14" outlineLevel="1">
      <c r="A74">
        <v>4</v>
      </c>
      <c r="B74" s="9">
        <v>14</v>
      </c>
      <c r="C74" s="3">
        <v>7</v>
      </c>
      <c r="D74" s="3"/>
      <c r="E74" s="21">
        <v>74</v>
      </c>
      <c r="F74" t="s">
        <v>195</v>
      </c>
      <c r="G74" s="21">
        <v>6</v>
      </c>
      <c r="H74" t="s">
        <v>60</v>
      </c>
      <c r="I74" t="s">
        <v>61</v>
      </c>
      <c r="J74" s="3">
        <f>$C$60*$I$60/Tabelle3[[#This Row],[Spieler]]</f>
        <v>24</v>
      </c>
      <c r="K74" s="7">
        <v>45</v>
      </c>
      <c r="L74" s="7">
        <f>Tabelle3[[#This Row],[Spieler]]*Tabelle3[[#This Row],[Züge p.S.]]*1.2</f>
        <v>378</v>
      </c>
      <c r="M74" s="3"/>
      <c r="N74" s="3"/>
    </row>
    <row r="75" spans="1:14" outlineLevel="1">
      <c r="A75">
        <v>4</v>
      </c>
      <c r="B75" s="9">
        <v>15</v>
      </c>
      <c r="C75" s="3">
        <v>3</v>
      </c>
      <c r="D75" s="3"/>
      <c r="E75" s="21">
        <v>75</v>
      </c>
      <c r="F75" t="s">
        <v>196</v>
      </c>
      <c r="G75" s="21">
        <v>4</v>
      </c>
      <c r="H75" t="s">
        <v>60</v>
      </c>
      <c r="I75" t="s">
        <v>61</v>
      </c>
      <c r="J75" s="3">
        <f>$C$60*$I$60/Tabelle3[[#This Row],[Spieler]]</f>
        <v>56</v>
      </c>
      <c r="K75" s="7">
        <v>60</v>
      </c>
      <c r="L75" s="7">
        <f>Tabelle3[[#This Row],[Spieler]]*Tabelle3[[#This Row],[Züge p.S.]]*1.2</f>
        <v>216</v>
      </c>
      <c r="M75" s="3"/>
      <c r="N75" s="3"/>
    </row>
    <row r="76" spans="1:14" outlineLevel="1">
      <c r="A76">
        <v>4</v>
      </c>
      <c r="B76" s="9">
        <v>16</v>
      </c>
      <c r="C76" s="3">
        <v>3</v>
      </c>
      <c r="D76" s="3"/>
      <c r="E76" s="21">
        <v>76</v>
      </c>
      <c r="F76" t="s">
        <v>197</v>
      </c>
      <c r="G76" s="22">
        <v>0</v>
      </c>
      <c r="H76" t="s">
        <v>60</v>
      </c>
      <c r="I76" t="s">
        <v>61</v>
      </c>
      <c r="J76" s="3">
        <f>$C$60*$I$60/Tabelle3[[#This Row],[Spieler]]</f>
        <v>56</v>
      </c>
      <c r="K76" s="7">
        <v>70</v>
      </c>
      <c r="L76" s="7">
        <f>Tabelle3[[#This Row],[Spieler]]*Tabelle3[[#This Row],[Züge p.S.]]*1.2</f>
        <v>252</v>
      </c>
      <c r="M76" s="3"/>
      <c r="N76" s="3"/>
    </row>
    <row r="77" spans="1:14" outlineLevel="1">
      <c r="A77">
        <v>4</v>
      </c>
      <c r="B77" s="9">
        <v>17</v>
      </c>
      <c r="C77" s="3">
        <v>6</v>
      </c>
      <c r="D77" s="3"/>
      <c r="E77" s="21">
        <v>77</v>
      </c>
      <c r="F77" t="s">
        <v>198</v>
      </c>
      <c r="G77" s="21">
        <v>9</v>
      </c>
      <c r="H77" t="s">
        <v>60</v>
      </c>
      <c r="I77" t="s">
        <v>61</v>
      </c>
      <c r="J77" s="3">
        <f>$C$60*$I$60/Tabelle3[[#This Row],[Spieler]]</f>
        <v>28</v>
      </c>
      <c r="K77" s="7">
        <v>35</v>
      </c>
      <c r="L77" s="7">
        <f>Tabelle3[[#This Row],[Spieler]]*Tabelle3[[#This Row],[Züge p.S.]]*1.2</f>
        <v>252</v>
      </c>
      <c r="M77" s="3"/>
      <c r="N77" s="3"/>
    </row>
    <row r="78" spans="1:14" outlineLevel="1">
      <c r="A78">
        <v>4</v>
      </c>
      <c r="B78" s="9">
        <v>18</v>
      </c>
      <c r="C78" s="3">
        <v>4</v>
      </c>
      <c r="D78" s="3"/>
      <c r="E78" s="21">
        <v>78</v>
      </c>
      <c r="F78" t="s">
        <v>199</v>
      </c>
      <c r="G78" s="22">
        <v>0</v>
      </c>
      <c r="H78" t="s">
        <v>60</v>
      </c>
      <c r="I78" t="s">
        <v>61</v>
      </c>
      <c r="J78" s="3">
        <f>$C$60*$I$60/Tabelle3[[#This Row],[Spieler]]</f>
        <v>42</v>
      </c>
      <c r="K78" s="7">
        <v>55</v>
      </c>
      <c r="L78" s="7">
        <f>Tabelle3[[#This Row],[Spieler]]*Tabelle3[[#This Row],[Züge p.S.]]*1.2</f>
        <v>264</v>
      </c>
      <c r="M78" s="3"/>
      <c r="N78" s="3"/>
    </row>
    <row r="79" spans="1:14" outlineLevel="1">
      <c r="A79">
        <v>4</v>
      </c>
      <c r="B79" s="9">
        <v>19</v>
      </c>
      <c r="C79" s="3">
        <v>4</v>
      </c>
      <c r="D79" s="3"/>
      <c r="E79" s="21">
        <v>79</v>
      </c>
      <c r="F79" t="s">
        <v>200</v>
      </c>
      <c r="G79" s="21">
        <v>7</v>
      </c>
      <c r="H79" t="s">
        <v>60</v>
      </c>
      <c r="I79" t="s">
        <v>61</v>
      </c>
      <c r="J79" s="3">
        <f>$C$60*$I$60/Tabelle3[[#This Row],[Spieler]]</f>
        <v>42</v>
      </c>
      <c r="K79" s="7">
        <v>45</v>
      </c>
      <c r="L79" s="7">
        <f>Tabelle3[[#This Row],[Spieler]]*Tabelle3[[#This Row],[Züge p.S.]]*1.2</f>
        <v>216</v>
      </c>
      <c r="M79" s="3"/>
      <c r="N79" s="3"/>
    </row>
    <row r="80" spans="1:14" outlineLevel="1">
      <c r="A80">
        <v>4</v>
      </c>
      <c r="B80" s="9">
        <v>20</v>
      </c>
      <c r="C80" s="3">
        <v>3</v>
      </c>
      <c r="D80" s="3"/>
      <c r="E80" s="21">
        <v>80</v>
      </c>
      <c r="F80" t="s">
        <v>201</v>
      </c>
      <c r="G80" s="22">
        <v>1</v>
      </c>
      <c r="H80" t="s">
        <v>60</v>
      </c>
      <c r="I80" t="s">
        <v>61</v>
      </c>
      <c r="J80" s="3">
        <f>$C$60*$I$60/Tabelle3[[#This Row],[Spieler]]</f>
        <v>56</v>
      </c>
      <c r="K80" s="7">
        <v>85</v>
      </c>
      <c r="L80" s="7">
        <f>Tabelle3[[#This Row],[Spieler]]*Tabelle3[[#This Row],[Züge p.S.]]*1.2</f>
        <v>306</v>
      </c>
      <c r="M80" s="3"/>
      <c r="N80" s="3"/>
    </row>
    <row r="81" spans="1:14" ht="18" thickBot="1">
      <c r="A81" s="13" t="s">
        <v>74</v>
      </c>
      <c r="B81" s="13">
        <v>25</v>
      </c>
      <c r="C81" s="13">
        <v>30</v>
      </c>
      <c r="D81" s="13"/>
      <c r="E81" s="42"/>
      <c r="F81" s="56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3 / 7 / 9 / 6 / 0 / 0 / 0 / 0</v>
      </c>
      <c r="G81" s="13"/>
      <c r="H81" s="13"/>
      <c r="I81" s="13">
        <v>6</v>
      </c>
      <c r="J81" s="13">
        <f>SUM(J82:J106)</f>
        <v>999</v>
      </c>
      <c r="K81" s="16" cm="1">
        <f t="array" ref="K81">SUM(K82:K106*$I$81)</f>
        <v>12210</v>
      </c>
      <c r="L81" s="16">
        <f>Tabelle3[[#This Row],[Spieler]]*Tabelle3[[#This Row],[Züge p.S.]]*1.2</f>
        <v>439560</v>
      </c>
      <c r="M81" s="13"/>
      <c r="N81" s="13"/>
    </row>
    <row r="82" spans="1:14" ht="15.75" outlineLevel="1" thickTop="1">
      <c r="A82">
        <v>5</v>
      </c>
      <c r="B82" s="17">
        <v>1</v>
      </c>
      <c r="C82" s="23">
        <v>5</v>
      </c>
      <c r="D82" s="23"/>
      <c r="E82" s="43">
        <v>96</v>
      </c>
      <c r="F82" t="s">
        <v>202</v>
      </c>
      <c r="G82" s="23">
        <v>13</v>
      </c>
      <c r="H82" s="23" t="s">
        <v>60</v>
      </c>
      <c r="I82" s="23" t="s">
        <v>61</v>
      </c>
      <c r="J82" s="3">
        <f>$C$81*$I$81/Tabelle3[[#This Row],[Spieler]]</f>
        <v>36</v>
      </c>
      <c r="K82" s="7">
        <v>120</v>
      </c>
      <c r="L82" s="7">
        <f>Tabelle3[[#This Row],[Spieler]]*Tabelle3[[#This Row],[Züge p.S.]]*1.2</f>
        <v>720</v>
      </c>
      <c r="M82" s="23">
        <v>3</v>
      </c>
      <c r="N82" s="23"/>
    </row>
    <row r="83" spans="1:14" outlineLevel="1">
      <c r="A83">
        <v>5</v>
      </c>
      <c r="B83" s="17">
        <v>2</v>
      </c>
      <c r="C83" s="23">
        <v>5</v>
      </c>
      <c r="D83" s="23"/>
      <c r="E83" s="43">
        <v>237</v>
      </c>
      <c r="F83" t="s">
        <v>203</v>
      </c>
      <c r="G83" s="23">
        <v>1</v>
      </c>
      <c r="H83" s="23" t="s">
        <v>60</v>
      </c>
      <c r="I83" s="23" t="s">
        <v>61</v>
      </c>
      <c r="J83" s="3">
        <f>$C$81*$I$81/Tabelle3[[#This Row],[Spieler]]</f>
        <v>36</v>
      </c>
      <c r="K83" s="7">
        <v>140</v>
      </c>
      <c r="L83" s="7">
        <f>Tabelle3[[#This Row],[Spieler]]*Tabelle3[[#This Row],[Züge p.S.]]*1.2</f>
        <v>840</v>
      </c>
      <c r="M83" s="23">
        <v>4</v>
      </c>
      <c r="N83" s="23"/>
    </row>
    <row r="84" spans="1:14" outlineLevel="1">
      <c r="A84">
        <v>5</v>
      </c>
      <c r="B84" s="17">
        <v>3</v>
      </c>
      <c r="C84" s="23">
        <v>5</v>
      </c>
      <c r="D84" s="23"/>
      <c r="E84" s="43">
        <v>241</v>
      </c>
      <c r="F84" t="s">
        <v>204</v>
      </c>
      <c r="G84" s="23">
        <v>11</v>
      </c>
      <c r="H84" s="23" t="s">
        <v>60</v>
      </c>
      <c r="I84" s="23" t="s">
        <v>61</v>
      </c>
      <c r="J84" s="3">
        <f>$C$81*$I$81/Tabelle3[[#This Row],[Spieler]]</f>
        <v>36</v>
      </c>
      <c r="K84" s="7">
        <v>110</v>
      </c>
      <c r="L84" s="7">
        <f>Tabelle3[[#This Row],[Spieler]]*Tabelle3[[#This Row],[Züge p.S.]]*1.2</f>
        <v>660</v>
      </c>
      <c r="M84" s="23">
        <v>3</v>
      </c>
      <c r="N84" s="23"/>
    </row>
    <row r="85" spans="1:14" outlineLevel="1">
      <c r="A85">
        <v>5</v>
      </c>
      <c r="B85" s="17">
        <v>4</v>
      </c>
      <c r="C85" s="25">
        <v>6</v>
      </c>
      <c r="D85" s="25"/>
      <c r="E85" s="44">
        <v>238</v>
      </c>
      <c r="F85" t="s">
        <v>205</v>
      </c>
      <c r="G85" s="25">
        <v>0</v>
      </c>
      <c r="H85" s="25" t="s">
        <v>60</v>
      </c>
      <c r="I85" s="25" t="s">
        <v>61</v>
      </c>
      <c r="J85" s="3">
        <f>$C$81*$I$81/Tabelle3[[#This Row],[Spieler]]</f>
        <v>30</v>
      </c>
      <c r="K85" s="24">
        <v>100</v>
      </c>
      <c r="L85" s="7">
        <f>Tabelle3[[#This Row],[Spieler]]*Tabelle3[[#This Row],[Züge p.S.]]*1.2</f>
        <v>720</v>
      </c>
      <c r="M85" s="23">
        <v>2</v>
      </c>
      <c r="N85" s="23"/>
    </row>
    <row r="86" spans="1:14" outlineLevel="1">
      <c r="A86">
        <v>5</v>
      </c>
      <c r="B86" s="17">
        <v>5</v>
      </c>
      <c r="C86" s="23">
        <v>6</v>
      </c>
      <c r="D86" s="23"/>
      <c r="E86" s="43">
        <v>125</v>
      </c>
      <c r="F86" t="s">
        <v>206</v>
      </c>
      <c r="G86" s="23">
        <v>15</v>
      </c>
      <c r="H86" s="23" t="s">
        <v>60</v>
      </c>
      <c r="I86" s="23" t="s">
        <v>61</v>
      </c>
      <c r="J86" s="3">
        <f>$C$81*$I$81/Tabelle3[[#This Row],[Spieler]]</f>
        <v>30</v>
      </c>
      <c r="K86" s="7">
        <v>100</v>
      </c>
      <c r="L86" s="7">
        <f>Tabelle3[[#This Row],[Spieler]]*Tabelle3[[#This Row],[Züge p.S.]]*1.2</f>
        <v>720</v>
      </c>
      <c r="M86" s="23">
        <v>2</v>
      </c>
      <c r="N86" s="23"/>
    </row>
    <row r="87" spans="1:14" outlineLevel="1">
      <c r="A87">
        <v>5</v>
      </c>
      <c r="B87" s="17">
        <v>6</v>
      </c>
      <c r="C87" s="23">
        <v>5</v>
      </c>
      <c r="D87" s="23"/>
      <c r="E87" s="43">
        <v>242</v>
      </c>
      <c r="F87" t="s">
        <v>207</v>
      </c>
      <c r="G87" s="23">
        <v>27</v>
      </c>
      <c r="H87" s="23" t="s">
        <v>60</v>
      </c>
      <c r="I87" s="23" t="s">
        <v>61</v>
      </c>
      <c r="J87" s="3">
        <f>$C$81*$I$81/Tabelle3[[#This Row],[Spieler]]</f>
        <v>36</v>
      </c>
      <c r="K87" s="7">
        <v>120</v>
      </c>
      <c r="L87" s="7">
        <f>Tabelle3[[#This Row],[Spieler]]*Tabelle3[[#This Row],[Züge p.S.]]*1.2</f>
        <v>720</v>
      </c>
      <c r="M87" s="23">
        <v>3</v>
      </c>
      <c r="N87" s="23"/>
    </row>
    <row r="88" spans="1:14" outlineLevel="1">
      <c r="A88">
        <v>5</v>
      </c>
      <c r="B88" s="17">
        <v>7</v>
      </c>
      <c r="C88" s="23">
        <v>5</v>
      </c>
      <c r="D88" s="23"/>
      <c r="E88" s="43">
        <v>10008</v>
      </c>
      <c r="F88" t="s">
        <v>208</v>
      </c>
      <c r="G88" s="23">
        <v>1</v>
      </c>
      <c r="H88" s="23" t="s">
        <v>60</v>
      </c>
      <c r="I88" s="23" t="s">
        <v>61</v>
      </c>
      <c r="J88" s="3">
        <f>$C$81*$I$81/Tabelle3[[#This Row],[Spieler]]</f>
        <v>36</v>
      </c>
      <c r="K88" s="7">
        <v>100</v>
      </c>
      <c r="L88" s="7">
        <f>Tabelle3[[#This Row],[Spieler]]*Tabelle3[[#This Row],[Züge p.S.]]*1.2</f>
        <v>600</v>
      </c>
      <c r="M88" s="23">
        <v>5</v>
      </c>
      <c r="N88" s="23"/>
    </row>
    <row r="89" spans="1:14" outlineLevel="1">
      <c r="A89">
        <v>5</v>
      </c>
      <c r="B89" s="17">
        <v>8</v>
      </c>
      <c r="C89" s="23">
        <v>4</v>
      </c>
      <c r="D89" s="23"/>
      <c r="E89" s="43">
        <v>230</v>
      </c>
      <c r="F89" t="s">
        <v>209</v>
      </c>
      <c r="G89" s="23">
        <v>42</v>
      </c>
      <c r="H89" s="23" t="s">
        <v>60</v>
      </c>
      <c r="I89" s="23" t="s">
        <v>61</v>
      </c>
      <c r="J89" s="3">
        <f>$C$81*$I$81/Tabelle3[[#This Row],[Spieler]]</f>
        <v>45</v>
      </c>
      <c r="K89" s="7">
        <v>140</v>
      </c>
      <c r="L89" s="7">
        <f>Tabelle3[[#This Row],[Spieler]]*Tabelle3[[#This Row],[Züge p.S.]]*1.2</f>
        <v>672</v>
      </c>
      <c r="M89" s="23">
        <v>3</v>
      </c>
      <c r="N89" s="23"/>
    </row>
    <row r="90" spans="1:14" outlineLevel="1">
      <c r="A90">
        <v>5</v>
      </c>
      <c r="B90" s="17">
        <v>9</v>
      </c>
      <c r="C90" s="25">
        <v>6</v>
      </c>
      <c r="D90" s="25"/>
      <c r="E90" s="44">
        <v>175</v>
      </c>
      <c r="F90" t="s">
        <v>210</v>
      </c>
      <c r="G90" s="25">
        <v>17</v>
      </c>
      <c r="H90" s="25" t="s">
        <v>60</v>
      </c>
      <c r="I90" s="25" t="s">
        <v>61</v>
      </c>
      <c r="J90" s="3">
        <f>$C$81*$I$81/Tabelle3[[#This Row],[Spieler]]</f>
        <v>30</v>
      </c>
      <c r="K90" s="24">
        <v>90</v>
      </c>
      <c r="L90" s="7">
        <f>Tabelle3[[#This Row],[Spieler]]*Tabelle3[[#This Row],[Züge p.S.]]*1.2</f>
        <v>648</v>
      </c>
      <c r="M90" s="23">
        <v>4</v>
      </c>
      <c r="N90" s="23"/>
    </row>
    <row r="91" spans="1:14" outlineLevel="1">
      <c r="A91">
        <v>5</v>
      </c>
      <c r="B91" s="17">
        <v>10</v>
      </c>
      <c r="C91" s="23">
        <v>4</v>
      </c>
      <c r="D91" s="23"/>
      <c r="E91" s="43">
        <v>234</v>
      </c>
      <c r="F91" t="s">
        <v>211</v>
      </c>
      <c r="G91" s="23">
        <v>4</v>
      </c>
      <c r="H91" s="23" t="s">
        <v>60</v>
      </c>
      <c r="I91" s="23" t="s">
        <v>61</v>
      </c>
      <c r="J91" s="3">
        <f>$C$81*$I$81/Tabelle3[[#This Row],[Spieler]]</f>
        <v>45</v>
      </c>
      <c r="K91" s="7">
        <v>135</v>
      </c>
      <c r="L91" s="7">
        <f>Tabelle3[[#This Row],[Spieler]]*Tabelle3[[#This Row],[Züge p.S.]]*1.2</f>
        <v>648</v>
      </c>
      <c r="M91" s="23">
        <v>5</v>
      </c>
      <c r="N91" s="23"/>
    </row>
    <row r="92" spans="1:14" outlineLevel="1">
      <c r="A92">
        <v>5</v>
      </c>
      <c r="B92" s="17">
        <v>11</v>
      </c>
      <c r="C92" s="23">
        <v>5</v>
      </c>
      <c r="D92" s="23"/>
      <c r="E92" s="43">
        <v>10006</v>
      </c>
      <c r="F92" t="s">
        <v>212</v>
      </c>
      <c r="G92" s="23">
        <v>11</v>
      </c>
      <c r="H92" s="23" t="s">
        <v>60</v>
      </c>
      <c r="I92" s="23" t="s">
        <v>61</v>
      </c>
      <c r="J92" s="3">
        <f>$C$81*$I$81/Tabelle3[[#This Row],[Spieler]]</f>
        <v>36</v>
      </c>
      <c r="K92" s="7">
        <v>90</v>
      </c>
      <c r="L92" s="7">
        <f>Tabelle3[[#This Row],[Spieler]]*Tabelle3[[#This Row],[Züge p.S.]]*1.2</f>
        <v>540</v>
      </c>
      <c r="M92" s="23">
        <v>3</v>
      </c>
      <c r="N92" s="23"/>
    </row>
    <row r="93" spans="1:14" outlineLevel="1">
      <c r="A93">
        <v>5</v>
      </c>
      <c r="B93" s="17">
        <v>12</v>
      </c>
      <c r="C93" s="23">
        <v>4</v>
      </c>
      <c r="D93" s="23"/>
      <c r="E93" s="43">
        <v>122</v>
      </c>
      <c r="F93" t="s">
        <v>213</v>
      </c>
      <c r="G93" s="23">
        <v>1</v>
      </c>
      <c r="H93" s="23" t="s">
        <v>60</v>
      </c>
      <c r="I93" s="23" t="s">
        <v>61</v>
      </c>
      <c r="J93" s="3">
        <f>$C$81*$I$81/Tabelle3[[#This Row],[Spieler]]</f>
        <v>45</v>
      </c>
      <c r="K93" s="7">
        <v>115</v>
      </c>
      <c r="L93" s="7">
        <f>Tabelle3[[#This Row],[Spieler]]*Tabelle3[[#This Row],[Züge p.S.]]*1.2</f>
        <v>552</v>
      </c>
      <c r="M93" s="23">
        <v>3</v>
      </c>
      <c r="N93" s="23" t="s">
        <v>64</v>
      </c>
    </row>
    <row r="94" spans="1:14" outlineLevel="1">
      <c r="A94">
        <v>5</v>
      </c>
      <c r="B94" s="17">
        <v>13</v>
      </c>
      <c r="C94" s="23">
        <v>5</v>
      </c>
      <c r="D94" s="23"/>
      <c r="E94" s="43">
        <v>188</v>
      </c>
      <c r="F94" t="s">
        <v>147</v>
      </c>
      <c r="G94" s="23">
        <v>10</v>
      </c>
      <c r="H94" s="23" t="s">
        <v>60</v>
      </c>
      <c r="I94" s="23" t="s">
        <v>61</v>
      </c>
      <c r="J94" s="3">
        <f>$C$81*$I$81/Tabelle3[[#This Row],[Spieler]]</f>
        <v>36</v>
      </c>
      <c r="K94" s="7">
        <v>70</v>
      </c>
      <c r="L94" s="7">
        <f>Tabelle3[[#This Row],[Spieler]]*Tabelle3[[#This Row],[Züge p.S.]]*1.2</f>
        <v>420</v>
      </c>
      <c r="M94" s="23">
        <v>2</v>
      </c>
      <c r="N94" s="23"/>
    </row>
    <row r="95" spans="1:14" outlineLevel="1">
      <c r="A95">
        <v>5</v>
      </c>
      <c r="B95" s="17">
        <v>14</v>
      </c>
      <c r="C95" s="23">
        <v>6</v>
      </c>
      <c r="D95" s="23"/>
      <c r="E95" s="43">
        <v>173</v>
      </c>
      <c r="F95" t="s">
        <v>214</v>
      </c>
      <c r="G95" s="23">
        <v>5</v>
      </c>
      <c r="H95" s="23" t="s">
        <v>60</v>
      </c>
      <c r="I95" s="23" t="s">
        <v>61</v>
      </c>
      <c r="J95" s="3">
        <f>$C$81*$I$81/Tabelle3[[#This Row],[Spieler]]</f>
        <v>30</v>
      </c>
      <c r="K95" s="7">
        <v>60</v>
      </c>
      <c r="L95" s="7">
        <f>Tabelle3[[#This Row],[Spieler]]*Tabelle3[[#This Row],[Züge p.S.]]*1.2</f>
        <v>432</v>
      </c>
      <c r="M95" s="23">
        <v>1</v>
      </c>
      <c r="N95" s="23"/>
    </row>
    <row r="96" spans="1:14" outlineLevel="1">
      <c r="A96">
        <v>5</v>
      </c>
      <c r="B96" s="17">
        <v>15</v>
      </c>
      <c r="C96" s="23">
        <v>4</v>
      </c>
      <c r="D96" s="23"/>
      <c r="E96" s="43">
        <v>236</v>
      </c>
      <c r="F96" t="s">
        <v>215</v>
      </c>
      <c r="G96" s="23">
        <v>13</v>
      </c>
      <c r="H96" s="23" t="s">
        <v>60</v>
      </c>
      <c r="I96" s="23" t="s">
        <v>61</v>
      </c>
      <c r="J96" s="3">
        <f>$C$81*$I$81/Tabelle3[[#This Row],[Spieler]]</f>
        <v>45</v>
      </c>
      <c r="K96" s="7">
        <v>90</v>
      </c>
      <c r="L96" s="7">
        <f>Tabelle3[[#This Row],[Spieler]]*Tabelle3[[#This Row],[Züge p.S.]]*1.2</f>
        <v>432</v>
      </c>
      <c r="M96" s="23">
        <v>4</v>
      </c>
      <c r="N96" s="23"/>
    </row>
    <row r="97" spans="1:14" outlineLevel="1">
      <c r="A97">
        <v>5</v>
      </c>
      <c r="B97" s="17">
        <v>16</v>
      </c>
      <c r="C97" s="23">
        <v>6</v>
      </c>
      <c r="D97" s="23"/>
      <c r="E97" s="43">
        <v>10015</v>
      </c>
      <c r="F97" t="s">
        <v>216</v>
      </c>
      <c r="G97" s="23">
        <v>7</v>
      </c>
      <c r="H97" s="23" t="s">
        <v>60</v>
      </c>
      <c r="I97" s="23" t="s">
        <v>61</v>
      </c>
      <c r="J97" s="3">
        <f>$C$81*$I$81/Tabelle3[[#This Row],[Spieler]]</f>
        <v>30</v>
      </c>
      <c r="K97" s="7">
        <v>50</v>
      </c>
      <c r="L97" s="7">
        <f>Tabelle3[[#This Row],[Spieler]]*Tabelle3[[#This Row],[Züge p.S.]]*1.2</f>
        <v>360</v>
      </c>
      <c r="M97" s="23">
        <v>4</v>
      </c>
      <c r="N97" s="23"/>
    </row>
    <row r="98" spans="1:14" outlineLevel="1">
      <c r="A98">
        <v>5</v>
      </c>
      <c r="B98" s="17">
        <v>17</v>
      </c>
      <c r="C98" s="23">
        <v>5</v>
      </c>
      <c r="D98" s="23"/>
      <c r="E98" s="43">
        <v>231</v>
      </c>
      <c r="F98" t="s">
        <v>217</v>
      </c>
      <c r="G98" s="23">
        <v>9</v>
      </c>
      <c r="H98" s="23" t="s">
        <v>60</v>
      </c>
      <c r="I98" s="23" t="s">
        <v>61</v>
      </c>
      <c r="J98" s="3">
        <f>$C$81*$I$81/Tabelle3[[#This Row],[Spieler]]</f>
        <v>36</v>
      </c>
      <c r="K98" s="7">
        <v>55</v>
      </c>
      <c r="L98" s="7">
        <f>Tabelle3[[#This Row],[Spieler]]*Tabelle3[[#This Row],[Züge p.S.]]*1.2</f>
        <v>330</v>
      </c>
      <c r="M98" s="23">
        <v>5</v>
      </c>
      <c r="N98" s="23"/>
    </row>
    <row r="99" spans="1:14" outlineLevel="1">
      <c r="A99">
        <v>5</v>
      </c>
      <c r="B99" s="17">
        <v>18</v>
      </c>
      <c r="C99" s="23">
        <v>6</v>
      </c>
      <c r="D99" s="23"/>
      <c r="E99" s="43">
        <v>166</v>
      </c>
      <c r="F99" t="s">
        <v>218</v>
      </c>
      <c r="G99" s="23">
        <v>6</v>
      </c>
      <c r="H99" s="23" t="s">
        <v>60</v>
      </c>
      <c r="I99" s="23" t="s">
        <v>61</v>
      </c>
      <c r="J99" s="3">
        <f>$C$81*$I$81/Tabelle3[[#This Row],[Spieler]]</f>
        <v>30</v>
      </c>
      <c r="K99" s="7">
        <v>45</v>
      </c>
      <c r="L99" s="7">
        <f>Tabelle3[[#This Row],[Spieler]]*Tabelle3[[#This Row],[Züge p.S.]]*1.2</f>
        <v>324</v>
      </c>
      <c r="M99" s="23">
        <v>2</v>
      </c>
      <c r="N99" s="23"/>
    </row>
    <row r="100" spans="1:14" outlineLevel="1">
      <c r="A100">
        <v>5</v>
      </c>
      <c r="B100" s="17">
        <v>19</v>
      </c>
      <c r="C100" s="23">
        <v>5</v>
      </c>
      <c r="D100" s="23"/>
      <c r="E100" s="43">
        <v>10001</v>
      </c>
      <c r="F100" t="s">
        <v>55</v>
      </c>
      <c r="G100" s="23">
        <v>1</v>
      </c>
      <c r="H100" s="23" t="s">
        <v>60</v>
      </c>
      <c r="I100" s="23" t="s">
        <v>61</v>
      </c>
      <c r="J100" s="3">
        <f>$C$81*$I$81/Tabelle3[[#This Row],[Spieler]]</f>
        <v>36</v>
      </c>
      <c r="K100" s="7">
        <v>50</v>
      </c>
      <c r="L100" s="7">
        <f>Tabelle3[[#This Row],[Spieler]]*Tabelle3[[#This Row],[Züge p.S.]]*1.2</f>
        <v>300</v>
      </c>
      <c r="M100" s="23">
        <v>3</v>
      </c>
      <c r="N100" s="23"/>
    </row>
    <row r="101" spans="1:14" outlineLevel="1">
      <c r="A101">
        <v>5</v>
      </c>
      <c r="B101" s="17">
        <v>20</v>
      </c>
      <c r="C101" s="23">
        <v>3</v>
      </c>
      <c r="D101" s="23"/>
      <c r="E101" s="43">
        <v>10009</v>
      </c>
      <c r="F101" t="s">
        <v>219</v>
      </c>
      <c r="G101" s="23">
        <v>5</v>
      </c>
      <c r="H101" s="23" t="s">
        <v>60</v>
      </c>
      <c r="I101" s="23" t="s">
        <v>61</v>
      </c>
      <c r="J101" s="3">
        <f>$C$81*$I$81/Tabelle3[[#This Row],[Spieler]]</f>
        <v>60</v>
      </c>
      <c r="K101" s="7">
        <v>75</v>
      </c>
      <c r="L101" s="7">
        <f>Tabelle3[[#This Row],[Spieler]]*Tabelle3[[#This Row],[Züge p.S.]]*1.2</f>
        <v>270</v>
      </c>
      <c r="M101" s="23">
        <v>4</v>
      </c>
      <c r="N101" s="23"/>
    </row>
    <row r="102" spans="1:14" outlineLevel="1">
      <c r="A102">
        <v>5</v>
      </c>
      <c r="B102" s="17">
        <v>21</v>
      </c>
      <c r="C102" s="23">
        <v>4</v>
      </c>
      <c r="D102" s="23"/>
      <c r="E102" s="43">
        <v>240</v>
      </c>
      <c r="F102" t="s">
        <v>220</v>
      </c>
      <c r="G102" s="23">
        <v>2</v>
      </c>
      <c r="H102" s="23" t="s">
        <v>60</v>
      </c>
      <c r="I102" s="23" t="s">
        <v>61</v>
      </c>
      <c r="J102" s="3">
        <f>$C$81*$I$81/Tabelle3[[#This Row],[Spieler]]</f>
        <v>45</v>
      </c>
      <c r="K102" s="7">
        <v>35</v>
      </c>
      <c r="L102" s="7">
        <f>Tabelle3[[#This Row],[Spieler]]*Tabelle3[[#This Row],[Züge p.S.]]*1.2</f>
        <v>168</v>
      </c>
      <c r="M102" s="23">
        <v>4</v>
      </c>
      <c r="N102" s="23"/>
    </row>
    <row r="103" spans="1:14" outlineLevel="1">
      <c r="A103">
        <v>5</v>
      </c>
      <c r="B103" s="17">
        <v>22</v>
      </c>
      <c r="C103" s="23">
        <v>3</v>
      </c>
      <c r="D103" s="23"/>
      <c r="E103" s="43">
        <v>10016</v>
      </c>
      <c r="F103" t="s">
        <v>221</v>
      </c>
      <c r="G103" s="23">
        <v>6</v>
      </c>
      <c r="H103" s="23" t="s">
        <v>60</v>
      </c>
      <c r="I103" s="23" t="s">
        <v>61</v>
      </c>
      <c r="J103" s="3">
        <f>$C$81*$I$81/Tabelle3[[#This Row],[Spieler]]</f>
        <v>60</v>
      </c>
      <c r="K103" s="7">
        <v>50</v>
      </c>
      <c r="L103" s="7">
        <f>Tabelle3[[#This Row],[Spieler]]*Tabelle3[[#This Row],[Züge p.S.]]*1.2</f>
        <v>180</v>
      </c>
      <c r="M103" s="23">
        <v>5</v>
      </c>
      <c r="N103" s="23"/>
    </row>
    <row r="104" spans="1:14" outlineLevel="1">
      <c r="A104">
        <v>5</v>
      </c>
      <c r="B104" s="17">
        <v>23</v>
      </c>
      <c r="C104" s="23">
        <v>4</v>
      </c>
      <c r="D104" s="23"/>
      <c r="E104" s="43">
        <v>181</v>
      </c>
      <c r="F104" t="s">
        <v>154</v>
      </c>
      <c r="G104" s="23">
        <v>6</v>
      </c>
      <c r="H104" s="23" t="s">
        <v>60</v>
      </c>
      <c r="I104" s="23" t="s">
        <v>61</v>
      </c>
      <c r="J104" s="3">
        <f>$C$81*$I$81/Tabelle3[[#This Row],[Spieler]]</f>
        <v>45</v>
      </c>
      <c r="K104" s="7">
        <v>30</v>
      </c>
      <c r="L104" s="7">
        <f>Tabelle3[[#This Row],[Spieler]]*Tabelle3[[#This Row],[Züge p.S.]]*1.2</f>
        <v>144</v>
      </c>
      <c r="M104" s="23">
        <v>3</v>
      </c>
      <c r="N104" s="23"/>
    </row>
    <row r="105" spans="1:14" outlineLevel="1">
      <c r="A105">
        <v>5</v>
      </c>
      <c r="B105" s="17">
        <v>24</v>
      </c>
      <c r="C105" s="23">
        <v>3</v>
      </c>
      <c r="D105" s="23"/>
      <c r="E105" s="43">
        <v>229</v>
      </c>
      <c r="F105" t="s">
        <v>222</v>
      </c>
      <c r="G105" s="23">
        <v>7</v>
      </c>
      <c r="H105" s="23" t="s">
        <v>60</v>
      </c>
      <c r="I105" s="23" t="s">
        <v>61</v>
      </c>
      <c r="J105" s="3">
        <f>$C$81*$I$81/Tabelle3[[#This Row],[Spieler]]</f>
        <v>60</v>
      </c>
      <c r="K105" s="7">
        <v>35</v>
      </c>
      <c r="L105" s="7">
        <f>Tabelle3[[#This Row],[Spieler]]*Tabelle3[[#This Row],[Züge p.S.]]*1.2</f>
        <v>126</v>
      </c>
      <c r="M105" s="23">
        <v>2</v>
      </c>
      <c r="N105" s="23"/>
    </row>
    <row r="106" spans="1:14" outlineLevel="1">
      <c r="A106">
        <v>5</v>
      </c>
      <c r="B106" s="17">
        <v>25</v>
      </c>
      <c r="C106" s="23">
        <v>4</v>
      </c>
      <c r="D106" s="23"/>
      <c r="E106" s="43">
        <v>10014</v>
      </c>
      <c r="F106" t="s">
        <v>223</v>
      </c>
      <c r="G106" s="23" t="s">
        <v>98</v>
      </c>
      <c r="H106" s="23" t="s">
        <v>60</v>
      </c>
      <c r="I106" s="23" t="s">
        <v>61</v>
      </c>
      <c r="J106" s="3">
        <f>$C$81*$I$81/Tabelle3[[#This Row],[Spieler]]</f>
        <v>45</v>
      </c>
      <c r="K106" s="7">
        <v>30</v>
      </c>
      <c r="L106" s="7">
        <f>Tabelle3[[#This Row],[Spieler]]*Tabelle3[[#This Row],[Züge p.S.]]*1.2</f>
        <v>144</v>
      </c>
      <c r="M106" s="23">
        <v>4</v>
      </c>
      <c r="N106" s="23"/>
    </row>
    <row r="107" spans="1:14" ht="18" thickBot="1">
      <c r="A107" s="13" t="s">
        <v>515</v>
      </c>
      <c r="B107" s="13">
        <v>25</v>
      </c>
      <c r="C107" s="14">
        <v>20</v>
      </c>
      <c r="D107" s="14"/>
      <c r="E107" s="40"/>
      <c r="F107" s="13" t="str">
        <f ca="1">COUNTIF(INDIRECT("C"&amp;ROW()+1&amp;":C"&amp;(ROW()+Tabelle3[[#This Row],[Spieltag]]),TRUE),"3") &amp; " / "
&amp; COUNTIF(INDIRECT("C"&amp;ROW()+1&amp;":C"&amp;(ROW()+Tabelle3[[#This Row],[Spieltag]]),TRUE),"4") &amp; " / "
&amp; COUNTIF(INDIRECT("C"&amp;ROW()+1&amp;":C"&amp;(ROW()+Tabelle3[[#This Row],[Spieltag]]),TRUE),"5") &amp; " / "
&amp; COUNTIF(INDIRECT("C"&amp;ROW()+1&amp;":C"&amp;(ROW()+Tabelle3[[#This Row],[Spieltag]]),TRUE),"6") &amp; " / "
&amp; COUNTIF(INDIRECT("C"&amp;ROW()+1&amp;":C"&amp;(ROW()+Tabelle3[[#This Row],[Spieltag]]),TRUE),"7") &amp; " / "
&amp; COUNTIF(INDIRECT("C"&amp;ROW()+1&amp;":C"&amp;(ROW()+Tabelle3[[#This Row],[Spieltag]]),TRUE),"8") &amp; " / "
&amp; COUNTIF(INDIRECT("C"&amp;ROW()+1&amp;":C"&amp;(ROW()+Tabelle3[[#This Row],[Spieltag]]),TRUE),"9") &amp; " / "
&amp; COUNTIF(INDIRECT("C"&amp;ROW()+1&amp;":C"&amp;(ROW()+Tabelle3[[#This Row],[Spieltag]]),TRUE),"10")</f>
        <v>0 / 8 / 8 / 8 / 0 / 0 / 0 / 1</v>
      </c>
      <c r="G107" s="15"/>
      <c r="H107" s="14"/>
      <c r="I107" s="14">
        <v>6</v>
      </c>
      <c r="J107" s="14">
        <f>SUM(J108:J132)</f>
        <v>604</v>
      </c>
      <c r="K107" s="16" cm="1">
        <f t="array" ref="K107">SUM(K108:K132*6)</f>
        <v>10944</v>
      </c>
      <c r="L107" s="16">
        <f>Tabelle3[[#This Row],[Spieler]]*Tabelle3[[#This Row],[Züge p.S.]]*1.2</f>
        <v>262656</v>
      </c>
      <c r="M107" s="14"/>
      <c r="N107" s="14"/>
    </row>
    <row r="108" spans="1:14" ht="15.75" outlineLevel="1" thickTop="1">
      <c r="A108" s="20">
        <v>6</v>
      </c>
      <c r="B108" s="9">
        <v>1</v>
      </c>
      <c r="C108">
        <v>10</v>
      </c>
      <c r="D108">
        <v>16</v>
      </c>
      <c r="E108">
        <v>10059</v>
      </c>
      <c r="F108" t="s">
        <v>524</v>
      </c>
      <c r="G108">
        <v>25</v>
      </c>
      <c r="H108" s="26" t="s">
        <v>60</v>
      </c>
      <c r="I108" s="26" t="s">
        <v>61</v>
      </c>
      <c r="J108" s="3">
        <f>$C$107*6/Tabelle3[[#This Row],[Spieler]]</f>
        <v>12</v>
      </c>
      <c r="K108" s="7">
        <v>230</v>
      </c>
      <c r="L108" s="7">
        <f>Tabelle3[[#This Row],[Spieler]]*Tabelle3[[#This Row],[Züge p.S.]]*1.2</f>
        <v>2760</v>
      </c>
      <c r="M108" s="26"/>
      <c r="N108" s="26"/>
    </row>
    <row r="109" spans="1:14" outlineLevel="1">
      <c r="A109" s="20">
        <v>6</v>
      </c>
      <c r="B109" s="9">
        <v>2</v>
      </c>
      <c r="C109">
        <v>4</v>
      </c>
      <c r="D109">
        <v>6</v>
      </c>
      <c r="E109">
        <v>10023</v>
      </c>
      <c r="F109" t="s">
        <v>547</v>
      </c>
      <c r="G109">
        <v>5</v>
      </c>
      <c r="H109" s="26" t="s">
        <v>60</v>
      </c>
      <c r="I109" s="26" t="s">
        <v>61</v>
      </c>
      <c r="J109" s="3">
        <f>$C$107*6/Tabelle3[[#This Row],[Spieler]]</f>
        <v>30</v>
      </c>
      <c r="K109" s="7">
        <v>130</v>
      </c>
      <c r="L109" s="7">
        <f>Tabelle3[[#This Row],[Spieler]]*Tabelle3[[#This Row],[Züge p.S.]]*1.2</f>
        <v>624</v>
      </c>
      <c r="M109" s="26"/>
      <c r="N109" s="26"/>
    </row>
    <row r="110" spans="1:14" outlineLevel="1">
      <c r="A110" s="20">
        <v>6</v>
      </c>
      <c r="B110" s="9">
        <v>3</v>
      </c>
      <c r="C110">
        <v>4</v>
      </c>
      <c r="D110">
        <v>10</v>
      </c>
      <c r="E110">
        <v>37</v>
      </c>
      <c r="F110" t="s">
        <v>533</v>
      </c>
      <c r="G110">
        <v>1</v>
      </c>
      <c r="H110" s="26" t="s">
        <v>60</v>
      </c>
      <c r="I110" s="26" t="s">
        <v>61</v>
      </c>
      <c r="J110" s="3">
        <f>$C$107*6/Tabelle3[[#This Row],[Spieler]]</f>
        <v>30</v>
      </c>
      <c r="K110" s="7">
        <v>113</v>
      </c>
      <c r="L110" s="7">
        <f>Tabelle3[[#This Row],[Spieler]]*Tabelle3[[#This Row],[Züge p.S.]]*1.2</f>
        <v>542.4</v>
      </c>
      <c r="M110" s="26"/>
      <c r="N110" s="26"/>
    </row>
    <row r="111" spans="1:14" outlineLevel="1">
      <c r="A111" s="20">
        <v>6</v>
      </c>
      <c r="B111" s="9">
        <v>4</v>
      </c>
      <c r="C111">
        <v>5</v>
      </c>
      <c r="D111">
        <v>8</v>
      </c>
      <c r="E111">
        <v>10039</v>
      </c>
      <c r="F111" t="s">
        <v>528</v>
      </c>
      <c r="G111">
        <v>9</v>
      </c>
      <c r="H111" s="26" t="s">
        <v>60</v>
      </c>
      <c r="I111" s="26" t="s">
        <v>61</v>
      </c>
      <c r="J111" s="3">
        <f>$C$107*6/Tabelle3[[#This Row],[Spieler]]</f>
        <v>24</v>
      </c>
      <c r="K111" s="7">
        <v>88</v>
      </c>
      <c r="L111" s="7">
        <f>Tabelle3[[#This Row],[Spieler]]*Tabelle3[[#This Row],[Züge p.S.]]*1.2</f>
        <v>528</v>
      </c>
      <c r="M111" s="26"/>
      <c r="N111" s="26"/>
    </row>
    <row r="112" spans="1:14" outlineLevel="1">
      <c r="A112" s="20">
        <v>6</v>
      </c>
      <c r="B112" s="9">
        <v>5</v>
      </c>
      <c r="C112">
        <v>4</v>
      </c>
      <c r="D112">
        <v>9</v>
      </c>
      <c r="E112">
        <v>99</v>
      </c>
      <c r="F112" t="s">
        <v>537</v>
      </c>
      <c r="G112">
        <v>32</v>
      </c>
      <c r="H112" s="26" t="s">
        <v>60</v>
      </c>
      <c r="I112" s="26" t="s">
        <v>61</v>
      </c>
      <c r="J112" s="3">
        <f>$C$107*6/Tabelle3[[#This Row],[Spieler]]</f>
        <v>30</v>
      </c>
      <c r="K112" s="7">
        <v>107</v>
      </c>
      <c r="L112" s="7">
        <f>Tabelle3[[#This Row],[Spieler]]*Tabelle3[[#This Row],[Züge p.S.]]*1.2</f>
        <v>513.6</v>
      </c>
      <c r="M112" s="26"/>
      <c r="N112" s="26"/>
    </row>
    <row r="113" spans="1:14" outlineLevel="1">
      <c r="A113" s="20">
        <v>6</v>
      </c>
      <c r="B113" s="9">
        <v>6</v>
      </c>
      <c r="C113" s="6">
        <v>4</v>
      </c>
      <c r="D113" s="6">
        <v>15</v>
      </c>
      <c r="E113" s="6">
        <v>10057</v>
      </c>
      <c r="F113" s="6" t="s">
        <v>522</v>
      </c>
      <c r="G113" s="6">
        <v>1</v>
      </c>
      <c r="H113" s="27" t="s">
        <v>60</v>
      </c>
      <c r="I113" s="27" t="s">
        <v>61</v>
      </c>
      <c r="J113" s="50">
        <f>$C$107*6/Tabelle3[[#This Row],[Spieler]]</f>
        <v>30</v>
      </c>
      <c r="K113" s="24">
        <v>140</v>
      </c>
      <c r="L113" s="7">
        <f>Tabelle3[[#This Row],[Spieler]]*Tabelle3[[#This Row],[Züge p.S.]]*1.2</f>
        <v>672</v>
      </c>
      <c r="M113" s="26"/>
      <c r="N113" s="26"/>
    </row>
    <row r="114" spans="1:14" outlineLevel="1">
      <c r="A114" s="20">
        <v>6</v>
      </c>
      <c r="B114" s="9">
        <v>7</v>
      </c>
      <c r="C114">
        <v>5</v>
      </c>
      <c r="D114">
        <v>10</v>
      </c>
      <c r="E114">
        <v>10053</v>
      </c>
      <c r="F114" t="s">
        <v>526</v>
      </c>
      <c r="G114">
        <v>2</v>
      </c>
      <c r="H114" s="27" t="s">
        <v>60</v>
      </c>
      <c r="I114" s="27" t="s">
        <v>61</v>
      </c>
      <c r="J114" s="3">
        <f>$C$107*6/Tabelle3[[#This Row],[Spieler]]</f>
        <v>24</v>
      </c>
      <c r="K114" s="24">
        <v>81</v>
      </c>
      <c r="L114" s="7">
        <f>Tabelle3[[#This Row],[Spieler]]*Tabelle3[[#This Row],[Züge p.S.]]*1.2</f>
        <v>486</v>
      </c>
      <c r="M114" s="26"/>
      <c r="N114" s="26"/>
    </row>
    <row r="115" spans="1:14" outlineLevel="1">
      <c r="A115" s="20">
        <v>6</v>
      </c>
      <c r="B115" s="9">
        <v>8</v>
      </c>
      <c r="C115">
        <v>6</v>
      </c>
      <c r="D115">
        <v>5</v>
      </c>
      <c r="E115">
        <v>10043</v>
      </c>
      <c r="F115" t="s">
        <v>529</v>
      </c>
      <c r="G115">
        <v>11</v>
      </c>
      <c r="H115" s="26" t="s">
        <v>60</v>
      </c>
      <c r="I115" s="26" t="s">
        <v>61</v>
      </c>
      <c r="J115" s="3">
        <f>$C$107*6/Tabelle3[[#This Row],[Spieler]]</f>
        <v>20</v>
      </c>
      <c r="K115" s="7">
        <v>57</v>
      </c>
      <c r="L115" s="7">
        <f>Tabelle3[[#This Row],[Spieler]]*Tabelle3[[#This Row],[Züge p.S.]]*1.2</f>
        <v>410.4</v>
      </c>
      <c r="M115" s="26"/>
      <c r="N115" s="26"/>
    </row>
    <row r="116" spans="1:14" outlineLevel="1">
      <c r="A116" s="20">
        <v>6</v>
      </c>
      <c r="B116" s="9">
        <v>9</v>
      </c>
      <c r="C116" s="51">
        <v>6</v>
      </c>
      <c r="D116" s="51">
        <v>6</v>
      </c>
      <c r="E116" s="51">
        <v>134</v>
      </c>
      <c r="F116" s="55" t="s">
        <v>553</v>
      </c>
      <c r="G116" s="51">
        <v>10</v>
      </c>
      <c r="H116" s="54" t="s">
        <v>60</v>
      </c>
      <c r="I116" s="54" t="s">
        <v>61</v>
      </c>
      <c r="J116" s="52">
        <f>$C$107*6/Tabelle3[[#This Row],[Spieler]]</f>
        <v>20</v>
      </c>
      <c r="K116" s="53">
        <v>66</v>
      </c>
      <c r="L116" s="7">
        <f>Tabelle3[[#This Row],[Spieler]]*Tabelle3[[#This Row],[Züge p.S.]]*1.2</f>
        <v>475.2</v>
      </c>
      <c r="M116" s="26"/>
      <c r="N116" s="26"/>
    </row>
    <row r="117" spans="1:14" outlineLevel="1">
      <c r="A117" s="20">
        <v>6</v>
      </c>
      <c r="B117" s="9">
        <v>10</v>
      </c>
      <c r="C117">
        <v>6</v>
      </c>
      <c r="D117" s="57">
        <v>10</v>
      </c>
      <c r="E117" s="59">
        <v>117</v>
      </c>
      <c r="F117" s="58" t="s">
        <v>530</v>
      </c>
      <c r="G117" s="60">
        <v>12</v>
      </c>
      <c r="H117" s="26" t="s">
        <v>60</v>
      </c>
      <c r="I117" s="26" t="s">
        <v>61</v>
      </c>
      <c r="J117" s="3">
        <f>$C$107*6/Tabelle3[[#This Row],[Spieler]]</f>
        <v>20</v>
      </c>
      <c r="K117" s="7">
        <v>56</v>
      </c>
      <c r="L117" s="7">
        <f>Tabelle3[[#This Row],[Spieler]]*Tabelle3[[#This Row],[Züge p.S.]]*1.2</f>
        <v>403.2</v>
      </c>
      <c r="M117" s="26"/>
      <c r="N117" s="26"/>
    </row>
    <row r="118" spans="1:14" outlineLevel="1">
      <c r="A118" s="20">
        <v>6</v>
      </c>
      <c r="B118" s="9">
        <v>11</v>
      </c>
      <c r="C118" s="6">
        <v>4</v>
      </c>
      <c r="D118" s="6">
        <v>9</v>
      </c>
      <c r="E118" s="6">
        <v>10058</v>
      </c>
      <c r="F118" s="6" t="s">
        <v>525</v>
      </c>
      <c r="G118" s="6">
        <v>13</v>
      </c>
      <c r="H118" s="27" t="s">
        <v>60</v>
      </c>
      <c r="I118" s="27" t="s">
        <v>61</v>
      </c>
      <c r="J118" s="50">
        <f>$C$107*6/Tabelle3[[#This Row],[Spieler]]</f>
        <v>30</v>
      </c>
      <c r="K118" s="24">
        <v>127</v>
      </c>
      <c r="L118" s="7">
        <f>Tabelle3[[#This Row],[Spieler]]*Tabelle3[[#This Row],[Züge p.S.]]*1.2</f>
        <v>609.6</v>
      </c>
      <c r="M118" s="26"/>
      <c r="N118" s="26"/>
    </row>
    <row r="119" spans="1:14" outlineLevel="1">
      <c r="A119" s="20">
        <v>6</v>
      </c>
      <c r="B119" s="9">
        <v>12</v>
      </c>
      <c r="C119">
        <v>6</v>
      </c>
      <c r="D119">
        <v>6</v>
      </c>
      <c r="E119">
        <v>93</v>
      </c>
      <c r="F119" t="s">
        <v>542</v>
      </c>
      <c r="G119">
        <v>8</v>
      </c>
      <c r="H119" s="26" t="s">
        <v>60</v>
      </c>
      <c r="I119" s="26" t="s">
        <v>61</v>
      </c>
      <c r="J119" s="3">
        <f>$C$107*6/Tabelle3[[#This Row],[Spieler]]</f>
        <v>20</v>
      </c>
      <c r="K119" s="7">
        <v>55</v>
      </c>
      <c r="L119" s="7">
        <f>Tabelle3[[#This Row],[Spieler]]*Tabelle3[[#This Row],[Züge p.S.]]*1.2</f>
        <v>396</v>
      </c>
      <c r="M119" s="26"/>
      <c r="N119" s="26"/>
    </row>
    <row r="120" spans="1:14" outlineLevel="1">
      <c r="A120" s="20">
        <v>6</v>
      </c>
      <c r="B120" s="9">
        <v>13</v>
      </c>
      <c r="C120">
        <v>5</v>
      </c>
      <c r="D120">
        <v>11</v>
      </c>
      <c r="E120">
        <v>243</v>
      </c>
      <c r="F120" t="s">
        <v>534</v>
      </c>
      <c r="G120">
        <v>6</v>
      </c>
      <c r="H120" s="26" t="s">
        <v>60</v>
      </c>
      <c r="I120" s="26" t="s">
        <v>61</v>
      </c>
      <c r="J120" s="3">
        <f>$C$107*6/Tabelle3[[#This Row],[Spieler]]</f>
        <v>24</v>
      </c>
      <c r="K120" s="7">
        <v>63</v>
      </c>
      <c r="L120" s="7">
        <f>Tabelle3[[#This Row],[Spieler]]*Tabelle3[[#This Row],[Züge p.S.]]*1.2</f>
        <v>378</v>
      </c>
      <c r="M120" s="26"/>
      <c r="N120" s="26"/>
    </row>
    <row r="121" spans="1:14" outlineLevel="1">
      <c r="A121" s="20">
        <v>6</v>
      </c>
      <c r="B121" s="9">
        <v>14</v>
      </c>
      <c r="C121">
        <v>5</v>
      </c>
      <c r="D121">
        <v>11</v>
      </c>
      <c r="E121">
        <v>158</v>
      </c>
      <c r="F121" t="s">
        <v>545</v>
      </c>
      <c r="G121">
        <v>17</v>
      </c>
      <c r="H121" s="26" t="s">
        <v>60</v>
      </c>
      <c r="I121" s="26" t="s">
        <v>61</v>
      </c>
      <c r="J121" s="3">
        <f>$C$107*6/Tabelle3[[#This Row],[Spieler]]</f>
        <v>24</v>
      </c>
      <c r="K121" s="7">
        <v>63</v>
      </c>
      <c r="L121" s="7">
        <f>Tabelle3[[#This Row],[Spieler]]*Tabelle3[[#This Row],[Züge p.S.]]*1.2</f>
        <v>378</v>
      </c>
      <c r="M121" s="26"/>
      <c r="N121" s="26"/>
    </row>
    <row r="122" spans="1:14" outlineLevel="1">
      <c r="A122" s="20">
        <v>6</v>
      </c>
      <c r="B122" s="9">
        <v>15</v>
      </c>
      <c r="C122">
        <v>6</v>
      </c>
      <c r="D122">
        <v>5</v>
      </c>
      <c r="E122">
        <v>5</v>
      </c>
      <c r="F122" t="s">
        <v>540</v>
      </c>
      <c r="G122">
        <v>8</v>
      </c>
      <c r="H122" s="26" t="s">
        <v>60</v>
      </c>
      <c r="I122" s="26" t="s">
        <v>61</v>
      </c>
      <c r="J122" s="3">
        <f>$C$107*6/Tabelle3[[#This Row],[Spieler]]</f>
        <v>20</v>
      </c>
      <c r="K122" s="7">
        <v>49</v>
      </c>
      <c r="L122" s="7">
        <f>Tabelle3[[#This Row],[Spieler]]*Tabelle3[[#This Row],[Züge p.S.]]*1.2</f>
        <v>352.8</v>
      </c>
      <c r="M122" s="26"/>
      <c r="N122" s="26"/>
    </row>
    <row r="123" spans="1:14" outlineLevel="1">
      <c r="A123" s="20">
        <v>6</v>
      </c>
      <c r="B123" s="9">
        <v>16</v>
      </c>
      <c r="C123" s="6">
        <v>5</v>
      </c>
      <c r="D123" s="6">
        <v>8</v>
      </c>
      <c r="E123" s="6">
        <v>10056</v>
      </c>
      <c r="F123" s="6" t="s">
        <v>521</v>
      </c>
      <c r="G123" s="6">
        <v>10</v>
      </c>
      <c r="H123" s="27" t="s">
        <v>60</v>
      </c>
      <c r="I123" s="27" t="s">
        <v>61</v>
      </c>
      <c r="J123" s="50">
        <f>$C$107*6/Tabelle3[[#This Row],[Spieler]]</f>
        <v>24</v>
      </c>
      <c r="K123" s="24">
        <v>81</v>
      </c>
      <c r="L123" s="7">
        <f>Tabelle3[[#This Row],[Spieler]]*Tabelle3[[#This Row],[Züge p.S.]]*1.2</f>
        <v>486</v>
      </c>
      <c r="M123" s="26"/>
      <c r="N123" s="26"/>
    </row>
    <row r="124" spans="1:14" outlineLevel="1">
      <c r="A124" s="20">
        <v>6</v>
      </c>
      <c r="B124" s="9">
        <v>17</v>
      </c>
      <c r="C124">
        <v>6</v>
      </c>
      <c r="D124">
        <v>6</v>
      </c>
      <c r="E124">
        <v>41</v>
      </c>
      <c r="F124" t="s">
        <v>535</v>
      </c>
      <c r="G124">
        <v>6</v>
      </c>
      <c r="H124" s="26" t="s">
        <v>60</v>
      </c>
      <c r="I124" s="26" t="s">
        <v>61</v>
      </c>
      <c r="J124" s="3">
        <f>$C$107*6/Tabelle3[[#This Row],[Spieler]]</f>
        <v>20</v>
      </c>
      <c r="K124" s="7">
        <v>48</v>
      </c>
      <c r="L124" s="7">
        <f>Tabelle3[[#This Row],[Spieler]]*Tabelle3[[#This Row],[Züge p.S.]]*1.2</f>
        <v>345.59999999999997</v>
      </c>
      <c r="M124" s="26"/>
      <c r="N124" s="26"/>
    </row>
    <row r="125" spans="1:14" outlineLevel="1">
      <c r="A125" s="20">
        <v>6</v>
      </c>
      <c r="B125" s="9">
        <v>18</v>
      </c>
      <c r="C125">
        <v>6</v>
      </c>
      <c r="D125">
        <v>10</v>
      </c>
      <c r="E125">
        <v>146</v>
      </c>
      <c r="F125" t="s">
        <v>544</v>
      </c>
      <c r="G125">
        <v>5</v>
      </c>
      <c r="H125" s="26" t="s">
        <v>60</v>
      </c>
      <c r="I125" s="26" t="s">
        <v>61</v>
      </c>
      <c r="J125" s="3">
        <f>$C$107*6/Tabelle3[[#This Row],[Spieler]]</f>
        <v>20</v>
      </c>
      <c r="K125" s="7">
        <v>44</v>
      </c>
      <c r="L125" s="7">
        <f>Tabelle3[[#This Row],[Spieler]]*Tabelle3[[#This Row],[Züge p.S.]]*1.2</f>
        <v>316.8</v>
      </c>
      <c r="M125" s="26"/>
      <c r="N125" s="26"/>
    </row>
    <row r="126" spans="1:14" outlineLevel="1">
      <c r="A126" s="20">
        <v>6</v>
      </c>
      <c r="B126" s="9">
        <v>19</v>
      </c>
      <c r="C126">
        <v>5</v>
      </c>
      <c r="D126">
        <v>7</v>
      </c>
      <c r="E126">
        <v>27</v>
      </c>
      <c r="F126" t="s">
        <v>536</v>
      </c>
      <c r="G126">
        <v>0</v>
      </c>
      <c r="H126" s="26" t="s">
        <v>60</v>
      </c>
      <c r="I126" s="26" t="s">
        <v>61</v>
      </c>
      <c r="J126" s="3">
        <f>$C$107*6/Tabelle3[[#This Row],[Spieler]]</f>
        <v>24</v>
      </c>
      <c r="K126" s="7">
        <v>33</v>
      </c>
      <c r="L126" s="7">
        <f>Tabelle3[[#This Row],[Spieler]]*Tabelle3[[#This Row],[Züge p.S.]]*1.2</f>
        <v>198</v>
      </c>
      <c r="M126" s="26"/>
      <c r="N126" s="26"/>
    </row>
    <row r="127" spans="1:14" outlineLevel="1">
      <c r="A127" s="20">
        <v>6</v>
      </c>
      <c r="B127" s="9">
        <v>20</v>
      </c>
      <c r="C127">
        <v>5</v>
      </c>
      <c r="D127">
        <v>5</v>
      </c>
      <c r="E127">
        <v>10048</v>
      </c>
      <c r="F127" t="s">
        <v>527</v>
      </c>
      <c r="G127">
        <v>3</v>
      </c>
      <c r="H127" s="26" t="s">
        <v>60</v>
      </c>
      <c r="I127" s="26" t="s">
        <v>61</v>
      </c>
      <c r="J127" s="3">
        <f>$C$107*6/Tabelle3[[#This Row],[Spieler]]</f>
        <v>24</v>
      </c>
      <c r="K127" s="7">
        <v>39</v>
      </c>
      <c r="L127" s="7">
        <f>Tabelle3[[#This Row],[Spieler]]*Tabelle3[[#This Row],[Züge p.S.]]*1.2</f>
        <v>234</v>
      </c>
      <c r="M127" s="26"/>
      <c r="N127" s="26"/>
    </row>
    <row r="128" spans="1:14" outlineLevel="1">
      <c r="A128" s="20">
        <v>6</v>
      </c>
      <c r="B128" s="9">
        <v>21</v>
      </c>
      <c r="C128" s="6">
        <v>6</v>
      </c>
      <c r="D128" s="6">
        <v>6</v>
      </c>
      <c r="E128" s="6">
        <v>10055</v>
      </c>
      <c r="F128" s="6" t="s">
        <v>520</v>
      </c>
      <c r="G128" s="6">
        <v>4</v>
      </c>
      <c r="H128" s="27" t="s">
        <v>60</v>
      </c>
      <c r="I128" s="27" t="s">
        <v>61</v>
      </c>
      <c r="J128" s="50">
        <f>$C$107*6/Tabelle3[[#This Row],[Spieler]]</f>
        <v>20</v>
      </c>
      <c r="K128" s="24">
        <v>44</v>
      </c>
      <c r="L128" s="7">
        <f>Tabelle3[[#This Row],[Spieler]]*Tabelle3[[#This Row],[Züge p.S.]]*1.2</f>
        <v>316.8</v>
      </c>
      <c r="M128" s="26"/>
      <c r="N128" s="26"/>
    </row>
    <row r="129" spans="1:14" outlineLevel="1">
      <c r="A129" s="20">
        <v>6</v>
      </c>
      <c r="B129" s="9">
        <v>22</v>
      </c>
      <c r="C129">
        <v>4</v>
      </c>
      <c r="D129">
        <v>4</v>
      </c>
      <c r="E129">
        <v>29</v>
      </c>
      <c r="F129" t="s">
        <v>543</v>
      </c>
      <c r="G129">
        <v>7</v>
      </c>
      <c r="H129" s="26" t="s">
        <v>60</v>
      </c>
      <c r="I129" s="26" t="s">
        <v>61</v>
      </c>
      <c r="J129" s="3">
        <f>$C$107*6/Tabelle3[[#This Row],[Spieler]]</f>
        <v>30</v>
      </c>
      <c r="K129" s="7">
        <v>39</v>
      </c>
      <c r="L129" s="7">
        <f>Tabelle3[[#This Row],[Spieler]]*Tabelle3[[#This Row],[Züge p.S.]]*1.2</f>
        <v>187.2</v>
      </c>
      <c r="M129" s="26"/>
      <c r="N129" s="26"/>
    </row>
    <row r="130" spans="1:14" outlineLevel="1">
      <c r="A130" s="20">
        <v>6</v>
      </c>
      <c r="B130" s="9">
        <v>23</v>
      </c>
      <c r="C130">
        <v>4</v>
      </c>
      <c r="D130">
        <v>4</v>
      </c>
      <c r="E130">
        <v>18</v>
      </c>
      <c r="F130" t="s">
        <v>541</v>
      </c>
      <c r="G130">
        <v>5</v>
      </c>
      <c r="H130" s="26" t="s">
        <v>60</v>
      </c>
      <c r="I130" s="26" t="s">
        <v>61</v>
      </c>
      <c r="J130" s="3">
        <f>$C$107*6/Tabelle3[[#This Row],[Spieler]]</f>
        <v>30</v>
      </c>
      <c r="K130" s="7">
        <v>32</v>
      </c>
      <c r="L130" s="7">
        <f>Tabelle3[[#This Row],[Spieler]]*Tabelle3[[#This Row],[Züge p.S.]]*1.2</f>
        <v>153.6</v>
      </c>
      <c r="M130" s="26"/>
      <c r="N130" s="26"/>
    </row>
    <row r="131" spans="1:14" outlineLevel="1">
      <c r="A131" s="20">
        <v>6</v>
      </c>
      <c r="B131" s="9">
        <v>24</v>
      </c>
      <c r="C131">
        <v>5</v>
      </c>
      <c r="D131">
        <v>5</v>
      </c>
      <c r="E131">
        <v>9</v>
      </c>
      <c r="F131" t="s">
        <v>532</v>
      </c>
      <c r="G131">
        <v>1</v>
      </c>
      <c r="H131" s="26" t="s">
        <v>60</v>
      </c>
      <c r="I131" s="26" t="s">
        <v>61</v>
      </c>
      <c r="J131" s="3">
        <f>$C$107*6/Tabelle3[[#This Row],[Spieler]]</f>
        <v>24</v>
      </c>
      <c r="K131" s="7">
        <v>19</v>
      </c>
      <c r="L131" s="7">
        <f>Tabelle3[[#This Row],[Spieler]]*Tabelle3[[#This Row],[Züge p.S.]]*1.2</f>
        <v>114</v>
      </c>
      <c r="M131" s="26"/>
      <c r="N131" s="26"/>
    </row>
    <row r="132" spans="1:14" outlineLevel="1">
      <c r="A132" s="20">
        <v>6</v>
      </c>
      <c r="B132" s="9">
        <v>25</v>
      </c>
      <c r="C132">
        <v>4</v>
      </c>
      <c r="D132">
        <v>4</v>
      </c>
      <c r="E132">
        <v>10000</v>
      </c>
      <c r="F132" t="s">
        <v>546</v>
      </c>
      <c r="G132">
        <v>3</v>
      </c>
      <c r="H132" s="26" t="s">
        <v>60</v>
      </c>
      <c r="I132" s="26" t="s">
        <v>61</v>
      </c>
      <c r="J132" s="3">
        <f>$C$107*6/Tabelle3[[#This Row],[Spieler]]</f>
        <v>30</v>
      </c>
      <c r="K132" s="7">
        <v>20</v>
      </c>
      <c r="L132" s="7">
        <f>Tabelle3[[#This Row],[Spieler]]*Tabelle3[[#This Row],[Züge p.S.]]*1.2</f>
        <v>96</v>
      </c>
      <c r="M132" s="26"/>
      <c r="N132" s="2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07"/>
  <sheetViews>
    <sheetView workbookViewId="0">
      <selection activeCell="I258" sqref="I258"/>
    </sheetView>
  </sheetViews>
  <sheetFormatPr baseColWidth="10" defaultRowHeight="15"/>
  <cols>
    <col min="1" max="1" width="23.28515625" customWidth="1"/>
    <col min="2" max="4" width="4.140625" style="36" customWidth="1"/>
    <col min="5" max="5" width="30.28515625" style="36" customWidth="1"/>
    <col min="6" max="6" width="4.28515625" style="36" customWidth="1"/>
    <col min="7" max="7" width="3.7109375" customWidth="1"/>
    <col min="8" max="8" width="6" bestFit="1" customWidth="1"/>
    <col min="9" max="9" width="43.5703125" bestFit="1" customWidth="1"/>
    <col min="10" max="10" width="9.42578125" customWidth="1"/>
    <col min="11" max="11" width="14.140625" customWidth="1"/>
    <col min="12" max="12" width="12.5703125" customWidth="1"/>
    <col min="13" max="13" width="7.42578125" style="20" customWidth="1"/>
  </cols>
  <sheetData>
    <row r="1" spans="1:13">
      <c r="A1" s="8" t="s">
        <v>512</v>
      </c>
      <c r="B1" s="35" t="s">
        <v>506</v>
      </c>
      <c r="C1" s="35" t="s">
        <v>507</v>
      </c>
      <c r="D1" s="35" t="s">
        <v>508</v>
      </c>
      <c r="E1" s="35" t="s">
        <v>517</v>
      </c>
      <c r="F1" s="35" t="s">
        <v>509</v>
      </c>
      <c r="G1" s="8" t="s">
        <v>107</v>
      </c>
      <c r="H1" s="8" t="s">
        <v>510</v>
      </c>
      <c r="I1" s="8" t="s">
        <v>511</v>
      </c>
      <c r="J1" s="8" t="s">
        <v>71</v>
      </c>
      <c r="K1" s="8" t="s">
        <v>513</v>
      </c>
      <c r="L1" s="8" t="s">
        <v>539</v>
      </c>
      <c r="M1" s="46" t="s">
        <v>58</v>
      </c>
    </row>
    <row r="2" spans="1:13" hidden="1">
      <c r="A2" t="s">
        <v>505</v>
      </c>
      <c r="B2" s="36">
        <f>FIND(B$1,$A2)</f>
        <v>14</v>
      </c>
      <c r="C2" s="36">
        <f t="shared" ref="C2:F17" si="0">FIND(C$1,$A2)</f>
        <v>16</v>
      </c>
      <c r="D2" s="36">
        <f t="shared" si="0"/>
        <v>24</v>
      </c>
      <c r="E2" s="36">
        <f t="shared" ref="E2:E65" si="1">FIND("@",SUBSTITUTE($A2,E$1,"@",LEN($A2)-LEN(SUBSTITUTE($A2,E$1,""))),1)</f>
        <v>36</v>
      </c>
      <c r="F2" s="36">
        <f t="shared" si="0"/>
        <v>38</v>
      </c>
      <c r="H2" t="str">
        <f>LEFT(RIGHT($A2,LEN($A2) - B2),C2-B2-1)</f>
        <v>1</v>
      </c>
      <c r="I2" t="str">
        <f>LEFT(RIGHT($A2,LEN($A2) - D2 - 1),E2-D2-2)</f>
        <v xml:space="preserve">Die Erste </v>
      </c>
      <c r="J2" t="str">
        <f t="shared" ref="J2:J65" si="2">LEFT(RIGHT($A2,LEN($A2) - E2 ),F2-E2-1)</f>
        <v>5</v>
      </c>
      <c r="K2" s="20">
        <f>COUNTIF(Strecken!E:E,H2)</f>
        <v>0</v>
      </c>
      <c r="L2" s="20"/>
    </row>
    <row r="3" spans="1:13" hidden="1">
      <c r="A3" t="s">
        <v>224</v>
      </c>
      <c r="B3" s="36">
        <f t="shared" ref="B3:F34" si="3">FIND(B$1,$A3)</f>
        <v>14</v>
      </c>
      <c r="C3" s="36">
        <f t="shared" si="0"/>
        <v>16</v>
      </c>
      <c r="D3" s="36">
        <f t="shared" si="0"/>
        <v>24</v>
      </c>
      <c r="E3" s="36">
        <f t="shared" si="1"/>
        <v>37</v>
      </c>
      <c r="F3" s="36">
        <f t="shared" si="0"/>
        <v>39</v>
      </c>
      <c r="H3" t="str">
        <f t="shared" ref="H3:H33" si="4">LEFT(RIGHT($A3,LEN($A3) - B3),C3-B3-1)</f>
        <v>2</v>
      </c>
      <c r="I3" t="str">
        <f t="shared" ref="I3:I33" si="5">LEFT(RIGHT($A3,LEN($A3) - D3 - 1),E3-D3-2)</f>
        <v xml:space="preserve">Die Zweite </v>
      </c>
      <c r="J3" t="str">
        <f t="shared" si="2"/>
        <v>5</v>
      </c>
      <c r="K3" s="20">
        <f>COUNTIF(Strecken!E:E,H3)</f>
        <v>0</v>
      </c>
      <c r="L3" s="20"/>
    </row>
    <row r="4" spans="1:13" hidden="1">
      <c r="A4" t="s">
        <v>225</v>
      </c>
      <c r="B4" s="36">
        <f t="shared" si="3"/>
        <v>14</v>
      </c>
      <c r="C4" s="36">
        <f t="shared" si="0"/>
        <v>16</v>
      </c>
      <c r="D4" s="36">
        <f t="shared" si="0"/>
        <v>24</v>
      </c>
      <c r="E4" s="36">
        <f t="shared" si="1"/>
        <v>37</v>
      </c>
      <c r="F4" s="36">
        <f t="shared" si="0"/>
        <v>39</v>
      </c>
      <c r="H4" t="str">
        <f t="shared" si="4"/>
        <v>3</v>
      </c>
      <c r="I4" t="str">
        <f t="shared" si="5"/>
        <v xml:space="preserve">Die Dritte </v>
      </c>
      <c r="J4" t="str">
        <f t="shared" si="2"/>
        <v>5</v>
      </c>
      <c r="K4" s="20">
        <f>COUNTIF(Strecken!E:E,H4)</f>
        <v>0</v>
      </c>
      <c r="L4" s="20"/>
    </row>
    <row r="5" spans="1:13" hidden="1">
      <c r="A5" t="s">
        <v>226</v>
      </c>
      <c r="B5" s="36">
        <f t="shared" si="3"/>
        <v>14</v>
      </c>
      <c r="C5" s="36">
        <f t="shared" si="0"/>
        <v>16</v>
      </c>
      <c r="D5" s="36">
        <f t="shared" si="0"/>
        <v>24</v>
      </c>
      <c r="E5" s="36">
        <f t="shared" si="1"/>
        <v>38</v>
      </c>
      <c r="F5" s="36">
        <f t="shared" si="0"/>
        <v>40</v>
      </c>
      <c r="H5" t="str">
        <f t="shared" si="4"/>
        <v>4</v>
      </c>
      <c r="I5" t="str">
        <f t="shared" si="5"/>
        <v xml:space="preserve">(unbekannt) </v>
      </c>
      <c r="J5" t="str">
        <f t="shared" si="2"/>
        <v>5</v>
      </c>
      <c r="K5" s="20">
        <f>COUNTIF(Strecken!E:E,H5)</f>
        <v>0</v>
      </c>
      <c r="L5" s="20"/>
    </row>
    <row r="6" spans="1:13">
      <c r="A6" t="s">
        <v>227</v>
      </c>
      <c r="B6" s="36">
        <f t="shared" si="3"/>
        <v>14</v>
      </c>
      <c r="C6" s="36">
        <f t="shared" si="0"/>
        <v>16</v>
      </c>
      <c r="D6" s="36">
        <f t="shared" si="0"/>
        <v>24</v>
      </c>
      <c r="E6" s="36">
        <f t="shared" si="1"/>
        <v>38</v>
      </c>
      <c r="F6" s="36">
        <f t="shared" si="0"/>
        <v>40</v>
      </c>
      <c r="H6" t="str">
        <f t="shared" si="4"/>
        <v>5</v>
      </c>
      <c r="I6" t="str">
        <f t="shared" si="5"/>
        <v xml:space="preserve">(unbekannt) </v>
      </c>
      <c r="J6" t="str">
        <f t="shared" si="2"/>
        <v>5</v>
      </c>
      <c r="K6" s="20">
        <f>COUNTIF(Strecken!E:E,H6)</f>
        <v>1</v>
      </c>
      <c r="L6" s="20" t="s">
        <v>515</v>
      </c>
      <c r="M6" s="20">
        <v>8</v>
      </c>
    </row>
    <row r="7" spans="1:13" hidden="1">
      <c r="A7" t="s">
        <v>228</v>
      </c>
      <c r="B7" s="36">
        <f t="shared" si="3"/>
        <v>14</v>
      </c>
      <c r="C7" s="36">
        <f t="shared" si="0"/>
        <v>16</v>
      </c>
      <c r="D7" s="36">
        <f t="shared" si="0"/>
        <v>24</v>
      </c>
      <c r="E7" s="36">
        <f t="shared" si="1"/>
        <v>38</v>
      </c>
      <c r="F7" s="36">
        <f t="shared" si="0"/>
        <v>40</v>
      </c>
      <c r="H7" t="str">
        <f t="shared" si="4"/>
        <v>6</v>
      </c>
      <c r="I7" t="str">
        <f t="shared" si="5"/>
        <v xml:space="preserve">(unbekannt) </v>
      </c>
      <c r="J7" t="str">
        <f t="shared" si="2"/>
        <v>5</v>
      </c>
      <c r="K7" s="20">
        <f>COUNTIF(Strecken!E:E,H7)</f>
        <v>0</v>
      </c>
      <c r="L7" s="20"/>
    </row>
    <row r="8" spans="1:13" hidden="1">
      <c r="A8" t="s">
        <v>229</v>
      </c>
      <c r="B8" s="36">
        <f t="shared" si="3"/>
        <v>14</v>
      </c>
      <c r="C8" s="36">
        <f t="shared" si="0"/>
        <v>16</v>
      </c>
      <c r="D8" s="36">
        <f t="shared" si="0"/>
        <v>24</v>
      </c>
      <c r="E8" s="36">
        <f t="shared" si="1"/>
        <v>38</v>
      </c>
      <c r="F8" s="36">
        <f t="shared" si="0"/>
        <v>40</v>
      </c>
      <c r="H8" t="str">
        <f t="shared" si="4"/>
        <v>7</v>
      </c>
      <c r="I8" t="str">
        <f t="shared" si="5"/>
        <v xml:space="preserve">Sachsenring </v>
      </c>
      <c r="J8" t="str">
        <f t="shared" si="2"/>
        <v>5</v>
      </c>
      <c r="K8" s="20">
        <f>COUNTIF(Strecken!E:E,H8)</f>
        <v>0</v>
      </c>
      <c r="L8" s="20"/>
    </row>
    <row r="9" spans="1:13" hidden="1">
      <c r="A9" t="s">
        <v>230</v>
      </c>
      <c r="B9" s="36">
        <f t="shared" si="3"/>
        <v>14</v>
      </c>
      <c r="C9" s="36">
        <f t="shared" si="0"/>
        <v>16</v>
      </c>
      <c r="D9" s="36">
        <f t="shared" si="0"/>
        <v>24</v>
      </c>
      <c r="E9" s="36">
        <f t="shared" si="1"/>
        <v>39</v>
      </c>
      <c r="F9" s="36">
        <f t="shared" si="0"/>
        <v>41</v>
      </c>
      <c r="H9" t="str">
        <f t="shared" si="4"/>
        <v>8</v>
      </c>
      <c r="I9" t="str">
        <f t="shared" si="5"/>
        <v xml:space="preserve">Eurospeedway </v>
      </c>
      <c r="J9" t="str">
        <f t="shared" si="2"/>
        <v>5</v>
      </c>
      <c r="K9" s="20">
        <f>COUNTIF(Strecken!E:E,H9)</f>
        <v>0</v>
      </c>
      <c r="L9" s="20"/>
    </row>
    <row r="10" spans="1:13">
      <c r="A10" t="s">
        <v>231</v>
      </c>
      <c r="B10" s="36">
        <f t="shared" si="3"/>
        <v>14</v>
      </c>
      <c r="C10" s="36">
        <f t="shared" si="0"/>
        <v>16</v>
      </c>
      <c r="D10" s="36">
        <f t="shared" si="0"/>
        <v>24</v>
      </c>
      <c r="E10" s="36">
        <f t="shared" si="1"/>
        <v>40</v>
      </c>
      <c r="F10" s="36">
        <f t="shared" si="0"/>
        <v>42</v>
      </c>
      <c r="H10" t="str">
        <f t="shared" si="4"/>
        <v>9</v>
      </c>
      <c r="I10" t="str">
        <f t="shared" si="5"/>
        <v xml:space="preserve">Dragster-Race </v>
      </c>
      <c r="J10" t="str">
        <f t="shared" si="2"/>
        <v>5</v>
      </c>
      <c r="K10" s="20">
        <f>COUNTIF(Strecken!E:E,H10)</f>
        <v>1</v>
      </c>
      <c r="L10" s="20" t="s">
        <v>515</v>
      </c>
      <c r="M10" s="20">
        <v>1</v>
      </c>
    </row>
    <row r="11" spans="1:13" hidden="1">
      <c r="A11" t="s">
        <v>232</v>
      </c>
      <c r="B11" s="36">
        <f t="shared" si="3"/>
        <v>14</v>
      </c>
      <c r="C11" s="36">
        <f t="shared" si="0"/>
        <v>17</v>
      </c>
      <c r="D11" s="36">
        <f t="shared" si="0"/>
        <v>26</v>
      </c>
      <c r="E11" s="36">
        <f t="shared" si="1"/>
        <v>76</v>
      </c>
      <c r="F11" s="36">
        <f t="shared" si="0"/>
        <v>78</v>
      </c>
      <c r="H11" t="str">
        <f t="shared" si="4"/>
        <v>10</v>
      </c>
      <c r="I11" t="str">
        <f t="shared" si="5"/>
        <v xml:space="preserve">Fährt sowieso niemand, taugt auch nicht so viel </v>
      </c>
      <c r="J11" t="str">
        <f t="shared" si="2"/>
        <v>5</v>
      </c>
      <c r="K11" s="20">
        <f>COUNTIF(Strecken!E:E,H11)</f>
        <v>0</v>
      </c>
      <c r="L11" s="20"/>
    </row>
    <row r="12" spans="1:13" hidden="1">
      <c r="A12" t="s">
        <v>233</v>
      </c>
      <c r="B12" s="36">
        <f t="shared" si="3"/>
        <v>14</v>
      </c>
      <c r="C12" s="36">
        <f t="shared" si="0"/>
        <v>17</v>
      </c>
      <c r="D12" s="36">
        <f t="shared" si="0"/>
        <v>26</v>
      </c>
      <c r="E12" s="36">
        <f t="shared" si="1"/>
        <v>40</v>
      </c>
      <c r="F12" s="36">
        <f t="shared" si="0"/>
        <v>42</v>
      </c>
      <c r="H12" t="str">
        <f t="shared" si="4"/>
        <v>11</v>
      </c>
      <c r="I12" t="str">
        <f t="shared" si="5"/>
        <v xml:space="preserve">Go for Gold </v>
      </c>
      <c r="J12" t="str">
        <f t="shared" si="2"/>
        <v>4</v>
      </c>
      <c r="K12" s="20">
        <f>COUNTIF(Strecken!E:E,H12)</f>
        <v>0</v>
      </c>
      <c r="L12" s="20"/>
    </row>
    <row r="13" spans="1:13" hidden="1">
      <c r="A13" t="s">
        <v>234</v>
      </c>
      <c r="B13" s="36">
        <f t="shared" si="3"/>
        <v>14</v>
      </c>
      <c r="C13" s="36">
        <f t="shared" si="0"/>
        <v>17</v>
      </c>
      <c r="D13" s="36">
        <f t="shared" si="0"/>
        <v>26</v>
      </c>
      <c r="E13" s="36">
        <f t="shared" si="1"/>
        <v>49</v>
      </c>
      <c r="F13" s="36">
        <f t="shared" si="0"/>
        <v>51</v>
      </c>
      <c r="H13" t="str">
        <f t="shared" si="4"/>
        <v>12</v>
      </c>
      <c r="I13" t="str">
        <f t="shared" si="5"/>
        <v xml:space="preserve">Yaba hatte viel Zeit </v>
      </c>
      <c r="J13" t="str">
        <f t="shared" si="2"/>
        <v>8</v>
      </c>
      <c r="K13" s="20">
        <f>COUNTIF(Strecken!E:E,H13)</f>
        <v>0</v>
      </c>
      <c r="L13" s="20" t="s">
        <v>523</v>
      </c>
      <c r="M13" s="20" t="s">
        <v>538</v>
      </c>
    </row>
    <row r="14" spans="1:13" hidden="1">
      <c r="A14" t="s">
        <v>235</v>
      </c>
      <c r="B14" s="36">
        <f t="shared" si="3"/>
        <v>14</v>
      </c>
      <c r="C14" s="36">
        <f t="shared" si="0"/>
        <v>17</v>
      </c>
      <c r="D14" s="36">
        <f t="shared" si="0"/>
        <v>26</v>
      </c>
      <c r="E14" s="36">
        <f t="shared" si="1"/>
        <v>40</v>
      </c>
      <c r="F14" s="36">
        <f>FIND(F$1,$A14)</f>
        <v>42</v>
      </c>
      <c r="H14" t="str">
        <f t="shared" si="4"/>
        <v>13</v>
      </c>
      <c r="I14" t="str">
        <f t="shared" si="5"/>
        <v xml:space="preserve">(unbekannt) </v>
      </c>
      <c r="J14" t="str">
        <f t="shared" si="2"/>
        <v>7</v>
      </c>
      <c r="K14" s="20">
        <f>COUNTIF(Strecken!E:E,H14)</f>
        <v>0</v>
      </c>
      <c r="L14" s="20" t="s">
        <v>523</v>
      </c>
      <c r="M14" s="20" t="s">
        <v>538</v>
      </c>
    </row>
    <row r="15" spans="1:13" hidden="1">
      <c r="A15" t="s">
        <v>236</v>
      </c>
      <c r="B15" s="36">
        <f t="shared" si="3"/>
        <v>14</v>
      </c>
      <c r="C15" s="36">
        <f t="shared" si="0"/>
        <v>17</v>
      </c>
      <c r="D15" s="36">
        <f t="shared" si="0"/>
        <v>26</v>
      </c>
      <c r="E15" s="36">
        <f t="shared" si="1"/>
        <v>40</v>
      </c>
      <c r="F15" s="36">
        <f t="shared" si="0"/>
        <v>42</v>
      </c>
      <c r="H15" t="str">
        <f t="shared" si="4"/>
        <v>14</v>
      </c>
      <c r="I15" t="str">
        <f t="shared" si="5"/>
        <v xml:space="preserve">(unbekannt) </v>
      </c>
      <c r="J15" t="str">
        <f t="shared" si="2"/>
        <v>5</v>
      </c>
      <c r="K15" s="20">
        <f>COUNTIF(Strecken!E:E,H15)</f>
        <v>0</v>
      </c>
      <c r="L15" s="20"/>
    </row>
    <row r="16" spans="1:13" hidden="1">
      <c r="A16" t="s">
        <v>237</v>
      </c>
      <c r="B16" s="36">
        <f t="shared" si="3"/>
        <v>14</v>
      </c>
      <c r="C16" s="36">
        <f t="shared" si="0"/>
        <v>17</v>
      </c>
      <c r="D16" s="36">
        <f t="shared" si="0"/>
        <v>26</v>
      </c>
      <c r="E16" s="36">
        <f t="shared" si="1"/>
        <v>45</v>
      </c>
      <c r="F16" s="36">
        <f t="shared" si="0"/>
        <v>47</v>
      </c>
      <c r="H16" t="str">
        <f t="shared" si="4"/>
        <v>15</v>
      </c>
      <c r="I16" t="str">
        <f t="shared" si="5"/>
        <v xml:space="preserve">Hindernissrennen </v>
      </c>
      <c r="J16" t="str">
        <f t="shared" si="2"/>
        <v>5</v>
      </c>
      <c r="K16" s="20">
        <f>COUNTIF(Strecken!E:E,H16)</f>
        <v>0</v>
      </c>
      <c r="L16" s="20"/>
    </row>
    <row r="17" spans="1:13" hidden="1">
      <c r="A17" t="s">
        <v>238</v>
      </c>
      <c r="B17" s="36">
        <f t="shared" si="3"/>
        <v>14</v>
      </c>
      <c r="C17" s="36">
        <f t="shared" si="0"/>
        <v>17</v>
      </c>
      <c r="D17" s="36">
        <f t="shared" si="0"/>
        <v>26</v>
      </c>
      <c r="E17" s="36">
        <f t="shared" si="1"/>
        <v>40</v>
      </c>
      <c r="F17" s="36">
        <f t="shared" si="0"/>
        <v>42</v>
      </c>
      <c r="H17" t="str">
        <f t="shared" si="4"/>
        <v>16</v>
      </c>
      <c r="I17" t="str">
        <f t="shared" si="5"/>
        <v xml:space="preserve">Inkateppich </v>
      </c>
      <c r="J17" t="str">
        <f t="shared" si="2"/>
        <v>8</v>
      </c>
      <c r="K17" s="20">
        <f>COUNTIF(Strecken!E:E,H17)</f>
        <v>0</v>
      </c>
      <c r="L17" s="20"/>
    </row>
    <row r="18" spans="1:13" hidden="1">
      <c r="A18" t="s">
        <v>239</v>
      </c>
      <c r="B18">
        <f t="shared" si="3"/>
        <v>14</v>
      </c>
      <c r="C18">
        <f t="shared" si="3"/>
        <v>17</v>
      </c>
      <c r="D18">
        <f t="shared" si="3"/>
        <v>26</v>
      </c>
      <c r="E18">
        <f t="shared" si="1"/>
        <v>40</v>
      </c>
      <c r="F18">
        <f t="shared" si="3"/>
        <v>43</v>
      </c>
      <c r="H18" t="str">
        <f t="shared" si="4"/>
        <v>17</v>
      </c>
      <c r="I18" t="str">
        <f t="shared" si="5"/>
        <v xml:space="preserve">Nürburgring </v>
      </c>
      <c r="J18" t="str">
        <f t="shared" si="2"/>
        <v>12</v>
      </c>
      <c r="K18">
        <f>COUNTIF(Strecken!E:E,H18)</f>
        <v>1</v>
      </c>
    </row>
    <row r="19" spans="1:13">
      <c r="A19" t="s">
        <v>240</v>
      </c>
      <c r="B19" s="36">
        <f t="shared" si="3"/>
        <v>14</v>
      </c>
      <c r="C19" s="36">
        <f t="shared" si="3"/>
        <v>17</v>
      </c>
      <c r="D19" s="36">
        <f t="shared" si="3"/>
        <v>26</v>
      </c>
      <c r="E19" s="36">
        <f t="shared" si="1"/>
        <v>37</v>
      </c>
      <c r="F19" s="36">
        <f t="shared" si="3"/>
        <v>39</v>
      </c>
      <c r="H19" t="str">
        <f t="shared" si="4"/>
        <v>18</v>
      </c>
      <c r="I19" t="str">
        <f t="shared" si="5"/>
        <v xml:space="preserve">Fruitmap </v>
      </c>
      <c r="J19" t="str">
        <f t="shared" si="2"/>
        <v>4</v>
      </c>
      <c r="K19" s="20">
        <f>COUNTIF(Strecken!E:E,H19)</f>
        <v>1</v>
      </c>
      <c r="L19" s="20" t="s">
        <v>515</v>
      </c>
      <c r="M19" s="20">
        <v>5</v>
      </c>
    </row>
    <row r="20" spans="1:13" hidden="1">
      <c r="A20" t="s">
        <v>241</v>
      </c>
      <c r="B20" s="36">
        <f t="shared" si="3"/>
        <v>14</v>
      </c>
      <c r="C20" s="36">
        <f t="shared" si="3"/>
        <v>17</v>
      </c>
      <c r="D20" s="36">
        <f t="shared" si="3"/>
        <v>26</v>
      </c>
      <c r="E20" s="36">
        <f t="shared" si="1"/>
        <v>37</v>
      </c>
      <c r="F20" s="36">
        <f t="shared" si="3"/>
        <v>39</v>
      </c>
      <c r="H20" t="str">
        <f t="shared" si="4"/>
        <v>19</v>
      </c>
      <c r="I20" t="str">
        <f t="shared" si="5"/>
        <v xml:space="preserve">The Cube </v>
      </c>
      <c r="J20" t="str">
        <f t="shared" si="2"/>
        <v>4</v>
      </c>
      <c r="K20" s="20">
        <f>COUNTIF(Strecken!E:E,H20)</f>
        <v>0</v>
      </c>
      <c r="L20" s="20"/>
    </row>
    <row r="21" spans="1:13" hidden="1">
      <c r="A21" t="s">
        <v>242</v>
      </c>
      <c r="B21" s="36">
        <f t="shared" si="3"/>
        <v>14</v>
      </c>
      <c r="C21" s="36">
        <f t="shared" si="3"/>
        <v>17</v>
      </c>
      <c r="D21" s="36">
        <f t="shared" si="3"/>
        <v>26</v>
      </c>
      <c r="E21" s="36">
        <f t="shared" si="1"/>
        <v>37</v>
      </c>
      <c r="F21" s="36">
        <f t="shared" si="3"/>
        <v>39</v>
      </c>
      <c r="H21" t="str">
        <f t="shared" si="4"/>
        <v>20</v>
      </c>
      <c r="I21" t="str">
        <f t="shared" si="5"/>
        <v xml:space="preserve">Scorpion </v>
      </c>
      <c r="J21" t="str">
        <f t="shared" si="2"/>
        <v>8</v>
      </c>
      <c r="K21" s="20">
        <f>COUNTIF(Strecken!E:E,H21)</f>
        <v>0</v>
      </c>
      <c r="L21" s="20"/>
    </row>
    <row r="22" spans="1:13" hidden="1">
      <c r="A22" t="s">
        <v>243</v>
      </c>
      <c r="B22" s="36">
        <f t="shared" si="3"/>
        <v>14</v>
      </c>
      <c r="C22" s="36">
        <f t="shared" si="3"/>
        <v>17</v>
      </c>
      <c r="D22" s="36">
        <f t="shared" si="3"/>
        <v>26</v>
      </c>
      <c r="E22" s="36">
        <f t="shared" si="1"/>
        <v>40</v>
      </c>
      <c r="F22" s="36">
        <f t="shared" si="3"/>
        <v>42</v>
      </c>
      <c r="H22" t="str">
        <f t="shared" si="4"/>
        <v>21</v>
      </c>
      <c r="I22" t="str">
        <f t="shared" si="5"/>
        <v xml:space="preserve">Rennstrecke </v>
      </c>
      <c r="J22" t="str">
        <f t="shared" si="2"/>
        <v>5</v>
      </c>
      <c r="K22" s="20">
        <f>COUNTIF(Strecken!E:E,H22)</f>
        <v>0</v>
      </c>
      <c r="L22" s="20"/>
    </row>
    <row r="23" spans="1:13" hidden="1">
      <c r="A23" t="s">
        <v>244</v>
      </c>
      <c r="B23" s="36">
        <f t="shared" si="3"/>
        <v>14</v>
      </c>
      <c r="C23" s="36">
        <f t="shared" si="3"/>
        <v>17</v>
      </c>
      <c r="D23" s="36">
        <f t="shared" si="3"/>
        <v>26</v>
      </c>
      <c r="E23" s="36">
        <f t="shared" si="1"/>
        <v>40</v>
      </c>
      <c r="F23" s="36">
        <f t="shared" si="3"/>
        <v>42</v>
      </c>
      <c r="H23" t="str">
        <f t="shared" si="4"/>
        <v>22</v>
      </c>
      <c r="I23" t="str">
        <f t="shared" si="5"/>
        <v xml:space="preserve">Das Weeeeee </v>
      </c>
      <c r="J23" t="str">
        <f t="shared" si="2"/>
        <v>6</v>
      </c>
      <c r="K23" s="20">
        <f>COUNTIF(Strecken!E:E,H23)</f>
        <v>0</v>
      </c>
      <c r="L23" s="20" t="s">
        <v>523</v>
      </c>
      <c r="M23" s="20" t="s">
        <v>538</v>
      </c>
    </row>
    <row r="24" spans="1:13" hidden="1">
      <c r="A24" t="s">
        <v>245</v>
      </c>
      <c r="B24" s="36">
        <f t="shared" si="3"/>
        <v>14</v>
      </c>
      <c r="C24" s="36">
        <f t="shared" si="3"/>
        <v>17</v>
      </c>
      <c r="D24" s="36">
        <f t="shared" si="3"/>
        <v>26</v>
      </c>
      <c r="E24" s="36">
        <f t="shared" si="1"/>
        <v>49</v>
      </c>
      <c r="F24" s="36">
        <f t="shared" si="3"/>
        <v>52</v>
      </c>
      <c r="H24" t="str">
        <f t="shared" si="4"/>
        <v>23</v>
      </c>
      <c r="I24" t="str">
        <f t="shared" si="5"/>
        <v xml:space="preserve">Bald ist Weihnachten </v>
      </c>
      <c r="J24" t="str">
        <f t="shared" si="2"/>
        <v>48</v>
      </c>
      <c r="K24" s="20">
        <f>COUNTIF(Strecken!E:E,H24)</f>
        <v>0</v>
      </c>
      <c r="L24" s="20"/>
    </row>
    <row r="25" spans="1:13" hidden="1">
      <c r="A25" t="s">
        <v>246</v>
      </c>
      <c r="B25" s="36">
        <f t="shared" si="3"/>
        <v>14</v>
      </c>
      <c r="C25" s="36">
        <f t="shared" si="3"/>
        <v>17</v>
      </c>
      <c r="D25" s="36">
        <f t="shared" si="3"/>
        <v>26</v>
      </c>
      <c r="E25" s="36">
        <f t="shared" si="1"/>
        <v>38</v>
      </c>
      <c r="F25" s="36">
        <f t="shared" si="3"/>
        <v>40</v>
      </c>
      <c r="H25" t="str">
        <f t="shared" si="4"/>
        <v>24</v>
      </c>
      <c r="I25" t="str">
        <f t="shared" si="5"/>
        <v xml:space="preserve">More Ways </v>
      </c>
      <c r="J25" t="str">
        <f t="shared" si="2"/>
        <v>9</v>
      </c>
      <c r="K25" s="20">
        <f>COUNTIF(Strecken!E:E,H25)</f>
        <v>0</v>
      </c>
      <c r="L25" s="20"/>
    </row>
    <row r="26" spans="1:13" hidden="1">
      <c r="A26" t="s">
        <v>247</v>
      </c>
      <c r="B26" s="36">
        <f t="shared" si="3"/>
        <v>14</v>
      </c>
      <c r="C26" s="36">
        <f t="shared" si="3"/>
        <v>17</v>
      </c>
      <c r="D26" s="36">
        <f t="shared" si="3"/>
        <v>26</v>
      </c>
      <c r="E26" s="36">
        <f t="shared" si="1"/>
        <v>37</v>
      </c>
      <c r="F26" s="36">
        <f t="shared" si="3"/>
        <v>39</v>
      </c>
      <c r="H26" t="str">
        <f t="shared" si="4"/>
        <v>26</v>
      </c>
      <c r="I26" t="str">
        <f t="shared" si="5"/>
        <v xml:space="preserve">Schnecke </v>
      </c>
      <c r="J26" t="str">
        <f t="shared" si="2"/>
        <v>6</v>
      </c>
      <c r="K26" s="20">
        <f>COUNTIF(Strecken!E:E,H26)</f>
        <v>0</v>
      </c>
      <c r="L26" s="20" t="s">
        <v>523</v>
      </c>
      <c r="M26" s="20" t="s">
        <v>538</v>
      </c>
    </row>
    <row r="27" spans="1:13">
      <c r="A27" t="s">
        <v>248</v>
      </c>
      <c r="B27" s="36">
        <f t="shared" si="3"/>
        <v>14</v>
      </c>
      <c r="C27" s="36">
        <f t="shared" si="3"/>
        <v>17</v>
      </c>
      <c r="D27" s="36">
        <f t="shared" si="3"/>
        <v>26</v>
      </c>
      <c r="E27" s="36">
        <f t="shared" si="1"/>
        <v>42</v>
      </c>
      <c r="F27" s="36">
        <f t="shared" si="3"/>
        <v>44</v>
      </c>
      <c r="H27" t="str">
        <f t="shared" si="4"/>
        <v>27</v>
      </c>
      <c r="I27" t="str">
        <f t="shared" si="5"/>
        <v xml:space="preserve">Holperstrecke </v>
      </c>
      <c r="J27" t="str">
        <f t="shared" si="2"/>
        <v>7</v>
      </c>
      <c r="K27" s="20">
        <f>COUNTIF(Strecken!E:E,H27)</f>
        <v>1</v>
      </c>
      <c r="L27" s="20" t="s">
        <v>515</v>
      </c>
      <c r="M27" s="20">
        <v>0</v>
      </c>
    </row>
    <row r="28" spans="1:13" hidden="1">
      <c r="A28" t="s">
        <v>249</v>
      </c>
      <c r="B28" s="36">
        <f t="shared" si="3"/>
        <v>14</v>
      </c>
      <c r="C28" s="36">
        <f t="shared" si="3"/>
        <v>17</v>
      </c>
      <c r="D28" s="36">
        <f t="shared" si="3"/>
        <v>26</v>
      </c>
      <c r="E28" s="36">
        <f t="shared" si="1"/>
        <v>37</v>
      </c>
      <c r="F28" s="36">
        <f t="shared" si="3"/>
        <v>39</v>
      </c>
      <c r="H28" t="str">
        <f t="shared" si="4"/>
        <v>28</v>
      </c>
      <c r="I28" t="str">
        <f t="shared" si="5"/>
        <v xml:space="preserve">Kreuzzug </v>
      </c>
      <c r="J28" t="str">
        <f t="shared" si="2"/>
        <v>9</v>
      </c>
      <c r="K28" s="20">
        <f>COUNTIF(Strecken!E:E,H28)</f>
        <v>0</v>
      </c>
      <c r="L28" s="20" t="s">
        <v>523</v>
      </c>
      <c r="M28" s="20">
        <v>4</v>
      </c>
    </row>
    <row r="29" spans="1:13">
      <c r="A29" t="s">
        <v>250</v>
      </c>
      <c r="B29" s="36">
        <f t="shared" si="3"/>
        <v>14</v>
      </c>
      <c r="C29" s="36">
        <f t="shared" si="3"/>
        <v>17</v>
      </c>
      <c r="D29" s="36">
        <f t="shared" si="3"/>
        <v>26</v>
      </c>
      <c r="E29" s="36">
        <f t="shared" si="1"/>
        <v>42</v>
      </c>
      <c r="F29" s="36">
        <f t="shared" si="3"/>
        <v>44</v>
      </c>
      <c r="H29" t="str">
        <f t="shared" si="4"/>
        <v>29</v>
      </c>
      <c r="I29" t="str">
        <f t="shared" si="5"/>
        <v xml:space="preserve">FHTW Berlin I </v>
      </c>
      <c r="J29" t="str">
        <f t="shared" si="2"/>
        <v>4</v>
      </c>
      <c r="K29" s="20">
        <f>COUNTIF(Strecken!E:E,H29)</f>
        <v>1</v>
      </c>
      <c r="L29" s="20" t="s">
        <v>515</v>
      </c>
      <c r="M29" s="20">
        <v>7</v>
      </c>
    </row>
    <row r="30" spans="1:13" hidden="1">
      <c r="A30" t="s">
        <v>251</v>
      </c>
      <c r="B30">
        <f t="shared" si="3"/>
        <v>14</v>
      </c>
      <c r="C30">
        <f t="shared" si="3"/>
        <v>17</v>
      </c>
      <c r="D30">
        <f t="shared" si="3"/>
        <v>26</v>
      </c>
      <c r="E30">
        <f t="shared" si="1"/>
        <v>44</v>
      </c>
      <c r="F30">
        <f t="shared" si="3"/>
        <v>46</v>
      </c>
      <c r="H30" t="str">
        <f t="shared" si="4"/>
        <v>33</v>
      </c>
      <c r="I30" t="str">
        <f t="shared" si="5"/>
        <v xml:space="preserve">Highway To Hell </v>
      </c>
      <c r="J30" t="str">
        <f t="shared" si="2"/>
        <v>5</v>
      </c>
      <c r="K30">
        <f>COUNTIF(Strecken!E:E,H30)</f>
        <v>1</v>
      </c>
    </row>
    <row r="31" spans="1:13" hidden="1">
      <c r="A31" t="s">
        <v>252</v>
      </c>
      <c r="B31">
        <f t="shared" si="3"/>
        <v>14</v>
      </c>
      <c r="C31">
        <f t="shared" si="3"/>
        <v>17</v>
      </c>
      <c r="D31">
        <f t="shared" si="3"/>
        <v>26</v>
      </c>
      <c r="E31">
        <f t="shared" si="1"/>
        <v>38</v>
      </c>
      <c r="F31">
        <f t="shared" si="3"/>
        <v>41</v>
      </c>
      <c r="H31" t="str">
        <f t="shared" si="4"/>
        <v>34</v>
      </c>
      <c r="I31" t="str">
        <f t="shared" si="5"/>
        <v xml:space="preserve">Flugplatz </v>
      </c>
      <c r="J31" t="str">
        <f t="shared" si="2"/>
        <v>20</v>
      </c>
      <c r="K31">
        <f>COUNTIF(Strecken!E:E,H31)</f>
        <v>1</v>
      </c>
    </row>
    <row r="32" spans="1:13" hidden="1">
      <c r="A32" t="s">
        <v>253</v>
      </c>
      <c r="B32" s="36">
        <f t="shared" si="3"/>
        <v>14</v>
      </c>
      <c r="C32" s="36">
        <f t="shared" si="3"/>
        <v>17</v>
      </c>
      <c r="D32" s="36">
        <f t="shared" si="3"/>
        <v>26</v>
      </c>
      <c r="E32" s="36">
        <f t="shared" si="1"/>
        <v>37</v>
      </c>
      <c r="F32" s="36">
        <f t="shared" si="3"/>
        <v>40</v>
      </c>
      <c r="H32" t="str">
        <f t="shared" si="4"/>
        <v>35</v>
      </c>
      <c r="I32" t="str">
        <f t="shared" si="5"/>
        <v xml:space="preserve">Speedway </v>
      </c>
      <c r="J32" t="str">
        <f t="shared" si="2"/>
        <v>21</v>
      </c>
      <c r="K32" s="20">
        <f>COUNTIF(Strecken!E:E,H32)</f>
        <v>0</v>
      </c>
      <c r="L32" s="20" t="s">
        <v>523</v>
      </c>
      <c r="M32" s="20" t="s">
        <v>538</v>
      </c>
    </row>
    <row r="33" spans="1:13" hidden="1">
      <c r="A33" t="s">
        <v>254</v>
      </c>
      <c r="B33" s="36">
        <f t="shared" si="3"/>
        <v>14</v>
      </c>
      <c r="C33" s="36">
        <f t="shared" si="3"/>
        <v>17</v>
      </c>
      <c r="D33" s="36">
        <f t="shared" si="3"/>
        <v>26</v>
      </c>
      <c r="E33" s="36">
        <f t="shared" si="1"/>
        <v>43</v>
      </c>
      <c r="F33" s="36">
        <f t="shared" si="3"/>
        <v>46</v>
      </c>
      <c r="H33" t="str">
        <f t="shared" si="4"/>
        <v>36</v>
      </c>
      <c r="I33" t="str">
        <f t="shared" si="5"/>
        <v xml:space="preserve">Regenwaldpiste </v>
      </c>
      <c r="J33" t="str">
        <f t="shared" si="2"/>
        <v>15</v>
      </c>
      <c r="K33" s="37" t="s">
        <v>506</v>
      </c>
      <c r="L33" s="20"/>
    </row>
    <row r="34" spans="1:13">
      <c r="A34" t="s">
        <v>255</v>
      </c>
      <c r="B34" s="36">
        <f t="shared" si="3"/>
        <v>14</v>
      </c>
      <c r="C34" s="36">
        <f t="shared" si="3"/>
        <v>17</v>
      </c>
      <c r="D34" s="36">
        <f t="shared" si="3"/>
        <v>26</v>
      </c>
      <c r="E34" s="36">
        <f t="shared" si="1"/>
        <v>40</v>
      </c>
      <c r="F34" s="36">
        <f t="shared" si="3"/>
        <v>43</v>
      </c>
      <c r="H34" t="str">
        <f t="shared" ref="H34:H97" si="6">LEFT(RIGHT($A34,LEN($A34) - B34),C34-B34-1)</f>
        <v>37</v>
      </c>
      <c r="I34" t="str">
        <f t="shared" ref="I34:I97" si="7">LEFT(RIGHT($A34,LEN($A34) - D34 - 1),E34-D34-2)</f>
        <v xml:space="preserve">Nadelöhr II </v>
      </c>
      <c r="J34" t="str">
        <f t="shared" si="2"/>
        <v>10</v>
      </c>
      <c r="K34" s="20">
        <f>COUNTIF(Strecken!E:E,H34)</f>
        <v>1</v>
      </c>
      <c r="L34" s="20" t="s">
        <v>515</v>
      </c>
      <c r="M34" s="20">
        <v>1</v>
      </c>
    </row>
    <row r="35" spans="1:13" hidden="1">
      <c r="A35" t="s">
        <v>256</v>
      </c>
      <c r="B35">
        <f t="shared" ref="B35:F98" si="8">FIND(B$1,$A35)</f>
        <v>14</v>
      </c>
      <c r="C35">
        <f t="shared" si="8"/>
        <v>17</v>
      </c>
      <c r="D35">
        <f t="shared" si="8"/>
        <v>26</v>
      </c>
      <c r="E35">
        <f t="shared" si="1"/>
        <v>50</v>
      </c>
      <c r="F35">
        <f t="shared" si="8"/>
        <v>52</v>
      </c>
      <c r="H35" t="str">
        <f t="shared" si="6"/>
        <v>38</v>
      </c>
      <c r="I35" t="str">
        <f t="shared" si="7"/>
        <v xml:space="preserve">Gentlemen's Agreement </v>
      </c>
      <c r="J35" t="str">
        <f t="shared" si="2"/>
        <v>8</v>
      </c>
      <c r="K35">
        <f>COUNTIF(Strecken!E:E,H35)</f>
        <v>1</v>
      </c>
    </row>
    <row r="36" spans="1:13" hidden="1">
      <c r="A36" t="s">
        <v>257</v>
      </c>
      <c r="B36" s="36">
        <f t="shared" si="8"/>
        <v>14</v>
      </c>
      <c r="C36" s="36">
        <f t="shared" si="8"/>
        <v>17</v>
      </c>
      <c r="D36" s="36">
        <f t="shared" si="8"/>
        <v>26</v>
      </c>
      <c r="E36" s="36">
        <f t="shared" si="1"/>
        <v>37</v>
      </c>
      <c r="F36" s="36">
        <f t="shared" si="8"/>
        <v>40</v>
      </c>
      <c r="H36" t="str">
        <f t="shared" si="6"/>
        <v>40</v>
      </c>
      <c r="I36" t="str">
        <f t="shared" si="7"/>
        <v xml:space="preserve">CS-Kurve </v>
      </c>
      <c r="J36" t="str">
        <f t="shared" si="2"/>
        <v>15</v>
      </c>
      <c r="K36" s="20">
        <f>COUNTIF(Strecken!E:E,H36)</f>
        <v>0</v>
      </c>
      <c r="L36" s="20"/>
    </row>
    <row r="37" spans="1:13">
      <c r="A37" t="s">
        <v>258</v>
      </c>
      <c r="B37" s="36">
        <f t="shared" si="8"/>
        <v>14</v>
      </c>
      <c r="C37" s="36">
        <f t="shared" si="8"/>
        <v>17</v>
      </c>
      <c r="D37" s="36">
        <f t="shared" si="8"/>
        <v>26</v>
      </c>
      <c r="E37" s="36">
        <f t="shared" si="1"/>
        <v>38</v>
      </c>
      <c r="F37" s="36">
        <f t="shared" si="8"/>
        <v>40</v>
      </c>
      <c r="H37" t="str">
        <f t="shared" si="6"/>
        <v>41</v>
      </c>
      <c r="I37" t="str">
        <f t="shared" si="7"/>
        <v xml:space="preserve">Karofisch </v>
      </c>
      <c r="J37" t="str">
        <f t="shared" si="2"/>
        <v>6</v>
      </c>
      <c r="K37" s="20">
        <f>COUNTIF(Strecken!E:E,H37)</f>
        <v>1</v>
      </c>
      <c r="L37" s="20" t="s">
        <v>515</v>
      </c>
      <c r="M37" s="20">
        <v>6</v>
      </c>
    </row>
    <row r="38" spans="1:13" hidden="1">
      <c r="A38" t="s">
        <v>259</v>
      </c>
      <c r="B38" s="36">
        <f t="shared" si="8"/>
        <v>14</v>
      </c>
      <c r="C38" s="36">
        <f t="shared" si="8"/>
        <v>17</v>
      </c>
      <c r="D38" s="36">
        <f t="shared" si="8"/>
        <v>26</v>
      </c>
      <c r="E38" s="36">
        <f t="shared" si="1"/>
        <v>38</v>
      </c>
      <c r="F38" s="36">
        <f t="shared" si="8"/>
        <v>40</v>
      </c>
      <c r="H38" t="str">
        <f t="shared" si="6"/>
        <v>42</v>
      </c>
      <c r="I38" t="str">
        <f t="shared" si="7"/>
        <v xml:space="preserve">Karokatze </v>
      </c>
      <c r="J38" t="str">
        <f t="shared" si="2"/>
        <v>7</v>
      </c>
      <c r="K38" s="20">
        <f>COUNTIF(Strecken!E:E,H38)</f>
        <v>0</v>
      </c>
      <c r="L38" s="20"/>
    </row>
    <row r="39" spans="1:13" hidden="1">
      <c r="A39" t="s">
        <v>260</v>
      </c>
      <c r="B39" s="36">
        <f t="shared" si="8"/>
        <v>14</v>
      </c>
      <c r="C39" s="36">
        <f t="shared" si="8"/>
        <v>17</v>
      </c>
      <c r="D39" s="36">
        <f t="shared" si="8"/>
        <v>26</v>
      </c>
      <c r="E39" s="36">
        <f t="shared" si="1"/>
        <v>35</v>
      </c>
      <c r="F39" s="36">
        <f t="shared" si="8"/>
        <v>38</v>
      </c>
      <c r="H39" t="str">
        <f t="shared" si="6"/>
        <v>43</v>
      </c>
      <c r="I39" t="str">
        <f t="shared" si="7"/>
        <v xml:space="preserve">Karo-F </v>
      </c>
      <c r="J39" t="str">
        <f t="shared" si="2"/>
        <v>10</v>
      </c>
      <c r="K39" s="20">
        <f>COUNTIF(Strecken!E:E,H39)</f>
        <v>0</v>
      </c>
      <c r="L39" s="20"/>
    </row>
    <row r="40" spans="1:13" hidden="1">
      <c r="A40" t="s">
        <v>261</v>
      </c>
      <c r="B40" s="36">
        <f t="shared" si="8"/>
        <v>14</v>
      </c>
      <c r="C40" s="36">
        <f t="shared" si="8"/>
        <v>17</v>
      </c>
      <c r="D40" s="36">
        <f t="shared" si="8"/>
        <v>26</v>
      </c>
      <c r="E40" s="36">
        <f t="shared" si="1"/>
        <v>32</v>
      </c>
      <c r="F40" s="36">
        <f t="shared" si="8"/>
        <v>35</v>
      </c>
      <c r="H40" t="str">
        <f t="shared" si="6"/>
        <v>44</v>
      </c>
      <c r="I40" t="str">
        <f t="shared" si="7"/>
        <v xml:space="preserve">Tux </v>
      </c>
      <c r="J40" t="str">
        <f t="shared" si="2"/>
        <v>10</v>
      </c>
      <c r="K40" s="20">
        <f>COUNTIF(Strecken!E:E,H40)</f>
        <v>0</v>
      </c>
      <c r="L40" s="20" t="s">
        <v>523</v>
      </c>
      <c r="M40" s="20">
        <v>1</v>
      </c>
    </row>
    <row r="41" spans="1:13" hidden="1">
      <c r="A41" t="s">
        <v>262</v>
      </c>
      <c r="B41">
        <f t="shared" si="8"/>
        <v>14</v>
      </c>
      <c r="C41">
        <f t="shared" si="8"/>
        <v>17</v>
      </c>
      <c r="D41">
        <f t="shared" si="8"/>
        <v>26</v>
      </c>
      <c r="E41">
        <f t="shared" si="1"/>
        <v>50</v>
      </c>
      <c r="F41">
        <f t="shared" si="8"/>
        <v>53</v>
      </c>
      <c r="H41" t="str">
        <f t="shared" si="6"/>
        <v>45</v>
      </c>
      <c r="I41" t="str">
        <f t="shared" si="7"/>
        <v xml:space="preserve">Gruß aus Braunschweig </v>
      </c>
      <c r="J41" t="str">
        <f t="shared" si="2"/>
        <v>12</v>
      </c>
      <c r="K41">
        <f>COUNTIF(Strecken!E:E,H41)</f>
        <v>1</v>
      </c>
    </row>
    <row r="42" spans="1:13" hidden="1">
      <c r="A42" t="s">
        <v>263</v>
      </c>
      <c r="B42" s="36">
        <f t="shared" si="8"/>
        <v>14</v>
      </c>
      <c r="C42" s="36">
        <f t="shared" si="8"/>
        <v>17</v>
      </c>
      <c r="D42" s="36">
        <f t="shared" si="8"/>
        <v>26</v>
      </c>
      <c r="E42" s="36">
        <f t="shared" si="1"/>
        <v>48</v>
      </c>
      <c r="F42" s="36">
        <f t="shared" si="8"/>
        <v>51</v>
      </c>
      <c r="H42" t="str">
        <f t="shared" si="6"/>
        <v>46</v>
      </c>
      <c r="I42" t="str">
        <f t="shared" si="7"/>
        <v xml:space="preserve">Noch ne Rundstrecke </v>
      </c>
      <c r="J42" t="str">
        <f t="shared" si="2"/>
        <v>10</v>
      </c>
      <c r="K42" s="20">
        <f>COUNTIF(Strecken!E:E,H42)</f>
        <v>0</v>
      </c>
      <c r="L42" s="20"/>
    </row>
    <row r="43" spans="1:13" hidden="1">
      <c r="A43" t="s">
        <v>264</v>
      </c>
      <c r="B43" s="36">
        <f t="shared" si="8"/>
        <v>14</v>
      </c>
      <c r="C43" s="36">
        <f t="shared" si="8"/>
        <v>17</v>
      </c>
      <c r="D43" s="36">
        <f t="shared" si="8"/>
        <v>26</v>
      </c>
      <c r="E43" s="36">
        <f t="shared" si="1"/>
        <v>37</v>
      </c>
      <c r="F43" s="36">
        <f t="shared" si="8"/>
        <v>39</v>
      </c>
      <c r="H43" t="str">
        <f t="shared" si="6"/>
        <v>49</v>
      </c>
      <c r="I43" t="str">
        <f t="shared" si="7"/>
        <v xml:space="preserve">Vermondy </v>
      </c>
      <c r="J43" t="str">
        <f t="shared" si="2"/>
        <v>4</v>
      </c>
      <c r="K43" s="20">
        <f>COUNTIF(Strecken!E:E,H43)</f>
        <v>0</v>
      </c>
      <c r="L43" s="20"/>
    </row>
    <row r="44" spans="1:13" hidden="1">
      <c r="A44" t="s">
        <v>265</v>
      </c>
      <c r="B44" s="36">
        <f t="shared" si="8"/>
        <v>14</v>
      </c>
      <c r="C44" s="36">
        <f t="shared" si="8"/>
        <v>17</v>
      </c>
      <c r="D44" s="36">
        <f t="shared" si="8"/>
        <v>26</v>
      </c>
      <c r="E44" s="36">
        <f t="shared" si="1"/>
        <v>40</v>
      </c>
      <c r="F44" s="36">
        <f t="shared" si="8"/>
        <v>42</v>
      </c>
      <c r="H44" t="str">
        <f t="shared" si="6"/>
        <v>50</v>
      </c>
      <c r="I44" t="str">
        <f t="shared" si="7"/>
        <v xml:space="preserve">Planet Apes </v>
      </c>
      <c r="J44" t="str">
        <f t="shared" si="2"/>
        <v>7</v>
      </c>
      <c r="K44" s="20">
        <f>COUNTIF(Strecken!E:E,H44)</f>
        <v>0</v>
      </c>
      <c r="L44" s="20" t="s">
        <v>523</v>
      </c>
      <c r="M44" s="20" t="s">
        <v>538</v>
      </c>
    </row>
    <row r="45" spans="1:13" hidden="1">
      <c r="A45" t="s">
        <v>266</v>
      </c>
      <c r="B45" s="36">
        <f t="shared" si="8"/>
        <v>14</v>
      </c>
      <c r="C45" s="36">
        <f t="shared" si="8"/>
        <v>17</v>
      </c>
      <c r="D45" s="36">
        <f t="shared" si="8"/>
        <v>26</v>
      </c>
      <c r="E45" s="36">
        <f t="shared" si="1"/>
        <v>44</v>
      </c>
      <c r="F45" s="36">
        <f t="shared" si="8"/>
        <v>46</v>
      </c>
      <c r="H45" t="str">
        <f t="shared" si="6"/>
        <v>51</v>
      </c>
      <c r="I45" t="str">
        <f t="shared" si="7"/>
        <v xml:space="preserve">You've Got Mail </v>
      </c>
      <c r="J45" t="str">
        <f t="shared" si="2"/>
        <v>4</v>
      </c>
      <c r="K45" s="20">
        <f>COUNTIF(Strecken!E:E,H45)</f>
        <v>0</v>
      </c>
      <c r="L45" s="20"/>
    </row>
    <row r="46" spans="1:13" hidden="1">
      <c r="A46" t="s">
        <v>267</v>
      </c>
      <c r="B46" s="36">
        <f t="shared" si="8"/>
        <v>14</v>
      </c>
      <c r="C46" s="36">
        <f t="shared" si="8"/>
        <v>17</v>
      </c>
      <c r="D46" s="36">
        <f t="shared" si="8"/>
        <v>26</v>
      </c>
      <c r="E46" s="36">
        <f t="shared" si="1"/>
        <v>42</v>
      </c>
      <c r="F46" s="36">
        <f t="shared" si="8"/>
        <v>45</v>
      </c>
      <c r="H46" t="str">
        <f t="shared" si="6"/>
        <v>53</v>
      </c>
      <c r="I46" t="str">
        <f t="shared" si="7"/>
        <v xml:space="preserve">Flussschleife </v>
      </c>
      <c r="J46" t="str">
        <f t="shared" si="2"/>
        <v>12</v>
      </c>
      <c r="K46" s="20">
        <f>COUNTIF(Strecken!E:E,H46)</f>
        <v>0</v>
      </c>
      <c r="L46" s="20"/>
    </row>
    <row r="47" spans="1:13" hidden="1">
      <c r="A47" t="s">
        <v>268</v>
      </c>
      <c r="B47" s="36">
        <f t="shared" si="8"/>
        <v>14</v>
      </c>
      <c r="C47" s="36">
        <f t="shared" si="8"/>
        <v>17</v>
      </c>
      <c r="D47" s="36">
        <f t="shared" si="8"/>
        <v>26</v>
      </c>
      <c r="E47" s="36">
        <f t="shared" si="1"/>
        <v>47</v>
      </c>
      <c r="F47" s="36">
        <f t="shared" si="8"/>
        <v>49</v>
      </c>
      <c r="H47" t="str">
        <f t="shared" si="6"/>
        <v>54</v>
      </c>
      <c r="I47" t="str">
        <f t="shared" si="7"/>
        <v xml:space="preserve">Klapperschlange II </v>
      </c>
      <c r="J47" t="str">
        <f t="shared" si="2"/>
        <v>8</v>
      </c>
      <c r="K47" s="20">
        <f>COUNTIF(Strecken!E:E,H47)</f>
        <v>0</v>
      </c>
      <c r="L47" s="20"/>
    </row>
    <row r="48" spans="1:13" hidden="1">
      <c r="A48" t="s">
        <v>269</v>
      </c>
      <c r="B48" s="36">
        <f t="shared" si="8"/>
        <v>14</v>
      </c>
      <c r="C48" s="36">
        <f t="shared" si="8"/>
        <v>17</v>
      </c>
      <c r="D48" s="36">
        <f t="shared" si="8"/>
        <v>26</v>
      </c>
      <c r="E48" s="36">
        <f t="shared" si="1"/>
        <v>38</v>
      </c>
      <c r="F48" s="36">
        <f t="shared" si="8"/>
        <v>41</v>
      </c>
      <c r="H48" t="str">
        <f t="shared" si="6"/>
        <v>55</v>
      </c>
      <c r="I48" t="str">
        <f t="shared" si="7"/>
        <v xml:space="preserve">Rush Hour </v>
      </c>
      <c r="J48" t="str">
        <f t="shared" si="2"/>
        <v>27</v>
      </c>
      <c r="K48" s="20">
        <f>COUNTIF(Strecken!E:E,H48)</f>
        <v>0</v>
      </c>
      <c r="L48" s="20"/>
    </row>
    <row r="49" spans="1:12" hidden="1">
      <c r="A49" t="s">
        <v>270</v>
      </c>
      <c r="B49" s="36">
        <f t="shared" si="8"/>
        <v>14</v>
      </c>
      <c r="C49" s="36">
        <f t="shared" si="8"/>
        <v>17</v>
      </c>
      <c r="D49" s="36">
        <f t="shared" si="8"/>
        <v>26</v>
      </c>
      <c r="E49" s="36">
        <f t="shared" si="1"/>
        <v>39</v>
      </c>
      <c r="F49" s="36">
        <f t="shared" si="8"/>
        <v>41</v>
      </c>
      <c r="H49" t="str">
        <f t="shared" si="6"/>
        <v>56</v>
      </c>
      <c r="I49" t="str">
        <f t="shared" si="7"/>
        <v xml:space="preserve">Interlagos </v>
      </c>
      <c r="J49" t="str">
        <f t="shared" si="2"/>
        <v>6</v>
      </c>
      <c r="K49" s="20">
        <f>COUNTIF(Strecken!E:E,H49)</f>
        <v>0</v>
      </c>
      <c r="L49" s="20"/>
    </row>
    <row r="50" spans="1:12" hidden="1">
      <c r="A50" t="s">
        <v>271</v>
      </c>
      <c r="B50" s="36">
        <f t="shared" si="8"/>
        <v>14</v>
      </c>
      <c r="C50" s="36">
        <f t="shared" si="8"/>
        <v>17</v>
      </c>
      <c r="D50" s="36">
        <f t="shared" si="8"/>
        <v>26</v>
      </c>
      <c r="E50" s="36">
        <f t="shared" si="1"/>
        <v>34</v>
      </c>
      <c r="F50" s="36">
        <f t="shared" si="8"/>
        <v>37</v>
      </c>
      <c r="H50" t="str">
        <f t="shared" si="6"/>
        <v>57</v>
      </c>
      <c r="I50" t="str">
        <f t="shared" si="7"/>
        <v xml:space="preserve">Dubya </v>
      </c>
      <c r="J50" t="str">
        <f t="shared" si="2"/>
        <v>11</v>
      </c>
      <c r="K50" s="20">
        <f>COUNTIF(Strecken!E:E,H50)</f>
        <v>0</v>
      </c>
      <c r="L50" s="20"/>
    </row>
    <row r="51" spans="1:12" hidden="1">
      <c r="A51" t="s">
        <v>272</v>
      </c>
      <c r="B51" s="36">
        <f t="shared" si="8"/>
        <v>14</v>
      </c>
      <c r="C51" s="36">
        <f t="shared" si="8"/>
        <v>17</v>
      </c>
      <c r="D51" s="36">
        <f t="shared" si="8"/>
        <v>26</v>
      </c>
      <c r="E51" s="36">
        <f t="shared" si="1"/>
        <v>44</v>
      </c>
      <c r="F51" s="36">
        <f t="shared" si="8"/>
        <v>46</v>
      </c>
      <c r="H51" t="str">
        <f t="shared" si="6"/>
        <v>58</v>
      </c>
      <c r="I51" t="str">
        <f t="shared" si="7"/>
        <v xml:space="preserve">Eisbären Berlin </v>
      </c>
      <c r="J51" t="str">
        <f t="shared" si="2"/>
        <v>6</v>
      </c>
      <c r="K51" s="20">
        <f>COUNTIF(Strecken!E:E,H51)</f>
        <v>0</v>
      </c>
      <c r="L51" s="20"/>
    </row>
    <row r="52" spans="1:12" hidden="1">
      <c r="A52" t="s">
        <v>273</v>
      </c>
      <c r="B52">
        <f t="shared" si="8"/>
        <v>14</v>
      </c>
      <c r="C52">
        <f t="shared" si="8"/>
        <v>17</v>
      </c>
      <c r="D52">
        <f t="shared" si="8"/>
        <v>26</v>
      </c>
      <c r="E52">
        <f t="shared" si="1"/>
        <v>59</v>
      </c>
      <c r="F52">
        <f t="shared" si="8"/>
        <v>61</v>
      </c>
      <c r="H52" t="str">
        <f t="shared" si="6"/>
        <v>61</v>
      </c>
      <c r="I52" t="str">
        <f t="shared" si="7"/>
        <v xml:space="preserve">Mushroom Cup - Mario Circuit 1 </v>
      </c>
      <c r="J52" t="str">
        <f t="shared" si="2"/>
        <v>8</v>
      </c>
      <c r="K52">
        <f>COUNTIF(Strecken!E:E,H52)</f>
        <v>1</v>
      </c>
    </row>
    <row r="53" spans="1:12" hidden="1">
      <c r="A53" t="s">
        <v>274</v>
      </c>
      <c r="B53">
        <f t="shared" si="8"/>
        <v>14</v>
      </c>
      <c r="C53">
        <f t="shared" si="8"/>
        <v>17</v>
      </c>
      <c r="D53">
        <f t="shared" si="8"/>
        <v>26</v>
      </c>
      <c r="E53">
        <f t="shared" si="1"/>
        <v>58</v>
      </c>
      <c r="F53">
        <f t="shared" si="8"/>
        <v>60</v>
      </c>
      <c r="H53" t="str">
        <f t="shared" si="6"/>
        <v>62</v>
      </c>
      <c r="I53" t="str">
        <f t="shared" si="7"/>
        <v xml:space="preserve">Mushroom Cup - Donut Plains 1 </v>
      </c>
      <c r="J53" t="str">
        <f t="shared" si="2"/>
        <v>8</v>
      </c>
      <c r="K53">
        <f>COUNTIF(Strecken!E:E,H53)</f>
        <v>1</v>
      </c>
    </row>
    <row r="54" spans="1:12" hidden="1">
      <c r="A54" t="s">
        <v>275</v>
      </c>
      <c r="B54">
        <f t="shared" si="8"/>
        <v>14</v>
      </c>
      <c r="C54">
        <f t="shared" si="8"/>
        <v>17</v>
      </c>
      <c r="D54">
        <f t="shared" si="8"/>
        <v>26</v>
      </c>
      <c r="E54">
        <f t="shared" si="1"/>
        <v>58</v>
      </c>
      <c r="F54">
        <f t="shared" si="8"/>
        <v>60</v>
      </c>
      <c r="H54" t="str">
        <f t="shared" si="6"/>
        <v>63</v>
      </c>
      <c r="I54" t="str">
        <f t="shared" si="7"/>
        <v xml:space="preserve">Mushroom Cup - Ghost Valley 1 </v>
      </c>
      <c r="J54" t="str">
        <f t="shared" si="2"/>
        <v>8</v>
      </c>
      <c r="K54">
        <f>COUNTIF(Strecken!E:E,H54)</f>
        <v>1</v>
      </c>
    </row>
    <row r="55" spans="1:12" hidden="1">
      <c r="A55" t="s">
        <v>276</v>
      </c>
      <c r="B55">
        <f t="shared" si="8"/>
        <v>14</v>
      </c>
      <c r="C55">
        <f t="shared" si="8"/>
        <v>17</v>
      </c>
      <c r="D55">
        <f t="shared" si="8"/>
        <v>26</v>
      </c>
      <c r="E55">
        <f t="shared" si="1"/>
        <v>59</v>
      </c>
      <c r="F55">
        <f t="shared" si="8"/>
        <v>61</v>
      </c>
      <c r="H55" t="str">
        <f t="shared" si="6"/>
        <v>64</v>
      </c>
      <c r="I55" t="str">
        <f t="shared" si="7"/>
        <v xml:space="preserve">Mushroom Cup - Bowser Castle 1 </v>
      </c>
      <c r="J55" t="str">
        <f t="shared" si="2"/>
        <v>8</v>
      </c>
      <c r="K55">
        <f>COUNTIF(Strecken!E:E,H55)</f>
        <v>1</v>
      </c>
    </row>
    <row r="56" spans="1:12" hidden="1">
      <c r="A56" t="s">
        <v>277</v>
      </c>
      <c r="B56">
        <f t="shared" si="8"/>
        <v>14</v>
      </c>
      <c r="C56">
        <f t="shared" si="8"/>
        <v>17</v>
      </c>
      <c r="D56">
        <f t="shared" si="8"/>
        <v>26</v>
      </c>
      <c r="E56">
        <f t="shared" si="1"/>
        <v>59</v>
      </c>
      <c r="F56">
        <f t="shared" si="8"/>
        <v>61</v>
      </c>
      <c r="H56" t="str">
        <f t="shared" si="6"/>
        <v>65</v>
      </c>
      <c r="I56" t="str">
        <f t="shared" si="7"/>
        <v xml:space="preserve">Mushroom Cup - Mario Circuit 2 </v>
      </c>
      <c r="J56" t="str">
        <f t="shared" si="2"/>
        <v>8</v>
      </c>
      <c r="K56">
        <f>COUNTIF(Strecken!E:E,H56)</f>
        <v>1</v>
      </c>
    </row>
    <row r="57" spans="1:12" hidden="1">
      <c r="A57" t="s">
        <v>278</v>
      </c>
      <c r="B57">
        <f t="shared" si="8"/>
        <v>14</v>
      </c>
      <c r="C57">
        <f t="shared" si="8"/>
        <v>17</v>
      </c>
      <c r="D57">
        <f t="shared" si="8"/>
        <v>26</v>
      </c>
      <c r="E57">
        <f t="shared" si="1"/>
        <v>56</v>
      </c>
      <c r="F57">
        <f t="shared" si="8"/>
        <v>58</v>
      </c>
      <c r="H57" t="str">
        <f t="shared" si="6"/>
        <v>66</v>
      </c>
      <c r="I57" t="str">
        <f t="shared" si="7"/>
        <v xml:space="preserve">Flower Cup - Choco Island 1 </v>
      </c>
      <c r="J57" t="str">
        <f t="shared" si="2"/>
        <v>8</v>
      </c>
      <c r="K57">
        <f>COUNTIF(Strecken!E:E,H57)</f>
        <v>1</v>
      </c>
    </row>
    <row r="58" spans="1:12" hidden="1">
      <c r="A58" t="s">
        <v>279</v>
      </c>
      <c r="B58">
        <f t="shared" si="8"/>
        <v>14</v>
      </c>
      <c r="C58">
        <f t="shared" si="8"/>
        <v>17</v>
      </c>
      <c r="D58">
        <f t="shared" si="8"/>
        <v>26</v>
      </c>
      <c r="E58">
        <f t="shared" si="1"/>
        <v>56</v>
      </c>
      <c r="F58">
        <f t="shared" si="8"/>
        <v>58</v>
      </c>
      <c r="H58" t="str">
        <f t="shared" si="6"/>
        <v>67</v>
      </c>
      <c r="I58" t="str">
        <f t="shared" si="7"/>
        <v xml:space="preserve">Flower Cup - Ghost Valley 2 </v>
      </c>
      <c r="J58" t="str">
        <f t="shared" si="2"/>
        <v>8</v>
      </c>
      <c r="K58">
        <f>COUNTIF(Strecken!E:E,H58)</f>
        <v>1</v>
      </c>
    </row>
    <row r="59" spans="1:12" hidden="1">
      <c r="A59" t="s">
        <v>280</v>
      </c>
      <c r="B59">
        <f t="shared" si="8"/>
        <v>14</v>
      </c>
      <c r="C59">
        <f t="shared" si="8"/>
        <v>17</v>
      </c>
      <c r="D59">
        <f t="shared" si="8"/>
        <v>26</v>
      </c>
      <c r="E59">
        <f t="shared" si="1"/>
        <v>56</v>
      </c>
      <c r="F59">
        <f t="shared" si="8"/>
        <v>58</v>
      </c>
      <c r="H59" t="str">
        <f t="shared" si="6"/>
        <v>68</v>
      </c>
      <c r="I59" t="str">
        <f t="shared" si="7"/>
        <v xml:space="preserve">Flower Cup - Donut Plains 2 </v>
      </c>
      <c r="J59" t="str">
        <f t="shared" si="2"/>
        <v>8</v>
      </c>
      <c r="K59">
        <f>COUNTIF(Strecken!E:E,H59)</f>
        <v>1</v>
      </c>
    </row>
    <row r="60" spans="1:12" hidden="1">
      <c r="A60" t="s">
        <v>281</v>
      </c>
      <c r="B60">
        <f t="shared" si="8"/>
        <v>14</v>
      </c>
      <c r="C60">
        <f t="shared" si="8"/>
        <v>17</v>
      </c>
      <c r="D60">
        <f t="shared" si="8"/>
        <v>26</v>
      </c>
      <c r="E60">
        <f t="shared" si="1"/>
        <v>57</v>
      </c>
      <c r="F60">
        <f t="shared" si="8"/>
        <v>59</v>
      </c>
      <c r="H60" t="str">
        <f t="shared" si="6"/>
        <v>69</v>
      </c>
      <c r="I60" t="str">
        <f t="shared" si="7"/>
        <v xml:space="preserve">Flower Cup - Bowser Castle 2 </v>
      </c>
      <c r="J60" t="str">
        <f t="shared" si="2"/>
        <v>8</v>
      </c>
      <c r="K60">
        <f>COUNTIF(Strecken!E:E,H60)</f>
        <v>1</v>
      </c>
    </row>
    <row r="61" spans="1:12" hidden="1">
      <c r="A61" t="s">
        <v>282</v>
      </c>
      <c r="B61">
        <f t="shared" si="8"/>
        <v>14</v>
      </c>
      <c r="C61">
        <f t="shared" si="8"/>
        <v>17</v>
      </c>
      <c r="D61">
        <f t="shared" si="8"/>
        <v>26</v>
      </c>
      <c r="E61">
        <f t="shared" si="1"/>
        <v>57</v>
      </c>
      <c r="F61">
        <f t="shared" si="8"/>
        <v>59</v>
      </c>
      <c r="H61" t="str">
        <f t="shared" si="6"/>
        <v>70</v>
      </c>
      <c r="I61" t="str">
        <f t="shared" si="7"/>
        <v xml:space="preserve">Flower Cup - Mario Circuit 3 </v>
      </c>
      <c r="J61" t="str">
        <f t="shared" si="2"/>
        <v>8</v>
      </c>
      <c r="K61">
        <f>COUNTIF(Strecken!E:E,H61)</f>
        <v>1</v>
      </c>
    </row>
    <row r="62" spans="1:12" hidden="1">
      <c r="A62" t="s">
        <v>283</v>
      </c>
      <c r="B62">
        <f t="shared" si="8"/>
        <v>14</v>
      </c>
      <c r="C62">
        <f t="shared" si="8"/>
        <v>17</v>
      </c>
      <c r="D62">
        <f t="shared" si="8"/>
        <v>26</v>
      </c>
      <c r="E62">
        <f t="shared" si="1"/>
        <v>53</v>
      </c>
      <c r="F62">
        <f t="shared" si="8"/>
        <v>55</v>
      </c>
      <c r="H62" t="str">
        <f t="shared" si="6"/>
        <v>71</v>
      </c>
      <c r="I62" t="str">
        <f t="shared" si="7"/>
        <v xml:space="preserve">Star Cup - Koopa Beach 1 </v>
      </c>
      <c r="J62" t="str">
        <f t="shared" si="2"/>
        <v>8</v>
      </c>
      <c r="K62">
        <f>COUNTIF(Strecken!E:E,H62)</f>
        <v>1</v>
      </c>
    </row>
    <row r="63" spans="1:12" hidden="1">
      <c r="A63" t="s">
        <v>284</v>
      </c>
      <c r="B63">
        <f t="shared" si="8"/>
        <v>14</v>
      </c>
      <c r="C63">
        <f t="shared" si="8"/>
        <v>17</v>
      </c>
      <c r="D63">
        <f t="shared" si="8"/>
        <v>26</v>
      </c>
      <c r="E63">
        <f t="shared" si="1"/>
        <v>54</v>
      </c>
      <c r="F63">
        <f t="shared" si="8"/>
        <v>56</v>
      </c>
      <c r="H63" t="str">
        <f t="shared" si="6"/>
        <v>72</v>
      </c>
      <c r="I63" t="str">
        <f t="shared" si="7"/>
        <v xml:space="preserve">Star Cup - Choco Island 2 </v>
      </c>
      <c r="J63" t="str">
        <f t="shared" si="2"/>
        <v>8</v>
      </c>
      <c r="K63">
        <f>COUNTIF(Strecken!E:E,H63)</f>
        <v>1</v>
      </c>
    </row>
    <row r="64" spans="1:12" hidden="1">
      <c r="A64" t="s">
        <v>285</v>
      </c>
      <c r="B64">
        <f t="shared" si="8"/>
        <v>14</v>
      </c>
      <c r="C64">
        <f t="shared" si="8"/>
        <v>17</v>
      </c>
      <c r="D64">
        <f t="shared" si="8"/>
        <v>26</v>
      </c>
      <c r="E64">
        <f t="shared" si="1"/>
        <v>55</v>
      </c>
      <c r="F64">
        <f t="shared" si="8"/>
        <v>57</v>
      </c>
      <c r="H64" t="str">
        <f t="shared" si="6"/>
        <v>73</v>
      </c>
      <c r="I64" t="str">
        <f t="shared" si="7"/>
        <v xml:space="preserve">Star Cup - Bowser Castle 3 </v>
      </c>
      <c r="J64" t="str">
        <f t="shared" si="2"/>
        <v>8</v>
      </c>
      <c r="K64">
        <f>COUNTIF(Strecken!E:E,H64)</f>
        <v>1</v>
      </c>
    </row>
    <row r="65" spans="1:13" hidden="1">
      <c r="A65" t="s">
        <v>286</v>
      </c>
      <c r="B65">
        <f t="shared" si="8"/>
        <v>14</v>
      </c>
      <c r="C65">
        <f t="shared" si="8"/>
        <v>17</v>
      </c>
      <c r="D65">
        <f t="shared" si="8"/>
        <v>26</v>
      </c>
      <c r="E65">
        <f t="shared" si="1"/>
        <v>54</v>
      </c>
      <c r="F65">
        <f t="shared" si="8"/>
        <v>56</v>
      </c>
      <c r="H65" t="str">
        <f t="shared" si="6"/>
        <v>74</v>
      </c>
      <c r="I65" t="str">
        <f t="shared" si="7"/>
        <v xml:space="preserve">Star Cup - Vanilla Lake 1 </v>
      </c>
      <c r="J65" t="str">
        <f t="shared" si="2"/>
        <v>8</v>
      </c>
      <c r="K65">
        <f>COUNTIF(Strecken!E:E,H65)</f>
        <v>1</v>
      </c>
    </row>
    <row r="66" spans="1:13" hidden="1">
      <c r="A66" t="s">
        <v>287</v>
      </c>
      <c r="B66">
        <f t="shared" si="8"/>
        <v>14</v>
      </c>
      <c r="C66">
        <f t="shared" si="8"/>
        <v>17</v>
      </c>
      <c r="D66">
        <f t="shared" si="8"/>
        <v>26</v>
      </c>
      <c r="E66">
        <f t="shared" ref="E66:E129" si="9">FIND("@",SUBSTITUTE($A66,E$1,"@",LEN($A66)-LEN(SUBSTITUTE($A66,E$1,""))),1)</f>
        <v>55</v>
      </c>
      <c r="F66">
        <f t="shared" si="8"/>
        <v>57</v>
      </c>
      <c r="H66" t="str">
        <f t="shared" si="6"/>
        <v>75</v>
      </c>
      <c r="I66" t="str">
        <f t="shared" si="7"/>
        <v xml:space="preserve">Star Cup - Mario Circuit 4 </v>
      </c>
      <c r="J66" t="str">
        <f t="shared" ref="J66:J129" si="10">LEFT(RIGHT($A66,LEN($A66) - E66 ),F66-E66-1)</f>
        <v>8</v>
      </c>
      <c r="K66">
        <f>COUNTIF(Strecken!E:E,H66)</f>
        <v>1</v>
      </c>
    </row>
    <row r="67" spans="1:13" hidden="1">
      <c r="A67" t="s">
        <v>288</v>
      </c>
      <c r="B67">
        <f t="shared" si="8"/>
        <v>14</v>
      </c>
      <c r="C67">
        <f t="shared" si="8"/>
        <v>17</v>
      </c>
      <c r="D67">
        <f t="shared" si="8"/>
        <v>26</v>
      </c>
      <c r="E67">
        <f t="shared" si="9"/>
        <v>57</v>
      </c>
      <c r="F67">
        <f t="shared" si="8"/>
        <v>59</v>
      </c>
      <c r="H67" t="str">
        <f t="shared" si="6"/>
        <v>76</v>
      </c>
      <c r="I67" t="str">
        <f t="shared" si="7"/>
        <v xml:space="preserve">Special Cup - Donut Plains 3 </v>
      </c>
      <c r="J67" t="str">
        <f t="shared" si="10"/>
        <v>8</v>
      </c>
      <c r="K67">
        <f>COUNTIF(Strecken!E:E,H67)</f>
        <v>1</v>
      </c>
    </row>
    <row r="68" spans="1:13" hidden="1">
      <c r="A68" t="s">
        <v>289</v>
      </c>
      <c r="B68">
        <f t="shared" si="8"/>
        <v>14</v>
      </c>
      <c r="C68">
        <f t="shared" si="8"/>
        <v>17</v>
      </c>
      <c r="D68">
        <f t="shared" si="8"/>
        <v>26</v>
      </c>
      <c r="E68">
        <f t="shared" si="9"/>
        <v>56</v>
      </c>
      <c r="F68">
        <f t="shared" si="8"/>
        <v>58</v>
      </c>
      <c r="H68" t="str">
        <f t="shared" si="6"/>
        <v>77</v>
      </c>
      <c r="I68" t="str">
        <f t="shared" si="7"/>
        <v xml:space="preserve">Special Cup - Koopa Beach 2 </v>
      </c>
      <c r="J68" t="str">
        <f t="shared" si="10"/>
        <v>8</v>
      </c>
      <c r="K68">
        <f>COUNTIF(Strecken!E:E,H68)</f>
        <v>1</v>
      </c>
    </row>
    <row r="69" spans="1:13" hidden="1">
      <c r="A69" t="s">
        <v>290</v>
      </c>
      <c r="B69">
        <f t="shared" si="8"/>
        <v>14</v>
      </c>
      <c r="C69">
        <f t="shared" si="8"/>
        <v>17</v>
      </c>
      <c r="D69">
        <f t="shared" si="8"/>
        <v>26</v>
      </c>
      <c r="E69">
        <f t="shared" si="9"/>
        <v>57</v>
      </c>
      <c r="F69">
        <f t="shared" si="8"/>
        <v>59</v>
      </c>
      <c r="H69" t="str">
        <f t="shared" si="6"/>
        <v>78</v>
      </c>
      <c r="I69" t="str">
        <f t="shared" si="7"/>
        <v xml:space="preserve">Special Cup - Ghost Valley 3 </v>
      </c>
      <c r="J69" t="str">
        <f t="shared" si="10"/>
        <v>8</v>
      </c>
      <c r="K69">
        <f>COUNTIF(Strecken!E:E,H69)</f>
        <v>1</v>
      </c>
    </row>
    <row r="70" spans="1:13" hidden="1">
      <c r="A70" t="s">
        <v>291</v>
      </c>
      <c r="B70">
        <f t="shared" si="8"/>
        <v>14</v>
      </c>
      <c r="C70">
        <f t="shared" si="8"/>
        <v>17</v>
      </c>
      <c r="D70">
        <f t="shared" si="8"/>
        <v>26</v>
      </c>
      <c r="E70">
        <f t="shared" si="9"/>
        <v>57</v>
      </c>
      <c r="F70">
        <f t="shared" si="8"/>
        <v>59</v>
      </c>
      <c r="H70" t="str">
        <f t="shared" si="6"/>
        <v>79</v>
      </c>
      <c r="I70" t="str">
        <f t="shared" si="7"/>
        <v xml:space="preserve">Special Cup - Vanilla Lake 2 </v>
      </c>
      <c r="J70" t="str">
        <f t="shared" si="10"/>
        <v>8</v>
      </c>
      <c r="K70">
        <f>COUNTIF(Strecken!E:E,H70)</f>
        <v>1</v>
      </c>
    </row>
    <row r="71" spans="1:13" hidden="1">
      <c r="A71" t="s">
        <v>292</v>
      </c>
      <c r="B71">
        <f t="shared" si="8"/>
        <v>14</v>
      </c>
      <c r="C71">
        <f t="shared" si="8"/>
        <v>17</v>
      </c>
      <c r="D71">
        <f t="shared" si="8"/>
        <v>26</v>
      </c>
      <c r="E71">
        <f t="shared" si="9"/>
        <v>55</v>
      </c>
      <c r="F71">
        <f t="shared" si="8"/>
        <v>57</v>
      </c>
      <c r="H71" t="str">
        <f t="shared" si="6"/>
        <v>80</v>
      </c>
      <c r="I71" t="str">
        <f t="shared" si="7"/>
        <v xml:space="preserve">Special Cup - Rainbow Road </v>
      </c>
      <c r="J71" t="str">
        <f t="shared" si="10"/>
        <v>8</v>
      </c>
      <c r="K71">
        <f>COUNTIF(Strecken!E:E,H71)</f>
        <v>1</v>
      </c>
    </row>
    <row r="72" spans="1:13" hidden="1">
      <c r="A72" t="s">
        <v>293</v>
      </c>
      <c r="B72" s="36">
        <f t="shared" si="8"/>
        <v>14</v>
      </c>
      <c r="C72" s="36">
        <f t="shared" si="8"/>
        <v>17</v>
      </c>
      <c r="D72" s="36">
        <f t="shared" si="8"/>
        <v>26</v>
      </c>
      <c r="E72" s="36">
        <f t="shared" si="9"/>
        <v>50</v>
      </c>
      <c r="F72" s="36">
        <f t="shared" si="8"/>
        <v>52</v>
      </c>
      <c r="H72" t="str">
        <f t="shared" si="6"/>
        <v>82</v>
      </c>
      <c r="I72" t="str">
        <f t="shared" si="7"/>
        <v xml:space="preserve">Istanbuler Ehrenrunde </v>
      </c>
      <c r="J72" t="str">
        <f t="shared" si="10"/>
        <v>8</v>
      </c>
      <c r="K72" s="20">
        <f>COUNTIF(Strecken!E:E,H72)</f>
        <v>0</v>
      </c>
      <c r="L72" s="20"/>
    </row>
    <row r="73" spans="1:13" hidden="1">
      <c r="A73" t="s">
        <v>294</v>
      </c>
      <c r="B73">
        <f t="shared" si="8"/>
        <v>14</v>
      </c>
      <c r="C73">
        <f t="shared" si="8"/>
        <v>17</v>
      </c>
      <c r="D73">
        <f t="shared" si="8"/>
        <v>26</v>
      </c>
      <c r="E73">
        <f t="shared" si="9"/>
        <v>47</v>
      </c>
      <c r="F73">
        <f t="shared" si="8"/>
        <v>50</v>
      </c>
      <c r="H73" t="str">
        <f t="shared" si="6"/>
        <v>83</v>
      </c>
      <c r="I73" t="str">
        <f t="shared" si="7"/>
        <v xml:space="preserve">Checkpoint-Strecke </v>
      </c>
      <c r="J73" t="str">
        <f t="shared" si="10"/>
        <v>13</v>
      </c>
      <c r="K73">
        <f>COUNTIF(Strecken!E:E,H73)</f>
        <v>1</v>
      </c>
    </row>
    <row r="74" spans="1:13" hidden="1">
      <c r="A74" t="s">
        <v>295</v>
      </c>
      <c r="B74" s="36">
        <f t="shared" si="8"/>
        <v>14</v>
      </c>
      <c r="C74" s="36">
        <f t="shared" si="8"/>
        <v>17</v>
      </c>
      <c r="D74" s="36">
        <f t="shared" si="8"/>
        <v>26</v>
      </c>
      <c r="E74" s="36">
        <f t="shared" si="9"/>
        <v>42</v>
      </c>
      <c r="F74" s="36">
        <f t="shared" si="8"/>
        <v>44</v>
      </c>
      <c r="H74" t="str">
        <f t="shared" si="6"/>
        <v>84</v>
      </c>
      <c r="I74" t="str">
        <f t="shared" si="7"/>
        <v xml:space="preserve">Race the Leaf </v>
      </c>
      <c r="J74" t="str">
        <f t="shared" si="10"/>
        <v>4</v>
      </c>
      <c r="K74" s="20">
        <f>COUNTIF(Strecken!E:E,H74)</f>
        <v>0</v>
      </c>
      <c r="L74" s="20"/>
    </row>
    <row r="75" spans="1:13" hidden="1">
      <c r="A75" t="s">
        <v>296</v>
      </c>
      <c r="B75" s="36">
        <f t="shared" si="8"/>
        <v>14</v>
      </c>
      <c r="C75" s="36">
        <f t="shared" si="8"/>
        <v>17</v>
      </c>
      <c r="D75" s="36">
        <f t="shared" si="8"/>
        <v>26</v>
      </c>
      <c r="E75" s="36">
        <f t="shared" si="9"/>
        <v>48</v>
      </c>
      <c r="F75" s="36">
        <f t="shared" si="8"/>
        <v>50</v>
      </c>
      <c r="H75" t="str">
        <f t="shared" si="6"/>
        <v>85</v>
      </c>
      <c r="I75" t="str">
        <f t="shared" si="7"/>
        <v xml:space="preserve">Race the other Leaf </v>
      </c>
      <c r="J75" t="str">
        <f t="shared" si="10"/>
        <v>4</v>
      </c>
      <c r="K75" s="20">
        <f>COUNTIF(Strecken!E:E,H75)</f>
        <v>0</v>
      </c>
      <c r="L75" s="20"/>
    </row>
    <row r="76" spans="1:13" hidden="1">
      <c r="A76" t="s">
        <v>297</v>
      </c>
      <c r="B76" s="36">
        <f t="shared" si="8"/>
        <v>14</v>
      </c>
      <c r="C76" s="36">
        <f t="shared" si="8"/>
        <v>17</v>
      </c>
      <c r="D76" s="36">
        <f t="shared" si="8"/>
        <v>26</v>
      </c>
      <c r="E76" s="36">
        <f t="shared" si="9"/>
        <v>39</v>
      </c>
      <c r="F76" s="36">
        <f t="shared" si="8"/>
        <v>41</v>
      </c>
      <c r="H76" t="str">
        <f t="shared" si="6"/>
        <v>86</v>
      </c>
      <c r="I76" t="str">
        <f t="shared" si="7"/>
        <v xml:space="preserve">Karopapier </v>
      </c>
      <c r="J76" t="str">
        <f t="shared" si="10"/>
        <v>4</v>
      </c>
      <c r="K76" s="20">
        <f>COUNTIF(Strecken!E:E,H76)</f>
        <v>0</v>
      </c>
      <c r="L76" s="20"/>
    </row>
    <row r="77" spans="1:13" hidden="1">
      <c r="A77" t="s">
        <v>298</v>
      </c>
      <c r="B77" s="36">
        <f t="shared" si="8"/>
        <v>14</v>
      </c>
      <c r="C77" s="36">
        <f t="shared" si="8"/>
        <v>17</v>
      </c>
      <c r="D77" s="36">
        <f t="shared" si="8"/>
        <v>26</v>
      </c>
      <c r="E77" s="36">
        <f t="shared" si="9"/>
        <v>34</v>
      </c>
      <c r="F77" s="36">
        <f t="shared" si="8"/>
        <v>36</v>
      </c>
      <c r="H77" t="str">
        <f t="shared" si="6"/>
        <v>87</v>
      </c>
      <c r="I77" t="str">
        <f t="shared" si="7"/>
        <v xml:space="preserve">Stern </v>
      </c>
      <c r="J77" t="str">
        <f t="shared" si="10"/>
        <v>5</v>
      </c>
      <c r="K77" s="37" t="s">
        <v>506</v>
      </c>
      <c r="L77" s="20"/>
    </row>
    <row r="78" spans="1:13" hidden="1">
      <c r="A78" t="s">
        <v>299</v>
      </c>
      <c r="B78" s="36">
        <f t="shared" si="8"/>
        <v>14</v>
      </c>
      <c r="C78" s="36">
        <f t="shared" si="8"/>
        <v>17</v>
      </c>
      <c r="D78" s="36">
        <f t="shared" si="8"/>
        <v>26</v>
      </c>
      <c r="E78" s="36">
        <f t="shared" si="9"/>
        <v>40</v>
      </c>
      <c r="F78" s="36">
        <f t="shared" si="8"/>
        <v>42</v>
      </c>
      <c r="H78" t="str">
        <f t="shared" si="6"/>
        <v>88</v>
      </c>
      <c r="I78" t="str">
        <f t="shared" si="7"/>
        <v xml:space="preserve">Nicki Lauda </v>
      </c>
      <c r="J78" t="str">
        <f t="shared" si="10"/>
        <v>9</v>
      </c>
      <c r="K78" s="20">
        <f>COUNTIF(Strecken!E:E,H78)</f>
        <v>0</v>
      </c>
      <c r="L78" s="20" t="s">
        <v>523</v>
      </c>
      <c r="M78" s="20" t="s">
        <v>538</v>
      </c>
    </row>
    <row r="79" spans="1:13" hidden="1">
      <c r="A79" t="s">
        <v>300</v>
      </c>
      <c r="B79" s="36">
        <f t="shared" si="8"/>
        <v>14</v>
      </c>
      <c r="C79" s="36">
        <f t="shared" si="8"/>
        <v>17</v>
      </c>
      <c r="D79" s="36">
        <f t="shared" si="8"/>
        <v>26</v>
      </c>
      <c r="E79" s="36">
        <f t="shared" si="9"/>
        <v>40</v>
      </c>
      <c r="F79" s="36">
        <f t="shared" si="8"/>
        <v>42</v>
      </c>
      <c r="H79" t="str">
        <f t="shared" si="6"/>
        <v>89</v>
      </c>
      <c r="I79" t="str">
        <f t="shared" si="7"/>
        <v xml:space="preserve">Kaffeepause </v>
      </c>
      <c r="J79" t="str">
        <f t="shared" si="10"/>
        <v>9</v>
      </c>
      <c r="K79" s="20">
        <f>COUNTIF(Strecken!E:E,H79)</f>
        <v>0</v>
      </c>
      <c r="L79" s="20"/>
    </row>
    <row r="80" spans="1:13" hidden="1">
      <c r="A80" t="s">
        <v>301</v>
      </c>
      <c r="B80" s="36">
        <f t="shared" si="8"/>
        <v>14</v>
      </c>
      <c r="C80" s="36">
        <f t="shared" si="8"/>
        <v>17</v>
      </c>
      <c r="D80" s="36">
        <f t="shared" si="8"/>
        <v>26</v>
      </c>
      <c r="E80" s="36">
        <f t="shared" si="9"/>
        <v>55</v>
      </c>
      <c r="F80" s="36">
        <f t="shared" si="8"/>
        <v>57</v>
      </c>
      <c r="H80" t="str">
        <f t="shared" si="6"/>
        <v>90</v>
      </c>
      <c r="I80" t="str">
        <f t="shared" si="7"/>
        <v xml:space="preserve">Einfach den Pfeilen folgen </v>
      </c>
      <c r="J80" t="str">
        <f t="shared" si="10"/>
        <v>8</v>
      </c>
      <c r="K80" s="20">
        <f>COUNTIF(Strecken!E:E,H80)</f>
        <v>0</v>
      </c>
      <c r="L80" s="20"/>
    </row>
    <row r="81" spans="1:13" hidden="1">
      <c r="A81" t="s">
        <v>302</v>
      </c>
      <c r="B81" s="36">
        <f t="shared" si="8"/>
        <v>14</v>
      </c>
      <c r="C81" s="36">
        <f t="shared" si="8"/>
        <v>17</v>
      </c>
      <c r="D81" s="36">
        <f t="shared" si="8"/>
        <v>26</v>
      </c>
      <c r="E81" s="36">
        <f t="shared" si="9"/>
        <v>44</v>
      </c>
      <c r="F81" s="36">
        <f t="shared" si="8"/>
        <v>46</v>
      </c>
      <c r="H81" t="str">
        <f t="shared" si="6"/>
        <v>91</v>
      </c>
      <c r="I81" t="str">
        <f t="shared" si="7"/>
        <v xml:space="preserve">Deutschlandtour </v>
      </c>
      <c r="J81" t="str">
        <f t="shared" si="10"/>
        <v>6</v>
      </c>
      <c r="K81" s="20">
        <f>COUNTIF(Strecken!E:E,H81)</f>
        <v>0</v>
      </c>
      <c r="L81" s="20"/>
    </row>
    <row r="82" spans="1:13" hidden="1">
      <c r="A82" t="s">
        <v>303</v>
      </c>
      <c r="B82">
        <f t="shared" si="8"/>
        <v>14</v>
      </c>
      <c r="C82">
        <f t="shared" si="8"/>
        <v>17</v>
      </c>
      <c r="D82">
        <f t="shared" si="8"/>
        <v>26</v>
      </c>
      <c r="E82">
        <f t="shared" si="9"/>
        <v>42</v>
      </c>
      <c r="F82">
        <f t="shared" si="8"/>
        <v>45</v>
      </c>
      <c r="H82" t="str">
        <f t="shared" si="6"/>
        <v>92</v>
      </c>
      <c r="I82" t="str">
        <f t="shared" si="7"/>
        <v xml:space="preserve">Schnitzeljagd </v>
      </c>
      <c r="J82" t="str">
        <f t="shared" si="10"/>
        <v>14</v>
      </c>
      <c r="K82">
        <f>COUNTIF(Strecken!E:E,H82)</f>
        <v>1</v>
      </c>
    </row>
    <row r="83" spans="1:13">
      <c r="A83" t="s">
        <v>304</v>
      </c>
      <c r="B83" s="36">
        <f t="shared" si="8"/>
        <v>14</v>
      </c>
      <c r="C83" s="36">
        <f t="shared" si="8"/>
        <v>17</v>
      </c>
      <c r="D83" s="36">
        <f t="shared" si="8"/>
        <v>26</v>
      </c>
      <c r="E83" s="36">
        <f t="shared" si="9"/>
        <v>33</v>
      </c>
      <c r="F83" s="36">
        <f t="shared" si="8"/>
        <v>35</v>
      </c>
      <c r="H83" t="str">
        <f t="shared" si="6"/>
        <v>93</v>
      </c>
      <c r="I83" t="str">
        <f t="shared" si="7"/>
        <v xml:space="preserve">Dove </v>
      </c>
      <c r="J83" t="str">
        <f t="shared" si="10"/>
        <v>6</v>
      </c>
      <c r="K83" s="20">
        <f>COUNTIF(Strecken!E:E,H83)</f>
        <v>1</v>
      </c>
      <c r="L83" s="20" t="s">
        <v>515</v>
      </c>
      <c r="M83" s="20">
        <v>8</v>
      </c>
    </row>
    <row r="84" spans="1:13" hidden="1">
      <c r="A84" t="s">
        <v>305</v>
      </c>
      <c r="B84">
        <f t="shared" si="8"/>
        <v>14</v>
      </c>
      <c r="C84">
        <f t="shared" si="8"/>
        <v>17</v>
      </c>
      <c r="D84">
        <f t="shared" si="8"/>
        <v>26</v>
      </c>
      <c r="E84">
        <f t="shared" si="9"/>
        <v>43</v>
      </c>
      <c r="F84">
        <f t="shared" si="8"/>
        <v>45</v>
      </c>
      <c r="H84" t="str">
        <f t="shared" si="6"/>
        <v>94</v>
      </c>
      <c r="I84" t="str">
        <f t="shared" si="7"/>
        <v xml:space="preserve">Taschenrechner </v>
      </c>
      <c r="J84" t="str">
        <f t="shared" si="10"/>
        <v>6</v>
      </c>
      <c r="K84">
        <f>COUNTIF(Strecken!E:E,H84)</f>
        <v>1</v>
      </c>
    </row>
    <row r="85" spans="1:13" hidden="1">
      <c r="A85" t="s">
        <v>306</v>
      </c>
      <c r="B85" s="36">
        <f t="shared" si="8"/>
        <v>14</v>
      </c>
      <c r="C85" s="36">
        <f t="shared" si="8"/>
        <v>17</v>
      </c>
      <c r="D85" s="36">
        <f t="shared" si="8"/>
        <v>26</v>
      </c>
      <c r="E85" s="36">
        <f t="shared" si="9"/>
        <v>36</v>
      </c>
      <c r="F85" s="36">
        <f t="shared" si="8"/>
        <v>39</v>
      </c>
      <c r="H85" t="str">
        <f t="shared" si="6"/>
        <v>95</v>
      </c>
      <c r="I85" t="str">
        <f t="shared" si="7"/>
        <v xml:space="preserve">Moebius </v>
      </c>
      <c r="J85" t="str">
        <f t="shared" si="10"/>
        <v>16</v>
      </c>
      <c r="K85" s="20">
        <f>COUNTIF(Strecken!E:E,H85)</f>
        <v>0</v>
      </c>
      <c r="L85" s="20"/>
    </row>
    <row r="86" spans="1:13" hidden="1">
      <c r="A86" t="s">
        <v>307</v>
      </c>
      <c r="B86">
        <f t="shared" si="8"/>
        <v>14</v>
      </c>
      <c r="C86">
        <f t="shared" si="8"/>
        <v>17</v>
      </c>
      <c r="D86">
        <f t="shared" si="8"/>
        <v>26</v>
      </c>
      <c r="E86">
        <f t="shared" si="9"/>
        <v>34</v>
      </c>
      <c r="F86">
        <f t="shared" si="8"/>
        <v>37</v>
      </c>
      <c r="H86" t="str">
        <f t="shared" si="6"/>
        <v>96</v>
      </c>
      <c r="I86" t="str">
        <f t="shared" si="7"/>
        <v xml:space="preserve">Wheel </v>
      </c>
      <c r="J86" t="str">
        <f t="shared" si="10"/>
        <v>12</v>
      </c>
      <c r="K86">
        <f>COUNTIF(Strecken!E:E,H86)</f>
        <v>1</v>
      </c>
    </row>
    <row r="87" spans="1:13" hidden="1">
      <c r="A87" t="s">
        <v>308</v>
      </c>
      <c r="B87" s="36">
        <f t="shared" si="8"/>
        <v>14</v>
      </c>
      <c r="C87" s="36">
        <f t="shared" si="8"/>
        <v>17</v>
      </c>
      <c r="D87" s="36">
        <f t="shared" si="8"/>
        <v>26</v>
      </c>
      <c r="E87" s="36">
        <f t="shared" si="9"/>
        <v>39</v>
      </c>
      <c r="F87" s="36">
        <f t="shared" si="8"/>
        <v>42</v>
      </c>
      <c r="H87" t="str">
        <f t="shared" si="6"/>
        <v>97</v>
      </c>
      <c r="I87" t="str">
        <f t="shared" si="7"/>
        <v xml:space="preserve">KS Raceway </v>
      </c>
      <c r="J87" t="str">
        <f t="shared" si="10"/>
        <v>10</v>
      </c>
      <c r="K87" s="20">
        <f>COUNTIF(Strecken!E:E,H87)</f>
        <v>0</v>
      </c>
      <c r="L87" s="20"/>
    </row>
    <row r="88" spans="1:13" hidden="1">
      <c r="A88" t="s">
        <v>309</v>
      </c>
      <c r="B88" s="36">
        <f t="shared" si="8"/>
        <v>14</v>
      </c>
      <c r="C88" s="36">
        <f t="shared" si="8"/>
        <v>17</v>
      </c>
      <c r="D88" s="36">
        <f t="shared" si="8"/>
        <v>26</v>
      </c>
      <c r="E88" s="36">
        <f t="shared" si="9"/>
        <v>52</v>
      </c>
      <c r="F88" s="36">
        <f t="shared" si="8"/>
        <v>54</v>
      </c>
      <c r="H88" t="str">
        <f t="shared" si="6"/>
        <v>98</v>
      </c>
      <c r="I88" t="str">
        <f t="shared" si="7"/>
        <v xml:space="preserve">Hauskarte des ZoC-Clans </v>
      </c>
      <c r="J88" t="str">
        <f t="shared" si="10"/>
        <v>6</v>
      </c>
      <c r="K88" s="20">
        <f>COUNTIF(Strecken!E:E,H88)</f>
        <v>0</v>
      </c>
      <c r="L88" s="20"/>
    </row>
    <row r="89" spans="1:13">
      <c r="A89" t="s">
        <v>310</v>
      </c>
      <c r="B89" s="36">
        <f t="shared" si="8"/>
        <v>14</v>
      </c>
      <c r="C89" s="36">
        <f t="shared" si="8"/>
        <v>17</v>
      </c>
      <c r="D89" s="36">
        <f t="shared" si="8"/>
        <v>26</v>
      </c>
      <c r="E89" s="36">
        <f t="shared" si="9"/>
        <v>43</v>
      </c>
      <c r="F89" s="36">
        <f t="shared" si="8"/>
        <v>45</v>
      </c>
      <c r="H89" t="str">
        <f t="shared" si="6"/>
        <v>99</v>
      </c>
      <c r="I89" t="str">
        <f t="shared" si="7"/>
        <v xml:space="preserve">Honeynut Loops </v>
      </c>
      <c r="J89" t="str">
        <f t="shared" si="10"/>
        <v>9</v>
      </c>
      <c r="K89" s="20">
        <f>COUNTIF(Strecken!E:E,H89)</f>
        <v>1</v>
      </c>
      <c r="L89" s="20" t="s">
        <v>515</v>
      </c>
      <c r="M89" s="20">
        <v>32</v>
      </c>
    </row>
    <row r="90" spans="1:13" hidden="1">
      <c r="A90" t="s">
        <v>311</v>
      </c>
      <c r="B90" s="36">
        <f t="shared" si="8"/>
        <v>14</v>
      </c>
      <c r="C90" s="36">
        <f t="shared" si="8"/>
        <v>18</v>
      </c>
      <c r="D90" s="36">
        <f t="shared" si="8"/>
        <v>28</v>
      </c>
      <c r="E90" s="36">
        <f t="shared" si="9"/>
        <v>41</v>
      </c>
      <c r="F90" s="36">
        <f t="shared" si="8"/>
        <v>43</v>
      </c>
      <c r="H90" t="str">
        <f t="shared" si="6"/>
        <v>101</v>
      </c>
      <c r="I90" t="str">
        <f t="shared" si="7"/>
        <v xml:space="preserve">Flora Ring </v>
      </c>
      <c r="J90" t="str">
        <f t="shared" si="10"/>
        <v>8</v>
      </c>
      <c r="K90" s="20">
        <f>COUNTIF(Strecken!E:E,H90)</f>
        <v>0</v>
      </c>
      <c r="L90" s="20"/>
    </row>
    <row r="91" spans="1:13" hidden="1">
      <c r="A91" t="s">
        <v>312</v>
      </c>
      <c r="B91">
        <f t="shared" si="8"/>
        <v>14</v>
      </c>
      <c r="C91">
        <f t="shared" si="8"/>
        <v>18</v>
      </c>
      <c r="D91">
        <f t="shared" si="8"/>
        <v>28</v>
      </c>
      <c r="E91">
        <f t="shared" si="9"/>
        <v>42</v>
      </c>
      <c r="F91">
        <f t="shared" si="8"/>
        <v>44</v>
      </c>
      <c r="H91" t="str">
        <f t="shared" si="6"/>
        <v>102</v>
      </c>
      <c r="I91" t="str">
        <f t="shared" si="7"/>
        <v xml:space="preserve">Flowerpower </v>
      </c>
      <c r="J91" t="str">
        <f t="shared" si="10"/>
        <v>9</v>
      </c>
      <c r="K91">
        <f>COUNTIF(Strecken!E:E,H91)</f>
        <v>1</v>
      </c>
    </row>
    <row r="92" spans="1:13" hidden="1">
      <c r="A92" t="s">
        <v>313</v>
      </c>
      <c r="B92" s="36">
        <f t="shared" si="8"/>
        <v>14</v>
      </c>
      <c r="C92" s="36">
        <f t="shared" si="8"/>
        <v>18</v>
      </c>
      <c r="D92" s="36">
        <f t="shared" si="8"/>
        <v>28</v>
      </c>
      <c r="E92" s="36">
        <f t="shared" si="9"/>
        <v>41</v>
      </c>
      <c r="F92" s="36">
        <f t="shared" si="8"/>
        <v>43</v>
      </c>
      <c r="H92" t="str">
        <f t="shared" si="6"/>
        <v>103</v>
      </c>
      <c r="I92" t="str">
        <f t="shared" si="7"/>
        <v xml:space="preserve">KaroHawaii </v>
      </c>
      <c r="J92" t="str">
        <f t="shared" si="10"/>
        <v>7</v>
      </c>
      <c r="K92" s="20">
        <f>COUNTIF(Strecken!E:E,H92)</f>
        <v>0</v>
      </c>
      <c r="L92" s="20"/>
    </row>
    <row r="93" spans="1:13" hidden="1">
      <c r="A93" t="s">
        <v>314</v>
      </c>
      <c r="B93" s="36">
        <f t="shared" si="8"/>
        <v>14</v>
      </c>
      <c r="C93" s="36">
        <f t="shared" si="8"/>
        <v>18</v>
      </c>
      <c r="D93" s="36">
        <f t="shared" si="8"/>
        <v>28</v>
      </c>
      <c r="E93" s="36">
        <f t="shared" si="9"/>
        <v>39</v>
      </c>
      <c r="F93" s="36">
        <f t="shared" si="8"/>
        <v>41</v>
      </c>
      <c r="H93" t="str">
        <f t="shared" si="6"/>
        <v>104</v>
      </c>
      <c r="I93" t="str">
        <f t="shared" si="7"/>
        <v xml:space="preserve">Chaosmap </v>
      </c>
      <c r="J93" t="str">
        <f t="shared" si="10"/>
        <v>8</v>
      </c>
      <c r="K93" s="20">
        <f>COUNTIF(Strecken!E:E,H93)</f>
        <v>0</v>
      </c>
      <c r="L93" s="20"/>
    </row>
    <row r="94" spans="1:13" hidden="1">
      <c r="A94" t="s">
        <v>315</v>
      </c>
      <c r="B94" s="36">
        <f t="shared" si="8"/>
        <v>14</v>
      </c>
      <c r="C94" s="36">
        <f t="shared" si="8"/>
        <v>18</v>
      </c>
      <c r="D94" s="36">
        <f t="shared" si="8"/>
        <v>28</v>
      </c>
      <c r="E94" s="36">
        <f t="shared" si="9"/>
        <v>38</v>
      </c>
      <c r="F94" s="36">
        <f t="shared" si="8"/>
        <v>40</v>
      </c>
      <c r="H94" t="str">
        <f t="shared" si="6"/>
        <v>105</v>
      </c>
      <c r="I94" t="str">
        <f t="shared" si="7"/>
        <v xml:space="preserve">XOSOFOX </v>
      </c>
      <c r="J94" t="str">
        <f t="shared" si="10"/>
        <v>1</v>
      </c>
      <c r="K94" s="20">
        <f>COUNTIF(Strecken!E:E,H94)</f>
        <v>0</v>
      </c>
      <c r="L94" s="20"/>
    </row>
    <row r="95" spans="1:13" hidden="1">
      <c r="A95" t="s">
        <v>316</v>
      </c>
      <c r="B95" s="36">
        <f t="shared" si="8"/>
        <v>14</v>
      </c>
      <c r="C95" s="36">
        <f t="shared" si="8"/>
        <v>18</v>
      </c>
      <c r="D95" s="36">
        <f t="shared" si="8"/>
        <v>28</v>
      </c>
      <c r="E95" s="36">
        <f t="shared" si="9"/>
        <v>38</v>
      </c>
      <c r="F95" s="36">
        <f t="shared" si="8"/>
        <v>41</v>
      </c>
      <c r="H95" t="str">
        <f t="shared" si="6"/>
        <v>107</v>
      </c>
      <c r="I95" t="str">
        <f t="shared" si="7"/>
        <v xml:space="preserve">Binford </v>
      </c>
      <c r="J95" t="str">
        <f t="shared" si="10"/>
        <v>10</v>
      </c>
      <c r="K95" s="20">
        <f>COUNTIF(Strecken!E:E,H95)</f>
        <v>0</v>
      </c>
      <c r="L95" s="20"/>
    </row>
    <row r="96" spans="1:13" hidden="1">
      <c r="A96" t="s">
        <v>317</v>
      </c>
      <c r="B96">
        <f t="shared" si="8"/>
        <v>14</v>
      </c>
      <c r="C96">
        <f t="shared" si="8"/>
        <v>18</v>
      </c>
      <c r="D96">
        <f t="shared" si="8"/>
        <v>28</v>
      </c>
      <c r="E96">
        <f t="shared" si="9"/>
        <v>48</v>
      </c>
      <c r="F96">
        <f t="shared" si="8"/>
        <v>51</v>
      </c>
      <c r="H96" t="str">
        <f t="shared" si="6"/>
        <v>108</v>
      </c>
      <c r="I96" t="str">
        <f t="shared" si="7"/>
        <v xml:space="preserve">Für Annie :wavey: </v>
      </c>
      <c r="J96" t="str">
        <f t="shared" si="10"/>
        <v>10</v>
      </c>
      <c r="K96">
        <f>COUNTIF(Strecken!E:E,H96)</f>
        <v>1</v>
      </c>
    </row>
    <row r="97" spans="1:13" hidden="1">
      <c r="A97" t="s">
        <v>318</v>
      </c>
      <c r="B97">
        <f t="shared" si="8"/>
        <v>14</v>
      </c>
      <c r="C97">
        <f t="shared" si="8"/>
        <v>18</v>
      </c>
      <c r="D97">
        <f t="shared" si="8"/>
        <v>28</v>
      </c>
      <c r="E97">
        <f t="shared" si="9"/>
        <v>52</v>
      </c>
      <c r="F97">
        <f t="shared" si="8"/>
        <v>54</v>
      </c>
      <c r="H97" t="str">
        <f t="shared" si="6"/>
        <v>109</v>
      </c>
      <c r="I97" t="str">
        <f t="shared" si="7"/>
        <v xml:space="preserve">Das Haus vom Nikolaus </v>
      </c>
      <c r="J97" t="str">
        <f t="shared" si="10"/>
        <v>6</v>
      </c>
      <c r="K97">
        <f>COUNTIF(Strecken!E:E,H97)</f>
        <v>1</v>
      </c>
    </row>
    <row r="98" spans="1:13" hidden="1">
      <c r="A98" t="s">
        <v>319</v>
      </c>
      <c r="B98" s="36">
        <f t="shared" si="8"/>
        <v>14</v>
      </c>
      <c r="C98" s="36">
        <f t="shared" si="8"/>
        <v>18</v>
      </c>
      <c r="D98" s="36">
        <f t="shared" si="8"/>
        <v>28</v>
      </c>
      <c r="E98" s="36">
        <f t="shared" si="9"/>
        <v>40</v>
      </c>
      <c r="F98" s="36">
        <f t="shared" ref="B98:F161" si="11">FIND(F$1,$A98)</f>
        <v>42</v>
      </c>
      <c r="H98" t="str">
        <f t="shared" ref="H98:H161" si="12">LEFT(RIGHT($A98,LEN($A98) - B98),C98-B98-1)</f>
        <v>110</v>
      </c>
      <c r="I98" t="str">
        <f t="shared" ref="I98:I161" si="13">LEFT(RIGHT($A98,LEN($A98) - D98 - 1),E98-D98-2)</f>
        <v xml:space="preserve">Final Lap </v>
      </c>
      <c r="J98" t="str">
        <f t="shared" si="10"/>
        <v>3</v>
      </c>
      <c r="K98" s="20">
        <f>COUNTIF(Strecken!E:E,H98)</f>
        <v>0</v>
      </c>
      <c r="L98" s="20"/>
    </row>
    <row r="99" spans="1:13" hidden="1">
      <c r="A99" t="s">
        <v>320</v>
      </c>
      <c r="B99">
        <f t="shared" si="11"/>
        <v>14</v>
      </c>
      <c r="C99">
        <f t="shared" si="11"/>
        <v>18</v>
      </c>
      <c r="D99">
        <f t="shared" si="11"/>
        <v>28</v>
      </c>
      <c r="E99">
        <f t="shared" si="9"/>
        <v>43</v>
      </c>
      <c r="F99">
        <f t="shared" si="11"/>
        <v>45</v>
      </c>
      <c r="H99" t="str">
        <f t="shared" si="12"/>
        <v>111</v>
      </c>
      <c r="I99" t="str">
        <f t="shared" si="13"/>
        <v xml:space="preserve">Yin und Yang </v>
      </c>
      <c r="J99" t="str">
        <f t="shared" si="10"/>
        <v>8</v>
      </c>
      <c r="K99">
        <f>COUNTIF(Strecken!E:E,H99)</f>
        <v>1</v>
      </c>
    </row>
    <row r="100" spans="1:13" hidden="1">
      <c r="A100" t="s">
        <v>321</v>
      </c>
      <c r="B100" s="36">
        <f t="shared" si="11"/>
        <v>14</v>
      </c>
      <c r="C100" s="36">
        <f t="shared" si="11"/>
        <v>18</v>
      </c>
      <c r="D100" s="36">
        <f t="shared" si="11"/>
        <v>28</v>
      </c>
      <c r="E100" s="36">
        <f t="shared" si="9"/>
        <v>42</v>
      </c>
      <c r="F100" s="36">
        <f t="shared" si="11"/>
        <v>45</v>
      </c>
      <c r="H100" t="str">
        <f t="shared" si="12"/>
        <v>112</v>
      </c>
      <c r="I100" t="str">
        <f t="shared" si="13"/>
        <v xml:space="preserve">Bass-Dezett </v>
      </c>
      <c r="J100" t="str">
        <f t="shared" si="10"/>
        <v>10</v>
      </c>
      <c r="K100" s="20">
        <f>COUNTIF(Strecken!E:E,H100)</f>
        <v>0</v>
      </c>
      <c r="L100" s="20"/>
    </row>
    <row r="101" spans="1:13" hidden="1">
      <c r="A101" t="s">
        <v>322</v>
      </c>
      <c r="B101">
        <f t="shared" si="11"/>
        <v>14</v>
      </c>
      <c r="C101">
        <f t="shared" si="11"/>
        <v>18</v>
      </c>
      <c r="D101">
        <f t="shared" si="11"/>
        <v>28</v>
      </c>
      <c r="E101">
        <f t="shared" si="9"/>
        <v>37</v>
      </c>
      <c r="F101">
        <f t="shared" si="11"/>
        <v>39</v>
      </c>
      <c r="H101" t="str">
        <f t="shared" si="12"/>
        <v>114</v>
      </c>
      <c r="I101" t="str">
        <f t="shared" si="13"/>
        <v xml:space="preserve">Fischi </v>
      </c>
      <c r="J101" t="str">
        <f t="shared" si="10"/>
        <v>6</v>
      </c>
      <c r="K101">
        <f>COUNTIF(Strecken!E:E,H101)</f>
        <v>1</v>
      </c>
    </row>
    <row r="102" spans="1:13" hidden="1">
      <c r="A102" t="s">
        <v>323</v>
      </c>
      <c r="B102">
        <f t="shared" si="11"/>
        <v>14</v>
      </c>
      <c r="C102">
        <f t="shared" si="11"/>
        <v>18</v>
      </c>
      <c r="D102">
        <f t="shared" si="11"/>
        <v>28</v>
      </c>
      <c r="E102">
        <f t="shared" si="9"/>
        <v>41</v>
      </c>
      <c r="F102">
        <f t="shared" si="11"/>
        <v>43</v>
      </c>
      <c r="H102" t="str">
        <f t="shared" si="12"/>
        <v>116</v>
      </c>
      <c r="I102" t="str">
        <f t="shared" si="13"/>
        <v xml:space="preserve">Silbermond </v>
      </c>
      <c r="J102" t="str">
        <f t="shared" si="10"/>
        <v>8</v>
      </c>
      <c r="K102">
        <f>COUNTIF(Strecken!E:E,H102)</f>
        <v>1</v>
      </c>
    </row>
    <row r="103" spans="1:13">
      <c r="A103" t="s">
        <v>324</v>
      </c>
      <c r="B103" s="36">
        <f t="shared" si="11"/>
        <v>14</v>
      </c>
      <c r="C103" s="36">
        <f t="shared" si="11"/>
        <v>18</v>
      </c>
      <c r="D103" s="36">
        <f t="shared" si="11"/>
        <v>28</v>
      </c>
      <c r="E103" s="36">
        <f t="shared" si="9"/>
        <v>40</v>
      </c>
      <c r="F103" s="36">
        <f t="shared" si="11"/>
        <v>43</v>
      </c>
      <c r="H103" t="str">
        <f t="shared" si="12"/>
        <v>117</v>
      </c>
      <c r="I103" t="str">
        <f t="shared" si="13"/>
        <v xml:space="preserve">Lets rock </v>
      </c>
      <c r="J103" t="str">
        <f t="shared" si="10"/>
        <v>10</v>
      </c>
      <c r="K103" s="20">
        <f>COUNTIF(Strecken!E:E,H103)</f>
        <v>1</v>
      </c>
      <c r="L103" s="20" t="s">
        <v>515</v>
      </c>
      <c r="M103" s="20">
        <v>12</v>
      </c>
    </row>
    <row r="104" spans="1:13" hidden="1">
      <c r="A104" t="s">
        <v>325</v>
      </c>
      <c r="B104" s="36">
        <f t="shared" si="11"/>
        <v>14</v>
      </c>
      <c r="C104" s="36">
        <f t="shared" si="11"/>
        <v>18</v>
      </c>
      <c r="D104" s="36">
        <f t="shared" si="11"/>
        <v>28</v>
      </c>
      <c r="E104" s="36">
        <f t="shared" si="9"/>
        <v>34</v>
      </c>
      <c r="F104" s="36">
        <f t="shared" si="11"/>
        <v>36</v>
      </c>
      <c r="H104" t="str">
        <f t="shared" si="12"/>
        <v>118</v>
      </c>
      <c r="I104" t="str">
        <f t="shared" si="13"/>
        <v xml:space="preserve">lol </v>
      </c>
      <c r="J104" t="str">
        <f t="shared" si="10"/>
        <v>8</v>
      </c>
      <c r="K104" s="20">
        <f>COUNTIF(Strecken!E:E,H104)</f>
        <v>0</v>
      </c>
      <c r="L104" s="20" t="s">
        <v>523</v>
      </c>
      <c r="M104" s="20" t="s">
        <v>538</v>
      </c>
    </row>
    <row r="105" spans="1:13" hidden="1">
      <c r="A105" t="s">
        <v>326</v>
      </c>
      <c r="B105" s="36">
        <f t="shared" si="11"/>
        <v>14</v>
      </c>
      <c r="C105" s="36">
        <f t="shared" si="11"/>
        <v>18</v>
      </c>
      <c r="D105" s="36">
        <f t="shared" si="11"/>
        <v>28</v>
      </c>
      <c r="E105" s="36">
        <f t="shared" si="9"/>
        <v>37</v>
      </c>
      <c r="F105" s="36">
        <f t="shared" si="11"/>
        <v>39</v>
      </c>
      <c r="H105" t="str">
        <f t="shared" si="12"/>
        <v>119</v>
      </c>
      <c r="I105" t="str">
        <f t="shared" si="13"/>
        <v xml:space="preserve">Monaco </v>
      </c>
      <c r="J105" t="str">
        <f t="shared" si="10"/>
        <v>5</v>
      </c>
      <c r="K105" s="20">
        <f>COUNTIF(Strecken!E:E,H105)</f>
        <v>0</v>
      </c>
      <c r="L105" s="20"/>
    </row>
    <row r="106" spans="1:13" hidden="1">
      <c r="A106" t="s">
        <v>327</v>
      </c>
      <c r="B106" s="36">
        <f t="shared" si="11"/>
        <v>14</v>
      </c>
      <c r="C106" s="36">
        <f t="shared" si="11"/>
        <v>18</v>
      </c>
      <c r="D106" s="36">
        <f t="shared" si="11"/>
        <v>28</v>
      </c>
      <c r="E106" s="36">
        <f t="shared" si="9"/>
        <v>41</v>
      </c>
      <c r="F106" s="36">
        <f t="shared" si="11"/>
        <v>43</v>
      </c>
      <c r="H106" t="str">
        <f t="shared" si="12"/>
        <v>120</v>
      </c>
      <c r="I106" t="str">
        <f t="shared" si="13"/>
        <v xml:space="preserve">1vs1vs1vs1 </v>
      </c>
      <c r="J106" t="str">
        <f t="shared" si="10"/>
        <v>4</v>
      </c>
      <c r="K106" s="37" t="s">
        <v>506</v>
      </c>
      <c r="L106" s="20"/>
    </row>
    <row r="107" spans="1:13" hidden="1">
      <c r="A107" t="s">
        <v>328</v>
      </c>
      <c r="B107" s="36">
        <f t="shared" si="11"/>
        <v>14</v>
      </c>
      <c r="C107" s="36">
        <f t="shared" si="11"/>
        <v>18</v>
      </c>
      <c r="D107" s="36">
        <f t="shared" si="11"/>
        <v>28</v>
      </c>
      <c r="E107" s="36">
        <f t="shared" si="9"/>
        <v>49</v>
      </c>
      <c r="F107" s="36">
        <f t="shared" si="11"/>
        <v>51</v>
      </c>
      <c r="H107" t="str">
        <f t="shared" si="12"/>
        <v>121</v>
      </c>
      <c r="I107" t="str">
        <f t="shared" si="13"/>
        <v xml:space="preserve">Knubbelbubbeldings </v>
      </c>
      <c r="J107" t="str">
        <f t="shared" si="10"/>
        <v>4</v>
      </c>
      <c r="K107" s="20">
        <f>COUNTIF(Strecken!E:E,H107)</f>
        <v>0</v>
      </c>
      <c r="L107" s="20"/>
    </row>
    <row r="108" spans="1:13" hidden="1">
      <c r="A108" t="s">
        <v>329</v>
      </c>
      <c r="B108">
        <f t="shared" si="11"/>
        <v>14</v>
      </c>
      <c r="C108">
        <f t="shared" si="11"/>
        <v>18</v>
      </c>
      <c r="D108">
        <f t="shared" si="11"/>
        <v>28</v>
      </c>
      <c r="E108">
        <f t="shared" si="9"/>
        <v>38</v>
      </c>
      <c r="F108">
        <f t="shared" si="11"/>
        <v>40</v>
      </c>
      <c r="H108" t="str">
        <f t="shared" si="12"/>
        <v>122</v>
      </c>
      <c r="I108" t="str">
        <f t="shared" si="13"/>
        <v xml:space="preserve">Bahrain </v>
      </c>
      <c r="J108" t="str">
        <f t="shared" si="10"/>
        <v>5</v>
      </c>
      <c r="K108">
        <f>COUNTIF(Strecken!E:E,H108)</f>
        <v>1</v>
      </c>
    </row>
    <row r="109" spans="1:13" hidden="1">
      <c r="A109" t="s">
        <v>330</v>
      </c>
      <c r="B109">
        <f t="shared" si="11"/>
        <v>14</v>
      </c>
      <c r="C109">
        <f t="shared" si="11"/>
        <v>18</v>
      </c>
      <c r="D109">
        <f t="shared" si="11"/>
        <v>28</v>
      </c>
      <c r="E109">
        <f t="shared" si="9"/>
        <v>35</v>
      </c>
      <c r="F109">
        <f t="shared" si="11"/>
        <v>37</v>
      </c>
      <c r="H109" t="str">
        <f t="shared" si="12"/>
        <v>123</v>
      </c>
      <c r="I109" t="str">
        <f t="shared" si="13"/>
        <v xml:space="preserve">Miez </v>
      </c>
      <c r="J109" t="str">
        <f t="shared" si="10"/>
        <v>6</v>
      </c>
      <c r="K109">
        <f>COUNTIF(Strecken!E:E,H109)</f>
        <v>1</v>
      </c>
    </row>
    <row r="110" spans="1:13" hidden="1">
      <c r="A110" t="s">
        <v>331</v>
      </c>
      <c r="B110">
        <f t="shared" si="11"/>
        <v>14</v>
      </c>
      <c r="C110">
        <f t="shared" si="11"/>
        <v>18</v>
      </c>
      <c r="D110">
        <f t="shared" si="11"/>
        <v>28</v>
      </c>
      <c r="E110">
        <f t="shared" si="9"/>
        <v>35</v>
      </c>
      <c r="F110">
        <f t="shared" si="11"/>
        <v>38</v>
      </c>
      <c r="H110" t="str">
        <f t="shared" si="12"/>
        <v>124</v>
      </c>
      <c r="I110" t="str">
        <f t="shared" si="13"/>
        <v xml:space="preserve">Bunt </v>
      </c>
      <c r="J110" t="str">
        <f t="shared" si="10"/>
        <v>12</v>
      </c>
      <c r="K110">
        <f>COUNTIF(Strecken!E:E,H110)</f>
        <v>1</v>
      </c>
    </row>
    <row r="111" spans="1:13" hidden="1">
      <c r="A111" t="s">
        <v>332</v>
      </c>
      <c r="B111">
        <f t="shared" si="11"/>
        <v>14</v>
      </c>
      <c r="C111">
        <f t="shared" si="11"/>
        <v>18</v>
      </c>
      <c r="D111">
        <f t="shared" si="11"/>
        <v>28</v>
      </c>
      <c r="E111">
        <f t="shared" si="9"/>
        <v>40</v>
      </c>
      <c r="F111">
        <f t="shared" si="11"/>
        <v>43</v>
      </c>
      <c r="H111" t="str">
        <f t="shared" si="12"/>
        <v>125</v>
      </c>
      <c r="I111" t="str">
        <f t="shared" si="13"/>
        <v xml:space="preserve">Luis Royo </v>
      </c>
      <c r="J111" t="str">
        <f t="shared" si="10"/>
        <v>12</v>
      </c>
      <c r="K111">
        <f>COUNTIF(Strecken!E:E,H111)</f>
        <v>1</v>
      </c>
    </row>
    <row r="112" spans="1:13" hidden="1">
      <c r="A112" t="s">
        <v>333</v>
      </c>
      <c r="B112" s="36">
        <f t="shared" si="11"/>
        <v>14</v>
      </c>
      <c r="C112" s="36">
        <f t="shared" si="11"/>
        <v>18</v>
      </c>
      <c r="D112" s="36">
        <f t="shared" si="11"/>
        <v>28</v>
      </c>
      <c r="E112" s="36">
        <f t="shared" si="9"/>
        <v>35</v>
      </c>
      <c r="F112" s="36">
        <f t="shared" si="11"/>
        <v>38</v>
      </c>
      <c r="H112" t="str">
        <f t="shared" si="12"/>
        <v>126</v>
      </c>
      <c r="I112" t="str">
        <f t="shared" si="13"/>
        <v xml:space="preserve">Audi </v>
      </c>
      <c r="J112" t="str">
        <f t="shared" si="10"/>
        <v>10</v>
      </c>
      <c r="K112" s="20">
        <f>COUNTIF(Strecken!E:E,H112)</f>
        <v>0</v>
      </c>
      <c r="L112" s="20" t="s">
        <v>523</v>
      </c>
      <c r="M112" s="20">
        <v>2</v>
      </c>
    </row>
    <row r="113" spans="1:13" hidden="1">
      <c r="A113" t="s">
        <v>334</v>
      </c>
      <c r="B113">
        <f t="shared" si="11"/>
        <v>14</v>
      </c>
      <c r="C113">
        <f t="shared" si="11"/>
        <v>18</v>
      </c>
      <c r="D113">
        <f t="shared" si="11"/>
        <v>28</v>
      </c>
      <c r="E113">
        <f t="shared" si="9"/>
        <v>35</v>
      </c>
      <c r="F113">
        <f t="shared" si="11"/>
        <v>38</v>
      </c>
      <c r="H113" t="str">
        <f t="shared" si="12"/>
        <v>127</v>
      </c>
      <c r="I113" t="str">
        <f t="shared" si="13"/>
        <v xml:space="preserve">Ball </v>
      </c>
      <c r="J113" t="str">
        <f t="shared" si="10"/>
        <v>28</v>
      </c>
      <c r="K113">
        <f>COUNTIF(Strecken!E:E,H113)</f>
        <v>1</v>
      </c>
    </row>
    <row r="114" spans="1:13" hidden="1">
      <c r="A114" t="s">
        <v>335</v>
      </c>
      <c r="B114">
        <f t="shared" si="11"/>
        <v>14</v>
      </c>
      <c r="C114">
        <f t="shared" si="11"/>
        <v>18</v>
      </c>
      <c r="D114">
        <f t="shared" si="11"/>
        <v>28</v>
      </c>
      <c r="E114">
        <f t="shared" si="9"/>
        <v>36</v>
      </c>
      <c r="F114">
        <f t="shared" si="11"/>
        <v>38</v>
      </c>
      <c r="H114" t="str">
        <f t="shared" si="12"/>
        <v>128</v>
      </c>
      <c r="I114" t="str">
        <f t="shared" si="13"/>
        <v xml:space="preserve">Chaos </v>
      </c>
      <c r="J114" t="str">
        <f t="shared" si="10"/>
        <v>8</v>
      </c>
      <c r="K114">
        <f>COUNTIF(Strecken!E:E,H114)</f>
        <v>1</v>
      </c>
    </row>
    <row r="115" spans="1:13" hidden="1">
      <c r="A115" t="s">
        <v>336</v>
      </c>
      <c r="B115" s="36">
        <f t="shared" si="11"/>
        <v>14</v>
      </c>
      <c r="C115" s="36">
        <f t="shared" si="11"/>
        <v>18</v>
      </c>
      <c r="D115" s="36">
        <f t="shared" si="11"/>
        <v>28</v>
      </c>
      <c r="E115" s="36">
        <f t="shared" si="9"/>
        <v>36</v>
      </c>
      <c r="F115" s="36">
        <f t="shared" si="11"/>
        <v>38</v>
      </c>
      <c r="H115" t="str">
        <f t="shared" si="12"/>
        <v>129</v>
      </c>
      <c r="I115" t="str">
        <f t="shared" si="13"/>
        <v xml:space="preserve">KingT </v>
      </c>
      <c r="J115" t="str">
        <f t="shared" si="10"/>
        <v>6</v>
      </c>
      <c r="K115" s="20">
        <f>COUNTIF(Strecken!E:E,H115)</f>
        <v>0</v>
      </c>
      <c r="L115" s="20"/>
    </row>
    <row r="116" spans="1:13" hidden="1">
      <c r="A116" t="s">
        <v>337</v>
      </c>
      <c r="B116" s="36">
        <f t="shared" si="11"/>
        <v>14</v>
      </c>
      <c r="C116" s="36">
        <f t="shared" si="11"/>
        <v>18</v>
      </c>
      <c r="D116" s="36">
        <f t="shared" si="11"/>
        <v>28</v>
      </c>
      <c r="E116" s="36">
        <f t="shared" si="9"/>
        <v>37</v>
      </c>
      <c r="F116" s="36">
        <f t="shared" si="11"/>
        <v>39</v>
      </c>
      <c r="H116" t="str">
        <f t="shared" si="12"/>
        <v>130</v>
      </c>
      <c r="I116" t="str">
        <f t="shared" si="13"/>
        <v xml:space="preserve">Europa </v>
      </c>
      <c r="J116" t="str">
        <f t="shared" si="10"/>
        <v>9</v>
      </c>
      <c r="K116" s="20">
        <f>COUNTIF(Strecken!E:E,H116)</f>
        <v>0</v>
      </c>
      <c r="L116" s="20"/>
    </row>
    <row r="117" spans="1:13" hidden="1">
      <c r="A117" t="s">
        <v>338</v>
      </c>
      <c r="B117" s="36">
        <f t="shared" si="11"/>
        <v>14</v>
      </c>
      <c r="C117" s="36">
        <f t="shared" si="11"/>
        <v>18</v>
      </c>
      <c r="D117" s="36">
        <f t="shared" si="11"/>
        <v>28</v>
      </c>
      <c r="E117" s="36">
        <f t="shared" si="9"/>
        <v>50</v>
      </c>
      <c r="F117" s="36">
        <f t="shared" si="11"/>
        <v>52</v>
      </c>
      <c r="H117" t="str">
        <f t="shared" si="12"/>
        <v>131</v>
      </c>
      <c r="I117" t="str">
        <f t="shared" si="13"/>
        <v xml:space="preserve">Vatikan für Thargor </v>
      </c>
      <c r="J117" t="str">
        <f t="shared" si="10"/>
        <v>6</v>
      </c>
      <c r="K117" s="20">
        <f>COUNTIF(Strecken!E:E,H117)</f>
        <v>0</v>
      </c>
      <c r="L117" s="20"/>
    </row>
    <row r="118" spans="1:13" hidden="1">
      <c r="A118" t="s">
        <v>339</v>
      </c>
      <c r="B118" s="36">
        <f t="shared" si="11"/>
        <v>14</v>
      </c>
      <c r="C118" s="36">
        <f t="shared" si="11"/>
        <v>18</v>
      </c>
      <c r="D118" s="36">
        <f t="shared" si="11"/>
        <v>28</v>
      </c>
      <c r="E118" s="36">
        <f t="shared" si="9"/>
        <v>34</v>
      </c>
      <c r="F118" s="36">
        <f t="shared" si="11"/>
        <v>37</v>
      </c>
      <c r="H118" t="str">
        <f t="shared" si="12"/>
        <v>132</v>
      </c>
      <c r="I118" t="str">
        <f t="shared" si="13"/>
        <v xml:space="preserve">Kuh </v>
      </c>
      <c r="J118" t="str">
        <f t="shared" si="10"/>
        <v>16</v>
      </c>
      <c r="K118" s="20">
        <f>COUNTIF(Strecken!E:E,H118)</f>
        <v>0</v>
      </c>
      <c r="L118" s="20"/>
    </row>
    <row r="119" spans="1:13" hidden="1">
      <c r="A119" t="s">
        <v>340</v>
      </c>
      <c r="B119" s="36">
        <f t="shared" si="11"/>
        <v>14</v>
      </c>
      <c r="C119" s="36">
        <f t="shared" si="11"/>
        <v>18</v>
      </c>
      <c r="D119" s="36">
        <f t="shared" si="11"/>
        <v>28</v>
      </c>
      <c r="E119" s="36">
        <f t="shared" si="9"/>
        <v>35</v>
      </c>
      <c r="F119" s="36">
        <f t="shared" si="11"/>
        <v>38</v>
      </c>
      <c r="H119" t="str">
        <f t="shared" si="12"/>
        <v>133</v>
      </c>
      <c r="I119" t="str">
        <f t="shared" si="13"/>
        <v xml:space="preserve">Coke </v>
      </c>
      <c r="J119" t="str">
        <f t="shared" si="10"/>
        <v>13</v>
      </c>
      <c r="K119" s="20">
        <f>COUNTIF(Strecken!E:E,H119)</f>
        <v>0</v>
      </c>
      <c r="L119" s="20"/>
    </row>
    <row r="120" spans="1:13">
      <c r="A120" t="s">
        <v>341</v>
      </c>
      <c r="B120" s="36">
        <f t="shared" si="11"/>
        <v>14</v>
      </c>
      <c r="C120" s="36">
        <f t="shared" si="11"/>
        <v>18</v>
      </c>
      <c r="D120" s="36">
        <f t="shared" si="11"/>
        <v>28</v>
      </c>
      <c r="E120" s="36">
        <f t="shared" si="9"/>
        <v>41</v>
      </c>
      <c r="F120" s="36">
        <f t="shared" si="11"/>
        <v>43</v>
      </c>
      <c r="H120" t="str">
        <f t="shared" si="12"/>
        <v>134</v>
      </c>
      <c r="I120" t="str">
        <f t="shared" si="13"/>
        <v xml:space="preserve">:ZZZsleep: </v>
      </c>
      <c r="J120" t="str">
        <f t="shared" si="10"/>
        <v>6</v>
      </c>
      <c r="K120" s="20">
        <f>COUNTIF(Strecken!E:E,H120)</f>
        <v>1</v>
      </c>
      <c r="L120" s="20" t="s">
        <v>515</v>
      </c>
      <c r="M120" s="20">
        <v>10</v>
      </c>
    </row>
    <row r="121" spans="1:13" hidden="1">
      <c r="A121" t="s">
        <v>342</v>
      </c>
      <c r="B121">
        <f t="shared" si="11"/>
        <v>14</v>
      </c>
      <c r="C121">
        <f t="shared" si="11"/>
        <v>18</v>
      </c>
      <c r="D121">
        <f t="shared" si="11"/>
        <v>28</v>
      </c>
      <c r="E121">
        <f t="shared" si="9"/>
        <v>40</v>
      </c>
      <c r="F121">
        <f t="shared" si="11"/>
        <v>42</v>
      </c>
      <c r="H121" t="str">
        <f t="shared" si="12"/>
        <v>135</v>
      </c>
      <c r="I121" t="str">
        <f t="shared" si="13"/>
        <v xml:space="preserve">Schnuller </v>
      </c>
      <c r="J121" t="str">
        <f t="shared" si="10"/>
        <v>8</v>
      </c>
      <c r="K121">
        <f>COUNTIF(Strecken!E:E,H121)</f>
        <v>1</v>
      </c>
    </row>
    <row r="122" spans="1:13" hidden="1">
      <c r="A122" t="s">
        <v>343</v>
      </c>
      <c r="B122" s="36">
        <f t="shared" si="11"/>
        <v>14</v>
      </c>
      <c r="C122" s="36">
        <f t="shared" si="11"/>
        <v>18</v>
      </c>
      <c r="D122" s="36">
        <f t="shared" si="11"/>
        <v>28</v>
      </c>
      <c r="E122" s="36">
        <f t="shared" si="9"/>
        <v>41</v>
      </c>
      <c r="F122" s="36">
        <f t="shared" si="11"/>
        <v>43</v>
      </c>
      <c r="H122" t="str">
        <f t="shared" si="12"/>
        <v>136</v>
      </c>
      <c r="I122" t="str">
        <f t="shared" si="13"/>
        <v xml:space="preserve">KaroKaffee </v>
      </c>
      <c r="J122" t="str">
        <f t="shared" si="10"/>
        <v>5</v>
      </c>
      <c r="K122" s="20">
        <f>COUNTIF(Strecken!E:E,H122)</f>
        <v>0</v>
      </c>
      <c r="L122" s="20"/>
    </row>
    <row r="123" spans="1:13" hidden="1">
      <c r="A123" t="s">
        <v>344</v>
      </c>
      <c r="B123" s="36">
        <f t="shared" si="11"/>
        <v>14</v>
      </c>
      <c r="C123" s="36">
        <f t="shared" si="11"/>
        <v>18</v>
      </c>
      <c r="D123" s="36">
        <f t="shared" si="11"/>
        <v>28</v>
      </c>
      <c r="E123" s="36">
        <f t="shared" si="9"/>
        <v>40</v>
      </c>
      <c r="F123" s="36">
        <f t="shared" si="11"/>
        <v>42</v>
      </c>
      <c r="H123" t="str">
        <f t="shared" si="12"/>
        <v>137</v>
      </c>
      <c r="I123" t="str">
        <f t="shared" si="13"/>
        <v xml:space="preserve">Schneeman </v>
      </c>
      <c r="J123" t="str">
        <f t="shared" si="10"/>
        <v>5</v>
      </c>
      <c r="K123" s="20">
        <f>COUNTIF(Strecken!E:E,H123)</f>
        <v>0</v>
      </c>
      <c r="L123" s="20"/>
    </row>
    <row r="124" spans="1:13" hidden="1">
      <c r="A124" t="s">
        <v>345</v>
      </c>
      <c r="B124">
        <f t="shared" si="11"/>
        <v>14</v>
      </c>
      <c r="C124">
        <f t="shared" si="11"/>
        <v>18</v>
      </c>
      <c r="D124">
        <f t="shared" si="11"/>
        <v>28</v>
      </c>
      <c r="E124">
        <f t="shared" si="9"/>
        <v>36</v>
      </c>
      <c r="F124">
        <f t="shared" si="11"/>
        <v>38</v>
      </c>
      <c r="H124" t="str">
        <f t="shared" si="12"/>
        <v>138</v>
      </c>
      <c r="I124" t="str">
        <f t="shared" si="13"/>
        <v xml:space="preserve">Kreis </v>
      </c>
      <c r="J124" t="str">
        <f t="shared" si="10"/>
        <v>8</v>
      </c>
      <c r="K124">
        <f>COUNTIF(Strecken!E:E,H124)</f>
        <v>1</v>
      </c>
    </row>
    <row r="125" spans="1:13" hidden="1">
      <c r="A125" t="s">
        <v>346</v>
      </c>
      <c r="B125" s="36">
        <f t="shared" si="11"/>
        <v>14</v>
      </c>
      <c r="C125" s="36">
        <f t="shared" si="11"/>
        <v>18</v>
      </c>
      <c r="D125" s="36">
        <f t="shared" si="11"/>
        <v>28</v>
      </c>
      <c r="E125" s="36">
        <f t="shared" si="9"/>
        <v>37</v>
      </c>
      <c r="F125" s="36">
        <f t="shared" si="11"/>
        <v>40</v>
      </c>
      <c r="H125" t="str">
        <f t="shared" si="12"/>
        <v>139</v>
      </c>
      <c r="I125" t="str">
        <f t="shared" si="13"/>
        <v xml:space="preserve">Kurven </v>
      </c>
      <c r="J125" t="str">
        <f t="shared" si="10"/>
        <v>15</v>
      </c>
      <c r="K125" s="20">
        <f>COUNTIF(Strecken!E:E,H125)</f>
        <v>0</v>
      </c>
      <c r="L125" s="20"/>
    </row>
    <row r="126" spans="1:13" hidden="1">
      <c r="A126" t="s">
        <v>347</v>
      </c>
      <c r="B126" s="36">
        <f t="shared" si="11"/>
        <v>14</v>
      </c>
      <c r="C126" s="36">
        <f t="shared" si="11"/>
        <v>18</v>
      </c>
      <c r="D126" s="36">
        <f t="shared" si="11"/>
        <v>28</v>
      </c>
      <c r="E126" s="36">
        <f t="shared" si="9"/>
        <v>45</v>
      </c>
      <c r="F126" s="36">
        <f t="shared" si="11"/>
        <v>47</v>
      </c>
      <c r="H126" t="str">
        <f t="shared" si="12"/>
        <v>140</v>
      </c>
      <c r="I126" t="str">
        <f t="shared" si="13"/>
        <v xml:space="preserve">Klammeräffchen </v>
      </c>
      <c r="J126" t="str">
        <f t="shared" si="10"/>
        <v>4</v>
      </c>
      <c r="K126" s="20">
        <f>COUNTIF(Strecken!E:E,H126)</f>
        <v>0</v>
      </c>
      <c r="L126" s="20"/>
    </row>
    <row r="127" spans="1:13" hidden="1">
      <c r="A127" t="s">
        <v>348</v>
      </c>
      <c r="B127" s="36">
        <f t="shared" si="11"/>
        <v>14</v>
      </c>
      <c r="C127" s="36">
        <f t="shared" si="11"/>
        <v>18</v>
      </c>
      <c r="D127" s="36">
        <f t="shared" si="11"/>
        <v>28</v>
      </c>
      <c r="E127" s="36">
        <f t="shared" si="9"/>
        <v>42</v>
      </c>
      <c r="F127" s="36">
        <f t="shared" si="11"/>
        <v>44</v>
      </c>
      <c r="H127" t="str">
        <f t="shared" si="12"/>
        <v>141</v>
      </c>
      <c r="I127" t="str">
        <f t="shared" si="13"/>
        <v xml:space="preserve">Klammeraffe </v>
      </c>
      <c r="J127" t="str">
        <f t="shared" si="10"/>
        <v>6</v>
      </c>
      <c r="K127" s="20">
        <f>COUNTIF(Strecken!E:E,H127)</f>
        <v>0</v>
      </c>
      <c r="L127" s="20"/>
    </row>
    <row r="128" spans="1:13" hidden="1">
      <c r="A128" t="s">
        <v>349</v>
      </c>
      <c r="B128" s="36">
        <f t="shared" si="11"/>
        <v>14</v>
      </c>
      <c r="C128" s="36">
        <f t="shared" si="11"/>
        <v>18</v>
      </c>
      <c r="D128" s="36">
        <f t="shared" si="11"/>
        <v>28</v>
      </c>
      <c r="E128" s="36">
        <f t="shared" si="9"/>
        <v>38</v>
      </c>
      <c r="F128" s="36">
        <f t="shared" si="11"/>
        <v>41</v>
      </c>
      <c r="H128" t="str">
        <f t="shared" si="12"/>
        <v>142</v>
      </c>
      <c r="I128" t="str">
        <f t="shared" si="13"/>
        <v xml:space="preserve">Sanduhr </v>
      </c>
      <c r="J128" t="str">
        <f t="shared" si="10"/>
        <v>26</v>
      </c>
      <c r="K128" s="20">
        <f>COUNTIF(Strecken!E:E,H128)</f>
        <v>0</v>
      </c>
      <c r="L128" s="20"/>
    </row>
    <row r="129" spans="1:13" hidden="1">
      <c r="A129" t="s">
        <v>350</v>
      </c>
      <c r="B129">
        <f t="shared" si="11"/>
        <v>14</v>
      </c>
      <c r="C129">
        <f t="shared" si="11"/>
        <v>18</v>
      </c>
      <c r="D129">
        <f t="shared" si="11"/>
        <v>28</v>
      </c>
      <c r="E129">
        <f t="shared" si="9"/>
        <v>51</v>
      </c>
      <c r="F129">
        <f t="shared" si="11"/>
        <v>54</v>
      </c>
      <c r="H129" t="str">
        <f t="shared" si="12"/>
        <v>143</v>
      </c>
      <c r="I129" t="str">
        <f t="shared" si="13"/>
        <v xml:space="preserve">Jodys kleiner Knoten </v>
      </c>
      <c r="J129" t="str">
        <f t="shared" si="10"/>
        <v>10</v>
      </c>
      <c r="K129">
        <f>COUNTIF(Strecken!E:E,H129)</f>
        <v>1</v>
      </c>
    </row>
    <row r="130" spans="1:13" hidden="1">
      <c r="A130" t="s">
        <v>351</v>
      </c>
      <c r="B130" s="36">
        <f t="shared" si="11"/>
        <v>14</v>
      </c>
      <c r="C130" s="36">
        <f t="shared" si="11"/>
        <v>18</v>
      </c>
      <c r="D130" s="36">
        <f t="shared" si="11"/>
        <v>28</v>
      </c>
      <c r="E130" s="36">
        <f t="shared" ref="E130:E193" si="14">FIND("@",SUBSTITUTE($A130,E$1,"@",LEN($A130)-LEN(SUBSTITUTE($A130,E$1,""))),1)</f>
        <v>64</v>
      </c>
      <c r="F130" s="36">
        <f t="shared" si="11"/>
        <v>68</v>
      </c>
      <c r="H130" t="str">
        <f t="shared" si="12"/>
        <v>145</v>
      </c>
      <c r="I130" t="str">
        <f t="shared" si="13"/>
        <v xml:space="preserve">Ribba, 24x18cm, 6.50 Euro / Stück </v>
      </c>
      <c r="J130" t="str">
        <f t="shared" ref="J130:J193" si="15">LEFT(RIGHT($A130,LEN($A130) - E130 ),F130-E130-1)</f>
        <v>175</v>
      </c>
      <c r="K130" s="20">
        <f>COUNTIF(Strecken!E:E,H130)</f>
        <v>0</v>
      </c>
      <c r="L130" s="20"/>
    </row>
    <row r="131" spans="1:13">
      <c r="A131" t="s">
        <v>352</v>
      </c>
      <c r="B131" s="36">
        <f t="shared" si="11"/>
        <v>14</v>
      </c>
      <c r="C131" s="36">
        <f t="shared" si="11"/>
        <v>18</v>
      </c>
      <c r="D131" s="36">
        <f t="shared" si="11"/>
        <v>28</v>
      </c>
      <c r="E131" s="36">
        <f t="shared" si="14"/>
        <v>41</v>
      </c>
      <c r="F131" s="36">
        <f t="shared" si="11"/>
        <v>44</v>
      </c>
      <c r="H131" t="str">
        <f t="shared" si="12"/>
        <v>146</v>
      </c>
      <c r="I131" t="str">
        <f t="shared" si="13"/>
        <v xml:space="preserve">Dodekaeder </v>
      </c>
      <c r="J131" t="str">
        <f t="shared" si="15"/>
        <v>10</v>
      </c>
      <c r="K131" s="20">
        <f>COUNTIF(Strecken!E:E,H131)</f>
        <v>1</v>
      </c>
      <c r="L131" s="20" t="s">
        <v>515</v>
      </c>
      <c r="M131" s="20">
        <v>5</v>
      </c>
    </row>
    <row r="132" spans="1:13" hidden="1">
      <c r="A132" t="s">
        <v>353</v>
      </c>
      <c r="B132" s="36">
        <f t="shared" si="11"/>
        <v>14</v>
      </c>
      <c r="C132" s="36">
        <f t="shared" si="11"/>
        <v>18</v>
      </c>
      <c r="D132" s="36">
        <f t="shared" si="11"/>
        <v>28</v>
      </c>
      <c r="E132" s="36">
        <f t="shared" si="14"/>
        <v>42</v>
      </c>
      <c r="F132" s="36">
        <f t="shared" si="11"/>
        <v>44</v>
      </c>
      <c r="H132" t="str">
        <f t="shared" si="12"/>
        <v>147</v>
      </c>
      <c r="I132" t="str">
        <f t="shared" si="13"/>
        <v xml:space="preserve">Serpentinen </v>
      </c>
      <c r="J132" t="str">
        <f t="shared" si="15"/>
        <v>5</v>
      </c>
      <c r="K132" s="20">
        <f>COUNTIF(Strecken!E:E,H132)</f>
        <v>0</v>
      </c>
      <c r="L132" s="20"/>
    </row>
    <row r="133" spans="1:13" hidden="1">
      <c r="A133" t="s">
        <v>354</v>
      </c>
      <c r="B133">
        <f t="shared" si="11"/>
        <v>14</v>
      </c>
      <c r="C133">
        <f t="shared" si="11"/>
        <v>18</v>
      </c>
      <c r="D133">
        <f t="shared" si="11"/>
        <v>28</v>
      </c>
      <c r="E133">
        <f t="shared" si="14"/>
        <v>44</v>
      </c>
      <c r="F133">
        <f t="shared" si="11"/>
        <v>46</v>
      </c>
      <c r="H133" t="str">
        <f t="shared" si="12"/>
        <v>148</v>
      </c>
      <c r="I133" t="str">
        <f t="shared" si="13"/>
        <v xml:space="preserve">Hypno-Spirale </v>
      </c>
      <c r="J133" t="str">
        <f t="shared" si="15"/>
        <v>6</v>
      </c>
      <c r="K133">
        <f>COUNTIF(Strecken!E:E,H133)</f>
        <v>1</v>
      </c>
    </row>
    <row r="134" spans="1:13" hidden="1">
      <c r="A134" t="s">
        <v>355</v>
      </c>
      <c r="B134" s="36">
        <f t="shared" si="11"/>
        <v>14</v>
      </c>
      <c r="C134" s="36">
        <f t="shared" si="11"/>
        <v>18</v>
      </c>
      <c r="D134" s="36">
        <f t="shared" si="11"/>
        <v>28</v>
      </c>
      <c r="E134" s="36">
        <f t="shared" si="14"/>
        <v>43</v>
      </c>
      <c r="F134" s="36">
        <f t="shared" si="11"/>
        <v>46</v>
      </c>
      <c r="H134" t="str">
        <f t="shared" si="12"/>
        <v>149</v>
      </c>
      <c r="I134" t="str">
        <f t="shared" si="13"/>
        <v xml:space="preserve">Gegenverkehr </v>
      </c>
      <c r="J134" t="str">
        <f t="shared" si="15"/>
        <v>14</v>
      </c>
      <c r="K134" s="20">
        <f>COUNTIF(Strecken!E:E,H134)</f>
        <v>0</v>
      </c>
      <c r="L134" s="20"/>
    </row>
    <row r="135" spans="1:13" hidden="1">
      <c r="A135" t="s">
        <v>356</v>
      </c>
      <c r="B135" s="36">
        <f t="shared" si="11"/>
        <v>14</v>
      </c>
      <c r="C135" s="36">
        <f t="shared" si="11"/>
        <v>18</v>
      </c>
      <c r="D135" s="36">
        <f t="shared" si="11"/>
        <v>28</v>
      </c>
      <c r="E135" s="36">
        <f t="shared" si="14"/>
        <v>40</v>
      </c>
      <c r="F135" s="36">
        <f t="shared" si="11"/>
        <v>42</v>
      </c>
      <c r="H135" t="str">
        <f t="shared" si="12"/>
        <v>150</v>
      </c>
      <c r="I135" t="str">
        <f t="shared" si="13"/>
        <v xml:space="preserve">High Noon </v>
      </c>
      <c r="J135" t="str">
        <f t="shared" si="15"/>
        <v>2</v>
      </c>
      <c r="K135" s="20">
        <f>COUNTIF(Strecken!E:E,H135)</f>
        <v>0</v>
      </c>
      <c r="L135" s="20"/>
    </row>
    <row r="136" spans="1:13" hidden="1">
      <c r="A136" t="s">
        <v>357</v>
      </c>
      <c r="B136" s="36">
        <f t="shared" si="11"/>
        <v>14</v>
      </c>
      <c r="C136" s="36">
        <f t="shared" si="11"/>
        <v>18</v>
      </c>
      <c r="D136" s="36">
        <f t="shared" si="11"/>
        <v>28</v>
      </c>
      <c r="E136" s="36">
        <f t="shared" si="14"/>
        <v>38</v>
      </c>
      <c r="F136" s="36">
        <f t="shared" si="11"/>
        <v>41</v>
      </c>
      <c r="H136" t="str">
        <f t="shared" si="12"/>
        <v>151</v>
      </c>
      <c r="I136" t="str">
        <f t="shared" si="13"/>
        <v xml:space="preserve">Malefiz </v>
      </c>
      <c r="J136" t="str">
        <f t="shared" si="15"/>
        <v>20</v>
      </c>
      <c r="K136" s="20">
        <f>COUNTIF(Strecken!E:E,H136)</f>
        <v>0</v>
      </c>
      <c r="L136" s="20"/>
    </row>
    <row r="137" spans="1:13" hidden="1">
      <c r="A137" t="s">
        <v>358</v>
      </c>
      <c r="B137" s="36">
        <f t="shared" si="11"/>
        <v>14</v>
      </c>
      <c r="C137" s="36">
        <f t="shared" si="11"/>
        <v>18</v>
      </c>
      <c r="D137" s="36">
        <f t="shared" si="11"/>
        <v>28</v>
      </c>
      <c r="E137" s="36">
        <f t="shared" si="14"/>
        <v>35</v>
      </c>
      <c r="F137" s="36">
        <f t="shared" si="11"/>
        <v>38</v>
      </c>
      <c r="H137" t="str">
        <f t="shared" si="12"/>
        <v>152</v>
      </c>
      <c r="I137" t="str">
        <f t="shared" si="13"/>
        <v xml:space="preserve">Brno </v>
      </c>
      <c r="J137" t="str">
        <f t="shared" si="15"/>
        <v>10</v>
      </c>
      <c r="K137" s="20">
        <f>COUNTIF(Strecken!E:E,H137)</f>
        <v>0</v>
      </c>
      <c r="L137" s="20"/>
    </row>
    <row r="138" spans="1:13" hidden="1">
      <c r="A138" t="s">
        <v>359</v>
      </c>
      <c r="B138" s="36">
        <f t="shared" si="11"/>
        <v>14</v>
      </c>
      <c r="C138" s="36">
        <f t="shared" si="11"/>
        <v>18</v>
      </c>
      <c r="D138" s="36">
        <f t="shared" si="11"/>
        <v>28</v>
      </c>
      <c r="E138" s="36">
        <f t="shared" si="14"/>
        <v>44</v>
      </c>
      <c r="F138" s="36">
        <f t="shared" si="11"/>
        <v>47</v>
      </c>
      <c r="H138" t="str">
        <f t="shared" si="12"/>
        <v>153</v>
      </c>
      <c r="I138" t="str">
        <f t="shared" si="13"/>
        <v xml:space="preserve">Formula Karro </v>
      </c>
      <c r="J138" t="str">
        <f t="shared" si="15"/>
        <v>10</v>
      </c>
      <c r="K138" s="20">
        <f>COUNTIF(Strecken!E:E,H138)</f>
        <v>0</v>
      </c>
      <c r="L138" s="20"/>
    </row>
    <row r="139" spans="1:13" hidden="1">
      <c r="A139" t="s">
        <v>360</v>
      </c>
      <c r="B139">
        <f t="shared" si="11"/>
        <v>14</v>
      </c>
      <c r="C139">
        <f t="shared" si="11"/>
        <v>18</v>
      </c>
      <c r="D139">
        <f t="shared" si="11"/>
        <v>28</v>
      </c>
      <c r="E139">
        <f t="shared" si="14"/>
        <v>41</v>
      </c>
      <c r="F139">
        <f t="shared" si="11"/>
        <v>43</v>
      </c>
      <c r="H139" t="str">
        <f t="shared" si="12"/>
        <v>154</v>
      </c>
      <c r="I139" t="str">
        <f t="shared" si="13"/>
        <v xml:space="preserve">Parkanlage </v>
      </c>
      <c r="J139" t="str">
        <f t="shared" si="15"/>
        <v>8</v>
      </c>
      <c r="K139">
        <f>COUNTIF(Strecken!E:E,H139)</f>
        <v>1</v>
      </c>
    </row>
    <row r="140" spans="1:13" hidden="1">
      <c r="A140" t="s">
        <v>361</v>
      </c>
      <c r="B140">
        <f t="shared" si="11"/>
        <v>14</v>
      </c>
      <c r="C140">
        <f t="shared" si="11"/>
        <v>18</v>
      </c>
      <c r="D140">
        <f t="shared" si="11"/>
        <v>28</v>
      </c>
      <c r="E140">
        <f t="shared" si="14"/>
        <v>37</v>
      </c>
      <c r="F140">
        <f t="shared" si="11"/>
        <v>39</v>
      </c>
      <c r="H140" t="str">
        <f t="shared" si="12"/>
        <v>155</v>
      </c>
      <c r="I140" t="str">
        <f t="shared" si="13"/>
        <v xml:space="preserve">9er-Ei </v>
      </c>
      <c r="J140" t="str">
        <f t="shared" si="15"/>
        <v>9</v>
      </c>
      <c r="K140">
        <f>COUNTIF(Strecken!E:E,H140)</f>
        <v>1</v>
      </c>
    </row>
    <row r="141" spans="1:13" hidden="1">
      <c r="A141" t="s">
        <v>362</v>
      </c>
      <c r="B141" s="36">
        <f t="shared" si="11"/>
        <v>14</v>
      </c>
      <c r="C141" s="36">
        <f t="shared" si="11"/>
        <v>18</v>
      </c>
      <c r="D141" s="36">
        <f t="shared" si="11"/>
        <v>28</v>
      </c>
      <c r="E141" s="36">
        <f t="shared" si="14"/>
        <v>52</v>
      </c>
      <c r="F141" s="36">
        <f t="shared" si="11"/>
        <v>54</v>
      </c>
      <c r="H141" t="str">
        <f t="shared" si="12"/>
        <v>156</v>
      </c>
      <c r="I141" t="str">
        <f t="shared" si="13"/>
        <v xml:space="preserve">Karostreckenbaustelle </v>
      </c>
      <c r="J141" t="str">
        <f t="shared" si="15"/>
        <v>9</v>
      </c>
      <c r="K141" s="20">
        <f>COUNTIF(Strecken!E:E,H141)</f>
        <v>0</v>
      </c>
      <c r="L141" s="20"/>
    </row>
    <row r="142" spans="1:13" hidden="1">
      <c r="A142" t="s">
        <v>363</v>
      </c>
      <c r="B142">
        <f t="shared" si="11"/>
        <v>14</v>
      </c>
      <c r="C142">
        <f t="shared" si="11"/>
        <v>18</v>
      </c>
      <c r="D142">
        <f t="shared" si="11"/>
        <v>28</v>
      </c>
      <c r="E142">
        <f t="shared" si="14"/>
        <v>43</v>
      </c>
      <c r="F142">
        <f t="shared" si="11"/>
        <v>45</v>
      </c>
      <c r="H142" t="str">
        <f t="shared" si="12"/>
        <v>157</v>
      </c>
      <c r="I142" t="str">
        <f t="shared" si="13"/>
        <v xml:space="preserve">Kaninchenbau </v>
      </c>
      <c r="J142" t="str">
        <f t="shared" si="15"/>
        <v>7</v>
      </c>
      <c r="K142">
        <f>COUNTIF(Strecken!E:E,H142)</f>
        <v>1</v>
      </c>
    </row>
    <row r="143" spans="1:13">
      <c r="A143" t="s">
        <v>364</v>
      </c>
      <c r="B143" s="36">
        <f t="shared" si="11"/>
        <v>14</v>
      </c>
      <c r="C143" s="36">
        <f t="shared" si="11"/>
        <v>18</v>
      </c>
      <c r="D143" s="36">
        <f t="shared" si="11"/>
        <v>28</v>
      </c>
      <c r="E143" s="36">
        <f t="shared" si="14"/>
        <v>42</v>
      </c>
      <c r="F143" s="36">
        <f t="shared" si="11"/>
        <v>45</v>
      </c>
      <c r="H143" t="str">
        <f t="shared" si="12"/>
        <v>158</v>
      </c>
      <c r="I143" t="str">
        <f t="shared" si="13"/>
        <v xml:space="preserve">Mehr Kurven </v>
      </c>
      <c r="J143" t="str">
        <f t="shared" si="15"/>
        <v>11</v>
      </c>
      <c r="K143" s="20">
        <f>COUNTIF(Strecken!E:E,H143)</f>
        <v>1</v>
      </c>
      <c r="L143" s="20" t="s">
        <v>515</v>
      </c>
      <c r="M143" s="20">
        <v>17</v>
      </c>
    </row>
    <row r="144" spans="1:13" hidden="1">
      <c r="A144" t="s">
        <v>365</v>
      </c>
      <c r="B144" s="36">
        <f t="shared" si="11"/>
        <v>14</v>
      </c>
      <c r="C144" s="36">
        <f t="shared" si="11"/>
        <v>18</v>
      </c>
      <c r="D144" s="36">
        <f t="shared" si="11"/>
        <v>28</v>
      </c>
      <c r="E144" s="36">
        <f t="shared" si="14"/>
        <v>44</v>
      </c>
      <c r="F144" s="36">
        <f t="shared" si="11"/>
        <v>46</v>
      </c>
      <c r="H144" t="str">
        <f t="shared" si="12"/>
        <v>159</v>
      </c>
      <c r="I144" t="str">
        <f t="shared" si="13"/>
        <v xml:space="preserve">Kartbahn Jena </v>
      </c>
      <c r="J144" t="str">
        <f t="shared" si="15"/>
        <v>4</v>
      </c>
      <c r="K144" s="20">
        <f>COUNTIF(Strecken!E:E,H144)</f>
        <v>0</v>
      </c>
      <c r="L144" s="20"/>
    </row>
    <row r="145" spans="1:12" hidden="1">
      <c r="A145" t="s">
        <v>366</v>
      </c>
      <c r="B145" s="36">
        <f t="shared" si="11"/>
        <v>14</v>
      </c>
      <c r="C145" s="36">
        <f t="shared" si="11"/>
        <v>18</v>
      </c>
      <c r="D145" s="36">
        <f t="shared" si="11"/>
        <v>28</v>
      </c>
      <c r="E145" s="36">
        <f t="shared" si="14"/>
        <v>34</v>
      </c>
      <c r="F145" s="36">
        <f t="shared" si="11"/>
        <v>37</v>
      </c>
      <c r="H145" t="str">
        <f t="shared" si="12"/>
        <v>160</v>
      </c>
      <c r="I145" t="str">
        <f t="shared" si="13"/>
        <v xml:space="preserve">Car </v>
      </c>
      <c r="J145" t="str">
        <f t="shared" si="15"/>
        <v>10</v>
      </c>
      <c r="K145" s="20">
        <f>COUNTIF(Strecken!E:E,H145)</f>
        <v>0</v>
      </c>
      <c r="L145" s="20"/>
    </row>
    <row r="146" spans="1:12" hidden="1">
      <c r="A146" t="s">
        <v>367</v>
      </c>
      <c r="B146" s="36">
        <f t="shared" si="11"/>
        <v>14</v>
      </c>
      <c r="C146" s="36">
        <f t="shared" si="11"/>
        <v>18</v>
      </c>
      <c r="D146" s="36">
        <f t="shared" si="11"/>
        <v>28</v>
      </c>
      <c r="E146" s="36">
        <f t="shared" si="14"/>
        <v>35</v>
      </c>
      <c r="F146" s="36">
        <f t="shared" si="11"/>
        <v>37</v>
      </c>
      <c r="H146" t="str">
        <f t="shared" si="12"/>
        <v>161</v>
      </c>
      <c r="I146" t="str">
        <f t="shared" si="13"/>
        <v xml:space="preserve">Maus </v>
      </c>
      <c r="J146" t="str">
        <f t="shared" si="15"/>
        <v>4</v>
      </c>
      <c r="K146" s="20">
        <f>COUNTIF(Strecken!E:E,H146)</f>
        <v>0</v>
      </c>
      <c r="L146" s="20"/>
    </row>
    <row r="147" spans="1:12" hidden="1">
      <c r="A147" t="s">
        <v>368</v>
      </c>
      <c r="B147" s="36">
        <f t="shared" si="11"/>
        <v>14</v>
      </c>
      <c r="C147" s="36">
        <f t="shared" si="11"/>
        <v>18</v>
      </c>
      <c r="D147" s="36">
        <f t="shared" si="11"/>
        <v>28</v>
      </c>
      <c r="E147" s="36">
        <f t="shared" si="14"/>
        <v>35</v>
      </c>
      <c r="F147" s="36">
        <f t="shared" si="11"/>
        <v>37</v>
      </c>
      <c r="H147" t="str">
        <f t="shared" si="12"/>
        <v>162</v>
      </c>
      <c r="I147" t="str">
        <f t="shared" si="13"/>
        <v xml:space="preserve">Keks </v>
      </c>
      <c r="J147" t="str">
        <f t="shared" si="15"/>
        <v>4</v>
      </c>
      <c r="K147" s="20">
        <f>COUNTIF(Strecken!E:E,H147)</f>
        <v>0</v>
      </c>
      <c r="L147" s="20"/>
    </row>
    <row r="148" spans="1:12" hidden="1">
      <c r="A148" t="s">
        <v>369</v>
      </c>
      <c r="B148" s="36">
        <f t="shared" si="11"/>
        <v>14</v>
      </c>
      <c r="C148" s="36">
        <f t="shared" si="11"/>
        <v>18</v>
      </c>
      <c r="D148" s="36">
        <f t="shared" si="11"/>
        <v>28</v>
      </c>
      <c r="E148" s="36">
        <f t="shared" si="14"/>
        <v>44</v>
      </c>
      <c r="F148" s="36">
        <f t="shared" si="11"/>
        <v>47</v>
      </c>
      <c r="H148" t="str">
        <f t="shared" si="12"/>
        <v>163</v>
      </c>
      <c r="I148" t="str">
        <f t="shared" si="13"/>
        <v xml:space="preserve">Wechselseitig </v>
      </c>
      <c r="J148" t="str">
        <f t="shared" si="15"/>
        <v>16</v>
      </c>
      <c r="K148" s="20">
        <f>COUNTIF(Strecken!E:E,H148)</f>
        <v>0</v>
      </c>
      <c r="L148" s="20"/>
    </row>
    <row r="149" spans="1:12" hidden="1">
      <c r="A149" t="s">
        <v>370</v>
      </c>
      <c r="B149">
        <f t="shared" si="11"/>
        <v>14</v>
      </c>
      <c r="C149">
        <f t="shared" si="11"/>
        <v>18</v>
      </c>
      <c r="D149">
        <f t="shared" si="11"/>
        <v>28</v>
      </c>
      <c r="E149">
        <f t="shared" si="14"/>
        <v>45</v>
      </c>
      <c r="F149">
        <f t="shared" si="11"/>
        <v>48</v>
      </c>
      <c r="H149" t="str">
        <f t="shared" si="12"/>
        <v>164</v>
      </c>
      <c r="I149" t="str">
        <f t="shared" si="13"/>
        <v xml:space="preserve">Notenschlüssel </v>
      </c>
      <c r="J149" t="str">
        <f t="shared" si="15"/>
        <v>10</v>
      </c>
      <c r="K149">
        <f>COUNTIF(Strecken!E:E,H149)</f>
        <v>1</v>
      </c>
    </row>
    <row r="150" spans="1:12" hidden="1">
      <c r="A150" t="s">
        <v>371</v>
      </c>
      <c r="B150" s="36">
        <f t="shared" si="11"/>
        <v>14</v>
      </c>
      <c r="C150" s="36">
        <f t="shared" si="11"/>
        <v>18</v>
      </c>
      <c r="D150" s="36">
        <f t="shared" si="11"/>
        <v>28</v>
      </c>
      <c r="E150" s="36">
        <f t="shared" si="14"/>
        <v>38</v>
      </c>
      <c r="F150" s="36">
        <f t="shared" si="11"/>
        <v>40</v>
      </c>
      <c r="H150" t="str">
        <f t="shared" si="12"/>
        <v>165</v>
      </c>
      <c r="I150" t="str">
        <f t="shared" si="13"/>
        <v xml:space="preserve">Minicar </v>
      </c>
      <c r="J150" t="str">
        <f t="shared" si="15"/>
        <v>2</v>
      </c>
      <c r="K150" s="20">
        <f>COUNTIF(Strecken!E:E,H150)</f>
        <v>0</v>
      </c>
      <c r="L150" s="20"/>
    </row>
    <row r="151" spans="1:12" hidden="1">
      <c r="A151" t="s">
        <v>372</v>
      </c>
      <c r="B151">
        <f t="shared" si="11"/>
        <v>14</v>
      </c>
      <c r="C151">
        <f t="shared" si="11"/>
        <v>18</v>
      </c>
      <c r="D151">
        <f t="shared" si="11"/>
        <v>28</v>
      </c>
      <c r="E151">
        <f t="shared" si="14"/>
        <v>36</v>
      </c>
      <c r="F151">
        <f t="shared" si="11"/>
        <v>39</v>
      </c>
      <c r="H151" t="str">
        <f t="shared" si="12"/>
        <v>166</v>
      </c>
      <c r="I151" t="str">
        <f t="shared" si="13"/>
        <v xml:space="preserve">Blume </v>
      </c>
      <c r="J151" t="str">
        <f t="shared" si="15"/>
        <v>12</v>
      </c>
      <c r="K151">
        <f>COUNTIF(Strecken!E:E,H151)</f>
        <v>1</v>
      </c>
    </row>
    <row r="152" spans="1:12" hidden="1">
      <c r="A152" t="s">
        <v>373</v>
      </c>
      <c r="B152" s="36">
        <f t="shared" si="11"/>
        <v>14</v>
      </c>
      <c r="C152" s="36">
        <f t="shared" si="11"/>
        <v>18</v>
      </c>
      <c r="D152" s="36">
        <f t="shared" si="11"/>
        <v>28</v>
      </c>
      <c r="E152" s="36">
        <f t="shared" si="14"/>
        <v>38</v>
      </c>
      <c r="F152" s="36">
        <f t="shared" si="11"/>
        <v>40</v>
      </c>
      <c r="H152" t="str">
        <f t="shared" si="12"/>
        <v>167</v>
      </c>
      <c r="I152" t="str">
        <f t="shared" si="13"/>
        <v xml:space="preserve">Rostock </v>
      </c>
      <c r="J152" t="str">
        <f t="shared" si="15"/>
        <v>8</v>
      </c>
      <c r="K152" s="20">
        <f>COUNTIF(Strecken!E:E,H152)</f>
        <v>0</v>
      </c>
      <c r="L152" s="20"/>
    </row>
    <row r="153" spans="1:12" hidden="1">
      <c r="A153" t="s">
        <v>374</v>
      </c>
      <c r="B153" s="36">
        <f t="shared" si="11"/>
        <v>14</v>
      </c>
      <c r="C153" s="36">
        <f t="shared" si="11"/>
        <v>18</v>
      </c>
      <c r="D153" s="36">
        <f t="shared" si="11"/>
        <v>28</v>
      </c>
      <c r="E153" s="36">
        <f t="shared" si="14"/>
        <v>40</v>
      </c>
      <c r="F153" s="36">
        <f t="shared" si="11"/>
        <v>42</v>
      </c>
      <c r="H153" t="str">
        <f t="shared" si="12"/>
        <v>168</v>
      </c>
      <c r="I153" t="str">
        <f t="shared" si="13"/>
        <v xml:space="preserve">Baustelle </v>
      </c>
      <c r="J153" t="str">
        <f t="shared" si="15"/>
        <v>3</v>
      </c>
      <c r="K153" s="20">
        <f>COUNTIF(Strecken!E:E,H153)</f>
        <v>0</v>
      </c>
      <c r="L153" s="20"/>
    </row>
    <row r="154" spans="1:12" hidden="1">
      <c r="A154" t="s">
        <v>375</v>
      </c>
      <c r="B154">
        <f t="shared" si="11"/>
        <v>14</v>
      </c>
      <c r="C154">
        <f t="shared" si="11"/>
        <v>18</v>
      </c>
      <c r="D154">
        <f t="shared" si="11"/>
        <v>28</v>
      </c>
      <c r="E154">
        <f t="shared" si="14"/>
        <v>38</v>
      </c>
      <c r="F154">
        <f t="shared" si="11"/>
        <v>40</v>
      </c>
      <c r="H154" t="str">
        <f t="shared" si="12"/>
        <v>169</v>
      </c>
      <c r="I154" t="str">
        <f t="shared" si="13"/>
        <v xml:space="preserve">Helix2D </v>
      </c>
      <c r="J154" t="str">
        <f t="shared" si="15"/>
        <v>8</v>
      </c>
      <c r="K154">
        <f>COUNTIF(Strecken!E:E,H154)</f>
        <v>1</v>
      </c>
    </row>
    <row r="155" spans="1:12" hidden="1">
      <c r="A155" t="s">
        <v>376</v>
      </c>
      <c r="B155" s="36">
        <f t="shared" si="11"/>
        <v>14</v>
      </c>
      <c r="C155" s="36">
        <f t="shared" si="11"/>
        <v>18</v>
      </c>
      <c r="D155" s="36">
        <f t="shared" si="11"/>
        <v>28</v>
      </c>
      <c r="E155" s="36">
        <f t="shared" si="14"/>
        <v>54</v>
      </c>
      <c r="F155" s="36">
        <f t="shared" si="11"/>
        <v>56</v>
      </c>
      <c r="H155" t="str">
        <f t="shared" si="12"/>
        <v>170</v>
      </c>
      <c r="I155" t="str">
        <f t="shared" si="13"/>
        <v xml:space="preserve">Jodys kleine Fahrschule </v>
      </c>
      <c r="J155" t="str">
        <f t="shared" si="15"/>
        <v>6</v>
      </c>
      <c r="K155" s="20">
        <f>COUNTIF(Strecken!E:E,H155)</f>
        <v>0</v>
      </c>
      <c r="L155" s="20"/>
    </row>
    <row r="156" spans="1:12" hidden="1">
      <c r="A156" t="s">
        <v>377</v>
      </c>
      <c r="B156">
        <f t="shared" si="11"/>
        <v>14</v>
      </c>
      <c r="C156">
        <f t="shared" si="11"/>
        <v>18</v>
      </c>
      <c r="D156">
        <f t="shared" si="11"/>
        <v>28</v>
      </c>
      <c r="E156">
        <f t="shared" si="14"/>
        <v>36</v>
      </c>
      <c r="F156">
        <f t="shared" si="11"/>
        <v>38</v>
      </c>
      <c r="H156" t="str">
        <f t="shared" si="12"/>
        <v>171</v>
      </c>
      <c r="I156" t="str">
        <f t="shared" si="13"/>
        <v xml:space="preserve">Haeh? </v>
      </c>
      <c r="J156" t="str">
        <f t="shared" si="15"/>
        <v>6</v>
      </c>
      <c r="K156">
        <f>COUNTIF(Strecken!E:E,H156)</f>
        <v>1</v>
      </c>
    </row>
    <row r="157" spans="1:12" hidden="1">
      <c r="A157" t="s">
        <v>378</v>
      </c>
      <c r="B157" s="36">
        <f t="shared" si="11"/>
        <v>14</v>
      </c>
      <c r="C157" s="36">
        <f t="shared" si="11"/>
        <v>18</v>
      </c>
      <c r="D157" s="36">
        <f t="shared" si="11"/>
        <v>28</v>
      </c>
      <c r="E157" s="36">
        <f t="shared" si="14"/>
        <v>46</v>
      </c>
      <c r="F157" s="36">
        <f t="shared" si="11"/>
        <v>48</v>
      </c>
      <c r="H157" t="str">
        <f t="shared" si="12"/>
        <v>172</v>
      </c>
      <c r="I157" t="str">
        <f t="shared" si="13"/>
        <v xml:space="preserve">Freiheitsstatue </v>
      </c>
      <c r="J157" t="str">
        <f t="shared" si="15"/>
        <v>9</v>
      </c>
      <c r="K157" s="20">
        <f>COUNTIF(Strecken!E:E,H157)</f>
        <v>0</v>
      </c>
      <c r="L157" s="20"/>
    </row>
    <row r="158" spans="1:12" hidden="1">
      <c r="A158" t="s">
        <v>379</v>
      </c>
      <c r="B158">
        <f t="shared" si="11"/>
        <v>14</v>
      </c>
      <c r="C158">
        <f t="shared" si="11"/>
        <v>18</v>
      </c>
      <c r="D158">
        <f t="shared" si="11"/>
        <v>28</v>
      </c>
      <c r="E158">
        <f t="shared" si="14"/>
        <v>43</v>
      </c>
      <c r="F158">
        <f t="shared" si="11"/>
        <v>46</v>
      </c>
      <c r="H158" t="str">
        <f t="shared" si="12"/>
        <v>173</v>
      </c>
      <c r="I158" t="str">
        <f t="shared" si="13"/>
        <v xml:space="preserve">Schneeflocke </v>
      </c>
      <c r="J158" t="str">
        <f t="shared" si="15"/>
        <v>10</v>
      </c>
      <c r="K158">
        <f>COUNTIF(Strecken!E:E,H158)</f>
        <v>1</v>
      </c>
    </row>
    <row r="159" spans="1:12" hidden="1">
      <c r="A159" t="s">
        <v>380</v>
      </c>
      <c r="B159">
        <f t="shared" si="11"/>
        <v>14</v>
      </c>
      <c r="C159">
        <f t="shared" si="11"/>
        <v>18</v>
      </c>
      <c r="D159">
        <f t="shared" si="11"/>
        <v>28</v>
      </c>
      <c r="E159">
        <f t="shared" si="14"/>
        <v>38</v>
      </c>
      <c r="F159">
        <f t="shared" si="11"/>
        <v>40</v>
      </c>
      <c r="H159" t="str">
        <f t="shared" si="12"/>
        <v>174</v>
      </c>
      <c r="I159" t="str">
        <f t="shared" si="13"/>
        <v xml:space="preserve">Billard </v>
      </c>
      <c r="J159" t="str">
        <f t="shared" si="15"/>
        <v>8</v>
      </c>
      <c r="K159">
        <f>COUNTIF(Strecken!E:E,H159)</f>
        <v>1</v>
      </c>
    </row>
    <row r="160" spans="1:12" hidden="1">
      <c r="A160" t="s">
        <v>381</v>
      </c>
      <c r="B160">
        <f t="shared" si="11"/>
        <v>14</v>
      </c>
      <c r="C160">
        <f t="shared" si="11"/>
        <v>18</v>
      </c>
      <c r="D160">
        <f t="shared" si="11"/>
        <v>28</v>
      </c>
      <c r="E160">
        <f t="shared" si="14"/>
        <v>42</v>
      </c>
      <c r="F160">
        <f t="shared" si="11"/>
        <v>45</v>
      </c>
      <c r="H160" t="str">
        <f t="shared" si="12"/>
        <v>175</v>
      </c>
      <c r="I160" t="str">
        <f t="shared" si="13"/>
        <v xml:space="preserve">Bananenmann </v>
      </c>
      <c r="J160" t="str">
        <f t="shared" si="15"/>
        <v>13</v>
      </c>
      <c r="K160">
        <f>COUNTIF(Strecken!E:E,H160)</f>
        <v>1</v>
      </c>
    </row>
    <row r="161" spans="1:13" hidden="1">
      <c r="A161" t="s">
        <v>382</v>
      </c>
      <c r="B161" s="36">
        <f t="shared" si="11"/>
        <v>14</v>
      </c>
      <c r="C161" s="36">
        <f t="shared" si="11"/>
        <v>18</v>
      </c>
      <c r="D161" s="36">
        <f t="shared" si="11"/>
        <v>28</v>
      </c>
      <c r="E161" s="36">
        <f t="shared" si="14"/>
        <v>39</v>
      </c>
      <c r="F161" s="36">
        <f t="shared" si="11"/>
        <v>41</v>
      </c>
      <c r="H161" t="str">
        <f t="shared" si="12"/>
        <v>176</v>
      </c>
      <c r="I161" t="str">
        <f t="shared" si="13"/>
        <v xml:space="preserve">Blumen 2 </v>
      </c>
      <c r="J161" t="str">
        <f t="shared" si="15"/>
        <v>4</v>
      </c>
      <c r="K161" s="20">
        <f>COUNTIF(Strecken!E:E,H161)</f>
        <v>0</v>
      </c>
      <c r="L161" s="20" t="s">
        <v>523</v>
      </c>
      <c r="M161" s="20">
        <v>1</v>
      </c>
    </row>
    <row r="162" spans="1:13" hidden="1">
      <c r="A162" t="s">
        <v>383</v>
      </c>
      <c r="B162" s="36">
        <f t="shared" ref="B162:F225" si="16">FIND(B$1,$A162)</f>
        <v>14</v>
      </c>
      <c r="C162" s="36">
        <f t="shared" si="16"/>
        <v>18</v>
      </c>
      <c r="D162" s="36">
        <f t="shared" si="16"/>
        <v>28</v>
      </c>
      <c r="E162" s="36">
        <f t="shared" si="14"/>
        <v>39</v>
      </c>
      <c r="F162" s="36">
        <f t="shared" si="16"/>
        <v>41</v>
      </c>
      <c r="H162" t="str">
        <f t="shared" ref="H162:H225" si="17">LEFT(RIGHT($A162,LEN($A162) - B162),C162-B162-1)</f>
        <v>178</v>
      </c>
      <c r="I162" t="str">
        <f t="shared" ref="I162:I225" si="18">LEFT(RIGHT($A162,LEN($A162) - D162 - 1),E162-D162-2)</f>
        <v xml:space="preserve">Cityrace </v>
      </c>
      <c r="J162" t="str">
        <f t="shared" si="15"/>
        <v>6</v>
      </c>
      <c r="K162" s="20">
        <f>COUNTIF(Strecken!E:E,H162)</f>
        <v>0</v>
      </c>
      <c r="L162" s="20"/>
    </row>
    <row r="163" spans="1:13" hidden="1">
      <c r="A163" t="s">
        <v>384</v>
      </c>
      <c r="B163" s="36">
        <f t="shared" si="16"/>
        <v>14</v>
      </c>
      <c r="C163" s="36">
        <f t="shared" si="16"/>
        <v>18</v>
      </c>
      <c r="D163" s="36">
        <f t="shared" si="16"/>
        <v>28</v>
      </c>
      <c r="E163" s="36">
        <f t="shared" si="14"/>
        <v>44</v>
      </c>
      <c r="F163" s="36">
        <f t="shared" si="16"/>
        <v>46</v>
      </c>
      <c r="H163" t="str">
        <f t="shared" si="17"/>
        <v>179</v>
      </c>
      <c r="I163" t="str">
        <f t="shared" si="18"/>
        <v xml:space="preserve">F1 Australien </v>
      </c>
      <c r="J163" t="str">
        <f t="shared" si="15"/>
        <v>8</v>
      </c>
      <c r="K163" s="20">
        <f>COUNTIF(Strecken!E:E,H163)</f>
        <v>0</v>
      </c>
      <c r="L163" s="20"/>
    </row>
    <row r="164" spans="1:13" hidden="1">
      <c r="A164" t="s">
        <v>385</v>
      </c>
      <c r="B164" s="36">
        <f t="shared" si="16"/>
        <v>14</v>
      </c>
      <c r="C164" s="36">
        <f t="shared" si="16"/>
        <v>18</v>
      </c>
      <c r="D164" s="36">
        <f t="shared" si="16"/>
        <v>28</v>
      </c>
      <c r="E164" s="36">
        <f t="shared" si="14"/>
        <v>42</v>
      </c>
      <c r="F164" s="36">
        <f t="shared" si="16"/>
        <v>44</v>
      </c>
      <c r="H164" t="str">
        <f t="shared" si="17"/>
        <v>180</v>
      </c>
      <c r="I164" t="str">
        <f t="shared" si="18"/>
        <v xml:space="preserve">F1 Shanghai </v>
      </c>
      <c r="J164" t="str">
        <f t="shared" si="15"/>
        <v>8</v>
      </c>
      <c r="K164" s="20">
        <f>COUNTIF(Strecken!E:E,H164)</f>
        <v>0</v>
      </c>
      <c r="L164" s="20" t="s">
        <v>523</v>
      </c>
      <c r="M164" s="20" t="s">
        <v>538</v>
      </c>
    </row>
    <row r="165" spans="1:13" hidden="1">
      <c r="A165" t="s">
        <v>386</v>
      </c>
      <c r="B165">
        <f t="shared" si="16"/>
        <v>14</v>
      </c>
      <c r="C165">
        <f t="shared" si="16"/>
        <v>18</v>
      </c>
      <c r="D165">
        <f t="shared" si="16"/>
        <v>28</v>
      </c>
      <c r="E165">
        <f t="shared" si="14"/>
        <v>39</v>
      </c>
      <c r="F165">
        <f t="shared" si="16"/>
        <v>41</v>
      </c>
      <c r="H165" t="str">
        <f t="shared" si="17"/>
        <v>181</v>
      </c>
      <c r="I165" t="str">
        <f t="shared" si="18"/>
        <v xml:space="preserve">Sandbowl </v>
      </c>
      <c r="J165" t="str">
        <f t="shared" si="15"/>
        <v>8</v>
      </c>
      <c r="K165">
        <f>COUNTIF(Strecken!E:E,H165)</f>
        <v>2</v>
      </c>
    </row>
    <row r="166" spans="1:13" hidden="1">
      <c r="A166" t="s">
        <v>387</v>
      </c>
      <c r="B166">
        <f t="shared" si="16"/>
        <v>14</v>
      </c>
      <c r="C166">
        <f t="shared" si="16"/>
        <v>18</v>
      </c>
      <c r="D166">
        <f t="shared" si="16"/>
        <v>28</v>
      </c>
      <c r="E166">
        <f t="shared" si="14"/>
        <v>55</v>
      </c>
      <c r="F166">
        <f t="shared" si="16"/>
        <v>58</v>
      </c>
      <c r="H166" t="str">
        <f t="shared" si="17"/>
        <v>182</v>
      </c>
      <c r="I166" t="str">
        <f t="shared" si="18"/>
        <v xml:space="preserve">Mensch ärgere Dich nicht </v>
      </c>
      <c r="J166" t="str">
        <f t="shared" si="15"/>
        <v>12</v>
      </c>
      <c r="K166">
        <f>COUNTIF(Strecken!E:E,H166)</f>
        <v>1</v>
      </c>
    </row>
    <row r="167" spans="1:13" hidden="1">
      <c r="A167" t="s">
        <v>388</v>
      </c>
      <c r="B167" s="36">
        <f t="shared" si="16"/>
        <v>14</v>
      </c>
      <c r="C167" s="36">
        <f t="shared" si="16"/>
        <v>18</v>
      </c>
      <c r="D167" s="36">
        <f t="shared" si="16"/>
        <v>28</v>
      </c>
      <c r="E167" s="36">
        <f t="shared" si="14"/>
        <v>43</v>
      </c>
      <c r="F167" s="36">
        <f t="shared" si="16"/>
        <v>45</v>
      </c>
      <c r="H167" t="str">
        <f t="shared" si="17"/>
        <v>183</v>
      </c>
      <c r="I167" t="str">
        <f t="shared" si="18"/>
        <v xml:space="preserve">F1-Brasilien </v>
      </c>
      <c r="J167" t="str">
        <f t="shared" si="15"/>
        <v>8</v>
      </c>
      <c r="K167" s="20">
        <f>COUNTIF(Strecken!E:E,H167)</f>
        <v>0</v>
      </c>
      <c r="L167" s="20"/>
    </row>
    <row r="168" spans="1:13" hidden="1">
      <c r="A168" t="s">
        <v>389</v>
      </c>
      <c r="B168" s="36">
        <f t="shared" si="16"/>
        <v>14</v>
      </c>
      <c r="C168" s="36">
        <f t="shared" si="16"/>
        <v>18</v>
      </c>
      <c r="D168" s="36">
        <f t="shared" si="16"/>
        <v>28</v>
      </c>
      <c r="E168" s="36">
        <f t="shared" si="14"/>
        <v>44</v>
      </c>
      <c r="F168" s="36">
        <f t="shared" si="16"/>
        <v>47</v>
      </c>
      <c r="H168" t="str">
        <f t="shared" si="17"/>
        <v>184</v>
      </c>
      <c r="I168" t="str">
        <f t="shared" si="18"/>
        <v xml:space="preserve">Karo Speedway </v>
      </c>
      <c r="J168" t="str">
        <f t="shared" si="15"/>
        <v>10</v>
      </c>
      <c r="K168" s="20">
        <f>COUNTIF(Strecken!E:E,H168)</f>
        <v>0</v>
      </c>
      <c r="L168" s="20"/>
    </row>
    <row r="169" spans="1:13" hidden="1">
      <c r="A169" t="s">
        <v>390</v>
      </c>
      <c r="B169" s="36">
        <f t="shared" si="16"/>
        <v>14</v>
      </c>
      <c r="C169" s="36">
        <f t="shared" si="16"/>
        <v>18</v>
      </c>
      <c r="D169" s="36">
        <f t="shared" si="16"/>
        <v>28</v>
      </c>
      <c r="E169" s="36">
        <f t="shared" si="14"/>
        <v>35</v>
      </c>
      <c r="F169" s="36">
        <f t="shared" si="16"/>
        <v>38</v>
      </c>
      <c r="H169" t="str">
        <f t="shared" si="17"/>
        <v>185</v>
      </c>
      <c r="I169" t="str">
        <f t="shared" si="18"/>
        <v xml:space="preserve">Auge </v>
      </c>
      <c r="J169" t="str">
        <f t="shared" si="15"/>
        <v>12</v>
      </c>
      <c r="K169" s="20">
        <f>COUNTIF(Strecken!E:E,H169)</f>
        <v>0</v>
      </c>
      <c r="L169" s="20"/>
    </row>
    <row r="170" spans="1:13" hidden="1">
      <c r="A170" t="s">
        <v>391</v>
      </c>
      <c r="B170">
        <f t="shared" si="16"/>
        <v>14</v>
      </c>
      <c r="C170">
        <f t="shared" si="16"/>
        <v>18</v>
      </c>
      <c r="D170">
        <f t="shared" si="16"/>
        <v>28</v>
      </c>
      <c r="E170">
        <f t="shared" si="14"/>
        <v>35</v>
      </c>
      <c r="F170">
        <f t="shared" si="16"/>
        <v>37</v>
      </c>
      <c r="H170" t="str">
        <f t="shared" si="17"/>
        <v>187</v>
      </c>
      <c r="I170" t="str">
        <f t="shared" si="18"/>
        <v xml:space="preserve">Yun2 </v>
      </c>
      <c r="J170" t="str">
        <f t="shared" si="15"/>
        <v>7</v>
      </c>
      <c r="K170">
        <f>COUNTIF(Strecken!E:E,H170)</f>
        <v>1</v>
      </c>
    </row>
    <row r="171" spans="1:13" hidden="1">
      <c r="A171" t="s">
        <v>392</v>
      </c>
      <c r="B171">
        <f t="shared" si="16"/>
        <v>14</v>
      </c>
      <c r="C171">
        <f t="shared" si="16"/>
        <v>18</v>
      </c>
      <c r="D171">
        <f t="shared" si="16"/>
        <v>28</v>
      </c>
      <c r="E171">
        <f t="shared" si="14"/>
        <v>40</v>
      </c>
      <c r="F171">
        <f t="shared" si="16"/>
        <v>43</v>
      </c>
      <c r="H171" t="str">
        <f t="shared" si="17"/>
        <v>188</v>
      </c>
      <c r="I171" t="str">
        <f t="shared" si="18"/>
        <v xml:space="preserve">Karo Wave </v>
      </c>
      <c r="J171" t="str">
        <f t="shared" si="15"/>
        <v>10</v>
      </c>
      <c r="K171">
        <f>COUNTIF(Strecken!E:E,H171)</f>
        <v>2</v>
      </c>
    </row>
    <row r="172" spans="1:13" hidden="1">
      <c r="A172" t="s">
        <v>393</v>
      </c>
      <c r="B172" s="36">
        <f t="shared" si="16"/>
        <v>14</v>
      </c>
      <c r="C172" s="36">
        <f t="shared" si="16"/>
        <v>18</v>
      </c>
      <c r="D172" s="36">
        <f t="shared" si="16"/>
        <v>28</v>
      </c>
      <c r="E172" s="36">
        <f t="shared" si="14"/>
        <v>36</v>
      </c>
      <c r="F172" s="36">
        <f t="shared" si="16"/>
        <v>38</v>
      </c>
      <c r="H172" t="str">
        <f t="shared" si="17"/>
        <v>189</v>
      </c>
      <c r="I172" t="str">
        <f t="shared" si="18"/>
        <v xml:space="preserve">Honey </v>
      </c>
      <c r="J172" t="str">
        <f t="shared" si="15"/>
        <v>5</v>
      </c>
      <c r="K172" s="20">
        <f>COUNTIF(Strecken!E:E,H172)</f>
        <v>0</v>
      </c>
      <c r="L172" s="20"/>
    </row>
    <row r="173" spans="1:13" hidden="1">
      <c r="A173" t="s">
        <v>394</v>
      </c>
      <c r="B173">
        <f t="shared" si="16"/>
        <v>14</v>
      </c>
      <c r="C173">
        <f t="shared" si="16"/>
        <v>18</v>
      </c>
      <c r="D173">
        <f t="shared" si="16"/>
        <v>28</v>
      </c>
      <c r="E173">
        <f t="shared" si="14"/>
        <v>38</v>
      </c>
      <c r="F173">
        <f t="shared" si="16"/>
        <v>41</v>
      </c>
      <c r="H173" t="str">
        <f t="shared" si="17"/>
        <v>190</v>
      </c>
      <c r="I173" t="str">
        <f t="shared" si="18"/>
        <v xml:space="preserve">Twister </v>
      </c>
      <c r="J173" t="str">
        <f t="shared" si="15"/>
        <v>24</v>
      </c>
      <c r="K173">
        <f>COUNTIF(Strecken!E:E,H173)</f>
        <v>1</v>
      </c>
    </row>
    <row r="174" spans="1:13" hidden="1">
      <c r="A174" t="s">
        <v>395</v>
      </c>
      <c r="B174">
        <f t="shared" si="16"/>
        <v>14</v>
      </c>
      <c r="C174">
        <f t="shared" si="16"/>
        <v>18</v>
      </c>
      <c r="D174">
        <f t="shared" si="16"/>
        <v>28</v>
      </c>
      <c r="E174">
        <f t="shared" si="14"/>
        <v>44</v>
      </c>
      <c r="F174">
        <f t="shared" si="16"/>
        <v>46</v>
      </c>
      <c r="H174" t="str">
        <f t="shared" si="17"/>
        <v>191</v>
      </c>
      <c r="I174" t="str">
        <f t="shared" si="18"/>
        <v xml:space="preserve">Doppelkringel </v>
      </c>
      <c r="J174" t="str">
        <f t="shared" si="15"/>
        <v>6</v>
      </c>
      <c r="K174">
        <f>COUNTIF(Strecken!E:E,H174)</f>
        <v>1</v>
      </c>
    </row>
    <row r="175" spans="1:13" hidden="1">
      <c r="A175" t="s">
        <v>396</v>
      </c>
      <c r="B175" s="36">
        <f t="shared" si="16"/>
        <v>14</v>
      </c>
      <c r="C175" s="36">
        <f t="shared" si="16"/>
        <v>18</v>
      </c>
      <c r="D175" s="36">
        <f t="shared" si="16"/>
        <v>28</v>
      </c>
      <c r="E175" s="36">
        <f t="shared" si="14"/>
        <v>54</v>
      </c>
      <c r="F175" s="36">
        <f t="shared" si="16"/>
        <v>56</v>
      </c>
      <c r="H175" t="str">
        <f t="shared" si="17"/>
        <v>192</v>
      </c>
      <c r="I175" t="str">
        <f t="shared" si="18"/>
        <v xml:space="preserve">WoWeiltWobbel? WeitWeg! </v>
      </c>
      <c r="J175" t="str">
        <f t="shared" si="15"/>
        <v>4</v>
      </c>
      <c r="K175" s="20">
        <f>COUNTIF(Strecken!E:E,H175)</f>
        <v>0</v>
      </c>
      <c r="L175" s="20"/>
    </row>
    <row r="176" spans="1:13" hidden="1">
      <c r="A176" t="s">
        <v>397</v>
      </c>
      <c r="B176">
        <f t="shared" si="16"/>
        <v>14</v>
      </c>
      <c r="C176">
        <f t="shared" si="16"/>
        <v>18</v>
      </c>
      <c r="D176">
        <f t="shared" si="16"/>
        <v>28</v>
      </c>
      <c r="E176">
        <f t="shared" si="14"/>
        <v>46</v>
      </c>
      <c r="F176">
        <f t="shared" si="16"/>
        <v>48</v>
      </c>
      <c r="H176" t="str">
        <f t="shared" si="17"/>
        <v>193</v>
      </c>
      <c r="I176" t="str">
        <f t="shared" si="18"/>
        <v xml:space="preserve">Promille-Tomate </v>
      </c>
      <c r="J176" t="str">
        <f t="shared" si="15"/>
        <v>6</v>
      </c>
      <c r="K176">
        <f>COUNTIF(Strecken!E:E,H176)</f>
        <v>1</v>
      </c>
    </row>
    <row r="177" spans="1:12" hidden="1">
      <c r="A177" t="s">
        <v>398</v>
      </c>
      <c r="B177" s="36">
        <f t="shared" si="16"/>
        <v>14</v>
      </c>
      <c r="C177" s="36">
        <f t="shared" si="16"/>
        <v>18</v>
      </c>
      <c r="D177" s="36">
        <f t="shared" si="16"/>
        <v>28</v>
      </c>
      <c r="E177" s="36">
        <f t="shared" si="14"/>
        <v>46</v>
      </c>
      <c r="F177" s="36">
        <f t="shared" si="16"/>
        <v>48</v>
      </c>
      <c r="H177" t="str">
        <f t="shared" si="17"/>
        <v>194</v>
      </c>
      <c r="I177" t="str">
        <f t="shared" si="18"/>
        <v xml:space="preserve">Lutter-Rundkurs </v>
      </c>
      <c r="J177" t="str">
        <f t="shared" si="15"/>
        <v>5</v>
      </c>
      <c r="K177" s="20">
        <f>COUNTIF(Strecken!E:E,H177)</f>
        <v>0</v>
      </c>
      <c r="L177" s="20"/>
    </row>
    <row r="178" spans="1:12" hidden="1">
      <c r="A178" t="s">
        <v>399</v>
      </c>
      <c r="B178">
        <f t="shared" si="16"/>
        <v>14</v>
      </c>
      <c r="C178">
        <f t="shared" si="16"/>
        <v>18</v>
      </c>
      <c r="D178">
        <f t="shared" si="16"/>
        <v>28</v>
      </c>
      <c r="E178">
        <f t="shared" si="14"/>
        <v>53</v>
      </c>
      <c r="F178">
        <f t="shared" si="16"/>
        <v>55</v>
      </c>
      <c r="H178" t="str">
        <f t="shared" si="17"/>
        <v>195</v>
      </c>
      <c r="I178" t="str">
        <f t="shared" si="18"/>
        <v xml:space="preserve">Freundschaftsbaendchen </v>
      </c>
      <c r="J178" t="str">
        <f t="shared" si="15"/>
        <v>6</v>
      </c>
      <c r="K178">
        <f>COUNTIF(Strecken!E:E,H178)</f>
        <v>1</v>
      </c>
    </row>
    <row r="179" spans="1:12" hidden="1">
      <c r="A179" t="s">
        <v>400</v>
      </c>
      <c r="B179" s="36">
        <f t="shared" si="16"/>
        <v>14</v>
      </c>
      <c r="C179" s="36">
        <f t="shared" si="16"/>
        <v>18</v>
      </c>
      <c r="D179" s="36">
        <f t="shared" si="16"/>
        <v>28</v>
      </c>
      <c r="E179" s="36">
        <f t="shared" si="14"/>
        <v>41</v>
      </c>
      <c r="F179" s="36">
        <f t="shared" si="16"/>
        <v>43</v>
      </c>
      <c r="H179" t="str">
        <f t="shared" si="17"/>
        <v>196</v>
      </c>
      <c r="I179" t="str">
        <f t="shared" si="18"/>
        <v xml:space="preserve">Karo Slick </v>
      </c>
      <c r="J179" t="str">
        <f t="shared" si="15"/>
        <v>5</v>
      </c>
      <c r="K179" s="20">
        <f>COUNTIF(Strecken!E:E,H179)</f>
        <v>0</v>
      </c>
      <c r="L179" s="20"/>
    </row>
    <row r="180" spans="1:12" hidden="1">
      <c r="A180" t="s">
        <v>401</v>
      </c>
      <c r="B180">
        <f t="shared" si="16"/>
        <v>14</v>
      </c>
      <c r="C180">
        <f t="shared" si="16"/>
        <v>18</v>
      </c>
      <c r="D180">
        <f t="shared" si="16"/>
        <v>28</v>
      </c>
      <c r="E180">
        <f t="shared" si="14"/>
        <v>38</v>
      </c>
      <c r="F180">
        <f t="shared" si="16"/>
        <v>40</v>
      </c>
      <c r="H180" t="str">
        <f t="shared" si="17"/>
        <v>197</v>
      </c>
      <c r="I180" t="str">
        <f t="shared" si="18"/>
        <v xml:space="preserve">Le Mans </v>
      </c>
      <c r="J180" t="str">
        <f t="shared" si="15"/>
        <v>8</v>
      </c>
      <c r="K180">
        <f>COUNTIF(Strecken!E:E,H180)</f>
        <v>1</v>
      </c>
    </row>
    <row r="181" spans="1:12" hidden="1">
      <c r="A181" t="s">
        <v>402</v>
      </c>
      <c r="B181">
        <f t="shared" si="16"/>
        <v>14</v>
      </c>
      <c r="C181">
        <f t="shared" si="16"/>
        <v>18</v>
      </c>
      <c r="D181">
        <f t="shared" si="16"/>
        <v>28</v>
      </c>
      <c r="E181">
        <f t="shared" si="14"/>
        <v>45</v>
      </c>
      <c r="F181">
        <f t="shared" si="16"/>
        <v>47</v>
      </c>
      <c r="H181" t="str">
        <f t="shared" si="17"/>
        <v>198</v>
      </c>
      <c r="I181" t="str">
        <f t="shared" si="18"/>
        <v xml:space="preserve">Bitriangularis </v>
      </c>
      <c r="J181" t="str">
        <f t="shared" si="15"/>
        <v>6</v>
      </c>
      <c r="K181">
        <f>COUNTIF(Strecken!E:E,H181)</f>
        <v>1</v>
      </c>
    </row>
    <row r="182" spans="1:12" hidden="1">
      <c r="A182" t="s">
        <v>403</v>
      </c>
      <c r="B182">
        <f t="shared" si="16"/>
        <v>14</v>
      </c>
      <c r="C182">
        <f t="shared" si="16"/>
        <v>18</v>
      </c>
      <c r="D182">
        <f t="shared" si="16"/>
        <v>28</v>
      </c>
      <c r="E182">
        <f t="shared" si="14"/>
        <v>40</v>
      </c>
      <c r="F182">
        <f t="shared" si="16"/>
        <v>42</v>
      </c>
      <c r="H182" t="str">
        <f t="shared" si="17"/>
        <v>199</v>
      </c>
      <c r="I182" t="str">
        <f t="shared" si="18"/>
        <v xml:space="preserve">Labyrinth </v>
      </c>
      <c r="J182" t="str">
        <f t="shared" si="15"/>
        <v>8</v>
      </c>
      <c r="K182">
        <f>COUNTIF(Strecken!E:E,H182)</f>
        <v>1</v>
      </c>
    </row>
    <row r="183" spans="1:12" hidden="1">
      <c r="A183" t="s">
        <v>404</v>
      </c>
      <c r="B183" s="36">
        <f t="shared" si="16"/>
        <v>14</v>
      </c>
      <c r="C183" s="36">
        <f t="shared" si="16"/>
        <v>18</v>
      </c>
      <c r="D183" s="36">
        <f t="shared" si="16"/>
        <v>28</v>
      </c>
      <c r="E183" s="36">
        <f t="shared" si="14"/>
        <v>49</v>
      </c>
      <c r="F183" s="36">
        <f t="shared" si="16"/>
        <v>51</v>
      </c>
      <c r="H183" t="str">
        <f t="shared" si="17"/>
        <v>200</v>
      </c>
      <c r="I183" t="str">
        <f t="shared" si="18"/>
        <v xml:space="preserve">Voll auf die Zwolf </v>
      </c>
      <c r="J183" t="str">
        <f t="shared" si="15"/>
        <v>3</v>
      </c>
      <c r="K183" s="20">
        <f>COUNTIF(Strecken!E:E,H183)</f>
        <v>0</v>
      </c>
      <c r="L183" s="20"/>
    </row>
    <row r="184" spans="1:12" hidden="1">
      <c r="A184" t="s">
        <v>405</v>
      </c>
      <c r="B184" s="36">
        <f t="shared" si="16"/>
        <v>14</v>
      </c>
      <c r="C184" s="36">
        <f t="shared" si="16"/>
        <v>18</v>
      </c>
      <c r="D184" s="36">
        <f t="shared" si="16"/>
        <v>28</v>
      </c>
      <c r="E184" s="36">
        <f t="shared" si="14"/>
        <v>39</v>
      </c>
      <c r="F184" s="36">
        <f t="shared" si="16"/>
        <v>41</v>
      </c>
      <c r="H184" t="str">
        <f t="shared" si="17"/>
        <v>201</v>
      </c>
      <c r="I184" t="str">
        <f t="shared" si="18"/>
        <v xml:space="preserve">Sandbowl </v>
      </c>
      <c r="J184" t="str">
        <f t="shared" si="15"/>
        <v>8</v>
      </c>
      <c r="K184" s="20">
        <f>COUNTIF(Strecken!E:E,H184)</f>
        <v>0</v>
      </c>
      <c r="L184" s="20"/>
    </row>
    <row r="185" spans="1:12" hidden="1">
      <c r="A185" t="s">
        <v>406</v>
      </c>
      <c r="B185" s="36">
        <f t="shared" si="16"/>
        <v>14</v>
      </c>
      <c r="C185" s="36">
        <f t="shared" si="16"/>
        <v>18</v>
      </c>
      <c r="D185" s="36">
        <f t="shared" si="16"/>
        <v>28</v>
      </c>
      <c r="E185" s="36">
        <f t="shared" si="14"/>
        <v>40</v>
      </c>
      <c r="F185" s="36">
        <f t="shared" si="16"/>
        <v>43</v>
      </c>
      <c r="H185" t="str">
        <f t="shared" si="17"/>
        <v>202</v>
      </c>
      <c r="I185" t="str">
        <f t="shared" si="18"/>
        <v xml:space="preserve">Karo Wave </v>
      </c>
      <c r="J185" t="str">
        <f t="shared" si="15"/>
        <v>10</v>
      </c>
      <c r="K185" s="20" t="s">
        <v>506</v>
      </c>
      <c r="L185" s="20"/>
    </row>
    <row r="186" spans="1:12" hidden="1">
      <c r="A186" t="s">
        <v>407</v>
      </c>
      <c r="B186">
        <f t="shared" si="16"/>
        <v>14</v>
      </c>
      <c r="C186">
        <f t="shared" si="16"/>
        <v>18</v>
      </c>
      <c r="D186">
        <f t="shared" si="16"/>
        <v>28</v>
      </c>
      <c r="E186">
        <f t="shared" si="14"/>
        <v>46</v>
      </c>
      <c r="F186">
        <f t="shared" si="16"/>
        <v>49</v>
      </c>
      <c r="H186" t="str">
        <f t="shared" si="17"/>
        <v>203</v>
      </c>
      <c r="I186" t="str">
        <f t="shared" si="18"/>
        <v xml:space="preserve">Karo Colorarena </v>
      </c>
      <c r="J186" t="str">
        <f t="shared" si="15"/>
        <v>12</v>
      </c>
      <c r="K186">
        <f>COUNTIF(Strecken!E:E,H186)</f>
        <v>1</v>
      </c>
    </row>
    <row r="187" spans="1:12" hidden="1">
      <c r="A187" t="s">
        <v>408</v>
      </c>
      <c r="B187">
        <f t="shared" si="16"/>
        <v>14</v>
      </c>
      <c r="C187">
        <f t="shared" si="16"/>
        <v>18</v>
      </c>
      <c r="D187">
        <f t="shared" si="16"/>
        <v>28</v>
      </c>
      <c r="E187">
        <f t="shared" si="14"/>
        <v>43</v>
      </c>
      <c r="F187">
        <f t="shared" si="16"/>
        <v>45</v>
      </c>
      <c r="H187" t="str">
        <f t="shared" si="17"/>
        <v>204</v>
      </c>
      <c r="I187" t="str">
        <f t="shared" si="18"/>
        <v xml:space="preserve">Karo Circles </v>
      </c>
      <c r="J187" t="str">
        <f t="shared" si="15"/>
        <v>6</v>
      </c>
      <c r="K187">
        <f>COUNTIF(Strecken!E:E,H187)</f>
        <v>1</v>
      </c>
    </row>
    <row r="188" spans="1:12" hidden="1">
      <c r="A188" t="s">
        <v>409</v>
      </c>
      <c r="B188">
        <f t="shared" si="16"/>
        <v>14</v>
      </c>
      <c r="C188">
        <f t="shared" si="16"/>
        <v>18</v>
      </c>
      <c r="D188">
        <f t="shared" si="16"/>
        <v>28</v>
      </c>
      <c r="E188">
        <f t="shared" si="14"/>
        <v>39</v>
      </c>
      <c r="F188">
        <f t="shared" si="16"/>
        <v>41</v>
      </c>
      <c r="H188" t="str">
        <f t="shared" si="17"/>
        <v>205</v>
      </c>
      <c r="I188" t="str">
        <f t="shared" si="18"/>
        <v xml:space="preserve">Karo Man </v>
      </c>
      <c r="J188" t="str">
        <f t="shared" si="15"/>
        <v>9</v>
      </c>
      <c r="K188">
        <f>COUNTIF(Strecken!E:E,H188)</f>
        <v>1</v>
      </c>
    </row>
    <row r="189" spans="1:12" hidden="1">
      <c r="A189" t="s">
        <v>410</v>
      </c>
      <c r="B189">
        <f t="shared" si="16"/>
        <v>14</v>
      </c>
      <c r="C189">
        <f t="shared" si="16"/>
        <v>18</v>
      </c>
      <c r="D189">
        <f t="shared" si="16"/>
        <v>28</v>
      </c>
      <c r="E189">
        <f t="shared" si="14"/>
        <v>54</v>
      </c>
      <c r="F189">
        <f t="shared" si="16"/>
        <v>56</v>
      </c>
      <c r="H189" t="str">
        <f t="shared" si="17"/>
        <v>206</v>
      </c>
      <c r="I189" t="str">
        <f t="shared" si="18"/>
        <v xml:space="preserve">LariFari-Safari von Ari </v>
      </c>
      <c r="J189" t="str">
        <f t="shared" si="15"/>
        <v>8</v>
      </c>
      <c r="K189">
        <f>COUNTIF(Strecken!E:E,H189)</f>
        <v>1</v>
      </c>
    </row>
    <row r="190" spans="1:12" hidden="1">
      <c r="A190" t="s">
        <v>411</v>
      </c>
      <c r="B190">
        <f t="shared" si="16"/>
        <v>14</v>
      </c>
      <c r="C190">
        <f t="shared" si="16"/>
        <v>18</v>
      </c>
      <c r="D190">
        <f t="shared" si="16"/>
        <v>28</v>
      </c>
      <c r="E190">
        <f t="shared" si="14"/>
        <v>51</v>
      </c>
      <c r="F190">
        <f t="shared" si="16"/>
        <v>53</v>
      </c>
      <c r="H190" t="str">
        <f t="shared" si="17"/>
        <v>207</v>
      </c>
      <c r="I190" t="str">
        <f t="shared" si="18"/>
        <v xml:space="preserve">Ari die Meerjungfrau </v>
      </c>
      <c r="J190" t="str">
        <f t="shared" si="15"/>
        <v>8</v>
      </c>
      <c r="K190">
        <f>COUNTIF(Strecken!E:E,H190)</f>
        <v>1</v>
      </c>
    </row>
    <row r="191" spans="1:12" hidden="1">
      <c r="A191" t="s">
        <v>412</v>
      </c>
      <c r="B191">
        <f t="shared" si="16"/>
        <v>14</v>
      </c>
      <c r="C191">
        <f t="shared" si="16"/>
        <v>18</v>
      </c>
      <c r="D191">
        <f t="shared" si="16"/>
        <v>28</v>
      </c>
      <c r="E191">
        <f t="shared" si="14"/>
        <v>59</v>
      </c>
      <c r="F191">
        <f t="shared" si="16"/>
        <v>61</v>
      </c>
      <c r="H191" t="str">
        <f t="shared" si="17"/>
        <v>208</v>
      </c>
      <c r="I191" t="str">
        <f t="shared" si="18"/>
        <v xml:space="preserve">kili laesst das Licht heraus </v>
      </c>
      <c r="J191" t="str">
        <f t="shared" si="15"/>
        <v>8</v>
      </c>
      <c r="K191">
        <f>COUNTIF(Strecken!E:E,H191)</f>
        <v>1</v>
      </c>
    </row>
    <row r="192" spans="1:12" hidden="1">
      <c r="A192" t="s">
        <v>413</v>
      </c>
      <c r="B192">
        <f t="shared" si="16"/>
        <v>14</v>
      </c>
      <c r="C192">
        <f t="shared" si="16"/>
        <v>18</v>
      </c>
      <c r="D192">
        <f t="shared" si="16"/>
        <v>28</v>
      </c>
      <c r="E192">
        <f t="shared" si="14"/>
        <v>45</v>
      </c>
      <c r="F192">
        <f t="shared" si="16"/>
        <v>48</v>
      </c>
      <c r="H192" t="str">
        <f t="shared" si="17"/>
        <v>209</v>
      </c>
      <c r="I192" t="str">
        <f t="shared" si="18"/>
        <v xml:space="preserve">KaroField Nose </v>
      </c>
      <c r="J192" t="str">
        <f t="shared" si="15"/>
        <v>10</v>
      </c>
      <c r="K192">
        <f>COUNTIF(Strecken!E:E,H192)</f>
        <v>1</v>
      </c>
    </row>
    <row r="193" spans="1:12" hidden="1">
      <c r="A193" t="s">
        <v>414</v>
      </c>
      <c r="B193" s="36">
        <f t="shared" si="16"/>
        <v>14</v>
      </c>
      <c r="C193" s="36">
        <f t="shared" si="16"/>
        <v>18</v>
      </c>
      <c r="D193" s="36">
        <f t="shared" si="16"/>
        <v>28</v>
      </c>
      <c r="E193" s="36">
        <f t="shared" si="14"/>
        <v>46</v>
      </c>
      <c r="F193" s="36">
        <f t="shared" si="16"/>
        <v>48</v>
      </c>
      <c r="H193" t="str">
        <f t="shared" si="17"/>
        <v>210</v>
      </c>
      <c r="I193" t="str">
        <f t="shared" si="18"/>
        <v xml:space="preserve">Hockenheim-Ring </v>
      </c>
      <c r="J193" t="str">
        <f t="shared" si="15"/>
        <v>8</v>
      </c>
      <c r="K193" s="20">
        <f>COUNTIF(Strecken!E:E,H193)</f>
        <v>0</v>
      </c>
      <c r="L193" s="20"/>
    </row>
    <row r="194" spans="1:12" hidden="1">
      <c r="A194" t="s">
        <v>415</v>
      </c>
      <c r="B194" s="36">
        <f t="shared" si="16"/>
        <v>14</v>
      </c>
      <c r="C194" s="36">
        <f t="shared" si="16"/>
        <v>18</v>
      </c>
      <c r="D194" s="36">
        <f t="shared" si="16"/>
        <v>28</v>
      </c>
      <c r="E194" s="36">
        <f t="shared" ref="E194:E257" si="19">FIND("@",SUBSTITUTE($A194,E$1,"@",LEN($A194)-LEN(SUBSTITUTE($A194,E$1,""))),1)</f>
        <v>41</v>
      </c>
      <c r="F194" s="36">
        <f t="shared" si="16"/>
        <v>43</v>
      </c>
      <c r="H194" t="str">
        <f t="shared" si="17"/>
        <v>211</v>
      </c>
      <c r="I194" t="str">
        <f t="shared" si="18"/>
        <v xml:space="preserve">F1 Bahrain </v>
      </c>
      <c r="J194" t="str">
        <f t="shared" ref="J194:J257" si="20">LEFT(RIGHT($A194,LEN($A194) - E194 ),F194-E194-1)</f>
        <v>8</v>
      </c>
      <c r="K194" s="20">
        <f>COUNTIF(Strecken!E:E,H194)</f>
        <v>0</v>
      </c>
      <c r="L194" s="20"/>
    </row>
    <row r="195" spans="1:12" hidden="1">
      <c r="A195" t="s">
        <v>416</v>
      </c>
      <c r="B195" s="36">
        <f t="shared" si="16"/>
        <v>14</v>
      </c>
      <c r="C195" s="36">
        <f t="shared" si="16"/>
        <v>18</v>
      </c>
      <c r="D195" s="36">
        <f t="shared" si="16"/>
        <v>28</v>
      </c>
      <c r="E195" s="36">
        <f t="shared" si="19"/>
        <v>36</v>
      </c>
      <c r="F195" s="36">
        <f t="shared" si="16"/>
        <v>38</v>
      </c>
      <c r="H195" t="str">
        <f t="shared" si="17"/>
        <v>212</v>
      </c>
      <c r="I195" t="str">
        <f t="shared" si="18"/>
        <v xml:space="preserve">13,5% </v>
      </c>
      <c r="J195" t="str">
        <f t="shared" si="20"/>
        <v>5</v>
      </c>
      <c r="K195" s="20">
        <f>COUNTIF(Strecken!E:E,H195)</f>
        <v>0</v>
      </c>
      <c r="L195" s="20"/>
    </row>
    <row r="196" spans="1:12" hidden="1">
      <c r="A196" t="s">
        <v>417</v>
      </c>
      <c r="B196" s="36">
        <f t="shared" si="16"/>
        <v>14</v>
      </c>
      <c r="C196" s="36">
        <f t="shared" si="16"/>
        <v>18</v>
      </c>
      <c r="D196" s="36">
        <f t="shared" si="16"/>
        <v>28</v>
      </c>
      <c r="E196" s="36">
        <f t="shared" si="19"/>
        <v>39</v>
      </c>
      <c r="F196" s="36">
        <f t="shared" si="16"/>
        <v>41</v>
      </c>
      <c r="H196" t="str">
        <f t="shared" si="17"/>
        <v>213</v>
      </c>
      <c r="I196" t="str">
        <f t="shared" si="18"/>
        <v xml:space="preserve">Malaysia </v>
      </c>
      <c r="J196" t="str">
        <f t="shared" si="20"/>
        <v>8</v>
      </c>
      <c r="K196" s="20">
        <f>COUNTIF(Strecken!E:E,H196)</f>
        <v>0</v>
      </c>
      <c r="L196" s="20"/>
    </row>
    <row r="197" spans="1:12" hidden="1">
      <c r="A197" t="s">
        <v>418</v>
      </c>
      <c r="B197" s="36">
        <f t="shared" si="16"/>
        <v>14</v>
      </c>
      <c r="C197" s="36">
        <f t="shared" si="16"/>
        <v>18</v>
      </c>
      <c r="D197" s="36">
        <f t="shared" si="16"/>
        <v>28</v>
      </c>
      <c r="E197" s="36">
        <f t="shared" si="19"/>
        <v>36</v>
      </c>
      <c r="F197" s="36">
        <f t="shared" si="16"/>
        <v>38</v>
      </c>
      <c r="H197" t="str">
        <f t="shared" si="17"/>
        <v>214</v>
      </c>
      <c r="I197" t="str">
        <f t="shared" si="18"/>
        <v xml:space="preserve">Peace </v>
      </c>
      <c r="J197" t="str">
        <f t="shared" si="20"/>
        <v>3</v>
      </c>
      <c r="K197" s="20">
        <f>COUNTIF(Strecken!E:E,H197)</f>
        <v>0</v>
      </c>
      <c r="L197" s="20"/>
    </row>
    <row r="198" spans="1:12" hidden="1">
      <c r="A198" t="s">
        <v>419</v>
      </c>
      <c r="B198">
        <f t="shared" si="16"/>
        <v>14</v>
      </c>
      <c r="C198">
        <f t="shared" si="16"/>
        <v>18</v>
      </c>
      <c r="D198">
        <f t="shared" si="16"/>
        <v>28</v>
      </c>
      <c r="E198">
        <f t="shared" si="19"/>
        <v>42</v>
      </c>
      <c r="F198">
        <f t="shared" si="16"/>
        <v>44</v>
      </c>
      <c r="H198" t="str">
        <f t="shared" si="17"/>
        <v>215</v>
      </c>
      <c r="I198" t="str">
        <f t="shared" si="18"/>
        <v xml:space="preserve">Dead Parrot </v>
      </c>
      <c r="J198" t="str">
        <f t="shared" si="20"/>
        <v>6</v>
      </c>
      <c r="K198">
        <f>COUNTIF(Strecken!E:E,H198)</f>
        <v>1</v>
      </c>
    </row>
    <row r="199" spans="1:12" hidden="1">
      <c r="A199" t="s">
        <v>420</v>
      </c>
      <c r="B199" s="36">
        <f t="shared" si="16"/>
        <v>14</v>
      </c>
      <c r="C199" s="36">
        <f t="shared" si="16"/>
        <v>18</v>
      </c>
      <c r="D199" s="36">
        <f t="shared" si="16"/>
        <v>28</v>
      </c>
      <c r="E199" s="36">
        <f t="shared" si="19"/>
        <v>39</v>
      </c>
      <c r="F199" s="36">
        <f t="shared" si="16"/>
        <v>41</v>
      </c>
      <c r="H199" t="str">
        <f t="shared" si="17"/>
        <v>216</v>
      </c>
      <c r="I199" t="str">
        <f t="shared" si="18"/>
        <v xml:space="preserve">The Door </v>
      </c>
      <c r="J199" t="str">
        <f t="shared" si="20"/>
        <v>4</v>
      </c>
      <c r="K199" s="20">
        <f>COUNTIF(Strecken!E:E,H199)</f>
        <v>0</v>
      </c>
      <c r="L199" s="20"/>
    </row>
    <row r="200" spans="1:12" hidden="1">
      <c r="A200" t="s">
        <v>421</v>
      </c>
      <c r="B200">
        <f t="shared" si="16"/>
        <v>14</v>
      </c>
      <c r="C200">
        <f t="shared" si="16"/>
        <v>18</v>
      </c>
      <c r="D200">
        <f t="shared" si="16"/>
        <v>28</v>
      </c>
      <c r="E200">
        <f t="shared" si="19"/>
        <v>48</v>
      </c>
      <c r="F200">
        <f t="shared" si="16"/>
        <v>50</v>
      </c>
      <c r="H200" t="str">
        <f t="shared" si="17"/>
        <v>217</v>
      </c>
      <c r="I200" t="str">
        <f t="shared" si="18"/>
        <v xml:space="preserve">Adventskarolender </v>
      </c>
      <c r="J200" t="str">
        <f t="shared" si="20"/>
        <v>4</v>
      </c>
      <c r="K200">
        <f>COUNTIF(Strecken!E:E,H200)</f>
        <v>1</v>
      </c>
    </row>
    <row r="201" spans="1:12" hidden="1">
      <c r="A201" t="s">
        <v>422</v>
      </c>
      <c r="B201" s="36">
        <f t="shared" si="16"/>
        <v>14</v>
      </c>
      <c r="C201" s="36">
        <f t="shared" si="16"/>
        <v>18</v>
      </c>
      <c r="D201" s="36">
        <f t="shared" si="16"/>
        <v>28</v>
      </c>
      <c r="E201" s="36">
        <f t="shared" si="19"/>
        <v>46</v>
      </c>
      <c r="F201" s="36">
        <f t="shared" si="16"/>
        <v>48</v>
      </c>
      <c r="H201" t="str">
        <f t="shared" si="17"/>
        <v>218</v>
      </c>
      <c r="I201" t="str">
        <f t="shared" si="18"/>
        <v xml:space="preserve">Gingerbread Man </v>
      </c>
      <c r="J201" t="str">
        <f t="shared" si="20"/>
        <v>3</v>
      </c>
      <c r="K201" s="20">
        <f>COUNTIF(Strecken!E:E,H201)</f>
        <v>0</v>
      </c>
      <c r="L201" s="20"/>
    </row>
    <row r="202" spans="1:12" hidden="1">
      <c r="A202" t="s">
        <v>423</v>
      </c>
      <c r="B202" s="36">
        <f t="shared" si="16"/>
        <v>14</v>
      </c>
      <c r="C202" s="36">
        <f t="shared" si="16"/>
        <v>18</v>
      </c>
      <c r="D202" s="36">
        <f t="shared" si="16"/>
        <v>28</v>
      </c>
      <c r="E202" s="36">
        <f t="shared" si="19"/>
        <v>36</v>
      </c>
      <c r="F202" s="36">
        <f t="shared" si="16"/>
        <v>39</v>
      </c>
      <c r="H202" t="str">
        <f t="shared" si="17"/>
        <v>219</v>
      </c>
      <c r="I202" t="str">
        <f t="shared" si="18"/>
        <v xml:space="preserve">Paket </v>
      </c>
      <c r="J202" t="str">
        <f t="shared" si="20"/>
        <v>16</v>
      </c>
      <c r="K202" s="20" t="s">
        <v>506</v>
      </c>
      <c r="L202" s="20"/>
    </row>
    <row r="203" spans="1:12" hidden="1">
      <c r="A203" t="s">
        <v>424</v>
      </c>
      <c r="B203" s="36">
        <f t="shared" si="16"/>
        <v>14</v>
      </c>
      <c r="C203" s="36">
        <f t="shared" si="16"/>
        <v>18</v>
      </c>
      <c r="D203" s="36">
        <f t="shared" si="16"/>
        <v>28</v>
      </c>
      <c r="E203" s="36">
        <f t="shared" si="19"/>
        <v>45</v>
      </c>
      <c r="F203" s="36">
        <f t="shared" si="16"/>
        <v>48</v>
      </c>
      <c r="H203" t="str">
        <f t="shared" si="17"/>
        <v>220</v>
      </c>
      <c r="I203" t="str">
        <f t="shared" si="18"/>
        <v xml:space="preserve">Weihnachtsbaum </v>
      </c>
      <c r="J203" t="str">
        <f t="shared" si="20"/>
        <v>10</v>
      </c>
      <c r="K203" s="20">
        <f>COUNTIF(Strecken!E:E,H203)</f>
        <v>0</v>
      </c>
      <c r="L203" s="20"/>
    </row>
    <row r="204" spans="1:12" hidden="1">
      <c r="A204" t="s">
        <v>425</v>
      </c>
      <c r="B204">
        <f t="shared" si="16"/>
        <v>14</v>
      </c>
      <c r="C204">
        <f t="shared" si="16"/>
        <v>18</v>
      </c>
      <c r="D204">
        <f t="shared" si="16"/>
        <v>28</v>
      </c>
      <c r="E204">
        <f t="shared" si="19"/>
        <v>43</v>
      </c>
      <c r="F204">
        <f t="shared" si="16"/>
        <v>46</v>
      </c>
      <c r="H204" t="str">
        <f t="shared" si="17"/>
        <v>221</v>
      </c>
      <c r="I204" t="str">
        <f t="shared" si="18"/>
        <v xml:space="preserve">Zierschleife </v>
      </c>
      <c r="J204" t="str">
        <f t="shared" si="20"/>
        <v>10</v>
      </c>
      <c r="K204">
        <f>COUNTIF(Strecken!E:E,H204)</f>
        <v>1</v>
      </c>
    </row>
    <row r="205" spans="1:12" hidden="1">
      <c r="A205" t="s">
        <v>426</v>
      </c>
      <c r="B205" s="36">
        <f t="shared" si="16"/>
        <v>14</v>
      </c>
      <c r="C205" s="36">
        <f t="shared" si="16"/>
        <v>18</v>
      </c>
      <c r="D205" s="36">
        <f t="shared" si="16"/>
        <v>28</v>
      </c>
      <c r="E205" s="36">
        <f t="shared" si="19"/>
        <v>40</v>
      </c>
      <c r="F205" s="36">
        <f t="shared" si="16"/>
        <v>42</v>
      </c>
      <c r="H205" t="str">
        <f t="shared" si="17"/>
        <v>222</v>
      </c>
      <c r="I205" t="str">
        <f t="shared" si="18"/>
        <v xml:space="preserve">QRopapier </v>
      </c>
      <c r="J205" t="str">
        <f t="shared" si="20"/>
        <v>4</v>
      </c>
      <c r="K205" s="20">
        <f>COUNTIF(Strecken!E:E,H205)</f>
        <v>0</v>
      </c>
      <c r="L205" s="20"/>
    </row>
    <row r="206" spans="1:12" hidden="1">
      <c r="A206" t="s">
        <v>427</v>
      </c>
      <c r="B206">
        <f t="shared" si="16"/>
        <v>14</v>
      </c>
      <c r="C206">
        <f t="shared" si="16"/>
        <v>18</v>
      </c>
      <c r="D206">
        <f t="shared" si="16"/>
        <v>28</v>
      </c>
      <c r="E206">
        <f t="shared" si="19"/>
        <v>36</v>
      </c>
      <c r="F206">
        <f t="shared" si="16"/>
        <v>39</v>
      </c>
      <c r="H206" t="str">
        <f t="shared" si="17"/>
        <v>223</v>
      </c>
      <c r="I206" t="str">
        <f t="shared" si="18"/>
        <v xml:space="preserve">Paket </v>
      </c>
      <c r="J206" t="str">
        <f t="shared" si="20"/>
        <v>14</v>
      </c>
      <c r="K206">
        <f>COUNTIF(Strecken!E:E,H206)</f>
        <v>1</v>
      </c>
    </row>
    <row r="207" spans="1:12" hidden="1">
      <c r="A207" t="s">
        <v>428</v>
      </c>
      <c r="B207" s="36">
        <f t="shared" si="16"/>
        <v>14</v>
      </c>
      <c r="C207" s="36">
        <f t="shared" si="16"/>
        <v>18</v>
      </c>
      <c r="D207" s="36">
        <f t="shared" si="16"/>
        <v>28</v>
      </c>
      <c r="E207" s="36">
        <f t="shared" si="19"/>
        <v>36</v>
      </c>
      <c r="F207" s="36">
        <f t="shared" si="16"/>
        <v>38</v>
      </c>
      <c r="H207" t="str">
        <f t="shared" si="17"/>
        <v>224</v>
      </c>
      <c r="I207" t="str">
        <f t="shared" si="18"/>
        <v xml:space="preserve">KRAKE </v>
      </c>
      <c r="J207" t="str">
        <f t="shared" si="20"/>
        <v>3</v>
      </c>
      <c r="K207" s="20">
        <f>COUNTIF(Strecken!E:E,H207)</f>
        <v>0</v>
      </c>
      <c r="L207" s="20"/>
    </row>
    <row r="208" spans="1:12" hidden="1">
      <c r="A208" t="s">
        <v>429</v>
      </c>
      <c r="B208">
        <f t="shared" si="16"/>
        <v>14</v>
      </c>
      <c r="C208">
        <f t="shared" si="16"/>
        <v>18</v>
      </c>
      <c r="D208">
        <f t="shared" si="16"/>
        <v>28</v>
      </c>
      <c r="E208">
        <f t="shared" si="19"/>
        <v>41</v>
      </c>
      <c r="F208">
        <f t="shared" si="16"/>
        <v>43</v>
      </c>
      <c r="H208" t="str">
        <f t="shared" si="17"/>
        <v>225</v>
      </c>
      <c r="I208" t="str">
        <f t="shared" si="18"/>
        <v xml:space="preserve">Papierboot </v>
      </c>
      <c r="J208" t="str">
        <f t="shared" si="20"/>
        <v>8</v>
      </c>
      <c r="K208">
        <f>COUNTIF(Strecken!E:E,H208)</f>
        <v>1</v>
      </c>
    </row>
    <row r="209" spans="1:12" hidden="1">
      <c r="A209" t="s">
        <v>430</v>
      </c>
      <c r="B209" s="36">
        <f t="shared" si="16"/>
        <v>14</v>
      </c>
      <c r="C209" s="36">
        <f t="shared" si="16"/>
        <v>18</v>
      </c>
      <c r="D209" s="36">
        <f t="shared" si="16"/>
        <v>28</v>
      </c>
      <c r="E209" s="36">
        <f t="shared" si="19"/>
        <v>41</v>
      </c>
      <c r="F209" s="36">
        <f t="shared" si="16"/>
        <v>44</v>
      </c>
      <c r="H209" t="str">
        <f t="shared" si="17"/>
        <v>226</v>
      </c>
      <c r="I209" t="str">
        <f t="shared" si="18"/>
        <v xml:space="preserve">RoundRobin </v>
      </c>
      <c r="J209" t="str">
        <f t="shared" si="20"/>
        <v>15</v>
      </c>
      <c r="K209" s="20" t="s">
        <v>506</v>
      </c>
      <c r="L209" s="20"/>
    </row>
    <row r="210" spans="1:12" hidden="1">
      <c r="A210" t="s">
        <v>431</v>
      </c>
      <c r="B210">
        <f t="shared" si="16"/>
        <v>14</v>
      </c>
      <c r="C210">
        <f t="shared" si="16"/>
        <v>18</v>
      </c>
      <c r="D210">
        <f t="shared" si="16"/>
        <v>28</v>
      </c>
      <c r="E210">
        <f t="shared" si="19"/>
        <v>41</v>
      </c>
      <c r="F210">
        <f t="shared" si="16"/>
        <v>44</v>
      </c>
      <c r="H210" t="str">
        <f t="shared" si="17"/>
        <v>227</v>
      </c>
      <c r="I210" t="str">
        <f t="shared" si="18"/>
        <v xml:space="preserve">RoundRobin </v>
      </c>
      <c r="J210" t="str">
        <f t="shared" si="20"/>
        <v>18</v>
      </c>
      <c r="K210">
        <f>COUNTIF(Strecken!E:E,H210)</f>
        <v>1</v>
      </c>
    </row>
    <row r="211" spans="1:12" hidden="1">
      <c r="A211" t="s">
        <v>432</v>
      </c>
      <c r="B211">
        <f t="shared" si="16"/>
        <v>14</v>
      </c>
      <c r="C211">
        <f t="shared" si="16"/>
        <v>18</v>
      </c>
      <c r="D211">
        <f t="shared" si="16"/>
        <v>28</v>
      </c>
      <c r="E211">
        <f t="shared" si="19"/>
        <v>38</v>
      </c>
      <c r="F211">
        <f t="shared" si="16"/>
        <v>40</v>
      </c>
      <c r="H211" t="str">
        <f t="shared" si="17"/>
        <v>228</v>
      </c>
      <c r="I211" t="str">
        <f t="shared" si="18"/>
        <v xml:space="preserve">Fahrrad </v>
      </c>
      <c r="J211" t="str">
        <f t="shared" si="20"/>
        <v>7</v>
      </c>
      <c r="K211">
        <f>COUNTIF(Strecken!E:E,H211)</f>
        <v>1</v>
      </c>
    </row>
    <row r="212" spans="1:12" hidden="1">
      <c r="A212" t="s">
        <v>433</v>
      </c>
      <c r="B212">
        <f t="shared" si="16"/>
        <v>14</v>
      </c>
      <c r="C212">
        <f t="shared" si="16"/>
        <v>18</v>
      </c>
      <c r="D212">
        <f t="shared" si="16"/>
        <v>28</v>
      </c>
      <c r="E212">
        <f t="shared" si="19"/>
        <v>41</v>
      </c>
      <c r="F212">
        <f t="shared" si="16"/>
        <v>43</v>
      </c>
      <c r="H212" t="str">
        <f t="shared" si="17"/>
        <v>229</v>
      </c>
      <c r="I212" t="str">
        <f t="shared" si="18"/>
        <v xml:space="preserve">Karo Blatt </v>
      </c>
      <c r="J212" t="str">
        <f t="shared" si="20"/>
        <v>4</v>
      </c>
      <c r="K212">
        <f>COUNTIF(Strecken!E:E,H212)</f>
        <v>1</v>
      </c>
    </row>
    <row r="213" spans="1:12" hidden="1">
      <c r="A213" t="s">
        <v>434</v>
      </c>
      <c r="B213">
        <f t="shared" si="16"/>
        <v>14</v>
      </c>
      <c r="C213">
        <f t="shared" si="16"/>
        <v>18</v>
      </c>
      <c r="D213">
        <f t="shared" si="16"/>
        <v>28</v>
      </c>
      <c r="E213">
        <f t="shared" si="19"/>
        <v>41</v>
      </c>
      <c r="F213">
        <f t="shared" si="16"/>
        <v>43</v>
      </c>
      <c r="H213" t="str">
        <f t="shared" si="17"/>
        <v>230</v>
      </c>
      <c r="I213" t="str">
        <f t="shared" si="18"/>
        <v xml:space="preserve">Karotubbie </v>
      </c>
      <c r="J213" t="str">
        <f t="shared" si="20"/>
        <v>6</v>
      </c>
      <c r="K213">
        <f>COUNTIF(Strecken!E:E,H213)</f>
        <v>1</v>
      </c>
    </row>
    <row r="214" spans="1:12" hidden="1">
      <c r="A214" t="s">
        <v>435</v>
      </c>
      <c r="B214">
        <f t="shared" si="16"/>
        <v>14</v>
      </c>
      <c r="C214">
        <f t="shared" si="16"/>
        <v>18</v>
      </c>
      <c r="D214">
        <f t="shared" si="16"/>
        <v>28</v>
      </c>
      <c r="E214">
        <f t="shared" si="19"/>
        <v>47</v>
      </c>
      <c r="F214">
        <f t="shared" si="16"/>
        <v>49</v>
      </c>
      <c r="H214" t="str">
        <f t="shared" si="17"/>
        <v>231</v>
      </c>
      <c r="I214" t="str">
        <f t="shared" si="18"/>
        <v xml:space="preserve">Jack Skellington </v>
      </c>
      <c r="J214" t="str">
        <f t="shared" si="20"/>
        <v>6</v>
      </c>
      <c r="K214">
        <f>COUNTIF(Strecken!E:E,H214)</f>
        <v>1</v>
      </c>
    </row>
    <row r="215" spans="1:12" hidden="1">
      <c r="A215" t="s">
        <v>436</v>
      </c>
      <c r="B215" s="36">
        <f t="shared" si="16"/>
        <v>14</v>
      </c>
      <c r="C215" s="36">
        <f t="shared" si="16"/>
        <v>18</v>
      </c>
      <c r="D215" s="36">
        <f t="shared" si="16"/>
        <v>28</v>
      </c>
      <c r="E215" s="36">
        <f t="shared" si="19"/>
        <v>47</v>
      </c>
      <c r="F215" s="36">
        <f t="shared" si="16"/>
        <v>49</v>
      </c>
      <c r="H215" t="str">
        <f t="shared" si="17"/>
        <v>232</v>
      </c>
      <c r="I215" t="str">
        <f t="shared" si="18"/>
        <v xml:space="preserve">Super Sonic Race </v>
      </c>
      <c r="J215" t="str">
        <f t="shared" si="20"/>
        <v>5</v>
      </c>
      <c r="K215" s="20">
        <f>COUNTIF(Strecken!E:E,H215)</f>
        <v>0</v>
      </c>
      <c r="L215" s="20"/>
    </row>
    <row r="216" spans="1:12" hidden="1">
      <c r="A216" t="s">
        <v>437</v>
      </c>
      <c r="B216" s="36">
        <f t="shared" si="16"/>
        <v>14</v>
      </c>
      <c r="C216" s="36">
        <f t="shared" si="16"/>
        <v>18</v>
      </c>
      <c r="D216" s="36">
        <f t="shared" si="16"/>
        <v>28</v>
      </c>
      <c r="E216" s="36">
        <f t="shared" si="19"/>
        <v>37</v>
      </c>
      <c r="F216" s="36">
        <f t="shared" si="16"/>
        <v>39</v>
      </c>
      <c r="H216" t="str">
        <f t="shared" si="17"/>
        <v>233</v>
      </c>
      <c r="I216" t="str">
        <f t="shared" si="18"/>
        <v xml:space="preserve">Slyway </v>
      </c>
      <c r="J216" t="str">
        <f t="shared" si="20"/>
        <v>6</v>
      </c>
      <c r="K216" s="20" t="s">
        <v>506</v>
      </c>
      <c r="L216" s="20"/>
    </row>
    <row r="217" spans="1:12" hidden="1">
      <c r="A217" t="s">
        <v>438</v>
      </c>
      <c r="B217">
        <f t="shared" si="16"/>
        <v>14</v>
      </c>
      <c r="C217">
        <f t="shared" si="16"/>
        <v>18</v>
      </c>
      <c r="D217">
        <f t="shared" si="16"/>
        <v>28</v>
      </c>
      <c r="E217">
        <f t="shared" si="19"/>
        <v>37</v>
      </c>
      <c r="F217">
        <f t="shared" si="16"/>
        <v>39</v>
      </c>
      <c r="H217" t="str">
        <f t="shared" si="17"/>
        <v>234</v>
      </c>
      <c r="I217" t="str">
        <f t="shared" si="18"/>
        <v xml:space="preserve">Slyway </v>
      </c>
      <c r="J217" t="str">
        <f t="shared" si="20"/>
        <v>6</v>
      </c>
      <c r="K217">
        <f>COUNTIF(Strecken!E:E,H217)</f>
        <v>1</v>
      </c>
    </row>
    <row r="218" spans="1:12" hidden="1">
      <c r="A218" t="s">
        <v>439</v>
      </c>
      <c r="B218" s="36">
        <f t="shared" si="16"/>
        <v>14</v>
      </c>
      <c r="C218" s="36">
        <f t="shared" si="16"/>
        <v>18</v>
      </c>
      <c r="D218" s="36">
        <f t="shared" si="16"/>
        <v>28</v>
      </c>
      <c r="E218" s="36">
        <f t="shared" si="19"/>
        <v>37</v>
      </c>
      <c r="F218" s="36">
        <f t="shared" si="16"/>
        <v>40</v>
      </c>
      <c r="H218" t="str">
        <f t="shared" si="17"/>
        <v>235</v>
      </c>
      <c r="I218" t="str">
        <f t="shared" si="18"/>
        <v xml:space="preserve">Kerope </v>
      </c>
      <c r="J218" t="str">
        <f t="shared" si="20"/>
        <v>10</v>
      </c>
      <c r="K218" s="20">
        <f>COUNTIF(Strecken!E:E,H218)</f>
        <v>0</v>
      </c>
      <c r="L218" s="20"/>
    </row>
    <row r="219" spans="1:12" hidden="1">
      <c r="A219" t="s">
        <v>440</v>
      </c>
      <c r="B219">
        <f t="shared" si="16"/>
        <v>14</v>
      </c>
      <c r="C219">
        <f t="shared" si="16"/>
        <v>18</v>
      </c>
      <c r="D219">
        <f t="shared" si="16"/>
        <v>28</v>
      </c>
      <c r="E219">
        <f t="shared" si="19"/>
        <v>49</v>
      </c>
      <c r="F219">
        <f t="shared" si="16"/>
        <v>51</v>
      </c>
      <c r="H219" t="str">
        <f t="shared" si="17"/>
        <v>236</v>
      </c>
      <c r="I219" t="str">
        <f t="shared" si="18"/>
        <v xml:space="preserve">Kart Buckmore Park </v>
      </c>
      <c r="J219" t="str">
        <f t="shared" si="20"/>
        <v>5</v>
      </c>
      <c r="K219">
        <f>COUNTIF(Strecken!E:E,H219)</f>
        <v>1</v>
      </c>
    </row>
    <row r="220" spans="1:12" hidden="1">
      <c r="A220" t="s">
        <v>441</v>
      </c>
      <c r="B220">
        <f t="shared" si="16"/>
        <v>14</v>
      </c>
      <c r="C220">
        <f t="shared" si="16"/>
        <v>18</v>
      </c>
      <c r="D220">
        <f t="shared" si="16"/>
        <v>28</v>
      </c>
      <c r="E220">
        <f t="shared" si="19"/>
        <v>47</v>
      </c>
      <c r="F220">
        <f t="shared" si="16"/>
        <v>49</v>
      </c>
      <c r="H220" t="str">
        <f t="shared" si="17"/>
        <v>237</v>
      </c>
      <c r="I220" t="str">
        <f t="shared" si="18"/>
        <v xml:space="preserve">Kart Wackersdorf </v>
      </c>
      <c r="J220" t="str">
        <f t="shared" si="20"/>
        <v>8</v>
      </c>
      <c r="K220">
        <f>COUNTIF(Strecken!E:E,H220)</f>
        <v>1</v>
      </c>
    </row>
    <row r="221" spans="1:12" hidden="1">
      <c r="A221" t="s">
        <v>442</v>
      </c>
      <c r="B221">
        <f t="shared" si="16"/>
        <v>14</v>
      </c>
      <c r="C221">
        <f t="shared" si="16"/>
        <v>18</v>
      </c>
      <c r="D221">
        <f t="shared" si="16"/>
        <v>28</v>
      </c>
      <c r="E221">
        <f t="shared" si="19"/>
        <v>39</v>
      </c>
      <c r="F221">
        <f t="shared" si="16"/>
        <v>42</v>
      </c>
      <c r="H221" t="str">
        <f t="shared" si="17"/>
        <v>238</v>
      </c>
      <c r="I221" t="str">
        <f t="shared" si="18"/>
        <v xml:space="preserve">Cornered </v>
      </c>
      <c r="J221" t="str">
        <f t="shared" si="20"/>
        <v>10</v>
      </c>
      <c r="K221">
        <f>COUNTIF(Strecken!E:E,H221)</f>
        <v>1</v>
      </c>
    </row>
    <row r="222" spans="1:12" hidden="1">
      <c r="A222" t="s">
        <v>443</v>
      </c>
      <c r="B222" s="36">
        <f t="shared" si="16"/>
        <v>14</v>
      </c>
      <c r="C222" s="36">
        <f t="shared" si="16"/>
        <v>18</v>
      </c>
      <c r="D222" s="36">
        <f t="shared" si="16"/>
        <v>28</v>
      </c>
      <c r="E222" s="36">
        <f t="shared" si="19"/>
        <v>36</v>
      </c>
      <c r="F222" s="36">
        <f t="shared" si="16"/>
        <v>38</v>
      </c>
      <c r="H222" t="str">
        <f t="shared" si="17"/>
        <v>239</v>
      </c>
      <c r="I222" t="str">
        <f t="shared" si="18"/>
        <v xml:space="preserve">Biest </v>
      </c>
      <c r="J222" t="str">
        <f t="shared" si="20"/>
        <v>5</v>
      </c>
      <c r="K222" s="20">
        <f>COUNTIF(Strecken!E:E,H222)</f>
        <v>0</v>
      </c>
      <c r="L222" s="20"/>
    </row>
    <row r="223" spans="1:12" hidden="1">
      <c r="A223" t="s">
        <v>444</v>
      </c>
      <c r="B223">
        <f t="shared" si="16"/>
        <v>14</v>
      </c>
      <c r="C223">
        <f t="shared" si="16"/>
        <v>18</v>
      </c>
      <c r="D223">
        <f t="shared" si="16"/>
        <v>28</v>
      </c>
      <c r="E223">
        <f t="shared" si="19"/>
        <v>41</v>
      </c>
      <c r="F223">
        <f t="shared" si="16"/>
        <v>44</v>
      </c>
      <c r="H223" t="str">
        <f t="shared" si="17"/>
        <v>240</v>
      </c>
      <c r="I223" t="str">
        <f t="shared" si="18"/>
        <v xml:space="preserve">Tetrominos </v>
      </c>
      <c r="J223" t="str">
        <f t="shared" si="20"/>
        <v>32</v>
      </c>
      <c r="K223">
        <f>COUNTIF(Strecken!E:E,H223)</f>
        <v>1</v>
      </c>
    </row>
    <row r="224" spans="1:12" hidden="1">
      <c r="A224" t="s">
        <v>445</v>
      </c>
      <c r="B224">
        <f t="shared" si="16"/>
        <v>14</v>
      </c>
      <c r="C224">
        <f t="shared" si="16"/>
        <v>18</v>
      </c>
      <c r="D224">
        <f t="shared" si="16"/>
        <v>28</v>
      </c>
      <c r="E224">
        <f t="shared" si="19"/>
        <v>34</v>
      </c>
      <c r="F224">
        <f t="shared" si="16"/>
        <v>36</v>
      </c>
      <c r="H224" t="str">
        <f t="shared" si="17"/>
        <v>241</v>
      </c>
      <c r="I224" t="str">
        <f t="shared" si="18"/>
        <v xml:space="preserve">Sym </v>
      </c>
      <c r="J224" t="str">
        <f t="shared" si="20"/>
        <v>8</v>
      </c>
      <c r="K224">
        <f>COUNTIF(Strecken!E:E,H224)</f>
        <v>1</v>
      </c>
    </row>
    <row r="225" spans="1:13" hidden="1">
      <c r="A225" t="s">
        <v>446</v>
      </c>
      <c r="B225">
        <f t="shared" si="16"/>
        <v>14</v>
      </c>
      <c r="C225">
        <f t="shared" si="16"/>
        <v>18</v>
      </c>
      <c r="D225">
        <f t="shared" si="16"/>
        <v>28</v>
      </c>
      <c r="E225">
        <f t="shared" si="19"/>
        <v>41</v>
      </c>
      <c r="F225">
        <f t="shared" ref="B225:F283" si="21">FIND(F$1,$A225)</f>
        <v>43</v>
      </c>
      <c r="H225" t="str">
        <f t="shared" si="17"/>
        <v>242</v>
      </c>
      <c r="I225" t="str">
        <f t="shared" si="18"/>
        <v xml:space="preserve">Kart Zuera </v>
      </c>
      <c r="J225" t="str">
        <f t="shared" si="20"/>
        <v>6</v>
      </c>
      <c r="K225">
        <f>COUNTIF(Strecken!E:E,H225)</f>
        <v>1</v>
      </c>
    </row>
    <row r="226" spans="1:13">
      <c r="A226" t="s">
        <v>447</v>
      </c>
      <c r="B226" s="36">
        <f t="shared" si="21"/>
        <v>14</v>
      </c>
      <c r="C226" s="36">
        <f t="shared" si="21"/>
        <v>18</v>
      </c>
      <c r="D226" s="36">
        <f t="shared" si="21"/>
        <v>28</v>
      </c>
      <c r="E226" s="36">
        <f t="shared" si="19"/>
        <v>43</v>
      </c>
      <c r="F226" s="36">
        <f t="shared" si="21"/>
        <v>46</v>
      </c>
      <c r="H226" t="str">
        <f t="shared" ref="H226:H283" si="22">LEFT(RIGHT($A226,LEN($A226) - B226),C226-B226-1)</f>
        <v>243</v>
      </c>
      <c r="I226" t="str">
        <f t="shared" ref="I226:I283" si="23">LEFT(RIGHT($A226,LEN($A226) - D226 - 1),E226-D226-2)</f>
        <v xml:space="preserve">Karocamp2019 </v>
      </c>
      <c r="J226" t="str">
        <f t="shared" si="20"/>
        <v>11</v>
      </c>
      <c r="K226" s="20">
        <f>COUNTIF(Strecken!E:E,H226)</f>
        <v>1</v>
      </c>
      <c r="L226" s="20" t="s">
        <v>515</v>
      </c>
      <c r="M226" s="20">
        <v>6</v>
      </c>
    </row>
    <row r="227" spans="1:13" hidden="1">
      <c r="A227" t="s">
        <v>448</v>
      </c>
      <c r="B227" s="36">
        <f t="shared" si="21"/>
        <v>14</v>
      </c>
      <c r="C227" s="36">
        <f t="shared" si="21"/>
        <v>18</v>
      </c>
      <c r="D227" s="36">
        <f t="shared" si="21"/>
        <v>28</v>
      </c>
      <c r="E227" s="36">
        <f t="shared" si="19"/>
        <v>40</v>
      </c>
      <c r="F227" s="36">
        <f t="shared" si="21"/>
        <v>42</v>
      </c>
      <c r="H227" t="str">
        <f t="shared" si="22"/>
        <v>244</v>
      </c>
      <c r="I227" t="str">
        <f t="shared" si="23"/>
        <v xml:space="preserve">Kart Genk </v>
      </c>
      <c r="J227" t="str">
        <f t="shared" si="20"/>
        <v>6</v>
      </c>
      <c r="K227" s="20" t="s">
        <v>506</v>
      </c>
      <c r="L227" s="20"/>
    </row>
    <row r="228" spans="1:13" hidden="1">
      <c r="A228" t="s">
        <v>449</v>
      </c>
      <c r="B228" s="36">
        <f t="shared" si="21"/>
        <v>14</v>
      </c>
      <c r="C228" s="36">
        <f t="shared" si="21"/>
        <v>19</v>
      </c>
      <c r="D228" s="36">
        <f t="shared" si="21"/>
        <v>30</v>
      </c>
      <c r="E228" s="36">
        <f t="shared" si="19"/>
        <v>44</v>
      </c>
      <c r="F228" s="36">
        <f t="shared" si="21"/>
        <v>46</v>
      </c>
      <c r="H228" t="str">
        <f t="shared" si="22"/>
        <v>1000</v>
      </c>
      <c r="I228" t="str">
        <f t="shared" si="23"/>
        <v xml:space="preserve">Nachtrennen </v>
      </c>
      <c r="J228" t="str">
        <f t="shared" si="20"/>
        <v>5</v>
      </c>
      <c r="K228" s="20" t="s">
        <v>514</v>
      </c>
      <c r="L228" s="20"/>
    </row>
    <row r="229" spans="1:13" hidden="1">
      <c r="A229" t="s">
        <v>450</v>
      </c>
      <c r="B229" s="36">
        <f t="shared" si="21"/>
        <v>14</v>
      </c>
      <c r="C229" s="36">
        <f t="shared" si="21"/>
        <v>19</v>
      </c>
      <c r="D229" s="36">
        <f t="shared" si="21"/>
        <v>30</v>
      </c>
      <c r="E229" s="36">
        <f t="shared" si="19"/>
        <v>44</v>
      </c>
      <c r="F229" s="36">
        <f t="shared" si="21"/>
        <v>46</v>
      </c>
      <c r="H229" t="str">
        <f t="shared" si="22"/>
        <v>1001</v>
      </c>
      <c r="I229" t="str">
        <f t="shared" si="23"/>
        <v xml:space="preserve">Nachtkurven </v>
      </c>
      <c r="J229" t="str">
        <f t="shared" si="20"/>
        <v>4</v>
      </c>
      <c r="K229" s="20" t="s">
        <v>514</v>
      </c>
      <c r="L229" s="20"/>
    </row>
    <row r="230" spans="1:13" hidden="1">
      <c r="A230" t="s">
        <v>451</v>
      </c>
      <c r="B230" s="36">
        <f t="shared" si="21"/>
        <v>14</v>
      </c>
      <c r="C230" s="36">
        <f t="shared" si="21"/>
        <v>19</v>
      </c>
      <c r="D230" s="36">
        <f t="shared" si="21"/>
        <v>30</v>
      </c>
      <c r="E230" s="36">
        <f t="shared" si="19"/>
        <v>52</v>
      </c>
      <c r="F230" s="36">
        <f t="shared" si="21"/>
        <v>54</v>
      </c>
      <c r="H230" t="str">
        <f t="shared" si="22"/>
        <v>1002</v>
      </c>
      <c r="I230" t="str">
        <f t="shared" si="23"/>
        <v xml:space="preserve">Kurven in der Nacht </v>
      </c>
      <c r="J230" t="str">
        <f t="shared" si="20"/>
        <v>4</v>
      </c>
      <c r="K230" s="20" t="s">
        <v>514</v>
      </c>
      <c r="L230" s="20"/>
    </row>
    <row r="231" spans="1:13" hidden="1">
      <c r="A231" t="s">
        <v>452</v>
      </c>
      <c r="B231" s="36">
        <f t="shared" si="21"/>
        <v>14</v>
      </c>
      <c r="C231" s="36">
        <f t="shared" si="21"/>
        <v>19</v>
      </c>
      <c r="D231" s="36">
        <f t="shared" si="21"/>
        <v>30</v>
      </c>
      <c r="E231" s="36">
        <f t="shared" si="19"/>
        <v>47</v>
      </c>
      <c r="F231" s="36">
        <f t="shared" si="21"/>
        <v>49</v>
      </c>
      <c r="H231" t="str">
        <f t="shared" si="22"/>
        <v>1003</v>
      </c>
      <c r="I231" t="str">
        <f t="shared" si="23"/>
        <v xml:space="preserve">Meteoritenfeld </v>
      </c>
      <c r="J231" t="str">
        <f t="shared" si="20"/>
        <v>6</v>
      </c>
      <c r="K231" s="20" t="s">
        <v>514</v>
      </c>
      <c r="L231" s="20"/>
    </row>
    <row r="232" spans="1:13" hidden="1">
      <c r="A232" t="s">
        <v>453</v>
      </c>
      <c r="B232" s="36">
        <f t="shared" si="21"/>
        <v>14</v>
      </c>
      <c r="C232" s="36">
        <f t="shared" si="21"/>
        <v>19</v>
      </c>
      <c r="D232" s="36">
        <f t="shared" si="21"/>
        <v>30</v>
      </c>
      <c r="E232" s="36">
        <f t="shared" si="19"/>
        <v>41</v>
      </c>
      <c r="F232" s="36">
        <f t="shared" si="21"/>
        <v>44</v>
      </c>
      <c r="H232" t="str">
        <f t="shared" si="22"/>
        <v>1004</v>
      </c>
      <c r="I232" t="str">
        <f t="shared" si="23"/>
        <v xml:space="preserve">The Maze </v>
      </c>
      <c r="J232" t="str">
        <f t="shared" si="20"/>
        <v>14</v>
      </c>
      <c r="K232" s="20" t="s">
        <v>514</v>
      </c>
      <c r="L232" s="20"/>
    </row>
    <row r="233" spans="1:13" hidden="1">
      <c r="A233" t="s">
        <v>454</v>
      </c>
      <c r="B233" s="36">
        <f t="shared" si="21"/>
        <v>14</v>
      </c>
      <c r="C233" s="36">
        <f t="shared" si="21"/>
        <v>19</v>
      </c>
      <c r="D233" s="36">
        <f t="shared" si="21"/>
        <v>30</v>
      </c>
      <c r="E233" s="36">
        <f t="shared" si="19"/>
        <v>49</v>
      </c>
      <c r="F233" s="36">
        <f t="shared" si="21"/>
        <v>51</v>
      </c>
      <c r="H233" t="str">
        <f t="shared" si="22"/>
        <v>1005</v>
      </c>
      <c r="I233" t="str">
        <f t="shared" si="23"/>
        <v xml:space="preserve">Demo: Kartograph </v>
      </c>
      <c r="J233" t="str">
        <f t="shared" si="20"/>
        <v>7</v>
      </c>
      <c r="K233" s="20" t="s">
        <v>514</v>
      </c>
      <c r="L233" s="20"/>
    </row>
    <row r="234" spans="1:13" hidden="1">
      <c r="A234" t="s">
        <v>455</v>
      </c>
      <c r="B234" s="36">
        <f t="shared" si="21"/>
        <v>14</v>
      </c>
      <c r="C234" s="36">
        <f t="shared" si="21"/>
        <v>19</v>
      </c>
      <c r="D234" s="36">
        <f t="shared" si="21"/>
        <v>30</v>
      </c>
      <c r="E234" s="36">
        <f t="shared" si="19"/>
        <v>57</v>
      </c>
      <c r="F234" s="36">
        <f t="shared" si="21"/>
        <v>60</v>
      </c>
      <c r="H234" t="str">
        <f t="shared" si="22"/>
        <v>1006</v>
      </c>
      <c r="I234" t="str">
        <f t="shared" si="23"/>
        <v xml:space="preserve">Demo: Irrkartengenerator </v>
      </c>
      <c r="J234" t="str">
        <f t="shared" si="20"/>
        <v>12</v>
      </c>
      <c r="K234" s="20" t="s">
        <v>514</v>
      </c>
      <c r="L234" s="20"/>
    </row>
    <row r="235" spans="1:13">
      <c r="A235" t="s">
        <v>456</v>
      </c>
      <c r="B235" s="36">
        <f t="shared" si="21"/>
        <v>14</v>
      </c>
      <c r="C235" s="36">
        <f t="shared" si="21"/>
        <v>20</v>
      </c>
      <c r="D235" s="36">
        <f t="shared" si="21"/>
        <v>32</v>
      </c>
      <c r="E235" s="36">
        <f t="shared" si="19"/>
        <v>40</v>
      </c>
      <c r="F235" s="36">
        <f t="shared" si="21"/>
        <v>42</v>
      </c>
      <c r="H235" t="str">
        <f t="shared" si="22"/>
        <v>10000</v>
      </c>
      <c r="I235" t="str">
        <f>LEFT(RIGHT($A235,LEN($A235) - D235 - 1),E235-D235-2)</f>
        <v xml:space="preserve">Handy </v>
      </c>
      <c r="J235" t="str">
        <f t="shared" si="20"/>
        <v>4</v>
      </c>
      <c r="K235" s="20">
        <f>COUNTIF(Strecken!E:E,H235)</f>
        <v>1</v>
      </c>
      <c r="L235" s="20" t="s">
        <v>515</v>
      </c>
      <c r="M235" s="20">
        <v>3</v>
      </c>
    </row>
    <row r="236" spans="1:13" hidden="1">
      <c r="A236" t="s">
        <v>457</v>
      </c>
      <c r="B236">
        <f t="shared" si="21"/>
        <v>14</v>
      </c>
      <c r="C236">
        <f t="shared" si="21"/>
        <v>20</v>
      </c>
      <c r="D236">
        <f t="shared" si="21"/>
        <v>32</v>
      </c>
      <c r="E236">
        <f t="shared" si="19"/>
        <v>38</v>
      </c>
      <c r="F236">
        <f t="shared" si="21"/>
        <v>40</v>
      </c>
      <c r="H236" t="str">
        <f t="shared" si="22"/>
        <v>10001</v>
      </c>
      <c r="I236" t="str">
        <f t="shared" si="23"/>
        <v xml:space="preserve">Sly </v>
      </c>
      <c r="J236" t="str">
        <f t="shared" si="20"/>
        <v>6</v>
      </c>
      <c r="K236">
        <f>COUNTIF(Strecken!E:E,H236)</f>
        <v>1</v>
      </c>
    </row>
    <row r="237" spans="1:13" hidden="1">
      <c r="A237" t="s">
        <v>458</v>
      </c>
      <c r="B237" s="36">
        <f t="shared" si="21"/>
        <v>14</v>
      </c>
      <c r="C237" s="36">
        <f t="shared" si="21"/>
        <v>20</v>
      </c>
      <c r="D237" s="36">
        <f t="shared" si="21"/>
        <v>32</v>
      </c>
      <c r="E237" s="36">
        <f t="shared" si="19"/>
        <v>42</v>
      </c>
      <c r="F237" s="36">
        <f t="shared" si="21"/>
        <v>44</v>
      </c>
      <c r="H237" t="str">
        <f t="shared" si="22"/>
        <v>10002</v>
      </c>
      <c r="I237" t="str">
        <f t="shared" si="23"/>
        <v xml:space="preserve">XOSOFOX </v>
      </c>
      <c r="J237" t="str">
        <f t="shared" si="20"/>
        <v>1</v>
      </c>
      <c r="K237" s="20" t="s">
        <v>506</v>
      </c>
      <c r="L237" s="20"/>
    </row>
    <row r="238" spans="1:13" hidden="1">
      <c r="A238" t="s">
        <v>459</v>
      </c>
      <c r="B238" s="36">
        <f t="shared" si="21"/>
        <v>14</v>
      </c>
      <c r="C238" s="36">
        <f t="shared" si="21"/>
        <v>20</v>
      </c>
      <c r="D238" s="36">
        <f t="shared" si="21"/>
        <v>32</v>
      </c>
      <c r="E238" s="36">
        <f t="shared" si="19"/>
        <v>43</v>
      </c>
      <c r="F238" s="36">
        <f t="shared" si="21"/>
        <v>45</v>
      </c>
      <c r="H238" t="str">
        <f t="shared" si="22"/>
        <v>10003</v>
      </c>
      <c r="I238" t="str">
        <f t="shared" si="23"/>
        <v xml:space="preserve">bierglas </v>
      </c>
      <c r="J238" t="str">
        <f t="shared" si="20"/>
        <v>5</v>
      </c>
      <c r="K238" s="20">
        <f>COUNTIF(Strecken!E:E,H238)</f>
        <v>0</v>
      </c>
      <c r="L238" s="20"/>
    </row>
    <row r="239" spans="1:13" hidden="1">
      <c r="A239" t="s">
        <v>460</v>
      </c>
      <c r="B239" s="36">
        <f t="shared" si="21"/>
        <v>14</v>
      </c>
      <c r="C239" s="36">
        <f t="shared" si="21"/>
        <v>20</v>
      </c>
      <c r="D239" s="36">
        <f t="shared" si="21"/>
        <v>32</v>
      </c>
      <c r="E239" s="36">
        <f t="shared" si="19"/>
        <v>81</v>
      </c>
      <c r="F239" s="36">
        <f t="shared" si="21"/>
        <v>83</v>
      </c>
      <c r="H239" t="str">
        <f t="shared" si="22"/>
        <v>10004</v>
      </c>
      <c r="I239" t="str">
        <f t="shared" si="23"/>
        <v xml:space="preserve">Super Mario Kart - Regenbogen-Boulevard - TEST </v>
      </c>
      <c r="J239" t="str">
        <f t="shared" si="20"/>
        <v>8</v>
      </c>
      <c r="K239" s="20">
        <f>COUNTIF(Strecken!E:E,H239)</f>
        <v>0</v>
      </c>
      <c r="L239" s="20"/>
    </row>
    <row r="240" spans="1:13" hidden="1">
      <c r="A240" t="s">
        <v>461</v>
      </c>
      <c r="B240" s="36">
        <f t="shared" si="21"/>
        <v>14</v>
      </c>
      <c r="C240" s="36">
        <f t="shared" si="21"/>
        <v>20</v>
      </c>
      <c r="D240" s="36">
        <f t="shared" si="21"/>
        <v>32</v>
      </c>
      <c r="E240" s="36">
        <f t="shared" si="19"/>
        <v>56</v>
      </c>
      <c r="F240" s="36">
        <f t="shared" si="21"/>
        <v>58</v>
      </c>
      <c r="H240" t="str">
        <f t="shared" si="22"/>
        <v>10005</v>
      </c>
      <c r="I240" t="str">
        <f t="shared" si="23"/>
        <v xml:space="preserve">Teilchenbeschleuniger </v>
      </c>
      <c r="J240" t="str">
        <f t="shared" si="20"/>
        <v>4</v>
      </c>
      <c r="K240" s="20">
        <f>COUNTIF(Strecken!E:E,H240)</f>
        <v>0</v>
      </c>
      <c r="L240" s="20" t="s">
        <v>523</v>
      </c>
      <c r="M240" s="20" t="s">
        <v>538</v>
      </c>
    </row>
    <row r="241" spans="1:13" hidden="1">
      <c r="A241" t="s">
        <v>462</v>
      </c>
      <c r="B241">
        <f t="shared" si="21"/>
        <v>14</v>
      </c>
      <c r="C241">
        <f t="shared" si="21"/>
        <v>20</v>
      </c>
      <c r="D241">
        <f t="shared" si="21"/>
        <v>32</v>
      </c>
      <c r="E241">
        <f t="shared" si="19"/>
        <v>45</v>
      </c>
      <c r="F241">
        <f t="shared" si="21"/>
        <v>47</v>
      </c>
      <c r="H241" t="str">
        <f t="shared" si="22"/>
        <v>10006</v>
      </c>
      <c r="I241" t="str">
        <f t="shared" si="23"/>
        <v xml:space="preserve">Simons Cat </v>
      </c>
      <c r="J241" t="str">
        <f t="shared" si="20"/>
        <v>8</v>
      </c>
      <c r="K241">
        <f>COUNTIF(Strecken!E:E,H241)</f>
        <v>1</v>
      </c>
    </row>
    <row r="242" spans="1:13" hidden="1">
      <c r="A242" t="s">
        <v>463</v>
      </c>
      <c r="B242" s="36">
        <f t="shared" si="21"/>
        <v>14</v>
      </c>
      <c r="C242" s="36">
        <f t="shared" si="21"/>
        <v>20</v>
      </c>
      <c r="D242" s="36">
        <f t="shared" si="21"/>
        <v>32</v>
      </c>
      <c r="E242" s="36">
        <f t="shared" si="19"/>
        <v>47</v>
      </c>
      <c r="F242" s="36">
        <f t="shared" si="21"/>
        <v>49</v>
      </c>
      <c r="H242" t="str">
        <f t="shared" si="22"/>
        <v>10007</v>
      </c>
      <c r="I242" t="str">
        <f t="shared" si="23"/>
        <v xml:space="preserve">Sly them All </v>
      </c>
      <c r="J242" t="str">
        <f t="shared" si="20"/>
        <v>7</v>
      </c>
      <c r="K242" s="20">
        <f>COUNTIF(Strecken!E:E,H242)</f>
        <v>0</v>
      </c>
      <c r="L242" s="20"/>
    </row>
    <row r="243" spans="1:13" hidden="1">
      <c r="A243" t="s">
        <v>464</v>
      </c>
      <c r="B243">
        <f t="shared" si="21"/>
        <v>14</v>
      </c>
      <c r="C243">
        <f t="shared" si="21"/>
        <v>20</v>
      </c>
      <c r="D243">
        <f t="shared" si="21"/>
        <v>32</v>
      </c>
      <c r="E243">
        <f t="shared" si="19"/>
        <v>40</v>
      </c>
      <c r="F243">
        <f t="shared" si="21"/>
        <v>42</v>
      </c>
      <c r="H243" t="str">
        <f t="shared" si="22"/>
        <v>10008</v>
      </c>
      <c r="I243" t="str">
        <f t="shared" si="23"/>
        <v xml:space="preserve">9-Way </v>
      </c>
      <c r="J243" t="str">
        <f t="shared" si="20"/>
        <v>9</v>
      </c>
      <c r="K243">
        <f>COUNTIF(Strecken!E:E,H243)</f>
        <v>1</v>
      </c>
    </row>
    <row r="244" spans="1:13" hidden="1">
      <c r="A244" t="s">
        <v>465</v>
      </c>
      <c r="B244">
        <f t="shared" si="21"/>
        <v>14</v>
      </c>
      <c r="C244">
        <f t="shared" si="21"/>
        <v>20</v>
      </c>
      <c r="D244">
        <f t="shared" si="21"/>
        <v>32</v>
      </c>
      <c r="E244">
        <f t="shared" si="19"/>
        <v>39</v>
      </c>
      <c r="F244">
        <f t="shared" si="21"/>
        <v>41</v>
      </c>
      <c r="H244" t="str">
        <f t="shared" si="22"/>
        <v>10009</v>
      </c>
      <c r="I244" t="str">
        <f t="shared" si="23"/>
        <v xml:space="preserve">HURZ </v>
      </c>
      <c r="J244" t="str">
        <f t="shared" si="20"/>
        <v>4</v>
      </c>
      <c r="K244">
        <f>COUNTIF(Strecken!E:E,H244)</f>
        <v>1</v>
      </c>
    </row>
    <row r="245" spans="1:13" hidden="1">
      <c r="A245" t="s">
        <v>466</v>
      </c>
      <c r="B245" s="36">
        <f t="shared" si="21"/>
        <v>14</v>
      </c>
      <c r="C245" s="36">
        <f t="shared" si="21"/>
        <v>20</v>
      </c>
      <c r="D245" s="36">
        <f t="shared" si="21"/>
        <v>32</v>
      </c>
      <c r="E245" s="36">
        <f t="shared" si="19"/>
        <v>39</v>
      </c>
      <c r="F245" s="36">
        <f t="shared" si="21"/>
        <v>41</v>
      </c>
      <c r="H245" t="str">
        <f t="shared" si="22"/>
        <v>10010</v>
      </c>
      <c r="I245" t="str">
        <f t="shared" si="23"/>
        <v xml:space="preserve">FURZ </v>
      </c>
      <c r="J245" t="str">
        <f t="shared" si="20"/>
        <v>4</v>
      </c>
      <c r="K245" s="20">
        <f>COUNTIF(Strecken!E:E,H245)</f>
        <v>0</v>
      </c>
      <c r="L245" s="20" t="s">
        <v>523</v>
      </c>
      <c r="M245" s="20">
        <v>2</v>
      </c>
    </row>
    <row r="246" spans="1:13" hidden="1">
      <c r="A246" t="s">
        <v>467</v>
      </c>
      <c r="B246" s="36">
        <f t="shared" si="21"/>
        <v>14</v>
      </c>
      <c r="C246" s="36">
        <f t="shared" si="21"/>
        <v>20</v>
      </c>
      <c r="D246" s="36">
        <f t="shared" si="21"/>
        <v>32</v>
      </c>
      <c r="E246" s="36">
        <f t="shared" si="19"/>
        <v>48</v>
      </c>
      <c r="F246" s="36">
        <f t="shared" si="21"/>
        <v>51</v>
      </c>
      <c r="H246" t="str">
        <f t="shared" si="22"/>
        <v>10011</v>
      </c>
      <c r="I246" t="str">
        <f t="shared" si="23"/>
        <v xml:space="preserve">Brille? Ente! </v>
      </c>
      <c r="J246" t="str">
        <f t="shared" si="20"/>
        <v>10</v>
      </c>
      <c r="K246" s="20">
        <f>COUNTIF(Strecken!E:E,H246)</f>
        <v>0</v>
      </c>
      <c r="L246" s="20"/>
    </row>
    <row r="247" spans="1:13" hidden="1">
      <c r="A247" t="s">
        <v>468</v>
      </c>
      <c r="B247" s="36">
        <f t="shared" si="21"/>
        <v>14</v>
      </c>
      <c r="C247" s="36">
        <f t="shared" si="21"/>
        <v>20</v>
      </c>
      <c r="D247" s="36">
        <f t="shared" si="21"/>
        <v>32</v>
      </c>
      <c r="E247" s="36">
        <f t="shared" si="19"/>
        <v>51</v>
      </c>
      <c r="F247" s="36">
        <f t="shared" si="21"/>
        <v>54</v>
      </c>
      <c r="H247" t="str">
        <f t="shared" si="22"/>
        <v>10012</v>
      </c>
      <c r="I247" t="str">
        <f t="shared" si="23"/>
        <v xml:space="preserve">XOSOFOX extended </v>
      </c>
      <c r="J247" t="str">
        <f t="shared" si="20"/>
        <v>12</v>
      </c>
      <c r="K247" s="20">
        <f>COUNTIF(Strecken!E:E,H247)</f>
        <v>0</v>
      </c>
      <c r="L247" s="20"/>
    </row>
    <row r="248" spans="1:13" hidden="1">
      <c r="A248" t="s">
        <v>469</v>
      </c>
      <c r="B248" s="36">
        <f t="shared" si="21"/>
        <v>14</v>
      </c>
      <c r="C248" s="36">
        <f t="shared" si="21"/>
        <v>20</v>
      </c>
      <c r="D248" s="36">
        <f t="shared" si="21"/>
        <v>32</v>
      </c>
      <c r="E248" s="36">
        <f t="shared" si="19"/>
        <v>74</v>
      </c>
      <c r="F248" s="36">
        <f t="shared" si="21"/>
        <v>76</v>
      </c>
      <c r="H248" t="str">
        <f t="shared" si="22"/>
        <v>10013</v>
      </c>
      <c r="I248" t="str">
        <f t="shared" si="23"/>
        <v xml:space="preserve">CraZZZy Crash Challenge - Mit dem Fluss </v>
      </c>
      <c r="J248" t="str">
        <f t="shared" si="20"/>
        <v>8</v>
      </c>
      <c r="K248" s="20" t="s">
        <v>506</v>
      </c>
      <c r="L248" s="20"/>
    </row>
    <row r="249" spans="1:13" hidden="1">
      <c r="A249" t="s">
        <v>470</v>
      </c>
      <c r="B249">
        <f t="shared" si="21"/>
        <v>14</v>
      </c>
      <c r="C249">
        <f t="shared" si="21"/>
        <v>20</v>
      </c>
      <c r="D249">
        <f t="shared" si="21"/>
        <v>32</v>
      </c>
      <c r="E249">
        <f t="shared" si="19"/>
        <v>74</v>
      </c>
      <c r="F249">
        <f t="shared" si="21"/>
        <v>77</v>
      </c>
      <c r="H249" t="str">
        <f t="shared" si="22"/>
        <v>10014</v>
      </c>
      <c r="I249" t="str">
        <f t="shared" si="23"/>
        <v xml:space="preserve">CraZZZy Crash Challenge - Wechselseitig </v>
      </c>
      <c r="J249" t="str">
        <f t="shared" si="20"/>
        <v>12</v>
      </c>
      <c r="K249">
        <f>COUNTIF(Strecken!E:E,H249)</f>
        <v>1</v>
      </c>
    </row>
    <row r="250" spans="1:13" hidden="1">
      <c r="A250" t="s">
        <v>471</v>
      </c>
      <c r="B250">
        <f t="shared" si="21"/>
        <v>14</v>
      </c>
      <c r="C250">
        <f t="shared" si="21"/>
        <v>20</v>
      </c>
      <c r="D250">
        <f t="shared" si="21"/>
        <v>32</v>
      </c>
      <c r="E250">
        <f t="shared" si="19"/>
        <v>42</v>
      </c>
      <c r="F250">
        <f t="shared" si="21"/>
        <v>45</v>
      </c>
      <c r="H250" t="str">
        <f t="shared" si="22"/>
        <v>10015</v>
      </c>
      <c r="I250" t="str">
        <f t="shared" si="23"/>
        <v xml:space="preserve">Circles </v>
      </c>
      <c r="J250" t="str">
        <f t="shared" si="20"/>
        <v>10</v>
      </c>
      <c r="K250">
        <f>COUNTIF(Strecken!E:E,H250)</f>
        <v>1</v>
      </c>
    </row>
    <row r="251" spans="1:13" hidden="1">
      <c r="A251" t="s">
        <v>472</v>
      </c>
      <c r="B251">
        <f t="shared" si="21"/>
        <v>14</v>
      </c>
      <c r="C251">
        <f t="shared" si="21"/>
        <v>20</v>
      </c>
      <c r="D251">
        <f t="shared" si="21"/>
        <v>32</v>
      </c>
      <c r="E251">
        <f t="shared" si="19"/>
        <v>44</v>
      </c>
      <c r="F251">
        <f t="shared" si="21"/>
        <v>46</v>
      </c>
      <c r="H251" t="str">
        <f t="shared" si="22"/>
        <v>10016</v>
      </c>
      <c r="I251" t="str">
        <f t="shared" si="23"/>
        <v xml:space="preserve">Teach.gif </v>
      </c>
      <c r="J251" t="str">
        <f t="shared" si="20"/>
        <v>4</v>
      </c>
      <c r="K251">
        <f>COUNTIF(Strecken!E:E,H251)</f>
        <v>1</v>
      </c>
    </row>
    <row r="252" spans="1:13" hidden="1">
      <c r="A252" t="s">
        <v>473</v>
      </c>
      <c r="B252" s="36">
        <f t="shared" si="21"/>
        <v>14</v>
      </c>
      <c r="C252" s="36">
        <f t="shared" si="21"/>
        <v>20</v>
      </c>
      <c r="D252" s="36">
        <f t="shared" si="21"/>
        <v>32</v>
      </c>
      <c r="E252" s="36">
        <f t="shared" si="19"/>
        <v>51</v>
      </c>
      <c r="F252" s="36">
        <f t="shared" si="21"/>
        <v>53</v>
      </c>
      <c r="H252" t="str">
        <f t="shared" si="22"/>
        <v>10017</v>
      </c>
      <c r="I252" t="str">
        <f t="shared" si="23"/>
        <v xml:space="preserve">Kart Clay Pigeon </v>
      </c>
      <c r="J252" t="str">
        <f t="shared" si="20"/>
        <v>6</v>
      </c>
      <c r="K252" s="20">
        <f>COUNTIF(Strecken!E:E,H252)</f>
        <v>0</v>
      </c>
      <c r="L252" s="20" t="s">
        <v>523</v>
      </c>
      <c r="M252" s="20" t="s">
        <v>538</v>
      </c>
    </row>
    <row r="253" spans="1:13" hidden="1">
      <c r="A253" t="s">
        <v>474</v>
      </c>
      <c r="B253" s="36">
        <f t="shared" si="21"/>
        <v>14</v>
      </c>
      <c r="C253" s="36">
        <f t="shared" si="21"/>
        <v>20</v>
      </c>
      <c r="D253" s="36">
        <f t="shared" si="21"/>
        <v>32</v>
      </c>
      <c r="E253" s="36">
        <f t="shared" si="19"/>
        <v>52</v>
      </c>
      <c r="F253" s="36">
        <f t="shared" si="21"/>
        <v>54</v>
      </c>
      <c r="H253" t="str">
        <f t="shared" si="22"/>
        <v>10018</v>
      </c>
      <c r="I253" t="str">
        <f t="shared" si="23"/>
        <v xml:space="preserve">Kart Whilton Mill </v>
      </c>
      <c r="J253" t="str">
        <f t="shared" si="20"/>
        <v>6</v>
      </c>
      <c r="K253" s="20">
        <f>COUNTIF(Strecken!E:E,H253)</f>
        <v>0</v>
      </c>
      <c r="L253" s="20" t="s">
        <v>523</v>
      </c>
      <c r="M253" s="20">
        <v>4</v>
      </c>
    </row>
    <row r="254" spans="1:13" hidden="1">
      <c r="A254" t="s">
        <v>475</v>
      </c>
      <c r="B254" s="36">
        <f t="shared" si="21"/>
        <v>14</v>
      </c>
      <c r="C254" s="36">
        <f t="shared" si="21"/>
        <v>20</v>
      </c>
      <c r="D254" s="36">
        <f t="shared" si="21"/>
        <v>32</v>
      </c>
      <c r="E254" s="36">
        <f t="shared" si="19"/>
        <v>47</v>
      </c>
      <c r="F254" s="36">
        <f t="shared" si="21"/>
        <v>49</v>
      </c>
      <c r="H254" t="str">
        <f t="shared" si="22"/>
        <v>10019</v>
      </c>
      <c r="I254" t="str">
        <f t="shared" si="23"/>
        <v xml:space="preserve">Kart Cumbria </v>
      </c>
      <c r="J254" t="str">
        <f t="shared" si="20"/>
        <v>8</v>
      </c>
      <c r="K254" s="20">
        <f>COUNTIF(Strecken!E:E,H254)</f>
        <v>0</v>
      </c>
      <c r="L254" s="20" t="s">
        <v>523</v>
      </c>
      <c r="M254" s="20" t="s">
        <v>538</v>
      </c>
    </row>
    <row r="255" spans="1:13" hidden="1">
      <c r="A255" t="s">
        <v>476</v>
      </c>
      <c r="B255" s="36">
        <f t="shared" si="21"/>
        <v>14</v>
      </c>
      <c r="C255" s="36">
        <f t="shared" si="21"/>
        <v>20</v>
      </c>
      <c r="D255" s="36">
        <f t="shared" si="21"/>
        <v>32</v>
      </c>
      <c r="E255" s="36">
        <f t="shared" si="19"/>
        <v>44</v>
      </c>
      <c r="F255" s="36">
        <f t="shared" si="21"/>
        <v>46</v>
      </c>
      <c r="H255" t="str">
        <f t="shared" si="22"/>
        <v>10020</v>
      </c>
      <c r="I255" t="str">
        <f t="shared" si="23"/>
        <v xml:space="preserve">Kart Genk </v>
      </c>
      <c r="J255" t="str">
        <f t="shared" si="20"/>
        <v>6</v>
      </c>
      <c r="K255" s="20">
        <f>COUNTIF(Strecken!E:E,H255)</f>
        <v>0</v>
      </c>
      <c r="L255" s="20" t="s">
        <v>523</v>
      </c>
      <c r="M255" s="20" t="s">
        <v>538</v>
      </c>
    </row>
    <row r="256" spans="1:13" hidden="1">
      <c r="A256" t="s">
        <v>477</v>
      </c>
      <c r="B256" s="36">
        <f t="shared" si="21"/>
        <v>14</v>
      </c>
      <c r="C256" s="36">
        <f t="shared" si="21"/>
        <v>20</v>
      </c>
      <c r="D256" s="36">
        <f t="shared" si="21"/>
        <v>32</v>
      </c>
      <c r="E256" s="36">
        <f t="shared" si="19"/>
        <v>48</v>
      </c>
      <c r="F256" s="36">
        <f t="shared" si="21"/>
        <v>50</v>
      </c>
      <c r="H256" t="str">
        <f t="shared" si="22"/>
        <v>10021</v>
      </c>
      <c r="I256" t="str">
        <f t="shared" si="23"/>
        <v xml:space="preserve">Kart La Conca </v>
      </c>
      <c r="J256" t="str">
        <f t="shared" si="20"/>
        <v>8</v>
      </c>
      <c r="K256" s="20">
        <f>COUNTIF(Strecken!E:E,H256)</f>
        <v>0</v>
      </c>
      <c r="L256" s="20" t="s">
        <v>523</v>
      </c>
      <c r="M256" s="20" t="s">
        <v>538</v>
      </c>
    </row>
    <row r="257" spans="1:13" hidden="1">
      <c r="A257" t="s">
        <v>478</v>
      </c>
      <c r="B257" s="36">
        <f t="shared" si="21"/>
        <v>14</v>
      </c>
      <c r="C257" s="36">
        <f t="shared" si="21"/>
        <v>20</v>
      </c>
      <c r="D257" s="36">
        <f t="shared" si="21"/>
        <v>32</v>
      </c>
      <c r="E257" s="36">
        <f t="shared" si="19"/>
        <v>47</v>
      </c>
      <c r="F257" s="36">
        <f t="shared" si="21"/>
        <v>49</v>
      </c>
      <c r="H257" t="str">
        <f t="shared" si="22"/>
        <v>10022</v>
      </c>
      <c r="I257" t="str">
        <f t="shared" si="23"/>
        <v xml:space="preserve">Kart Le Mans </v>
      </c>
      <c r="J257" t="str">
        <f t="shared" si="20"/>
        <v>7</v>
      </c>
      <c r="K257" s="20">
        <f>COUNTIF(Strecken!E:E,H257)</f>
        <v>0</v>
      </c>
      <c r="L257" s="20" t="s">
        <v>523</v>
      </c>
      <c r="M257" s="20" t="s">
        <v>538</v>
      </c>
    </row>
    <row r="258" spans="1:13">
      <c r="A258" t="s">
        <v>479</v>
      </c>
      <c r="B258" s="36">
        <f t="shared" si="21"/>
        <v>14</v>
      </c>
      <c r="C258" s="36">
        <f t="shared" si="21"/>
        <v>20</v>
      </c>
      <c r="D258" s="36">
        <f t="shared" si="21"/>
        <v>32</v>
      </c>
      <c r="E258" s="36">
        <f t="shared" ref="E258:E284" si="24">FIND("@",SUBSTITUTE($A258,E$1,"@",LEN($A258)-LEN(SUBSTITUTE($A258,E$1,""))),1)</f>
        <v>46</v>
      </c>
      <c r="F258" s="36">
        <f t="shared" si="21"/>
        <v>48</v>
      </c>
      <c r="H258" t="str">
        <f t="shared" si="22"/>
        <v>10023</v>
      </c>
      <c r="I258" t="str">
        <f t="shared" si="23"/>
        <v xml:space="preserve">Kart Naples </v>
      </c>
      <c r="J258" t="str">
        <f t="shared" ref="J258:J284" si="25">LEFT(RIGHT($A258,LEN($A258) - E258 ),F258-E258-1)</f>
        <v>6</v>
      </c>
      <c r="K258" s="20">
        <f>COUNTIF(Strecken!E:E,H258)</f>
        <v>1</v>
      </c>
      <c r="L258" s="20" t="s">
        <v>515</v>
      </c>
      <c r="M258" s="20">
        <v>5</v>
      </c>
    </row>
    <row r="259" spans="1:13" hidden="1">
      <c r="A259" t="s">
        <v>480</v>
      </c>
      <c r="B259" s="36">
        <f t="shared" si="21"/>
        <v>14</v>
      </c>
      <c r="C259" s="36">
        <f t="shared" si="21"/>
        <v>20</v>
      </c>
      <c r="D259" s="36">
        <f t="shared" si="21"/>
        <v>32</v>
      </c>
      <c r="E259" s="36">
        <f t="shared" si="24"/>
        <v>43</v>
      </c>
      <c r="F259" s="36">
        <f t="shared" si="21"/>
        <v>45</v>
      </c>
      <c r="H259" t="str">
        <f t="shared" si="22"/>
        <v>10024</v>
      </c>
      <c r="I259" t="str">
        <f t="shared" si="23"/>
        <v xml:space="preserve">Kart PFI </v>
      </c>
      <c r="J259" t="str">
        <f t="shared" si="25"/>
        <v>5</v>
      </c>
      <c r="K259" s="20">
        <f>COUNTIF(Strecken!E:E,H259)</f>
        <v>0</v>
      </c>
      <c r="L259" s="20" t="s">
        <v>523</v>
      </c>
      <c r="M259" s="20" t="s">
        <v>538</v>
      </c>
    </row>
    <row r="260" spans="1:13" hidden="1">
      <c r="A260" t="s">
        <v>481</v>
      </c>
      <c r="B260" s="36">
        <f t="shared" si="21"/>
        <v>14</v>
      </c>
      <c r="C260" s="36">
        <f t="shared" si="21"/>
        <v>20</v>
      </c>
      <c r="D260" s="36">
        <f t="shared" si="21"/>
        <v>32</v>
      </c>
      <c r="E260" s="36">
        <f t="shared" si="24"/>
        <v>50</v>
      </c>
      <c r="F260" s="36">
        <f t="shared" si="21"/>
        <v>52</v>
      </c>
      <c r="H260" t="str">
        <f t="shared" si="22"/>
        <v>10025</v>
      </c>
      <c r="I260" t="str">
        <f t="shared" si="23"/>
        <v xml:space="preserve">Kart Shenington </v>
      </c>
      <c r="J260" t="str">
        <f t="shared" si="25"/>
        <v>5</v>
      </c>
      <c r="K260" s="20">
        <f>COUNTIF(Strecken!E:E,H260)</f>
        <v>0</v>
      </c>
      <c r="L260" s="20" t="s">
        <v>523</v>
      </c>
      <c r="M260" s="20" t="s">
        <v>538</v>
      </c>
    </row>
    <row r="261" spans="1:13" hidden="1">
      <c r="A261" t="s">
        <v>482</v>
      </c>
      <c r="B261" s="36">
        <f t="shared" si="21"/>
        <v>14</v>
      </c>
      <c r="C261" s="36">
        <f t="shared" si="21"/>
        <v>20</v>
      </c>
      <c r="D261" s="36">
        <f t="shared" si="21"/>
        <v>32</v>
      </c>
      <c r="E261" s="36">
        <f t="shared" si="24"/>
        <v>51</v>
      </c>
      <c r="F261" s="36">
        <f t="shared" si="21"/>
        <v>53</v>
      </c>
      <c r="H261" t="str">
        <f t="shared" si="22"/>
        <v>10026</v>
      </c>
      <c r="I261" t="str">
        <f t="shared" si="23"/>
        <v xml:space="preserve">Kart South Garda </v>
      </c>
      <c r="J261" t="str">
        <f t="shared" si="25"/>
        <v>6</v>
      </c>
      <c r="K261" s="20">
        <f>COUNTIF(Strecken!E:E,H261)</f>
        <v>0</v>
      </c>
      <c r="L261" s="20" t="s">
        <v>523</v>
      </c>
      <c r="M261" s="20" t="s">
        <v>538</v>
      </c>
    </row>
    <row r="262" spans="1:13" hidden="1">
      <c r="A262" t="s">
        <v>483</v>
      </c>
      <c r="B262" s="36">
        <f t="shared" si="21"/>
        <v>14</v>
      </c>
      <c r="C262" s="36">
        <f t="shared" si="21"/>
        <v>20</v>
      </c>
      <c r="D262" s="36">
        <f t="shared" si="21"/>
        <v>32</v>
      </c>
      <c r="E262" s="36">
        <f t="shared" si="24"/>
        <v>47</v>
      </c>
      <c r="F262" s="36">
        <f t="shared" si="21"/>
        <v>49</v>
      </c>
      <c r="H262" t="str">
        <f t="shared" si="22"/>
        <v>10027</v>
      </c>
      <c r="I262" t="str">
        <f t="shared" si="23"/>
        <v xml:space="preserve">Sharkaronado </v>
      </c>
      <c r="J262" t="str">
        <f t="shared" si="25"/>
        <v>4</v>
      </c>
      <c r="K262" s="20">
        <f>COUNTIF(Strecken!E:E,H262)</f>
        <v>0</v>
      </c>
      <c r="L262" s="20"/>
    </row>
    <row r="263" spans="1:13" hidden="1">
      <c r="A263" t="s">
        <v>484</v>
      </c>
      <c r="B263" s="36">
        <f t="shared" si="21"/>
        <v>14</v>
      </c>
      <c r="C263" s="36">
        <f t="shared" si="21"/>
        <v>20</v>
      </c>
      <c r="D263" s="36">
        <f t="shared" si="21"/>
        <v>32</v>
      </c>
      <c r="E263" s="36">
        <f t="shared" si="24"/>
        <v>46</v>
      </c>
      <c r="F263" s="36">
        <f t="shared" si="21"/>
        <v>48</v>
      </c>
      <c r="H263" t="str">
        <f t="shared" si="22"/>
        <v>10028</v>
      </c>
      <c r="I263" t="str">
        <f t="shared" si="23"/>
        <v xml:space="preserve">Rock'n'roll </v>
      </c>
      <c r="J263" t="str">
        <f t="shared" si="25"/>
        <v>6</v>
      </c>
      <c r="K263" s="20">
        <f>COUNTIF(Strecken!E:E,H263)</f>
        <v>0</v>
      </c>
      <c r="L263" s="20" t="s">
        <v>523</v>
      </c>
      <c r="M263" s="20">
        <v>7</v>
      </c>
    </row>
    <row r="264" spans="1:13" hidden="1">
      <c r="A264" t="s">
        <v>485</v>
      </c>
      <c r="B264" s="36">
        <f t="shared" si="21"/>
        <v>14</v>
      </c>
      <c r="C264" s="36">
        <f t="shared" si="21"/>
        <v>20</v>
      </c>
      <c r="D264" s="36">
        <f t="shared" si="21"/>
        <v>32</v>
      </c>
      <c r="E264" s="36">
        <f t="shared" si="24"/>
        <v>62</v>
      </c>
      <c r="F264" s="36">
        <f t="shared" si="21"/>
        <v>64</v>
      </c>
      <c r="H264" t="str">
        <f t="shared" si="22"/>
        <v>10029</v>
      </c>
      <c r="I264" t="str">
        <f t="shared" si="23"/>
        <v xml:space="preserve">Sly-Hindernisse - Einseitig </v>
      </c>
      <c r="J264" t="str">
        <f t="shared" si="25"/>
        <v>9</v>
      </c>
      <c r="K264" s="20">
        <f>COUNTIF(Strecken!E:E,H264)</f>
        <v>0</v>
      </c>
      <c r="L264" s="20"/>
    </row>
    <row r="265" spans="1:13" hidden="1">
      <c r="A265" t="s">
        <v>486</v>
      </c>
      <c r="B265" s="36">
        <f t="shared" si="21"/>
        <v>14</v>
      </c>
      <c r="C265" s="36">
        <f t="shared" si="21"/>
        <v>20</v>
      </c>
      <c r="D265" s="36">
        <f t="shared" si="21"/>
        <v>32</v>
      </c>
      <c r="E265" s="36">
        <f t="shared" si="24"/>
        <v>60</v>
      </c>
      <c r="F265" s="36">
        <f t="shared" si="21"/>
        <v>62</v>
      </c>
      <c r="H265" t="str">
        <f t="shared" si="22"/>
        <v>10032</v>
      </c>
      <c r="I265" t="str">
        <f t="shared" si="23"/>
        <v xml:space="preserve">Doppelquadrat-Rundstrecke </v>
      </c>
      <c r="J265" t="str">
        <f t="shared" si="25"/>
        <v>7</v>
      </c>
      <c r="K265" s="20">
        <f>COUNTIF(Strecken!E:E,H265)</f>
        <v>0</v>
      </c>
      <c r="L265" s="20"/>
    </row>
    <row r="266" spans="1:13" hidden="1">
      <c r="A266" t="s">
        <v>487</v>
      </c>
      <c r="B266" s="36">
        <f t="shared" si="21"/>
        <v>14</v>
      </c>
      <c r="C266" s="36">
        <f t="shared" si="21"/>
        <v>20</v>
      </c>
      <c r="D266" s="36">
        <f t="shared" si="21"/>
        <v>32</v>
      </c>
      <c r="E266" s="36">
        <f t="shared" si="24"/>
        <v>55</v>
      </c>
      <c r="F266" s="36">
        <f t="shared" si="21"/>
        <v>57</v>
      </c>
      <c r="H266" t="str">
        <f t="shared" si="22"/>
        <v>10033</v>
      </c>
      <c r="I266" t="str">
        <f t="shared" si="23"/>
        <v xml:space="preserve">Sayris Zauberwuerfel </v>
      </c>
      <c r="J266" t="str">
        <f t="shared" si="25"/>
        <v>6</v>
      </c>
      <c r="K266" s="20">
        <f>COUNTIF(Strecken!E:E,H266)</f>
        <v>0</v>
      </c>
      <c r="L266" s="20" t="s">
        <v>523</v>
      </c>
      <c r="M266" s="20" t="s">
        <v>538</v>
      </c>
    </row>
    <row r="267" spans="1:13" hidden="1">
      <c r="A267" t="s">
        <v>488</v>
      </c>
      <c r="B267" s="36">
        <f t="shared" si="21"/>
        <v>14</v>
      </c>
      <c r="C267" s="36">
        <f t="shared" si="21"/>
        <v>20</v>
      </c>
      <c r="D267" s="36">
        <f t="shared" si="21"/>
        <v>32</v>
      </c>
      <c r="E267" s="36">
        <f t="shared" si="24"/>
        <v>55</v>
      </c>
      <c r="F267" s="36">
        <f t="shared" si="21"/>
        <v>57</v>
      </c>
      <c r="H267" t="str">
        <f t="shared" si="22"/>
        <v>10035</v>
      </c>
      <c r="I267" t="str">
        <f t="shared" si="23"/>
        <v xml:space="preserve">goodysayribaer Karte </v>
      </c>
      <c r="J267" t="str">
        <f t="shared" si="25"/>
        <v>5</v>
      </c>
      <c r="K267" s="20">
        <f>COUNTIF(Strecken!E:E,H267)</f>
        <v>0</v>
      </c>
      <c r="L267" s="20"/>
    </row>
    <row r="268" spans="1:13" hidden="1">
      <c r="A268" t="s">
        <v>489</v>
      </c>
      <c r="B268" s="36">
        <f t="shared" si="21"/>
        <v>14</v>
      </c>
      <c r="C268" s="36">
        <f t="shared" si="21"/>
        <v>20</v>
      </c>
      <c r="D268" s="36">
        <f t="shared" si="21"/>
        <v>32</v>
      </c>
      <c r="E268" s="36">
        <f t="shared" si="24"/>
        <v>42</v>
      </c>
      <c r="F268" s="36">
        <f t="shared" si="21"/>
        <v>44</v>
      </c>
      <c r="H268" t="str">
        <f t="shared" si="22"/>
        <v>10036</v>
      </c>
      <c r="I268" t="str">
        <f t="shared" si="23"/>
        <v xml:space="preserve">InvFish </v>
      </c>
      <c r="J268" t="str">
        <f t="shared" si="25"/>
        <v>5</v>
      </c>
      <c r="K268" s="20">
        <f>COUNTIF(Strecken!E:E,H268)</f>
        <v>0</v>
      </c>
      <c r="L268" s="20"/>
    </row>
    <row r="269" spans="1:13" hidden="1">
      <c r="A269" t="s">
        <v>490</v>
      </c>
      <c r="B269" s="36">
        <f t="shared" si="21"/>
        <v>14</v>
      </c>
      <c r="C269" s="36">
        <f t="shared" si="21"/>
        <v>20</v>
      </c>
      <c r="D269" s="36">
        <f t="shared" si="21"/>
        <v>32</v>
      </c>
      <c r="E269" s="36">
        <f t="shared" si="24"/>
        <v>42</v>
      </c>
      <c r="F269" s="36">
        <f t="shared" si="21"/>
        <v>44</v>
      </c>
      <c r="H269" t="str">
        <f t="shared" si="22"/>
        <v>10038</v>
      </c>
      <c r="I269" t="str">
        <f t="shared" si="23"/>
        <v xml:space="preserve">SD Card </v>
      </c>
      <c r="J269" t="str">
        <f t="shared" si="25"/>
        <v>6</v>
      </c>
      <c r="K269" s="20">
        <f>COUNTIF(Strecken!E:E,H269)</f>
        <v>0</v>
      </c>
      <c r="L269" s="20" t="s">
        <v>523</v>
      </c>
      <c r="M269" s="20">
        <v>7</v>
      </c>
    </row>
    <row r="270" spans="1:13">
      <c r="A270" t="s">
        <v>491</v>
      </c>
      <c r="B270" s="36">
        <f t="shared" si="21"/>
        <v>14</v>
      </c>
      <c r="C270" s="36">
        <f t="shared" si="21"/>
        <v>20</v>
      </c>
      <c r="D270" s="36">
        <f t="shared" si="21"/>
        <v>32</v>
      </c>
      <c r="E270" s="36">
        <f t="shared" si="24"/>
        <v>44</v>
      </c>
      <c r="F270" s="36">
        <f t="shared" si="21"/>
        <v>46</v>
      </c>
      <c r="H270" t="str">
        <f t="shared" si="22"/>
        <v>10039</v>
      </c>
      <c r="I270" t="str">
        <f t="shared" si="23"/>
        <v xml:space="preserve">Tempelhof </v>
      </c>
      <c r="J270" t="str">
        <f t="shared" si="25"/>
        <v>8</v>
      </c>
      <c r="K270" s="20">
        <f>COUNTIF(Strecken!E:E,H270)</f>
        <v>1</v>
      </c>
      <c r="L270" s="20" t="s">
        <v>515</v>
      </c>
      <c r="M270" s="20">
        <v>9</v>
      </c>
    </row>
    <row r="271" spans="1:13" hidden="1">
      <c r="A271" t="s">
        <v>492</v>
      </c>
      <c r="B271" s="36">
        <f t="shared" si="21"/>
        <v>14</v>
      </c>
      <c r="C271" s="36">
        <f t="shared" si="21"/>
        <v>20</v>
      </c>
      <c r="D271" s="36">
        <f t="shared" si="21"/>
        <v>32</v>
      </c>
      <c r="E271" s="36">
        <f t="shared" si="24"/>
        <v>47</v>
      </c>
      <c r="F271" s="36">
        <f t="shared" si="21"/>
        <v>50</v>
      </c>
      <c r="H271" t="str">
        <f t="shared" si="22"/>
        <v>10041</v>
      </c>
      <c r="I271" t="str">
        <f t="shared" si="23"/>
        <v xml:space="preserve">TXL for ever </v>
      </c>
      <c r="J271" t="str">
        <f t="shared" si="25"/>
        <v>15</v>
      </c>
      <c r="K271" s="20" t="s">
        <v>506</v>
      </c>
      <c r="L271" s="20"/>
    </row>
    <row r="272" spans="1:13" hidden="1">
      <c r="A272" t="s">
        <v>493</v>
      </c>
      <c r="B272" s="36">
        <f t="shared" si="21"/>
        <v>14</v>
      </c>
      <c r="C272" s="36">
        <f t="shared" si="21"/>
        <v>20</v>
      </c>
      <c r="D272" s="36">
        <f t="shared" si="21"/>
        <v>32</v>
      </c>
      <c r="E272" s="36">
        <f t="shared" si="24"/>
        <v>54</v>
      </c>
      <c r="F272" s="36">
        <f t="shared" si="21"/>
        <v>57</v>
      </c>
      <c r="H272" t="str">
        <f t="shared" si="22"/>
        <v>10042</v>
      </c>
      <c r="I272" t="str">
        <f t="shared" si="23"/>
        <v xml:space="preserve">TXL - Departure 26R </v>
      </c>
      <c r="J272" t="str">
        <f t="shared" si="25"/>
        <v>14</v>
      </c>
      <c r="K272" s="20">
        <f>COUNTIF(Strecken!E:E,H272)</f>
        <v>0</v>
      </c>
      <c r="L272" s="20" t="s">
        <v>523</v>
      </c>
      <c r="M272" s="20" t="s">
        <v>538</v>
      </c>
    </row>
    <row r="273" spans="1:13">
      <c r="A273" t="s">
        <v>494</v>
      </c>
      <c r="B273" s="36">
        <f t="shared" si="21"/>
        <v>14</v>
      </c>
      <c r="C273" s="36">
        <f t="shared" si="21"/>
        <v>20</v>
      </c>
      <c r="D273" s="36">
        <f t="shared" si="21"/>
        <v>32</v>
      </c>
      <c r="E273" s="36">
        <f t="shared" si="24"/>
        <v>51</v>
      </c>
      <c r="F273" s="36">
        <f t="shared" si="21"/>
        <v>53</v>
      </c>
      <c r="H273" t="str">
        <f t="shared" si="22"/>
        <v>10043</v>
      </c>
      <c r="I273" t="str">
        <f t="shared" si="23"/>
        <v xml:space="preserve">Karolettenpapier </v>
      </c>
      <c r="J273" t="str">
        <f t="shared" si="25"/>
        <v>5</v>
      </c>
      <c r="K273" s="20">
        <f>COUNTIF(Strecken!E:E,H273)</f>
        <v>1</v>
      </c>
      <c r="L273" s="20" t="s">
        <v>515</v>
      </c>
      <c r="M273" s="20">
        <v>11</v>
      </c>
    </row>
    <row r="274" spans="1:13" hidden="1">
      <c r="A274" t="s">
        <v>495</v>
      </c>
      <c r="B274" s="36">
        <f t="shared" si="21"/>
        <v>14</v>
      </c>
      <c r="C274" s="36">
        <f t="shared" si="21"/>
        <v>20</v>
      </c>
      <c r="D274" s="36">
        <f t="shared" si="21"/>
        <v>32</v>
      </c>
      <c r="E274" s="36">
        <f t="shared" si="24"/>
        <v>39</v>
      </c>
      <c r="F274" s="36">
        <f t="shared" si="21"/>
        <v>41</v>
      </c>
      <c r="H274" t="str">
        <f t="shared" si="22"/>
        <v>10044</v>
      </c>
      <c r="I274" t="str">
        <f t="shared" si="23"/>
        <v xml:space="preserve">Shit </v>
      </c>
      <c r="J274" t="str">
        <f t="shared" si="25"/>
        <v>5</v>
      </c>
      <c r="K274" s="20">
        <f>COUNTIF(Strecken!E:E,H274)</f>
        <v>0</v>
      </c>
      <c r="L274" s="20"/>
    </row>
    <row r="275" spans="1:13" hidden="1">
      <c r="A275" t="s">
        <v>496</v>
      </c>
      <c r="B275" s="36">
        <f t="shared" si="21"/>
        <v>14</v>
      </c>
      <c r="C275" s="36">
        <f t="shared" si="21"/>
        <v>20</v>
      </c>
      <c r="D275" s="36">
        <f t="shared" si="21"/>
        <v>32</v>
      </c>
      <c r="E275" s="36">
        <f t="shared" si="24"/>
        <v>38</v>
      </c>
      <c r="F275" s="36">
        <f t="shared" si="21"/>
        <v>40</v>
      </c>
      <c r="H275" t="str">
        <f t="shared" si="22"/>
        <v>10045</v>
      </c>
      <c r="I275" t="str">
        <f t="shared" si="23"/>
        <v xml:space="preserve">Klo </v>
      </c>
      <c r="J275" t="str">
        <f t="shared" si="25"/>
        <v>6</v>
      </c>
      <c r="K275" s="20">
        <f>COUNTIF(Strecken!E:E,H275)</f>
        <v>0</v>
      </c>
      <c r="L275" s="20"/>
    </row>
    <row r="276" spans="1:13" hidden="1">
      <c r="A276" t="s">
        <v>497</v>
      </c>
      <c r="B276" s="36">
        <f t="shared" si="21"/>
        <v>14</v>
      </c>
      <c r="C276" s="36">
        <f t="shared" si="21"/>
        <v>20</v>
      </c>
      <c r="D276" s="36">
        <f t="shared" si="21"/>
        <v>32</v>
      </c>
      <c r="E276" s="36">
        <f t="shared" si="24"/>
        <v>41</v>
      </c>
      <c r="F276" s="36">
        <f t="shared" si="21"/>
        <v>43</v>
      </c>
      <c r="H276" t="str">
        <f t="shared" si="22"/>
        <v>10046</v>
      </c>
      <c r="I276" t="str">
        <f t="shared" si="23"/>
        <v xml:space="preserve">Eisbär </v>
      </c>
      <c r="J276" t="str">
        <f t="shared" si="25"/>
        <v>6</v>
      </c>
      <c r="K276" s="20">
        <f>COUNTIF(Strecken!E:E,H276)</f>
        <v>0</v>
      </c>
      <c r="L276" s="20"/>
    </row>
    <row r="277" spans="1:13" hidden="1">
      <c r="A277" t="s">
        <v>498</v>
      </c>
      <c r="B277" s="36">
        <f t="shared" si="21"/>
        <v>14</v>
      </c>
      <c r="C277" s="36">
        <f t="shared" si="21"/>
        <v>20</v>
      </c>
      <c r="D277" s="36">
        <f t="shared" si="21"/>
        <v>32</v>
      </c>
      <c r="E277" s="36">
        <f t="shared" si="24"/>
        <v>58</v>
      </c>
      <c r="F277" s="36">
        <f t="shared" si="21"/>
        <v>60</v>
      </c>
      <c r="H277" t="str">
        <f t="shared" si="22"/>
        <v>10047</v>
      </c>
      <c r="I277" t="str">
        <f t="shared" si="23"/>
        <v xml:space="preserve">KUSEs Minikarocampkarte </v>
      </c>
      <c r="J277" t="str">
        <f t="shared" si="25"/>
        <v>5</v>
      </c>
      <c r="K277" s="20">
        <f>COUNTIF(Strecken!E:E,H277)</f>
        <v>0</v>
      </c>
      <c r="L277" s="20" t="s">
        <v>523</v>
      </c>
      <c r="M277" s="20" t="s">
        <v>538</v>
      </c>
    </row>
    <row r="278" spans="1:13">
      <c r="A278" t="s">
        <v>499</v>
      </c>
      <c r="B278" s="36">
        <f t="shared" si="21"/>
        <v>14</v>
      </c>
      <c r="C278" s="36">
        <f t="shared" si="21"/>
        <v>20</v>
      </c>
      <c r="D278" s="36">
        <f t="shared" si="21"/>
        <v>32</v>
      </c>
      <c r="E278" s="36">
        <f t="shared" si="24"/>
        <v>56</v>
      </c>
      <c r="F278" s="36">
        <f t="shared" si="21"/>
        <v>58</v>
      </c>
      <c r="H278" t="str">
        <f t="shared" si="22"/>
        <v>10048</v>
      </c>
      <c r="I278" t="str">
        <f t="shared" si="23"/>
        <v xml:space="preserve">KaKiWo - Minikarocamp </v>
      </c>
      <c r="J278" t="str">
        <f t="shared" si="25"/>
        <v>5</v>
      </c>
      <c r="K278" s="20">
        <f>COUNTIF(Strecken!E:E,H278)</f>
        <v>1</v>
      </c>
      <c r="L278" s="20" t="s">
        <v>515</v>
      </c>
      <c r="M278" s="20">
        <v>3</v>
      </c>
    </row>
    <row r="279" spans="1:13" hidden="1">
      <c r="A279" t="s">
        <v>500</v>
      </c>
      <c r="B279" s="36">
        <f t="shared" si="21"/>
        <v>14</v>
      </c>
      <c r="C279" s="36">
        <f t="shared" si="21"/>
        <v>20</v>
      </c>
      <c r="D279" s="36">
        <f t="shared" si="21"/>
        <v>32</v>
      </c>
      <c r="E279" s="36">
        <f t="shared" si="24"/>
        <v>54</v>
      </c>
      <c r="F279" s="36">
        <f t="shared" si="21"/>
        <v>56</v>
      </c>
      <c r="H279" t="str">
        <f t="shared" si="22"/>
        <v>10049</v>
      </c>
      <c r="I279" t="str">
        <f t="shared" si="23"/>
        <v xml:space="preserve">HAKA - Minikarocamp </v>
      </c>
      <c r="J279" t="str">
        <f t="shared" si="25"/>
        <v>3</v>
      </c>
      <c r="K279" s="20">
        <f>COUNTIF(Strecken!E:E,H279)</f>
        <v>0</v>
      </c>
      <c r="L279" s="20"/>
    </row>
    <row r="280" spans="1:13" hidden="1">
      <c r="A280" t="s">
        <v>501</v>
      </c>
      <c r="B280" s="36">
        <f t="shared" si="21"/>
        <v>14</v>
      </c>
      <c r="C280" s="36">
        <f t="shared" si="21"/>
        <v>20</v>
      </c>
      <c r="D280" s="36">
        <f t="shared" si="21"/>
        <v>32</v>
      </c>
      <c r="E280" s="36">
        <f t="shared" si="24"/>
        <v>41</v>
      </c>
      <c r="F280" s="36">
        <f t="shared" si="21"/>
        <v>43</v>
      </c>
      <c r="H280" t="str">
        <f t="shared" si="22"/>
        <v>10050</v>
      </c>
      <c r="I280" t="str">
        <f t="shared" si="23"/>
        <v xml:space="preserve">Seeaal </v>
      </c>
      <c r="J280" t="str">
        <f t="shared" si="25"/>
        <v>3</v>
      </c>
      <c r="K280" s="20">
        <f>COUNTIF(Strecken!E:E,H280)</f>
        <v>0</v>
      </c>
      <c r="L280" s="20"/>
    </row>
    <row r="281" spans="1:13" hidden="1">
      <c r="A281" t="s">
        <v>502</v>
      </c>
      <c r="B281" s="36">
        <f t="shared" si="21"/>
        <v>14</v>
      </c>
      <c r="C281" s="36">
        <f t="shared" si="21"/>
        <v>20</v>
      </c>
      <c r="D281" s="36">
        <f t="shared" si="21"/>
        <v>32</v>
      </c>
      <c r="E281" s="36">
        <f t="shared" si="24"/>
        <v>43</v>
      </c>
      <c r="F281" s="36">
        <f t="shared" si="21"/>
        <v>45</v>
      </c>
      <c r="H281" t="str">
        <f t="shared" si="22"/>
        <v>10051</v>
      </c>
      <c r="I281" t="str">
        <f t="shared" si="23"/>
        <v xml:space="preserve">Geocache </v>
      </c>
      <c r="J281" t="str">
        <f t="shared" si="25"/>
        <v>5</v>
      </c>
      <c r="K281" s="20">
        <f>COUNTIF(Strecken!E:E,H281)</f>
        <v>0</v>
      </c>
      <c r="L281" s="20" t="s">
        <v>523</v>
      </c>
      <c r="M281" s="20">
        <v>4</v>
      </c>
    </row>
    <row r="282" spans="1:13">
      <c r="A282" t="s">
        <v>503</v>
      </c>
      <c r="B282" s="36">
        <f t="shared" si="21"/>
        <v>14</v>
      </c>
      <c r="C282" s="36">
        <f t="shared" si="21"/>
        <v>20</v>
      </c>
      <c r="D282" s="36">
        <f t="shared" si="21"/>
        <v>32</v>
      </c>
      <c r="E282" s="36">
        <f t="shared" si="24"/>
        <v>48</v>
      </c>
      <c r="F282" s="36">
        <f t="shared" si="21"/>
        <v>51</v>
      </c>
      <c r="H282" t="str">
        <f t="shared" si="22"/>
        <v>10053</v>
      </c>
      <c r="I282" t="str">
        <f t="shared" si="23"/>
        <v xml:space="preserve">Karocamp 2022 </v>
      </c>
      <c r="J282" t="str">
        <f t="shared" si="25"/>
        <v>10</v>
      </c>
      <c r="K282" s="20">
        <f>COUNTIF(Strecken!E:E,H282)</f>
        <v>1</v>
      </c>
      <c r="L282" s="20" t="s">
        <v>515</v>
      </c>
      <c r="M282" s="20">
        <v>2</v>
      </c>
    </row>
    <row r="283" spans="1:13" hidden="1">
      <c r="A283" t="s">
        <v>504</v>
      </c>
      <c r="B283" s="36">
        <f t="shared" si="21"/>
        <v>14</v>
      </c>
      <c r="C283" s="36">
        <f t="shared" si="21"/>
        <v>20</v>
      </c>
      <c r="D283" s="36">
        <f t="shared" si="21"/>
        <v>32</v>
      </c>
      <c r="E283" s="36">
        <f t="shared" si="24"/>
        <v>109</v>
      </c>
      <c r="F283" s="36">
        <f t="shared" si="21"/>
        <v>112</v>
      </c>
      <c r="H283" t="str">
        <f t="shared" si="22"/>
        <v>10054</v>
      </c>
      <c r="I283" t="str">
        <f t="shared" si="23"/>
        <v xml:space="preserve">Kommt Kili? Konnektivität kaputt. Kili kriegt Krise, kapituliert komplett. </v>
      </c>
      <c r="J283" t="str">
        <f t="shared" si="25"/>
        <v>10</v>
      </c>
      <c r="K283" s="20">
        <f>COUNTIF(Strecken!E:E,H283)</f>
        <v>0</v>
      </c>
      <c r="L283" s="20"/>
    </row>
    <row r="284" spans="1:13">
      <c r="A284" t="s">
        <v>516</v>
      </c>
      <c r="B284" s="36">
        <f t="shared" ref="B284:D285" si="26">FIND(B$1,$A284)</f>
        <v>14</v>
      </c>
      <c r="C284" s="36">
        <f t="shared" si="26"/>
        <v>20</v>
      </c>
      <c r="D284" s="36">
        <f t="shared" si="26"/>
        <v>32</v>
      </c>
      <c r="E284" s="36">
        <f t="shared" si="24"/>
        <v>46</v>
      </c>
      <c r="F284" s="36">
        <f>FIND(F$1,$A284)</f>
        <v>48</v>
      </c>
      <c r="H284" t="str">
        <f>LEFT(RIGHT($A284,LEN($A284) - B284),C284-B284-1)</f>
        <v>10055</v>
      </c>
      <c r="I284" t="str">
        <f>LEFT(RIGHT($A284,LEN($A284) - D284 - 1),E284-D284-2)</f>
        <v xml:space="preserve">Stern (MOD) </v>
      </c>
      <c r="J284" t="str">
        <f t="shared" si="25"/>
        <v>6</v>
      </c>
      <c r="K284" s="20">
        <f>COUNTIF(Strecken!E:E,H284)</f>
        <v>1</v>
      </c>
      <c r="L284" s="20" t="s">
        <v>515</v>
      </c>
      <c r="M284" s="20">
        <v>4</v>
      </c>
    </row>
    <row r="285" spans="1:13">
      <c r="A285" t="s">
        <v>518</v>
      </c>
      <c r="B285" s="36">
        <f t="shared" si="26"/>
        <v>14</v>
      </c>
      <c r="C285" s="36">
        <f t="shared" si="26"/>
        <v>20</v>
      </c>
      <c r="D285" s="36">
        <f t="shared" si="26"/>
        <v>32</v>
      </c>
      <c r="E285" s="38">
        <f>FIND("@",SUBSTITUTE($A285,E$1,"@",LEN($A285)-LEN(SUBSTITUTE($A285,E$1,""))),1)</f>
        <v>51</v>
      </c>
      <c r="F285" s="36">
        <f>FIND(F$1,$A285)</f>
        <v>53</v>
      </c>
      <c r="H285" t="str">
        <f>LEFT(RIGHT($A285,LEN($A285) - B285),C285-B285-1)</f>
        <v>10056</v>
      </c>
      <c r="I285" t="str">
        <f>LEFT(RIGHT($A285,LEN($A285) - D285 - 1),E285-D285-2)</f>
        <v xml:space="preserve">1vs1vs1vs1 (MOD) </v>
      </c>
      <c r="J285" s="39" t="str">
        <f>LEFT(RIGHT($A285,LEN($A285) - E285 ),F285-E285-1)</f>
        <v>8</v>
      </c>
      <c r="K285" s="20">
        <f>COUNTIF(Strecken!E:E,H285)</f>
        <v>1</v>
      </c>
      <c r="L285" s="20" t="s">
        <v>515</v>
      </c>
      <c r="M285" s="20">
        <v>10</v>
      </c>
    </row>
    <row r="286" spans="1:13">
      <c r="A286" t="s">
        <v>519</v>
      </c>
      <c r="B286" s="36">
        <f t="shared" ref="B286:D288" si="27">FIND(B$1,$A286)</f>
        <v>14</v>
      </c>
      <c r="C286" s="36">
        <f t="shared" si="27"/>
        <v>20</v>
      </c>
      <c r="D286" s="36">
        <f t="shared" si="27"/>
        <v>32</v>
      </c>
      <c r="E286" s="38">
        <f>FIND("@",SUBSTITUTE($A286,E$1,"@",LEN($A286)-LEN(SUBSTITUTE($A286,E$1,""))),1)</f>
        <v>55</v>
      </c>
      <c r="F286" s="36">
        <f>FIND(F$1,$A286)</f>
        <v>58</v>
      </c>
      <c r="H286" t="str">
        <f>LEFT(RIGHT($A286,LEN($A286) - B286),C286-B286-1)</f>
        <v>10057</v>
      </c>
      <c r="I286" t="str">
        <f>LEFT(RIGHT($A286,LEN($A286) - D286 - 1),E286-D286-2)</f>
        <v xml:space="preserve">Regenwaldpiste (MOD) </v>
      </c>
      <c r="J286" s="39" t="str">
        <f>LEFT(RIGHT($A286,LEN($A286) - E286 ),F286-E286-1)</f>
        <v>15</v>
      </c>
      <c r="K286" s="20">
        <f>COUNTIF(Strecken!E:E,H286)</f>
        <v>1</v>
      </c>
      <c r="L286" s="20" t="s">
        <v>515</v>
      </c>
      <c r="M286" s="20">
        <v>1</v>
      </c>
    </row>
    <row r="287" spans="1:13">
      <c r="A287" t="s">
        <v>531</v>
      </c>
      <c r="B287" s="36">
        <f t="shared" si="27"/>
        <v>14</v>
      </c>
      <c r="C287" s="36">
        <f t="shared" si="27"/>
        <v>20</v>
      </c>
      <c r="D287" s="36">
        <f t="shared" si="27"/>
        <v>32</v>
      </c>
      <c r="E287" s="38">
        <f>FIND("@",SUBSTITUTE($A287,E$1,"@",LEN($A287)-LEN(SUBSTITUTE($A287,E$1,""))),1)</f>
        <v>62</v>
      </c>
      <c r="F287" s="36">
        <f>FIND(F$1,$A287)</f>
        <v>64</v>
      </c>
      <c r="H287" t="str">
        <f>LEFT(RIGHT($A287,LEN($A287) - B287),C287-B287-1)</f>
        <v>10058</v>
      </c>
      <c r="I287" t="str">
        <f t="shared" ref="I287" si="28">LEFT(RIGHT($A287,LEN($A287) - D287 - 1),E287-D287-2)</f>
        <v xml:space="preserve">Karostreckenbaustelle (MOD) </v>
      </c>
      <c r="J287" s="39" t="str">
        <f>LEFT(RIGHT($A287,LEN($A287) - E287 ),F287-E287-1)</f>
        <v>9</v>
      </c>
      <c r="K287" s="20">
        <f>COUNTIF(Strecken!E:E,H287)</f>
        <v>1</v>
      </c>
      <c r="L287" s="20" t="s">
        <v>515</v>
      </c>
      <c r="M287" s="20">
        <v>13</v>
      </c>
    </row>
    <row r="288" spans="1:13">
      <c r="A288" t="s">
        <v>554</v>
      </c>
      <c r="B288" s="36">
        <f t="shared" si="27"/>
        <v>14</v>
      </c>
      <c r="C288" s="36">
        <f t="shared" si="27"/>
        <v>20</v>
      </c>
      <c r="D288" s="36">
        <f t="shared" si="27"/>
        <v>32</v>
      </c>
      <c r="E288" s="38">
        <f>FIND("@",SUBSTITUTE($A288,E$1,"@",LEN($A288)-LEN(SUBSTITUTE($A288,E$1,""))),1)</f>
        <v>54</v>
      </c>
      <c r="F288" s="36">
        <f>FIND(F$1,$A288)</f>
        <v>57</v>
      </c>
      <c r="H288" t="str">
        <f>LEFT(RIGHT($A288,LEN($A288) - B288),C288-B288-1)</f>
        <v>10059</v>
      </c>
      <c r="I288" t="str">
        <f>LEFT(RIGHT($A288,LEN($A288) - D288 - 1),E288-D288-2)</f>
        <v xml:space="preserve">Verkehrsübungsplatz </v>
      </c>
      <c r="J288" s="39" t="str">
        <f>LEFT(RIGHT($A288,LEN($A288) - E288 ),F288-E288-1)</f>
        <v>16</v>
      </c>
      <c r="K288" s="20">
        <f>COUNTIF(Strecken!E:E,H288)</f>
        <v>1</v>
      </c>
      <c r="L288" s="20" t="s">
        <v>515</v>
      </c>
      <c r="M288" s="20">
        <v>25</v>
      </c>
    </row>
    <row r="289" spans="1:12">
      <c r="A289" t="s">
        <v>84</v>
      </c>
      <c r="B289"/>
      <c r="C289"/>
      <c r="D289"/>
      <c r="E289"/>
      <c r="F289"/>
      <c r="K289">
        <f>SUBTOTAL(109,Tabelle4[Verwendet?])</f>
        <v>25</v>
      </c>
      <c r="L289">
        <f>SUBTOTAL(103,Tabelle4[Kandidat])</f>
        <v>25</v>
      </c>
    </row>
    <row r="290" spans="1:12">
      <c r="L290">
        <f>COUNT(Tabelle4[Kandidat]) + COUNTIF(Tabelle4[Kandidat], "OK")</f>
        <v>0</v>
      </c>
    </row>
    <row r="299" spans="1:12">
      <c r="I299" s="45"/>
    </row>
    <row r="300" spans="1:12">
      <c r="I300" s="45"/>
    </row>
    <row r="301" spans="1:12">
      <c r="I301" s="45"/>
    </row>
    <row r="302" spans="1:12">
      <c r="I302" s="45"/>
    </row>
    <row r="303" spans="1:12">
      <c r="I303" s="45"/>
    </row>
    <row r="304" spans="1:12">
      <c r="I304" s="45"/>
    </row>
    <row r="305" spans="9:9">
      <c r="I305" s="45"/>
    </row>
    <row r="306" spans="9:9">
      <c r="I306" s="45"/>
    </row>
    <row r="307" spans="9:9">
      <c r="I307" s="45"/>
    </row>
  </sheetData>
  <sortState xmlns:xlrd2="http://schemas.microsoft.com/office/spreadsheetml/2017/richdata2" ref="A2:J21">
    <sortCondition descending="1" ref="J2:J21"/>
  </sortState>
  <conditionalFormatting sqref="K1:K1048576">
    <cfRule type="cellIs" dxfId="1" priority="1" operator="greaterThan">
      <formula>0</formula>
    </cfRule>
  </conditionalFormatting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2"/>
  <sheetViews>
    <sheetView topLeftCell="A22" workbookViewId="0">
      <selection activeCell="AG24" sqref="AG24:AK28"/>
    </sheetView>
  </sheetViews>
  <sheetFormatPr baseColWidth="10" defaultRowHeight="15"/>
  <cols>
    <col min="1" max="1" width="22.7109375" customWidth="1"/>
    <col min="3" max="7" width="3.85546875" customWidth="1"/>
    <col min="9" max="13" width="3.85546875" customWidth="1"/>
    <col min="15" max="19" width="3.85546875" customWidth="1"/>
    <col min="21" max="25" width="3.85546875" customWidth="1"/>
    <col min="27" max="31" width="3.85546875" customWidth="1"/>
    <col min="33" max="37" width="3.85546875" customWidth="1"/>
  </cols>
  <sheetData>
    <row r="1" spans="1:37">
      <c r="A1" t="s">
        <v>99</v>
      </c>
      <c r="C1">
        <v>3</v>
      </c>
      <c r="D1">
        <v>4</v>
      </c>
      <c r="E1">
        <v>5</v>
      </c>
      <c r="F1">
        <v>6</v>
      </c>
      <c r="G1">
        <v>7</v>
      </c>
      <c r="I1">
        <v>3</v>
      </c>
      <c r="J1">
        <v>4</v>
      </c>
      <c r="K1">
        <v>5</v>
      </c>
      <c r="L1">
        <v>6</v>
      </c>
      <c r="M1">
        <v>7</v>
      </c>
      <c r="O1">
        <v>3</v>
      </c>
      <c r="P1">
        <v>4</v>
      </c>
      <c r="Q1">
        <v>5</v>
      </c>
      <c r="R1">
        <v>6</v>
      </c>
      <c r="S1">
        <v>7</v>
      </c>
      <c r="U1">
        <v>3</v>
      </c>
      <c r="V1">
        <v>4</v>
      </c>
      <c r="W1">
        <v>5</v>
      </c>
      <c r="X1">
        <v>6</v>
      </c>
      <c r="Y1">
        <v>7</v>
      </c>
      <c r="AA1">
        <v>3</v>
      </c>
      <c r="AB1">
        <v>4</v>
      </c>
      <c r="AC1">
        <v>5</v>
      </c>
      <c r="AD1">
        <v>6</v>
      </c>
      <c r="AE1">
        <v>7</v>
      </c>
      <c r="AG1">
        <v>3</v>
      </c>
      <c r="AH1">
        <v>4</v>
      </c>
      <c r="AI1">
        <v>5</v>
      </c>
      <c r="AJ1">
        <v>6</v>
      </c>
      <c r="AK1">
        <v>7</v>
      </c>
    </row>
    <row r="2" spans="1:37">
      <c r="A2" t="s">
        <v>68</v>
      </c>
      <c r="B2" s="8">
        <v>1</v>
      </c>
      <c r="C2" s="8"/>
      <c r="D2" s="8"/>
      <c r="E2" s="8"/>
      <c r="F2" s="8"/>
      <c r="G2" s="8"/>
      <c r="H2" s="8">
        <v>2</v>
      </c>
      <c r="I2" s="8"/>
      <c r="J2" s="8"/>
      <c r="K2" s="8"/>
      <c r="L2" s="8"/>
      <c r="M2" s="8"/>
      <c r="N2" s="8">
        <v>3</v>
      </c>
      <c r="O2" s="8"/>
      <c r="P2" s="8"/>
      <c r="Q2" s="8"/>
      <c r="R2" s="8"/>
      <c r="S2" s="8"/>
      <c r="T2" s="8">
        <v>4</v>
      </c>
      <c r="U2" s="8"/>
      <c r="V2" s="8"/>
      <c r="W2" s="8"/>
      <c r="X2" s="8"/>
      <c r="Y2" s="8"/>
      <c r="Z2" s="8">
        <v>5</v>
      </c>
      <c r="AA2" s="8"/>
      <c r="AB2" s="8"/>
      <c r="AC2" s="8"/>
      <c r="AD2" s="8"/>
      <c r="AE2" s="8"/>
      <c r="AF2" s="8">
        <v>6</v>
      </c>
      <c r="AG2" s="8"/>
      <c r="AH2" s="8"/>
      <c r="AI2" s="8"/>
      <c r="AJ2" s="8"/>
      <c r="AK2" s="8"/>
    </row>
    <row r="3" spans="1:37">
      <c r="A3" s="8">
        <v>1</v>
      </c>
      <c r="B3">
        <f>$A3*B$2</f>
        <v>1</v>
      </c>
      <c r="C3">
        <f>MOD($B3,C$1)</f>
        <v>1</v>
      </c>
      <c r="D3">
        <f t="shared" ref="D3:G18" si="0">MOD($B3,D$1)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ref="H3:AF18" si="1">$A3*H$2</f>
        <v>2</v>
      </c>
      <c r="I3">
        <f>MOD($H3,I$1)</f>
        <v>2</v>
      </c>
      <c r="J3">
        <f t="shared" ref="J3:M18" si="2">MOD($H3,J$1)</f>
        <v>2</v>
      </c>
      <c r="K3">
        <f t="shared" si="2"/>
        <v>2</v>
      </c>
      <c r="L3">
        <f>MOD($H3,L$1)</f>
        <v>2</v>
      </c>
      <c r="M3">
        <f>MOD($H3,M$1)</f>
        <v>2</v>
      </c>
      <c r="N3">
        <f t="shared" si="1"/>
        <v>3</v>
      </c>
      <c r="O3">
        <f>MOD($N3,O$1)</f>
        <v>0</v>
      </c>
      <c r="P3">
        <f t="shared" ref="P3:S18" si="3">MOD($N3,P$1)</f>
        <v>3</v>
      </c>
      <c r="Q3">
        <f t="shared" si="3"/>
        <v>3</v>
      </c>
      <c r="R3">
        <f>MOD($N3,R$1)</f>
        <v>3</v>
      </c>
      <c r="S3">
        <f>MOD($N3,S$1)</f>
        <v>3</v>
      </c>
      <c r="T3">
        <f t="shared" si="1"/>
        <v>4</v>
      </c>
      <c r="U3">
        <f>MOD($T3,U$1)</f>
        <v>1</v>
      </c>
      <c r="V3">
        <f t="shared" ref="V3:Y18" si="4">MOD($T3,V$1)</f>
        <v>0</v>
      </c>
      <c r="W3">
        <f t="shared" si="4"/>
        <v>4</v>
      </c>
      <c r="X3">
        <f>MOD($T3,X$1)</f>
        <v>4</v>
      </c>
      <c r="Y3">
        <f>MOD($T3,Y$1)</f>
        <v>4</v>
      </c>
      <c r="Z3">
        <f t="shared" si="1"/>
        <v>5</v>
      </c>
      <c r="AA3">
        <f>MOD($Z3,AA$1)</f>
        <v>2</v>
      </c>
      <c r="AB3">
        <f t="shared" ref="AB3:AE18" si="5">MOD($Z3,AB$1)</f>
        <v>1</v>
      </c>
      <c r="AC3">
        <f t="shared" si="5"/>
        <v>0</v>
      </c>
      <c r="AD3">
        <f>MOD($Z3,AD$1)</f>
        <v>5</v>
      </c>
      <c r="AE3">
        <f>MOD($Z3,AE$1)</f>
        <v>5</v>
      </c>
      <c r="AF3">
        <f t="shared" si="1"/>
        <v>6</v>
      </c>
      <c r="AG3">
        <f>MOD($AF3,AG$1)</f>
        <v>0</v>
      </c>
      <c r="AH3">
        <f t="shared" ref="AH3:AK18" si="6">MOD($AF3,AH$1)</f>
        <v>2</v>
      </c>
      <c r="AI3">
        <f t="shared" si="6"/>
        <v>1</v>
      </c>
      <c r="AJ3">
        <f>MOD($AF3,AJ$1)</f>
        <v>0</v>
      </c>
      <c r="AK3">
        <f>MOD($AF3,AK$1)</f>
        <v>6</v>
      </c>
    </row>
    <row r="4" spans="1:37">
      <c r="A4" s="8">
        <v>2</v>
      </c>
      <c r="B4">
        <f t="shared" ref="B4:AF33" si="7">$A4*B$2</f>
        <v>2</v>
      </c>
      <c r="C4">
        <f t="shared" ref="C4:G33" si="8">MOD($B4,C$1)</f>
        <v>2</v>
      </c>
      <c r="D4">
        <f t="shared" si="0"/>
        <v>2</v>
      </c>
      <c r="E4">
        <f t="shared" si="0"/>
        <v>2</v>
      </c>
      <c r="F4">
        <f t="shared" si="0"/>
        <v>2</v>
      </c>
      <c r="G4">
        <f t="shared" si="0"/>
        <v>2</v>
      </c>
      <c r="H4">
        <f t="shared" si="1"/>
        <v>4</v>
      </c>
      <c r="I4">
        <f t="shared" ref="I4:M33" si="9">MOD($H4,I$1)</f>
        <v>1</v>
      </c>
      <c r="J4">
        <f t="shared" si="2"/>
        <v>0</v>
      </c>
      <c r="K4">
        <f t="shared" si="2"/>
        <v>4</v>
      </c>
      <c r="L4">
        <f t="shared" si="2"/>
        <v>4</v>
      </c>
      <c r="M4">
        <f t="shared" si="2"/>
        <v>4</v>
      </c>
      <c r="N4">
        <f t="shared" si="1"/>
        <v>6</v>
      </c>
      <c r="O4">
        <f t="shared" ref="O4:S33" si="10">MOD($N4,O$1)</f>
        <v>0</v>
      </c>
      <c r="P4">
        <f t="shared" si="3"/>
        <v>2</v>
      </c>
      <c r="Q4">
        <f t="shared" si="3"/>
        <v>1</v>
      </c>
      <c r="R4">
        <f t="shared" si="3"/>
        <v>0</v>
      </c>
      <c r="S4">
        <f t="shared" si="3"/>
        <v>6</v>
      </c>
      <c r="T4">
        <f t="shared" si="1"/>
        <v>8</v>
      </c>
      <c r="U4">
        <f t="shared" ref="U4:Y33" si="11">MOD($T4,U$1)</f>
        <v>2</v>
      </c>
      <c r="V4">
        <f t="shared" si="4"/>
        <v>0</v>
      </c>
      <c r="W4">
        <f t="shared" si="4"/>
        <v>3</v>
      </c>
      <c r="X4">
        <f t="shared" si="4"/>
        <v>2</v>
      </c>
      <c r="Y4">
        <f t="shared" si="4"/>
        <v>1</v>
      </c>
      <c r="Z4">
        <f t="shared" si="1"/>
        <v>10</v>
      </c>
      <c r="AA4">
        <f t="shared" ref="AA4:AE33" si="12">MOD($Z4,AA$1)</f>
        <v>1</v>
      </c>
      <c r="AB4">
        <f t="shared" si="5"/>
        <v>2</v>
      </c>
      <c r="AC4">
        <f t="shared" si="5"/>
        <v>0</v>
      </c>
      <c r="AD4">
        <f t="shared" si="5"/>
        <v>4</v>
      </c>
      <c r="AE4">
        <f t="shared" si="5"/>
        <v>3</v>
      </c>
      <c r="AF4">
        <f t="shared" si="1"/>
        <v>12</v>
      </c>
      <c r="AG4">
        <f t="shared" ref="AG4:AK33" si="13">MOD($AF4,AG$1)</f>
        <v>0</v>
      </c>
      <c r="AH4">
        <f t="shared" si="6"/>
        <v>0</v>
      </c>
      <c r="AI4">
        <f t="shared" si="6"/>
        <v>2</v>
      </c>
      <c r="AJ4">
        <f t="shared" si="6"/>
        <v>0</v>
      </c>
      <c r="AK4">
        <f t="shared" si="6"/>
        <v>5</v>
      </c>
    </row>
    <row r="5" spans="1:37">
      <c r="A5" s="8">
        <v>3</v>
      </c>
      <c r="B5">
        <f t="shared" si="7"/>
        <v>3</v>
      </c>
      <c r="C5">
        <f t="shared" si="8"/>
        <v>0</v>
      </c>
      <c r="D5">
        <f t="shared" si="0"/>
        <v>3</v>
      </c>
      <c r="E5">
        <f t="shared" si="0"/>
        <v>3</v>
      </c>
      <c r="F5">
        <f t="shared" si="0"/>
        <v>3</v>
      </c>
      <c r="G5">
        <f t="shared" si="0"/>
        <v>3</v>
      </c>
      <c r="H5">
        <f t="shared" si="1"/>
        <v>6</v>
      </c>
      <c r="I5">
        <f t="shared" si="9"/>
        <v>0</v>
      </c>
      <c r="J5">
        <f t="shared" si="2"/>
        <v>2</v>
      </c>
      <c r="K5">
        <f t="shared" si="2"/>
        <v>1</v>
      </c>
      <c r="L5">
        <f t="shared" si="2"/>
        <v>0</v>
      </c>
      <c r="M5">
        <f t="shared" si="2"/>
        <v>6</v>
      </c>
      <c r="N5">
        <f t="shared" si="1"/>
        <v>9</v>
      </c>
      <c r="O5">
        <f t="shared" si="10"/>
        <v>0</v>
      </c>
      <c r="P5">
        <f t="shared" si="3"/>
        <v>1</v>
      </c>
      <c r="Q5">
        <f t="shared" si="3"/>
        <v>4</v>
      </c>
      <c r="R5">
        <f t="shared" si="3"/>
        <v>3</v>
      </c>
      <c r="S5">
        <f t="shared" si="3"/>
        <v>2</v>
      </c>
      <c r="T5">
        <f t="shared" si="1"/>
        <v>12</v>
      </c>
      <c r="U5">
        <f t="shared" si="11"/>
        <v>0</v>
      </c>
      <c r="V5">
        <f t="shared" si="4"/>
        <v>0</v>
      </c>
      <c r="W5">
        <f t="shared" si="4"/>
        <v>2</v>
      </c>
      <c r="X5">
        <f t="shared" si="4"/>
        <v>0</v>
      </c>
      <c r="Y5">
        <f t="shared" si="4"/>
        <v>5</v>
      </c>
      <c r="Z5">
        <f t="shared" si="1"/>
        <v>15</v>
      </c>
      <c r="AA5">
        <f t="shared" si="12"/>
        <v>0</v>
      </c>
      <c r="AB5">
        <f t="shared" si="5"/>
        <v>3</v>
      </c>
      <c r="AC5">
        <f t="shared" si="5"/>
        <v>0</v>
      </c>
      <c r="AD5">
        <f t="shared" si="5"/>
        <v>3</v>
      </c>
      <c r="AE5">
        <f t="shared" si="5"/>
        <v>1</v>
      </c>
      <c r="AF5">
        <f t="shared" si="1"/>
        <v>18</v>
      </c>
      <c r="AG5">
        <f t="shared" si="13"/>
        <v>0</v>
      </c>
      <c r="AH5">
        <f t="shared" si="6"/>
        <v>2</v>
      </c>
      <c r="AI5">
        <f t="shared" si="6"/>
        <v>3</v>
      </c>
      <c r="AJ5">
        <f t="shared" si="6"/>
        <v>0</v>
      </c>
      <c r="AK5">
        <f t="shared" si="6"/>
        <v>4</v>
      </c>
    </row>
    <row r="6" spans="1:37">
      <c r="A6" s="8">
        <v>4</v>
      </c>
      <c r="B6">
        <f t="shared" si="7"/>
        <v>4</v>
      </c>
      <c r="C6">
        <f t="shared" si="8"/>
        <v>1</v>
      </c>
      <c r="D6">
        <f t="shared" si="0"/>
        <v>0</v>
      </c>
      <c r="E6">
        <f t="shared" si="0"/>
        <v>4</v>
      </c>
      <c r="F6">
        <f t="shared" si="0"/>
        <v>4</v>
      </c>
      <c r="G6">
        <f t="shared" si="0"/>
        <v>4</v>
      </c>
      <c r="H6">
        <f t="shared" si="1"/>
        <v>8</v>
      </c>
      <c r="I6">
        <f t="shared" si="9"/>
        <v>2</v>
      </c>
      <c r="J6">
        <f t="shared" si="2"/>
        <v>0</v>
      </c>
      <c r="K6">
        <f t="shared" si="2"/>
        <v>3</v>
      </c>
      <c r="L6">
        <f t="shared" si="2"/>
        <v>2</v>
      </c>
      <c r="M6">
        <f t="shared" si="2"/>
        <v>1</v>
      </c>
      <c r="N6">
        <f t="shared" si="1"/>
        <v>12</v>
      </c>
      <c r="O6">
        <f t="shared" si="10"/>
        <v>0</v>
      </c>
      <c r="P6">
        <f t="shared" si="3"/>
        <v>0</v>
      </c>
      <c r="Q6">
        <f t="shared" si="3"/>
        <v>2</v>
      </c>
      <c r="R6">
        <f t="shared" si="3"/>
        <v>0</v>
      </c>
      <c r="S6">
        <f t="shared" si="3"/>
        <v>5</v>
      </c>
      <c r="T6">
        <f t="shared" si="1"/>
        <v>16</v>
      </c>
      <c r="U6">
        <f t="shared" si="11"/>
        <v>1</v>
      </c>
      <c r="V6">
        <f t="shared" si="4"/>
        <v>0</v>
      </c>
      <c r="W6">
        <f t="shared" si="4"/>
        <v>1</v>
      </c>
      <c r="X6">
        <f t="shared" si="4"/>
        <v>4</v>
      </c>
      <c r="Y6">
        <f t="shared" si="4"/>
        <v>2</v>
      </c>
      <c r="Z6">
        <f t="shared" si="1"/>
        <v>20</v>
      </c>
      <c r="AA6">
        <f t="shared" si="12"/>
        <v>2</v>
      </c>
      <c r="AB6">
        <f t="shared" si="5"/>
        <v>0</v>
      </c>
      <c r="AC6">
        <f t="shared" si="5"/>
        <v>0</v>
      </c>
      <c r="AD6">
        <f t="shared" si="5"/>
        <v>2</v>
      </c>
      <c r="AE6">
        <f t="shared" si="5"/>
        <v>6</v>
      </c>
      <c r="AF6">
        <f t="shared" si="1"/>
        <v>24</v>
      </c>
      <c r="AG6">
        <f t="shared" si="13"/>
        <v>0</v>
      </c>
      <c r="AH6">
        <f t="shared" si="6"/>
        <v>0</v>
      </c>
      <c r="AI6">
        <f t="shared" si="6"/>
        <v>4</v>
      </c>
      <c r="AJ6">
        <f t="shared" si="6"/>
        <v>0</v>
      </c>
      <c r="AK6">
        <f t="shared" si="6"/>
        <v>3</v>
      </c>
    </row>
    <row r="7" spans="1:37">
      <c r="A7" s="8">
        <v>5</v>
      </c>
      <c r="B7">
        <f t="shared" si="7"/>
        <v>5</v>
      </c>
      <c r="C7">
        <f t="shared" si="8"/>
        <v>2</v>
      </c>
      <c r="D7">
        <f t="shared" si="0"/>
        <v>1</v>
      </c>
      <c r="E7">
        <f t="shared" si="0"/>
        <v>0</v>
      </c>
      <c r="F7">
        <f t="shared" si="0"/>
        <v>5</v>
      </c>
      <c r="G7">
        <f t="shared" si="0"/>
        <v>5</v>
      </c>
      <c r="H7">
        <f t="shared" si="1"/>
        <v>10</v>
      </c>
      <c r="I7">
        <f t="shared" si="9"/>
        <v>1</v>
      </c>
      <c r="J7">
        <f t="shared" si="2"/>
        <v>2</v>
      </c>
      <c r="K7">
        <f t="shared" si="2"/>
        <v>0</v>
      </c>
      <c r="L7">
        <f t="shared" si="2"/>
        <v>4</v>
      </c>
      <c r="M7">
        <f t="shared" si="2"/>
        <v>3</v>
      </c>
      <c r="N7">
        <f t="shared" si="1"/>
        <v>15</v>
      </c>
      <c r="O7">
        <f t="shared" si="10"/>
        <v>0</v>
      </c>
      <c r="P7">
        <f t="shared" si="3"/>
        <v>3</v>
      </c>
      <c r="Q7">
        <f t="shared" si="3"/>
        <v>0</v>
      </c>
      <c r="R7">
        <f t="shared" si="3"/>
        <v>3</v>
      </c>
      <c r="S7">
        <f t="shared" si="3"/>
        <v>1</v>
      </c>
      <c r="T7">
        <f t="shared" si="1"/>
        <v>20</v>
      </c>
      <c r="U7">
        <f t="shared" si="11"/>
        <v>2</v>
      </c>
      <c r="V7">
        <f t="shared" si="4"/>
        <v>0</v>
      </c>
      <c r="W7">
        <f t="shared" si="4"/>
        <v>0</v>
      </c>
      <c r="X7">
        <f t="shared" si="4"/>
        <v>2</v>
      </c>
      <c r="Y7">
        <f t="shared" si="4"/>
        <v>6</v>
      </c>
      <c r="Z7">
        <f t="shared" si="1"/>
        <v>25</v>
      </c>
      <c r="AA7">
        <f t="shared" si="12"/>
        <v>1</v>
      </c>
      <c r="AB7">
        <f t="shared" si="5"/>
        <v>1</v>
      </c>
      <c r="AC7">
        <f t="shared" si="5"/>
        <v>0</v>
      </c>
      <c r="AD7">
        <f t="shared" si="5"/>
        <v>1</v>
      </c>
      <c r="AE7">
        <f t="shared" si="5"/>
        <v>4</v>
      </c>
      <c r="AF7">
        <f t="shared" si="1"/>
        <v>30</v>
      </c>
      <c r="AG7">
        <f t="shared" si="13"/>
        <v>0</v>
      </c>
      <c r="AH7">
        <f t="shared" si="6"/>
        <v>2</v>
      </c>
      <c r="AI7">
        <f t="shared" si="6"/>
        <v>0</v>
      </c>
      <c r="AJ7">
        <f t="shared" si="6"/>
        <v>0</v>
      </c>
      <c r="AK7">
        <f t="shared" si="6"/>
        <v>2</v>
      </c>
    </row>
    <row r="8" spans="1:37">
      <c r="A8" s="8">
        <v>6</v>
      </c>
      <c r="B8">
        <f t="shared" si="7"/>
        <v>6</v>
      </c>
      <c r="C8">
        <f t="shared" si="8"/>
        <v>0</v>
      </c>
      <c r="D8">
        <f t="shared" si="0"/>
        <v>2</v>
      </c>
      <c r="E8">
        <f t="shared" si="0"/>
        <v>1</v>
      </c>
      <c r="F8">
        <f t="shared" si="0"/>
        <v>0</v>
      </c>
      <c r="G8">
        <f t="shared" si="0"/>
        <v>6</v>
      </c>
      <c r="H8">
        <f t="shared" si="1"/>
        <v>12</v>
      </c>
      <c r="I8">
        <f t="shared" si="9"/>
        <v>0</v>
      </c>
      <c r="J8">
        <f t="shared" si="2"/>
        <v>0</v>
      </c>
      <c r="K8">
        <f t="shared" si="2"/>
        <v>2</v>
      </c>
      <c r="L8">
        <f t="shared" si="2"/>
        <v>0</v>
      </c>
      <c r="M8">
        <f t="shared" si="2"/>
        <v>5</v>
      </c>
      <c r="N8">
        <f t="shared" si="1"/>
        <v>18</v>
      </c>
      <c r="O8">
        <f t="shared" si="10"/>
        <v>0</v>
      </c>
      <c r="P8">
        <f t="shared" si="3"/>
        <v>2</v>
      </c>
      <c r="Q8">
        <f t="shared" si="3"/>
        <v>3</v>
      </c>
      <c r="R8">
        <f t="shared" si="3"/>
        <v>0</v>
      </c>
      <c r="S8">
        <f t="shared" si="3"/>
        <v>4</v>
      </c>
      <c r="T8">
        <f t="shared" si="1"/>
        <v>24</v>
      </c>
      <c r="U8">
        <f t="shared" si="11"/>
        <v>0</v>
      </c>
      <c r="V8">
        <f t="shared" si="4"/>
        <v>0</v>
      </c>
      <c r="W8">
        <f t="shared" si="4"/>
        <v>4</v>
      </c>
      <c r="X8">
        <f t="shared" si="4"/>
        <v>0</v>
      </c>
      <c r="Y8">
        <f t="shared" si="4"/>
        <v>3</v>
      </c>
      <c r="Z8">
        <f t="shared" si="1"/>
        <v>30</v>
      </c>
      <c r="AA8">
        <f t="shared" si="12"/>
        <v>0</v>
      </c>
      <c r="AB8">
        <f t="shared" si="5"/>
        <v>2</v>
      </c>
      <c r="AC8">
        <f t="shared" si="5"/>
        <v>0</v>
      </c>
      <c r="AD8">
        <f t="shared" si="5"/>
        <v>0</v>
      </c>
      <c r="AE8">
        <f t="shared" si="5"/>
        <v>2</v>
      </c>
      <c r="AF8">
        <f t="shared" si="1"/>
        <v>36</v>
      </c>
      <c r="AG8">
        <f t="shared" si="13"/>
        <v>0</v>
      </c>
      <c r="AH8">
        <f t="shared" si="6"/>
        <v>0</v>
      </c>
      <c r="AI8">
        <f t="shared" si="6"/>
        <v>1</v>
      </c>
      <c r="AJ8">
        <f t="shared" si="6"/>
        <v>0</v>
      </c>
      <c r="AK8">
        <f t="shared" si="6"/>
        <v>1</v>
      </c>
    </row>
    <row r="9" spans="1:37">
      <c r="A9" s="8">
        <v>7</v>
      </c>
      <c r="B9">
        <f t="shared" si="7"/>
        <v>7</v>
      </c>
      <c r="C9">
        <f t="shared" si="8"/>
        <v>1</v>
      </c>
      <c r="D9">
        <f t="shared" si="0"/>
        <v>3</v>
      </c>
      <c r="E9">
        <f t="shared" si="0"/>
        <v>2</v>
      </c>
      <c r="F9">
        <f t="shared" si="0"/>
        <v>1</v>
      </c>
      <c r="G9">
        <f t="shared" si="0"/>
        <v>0</v>
      </c>
      <c r="H9">
        <f t="shared" si="1"/>
        <v>14</v>
      </c>
      <c r="I9">
        <f t="shared" si="9"/>
        <v>2</v>
      </c>
      <c r="J9">
        <f t="shared" si="2"/>
        <v>2</v>
      </c>
      <c r="K9">
        <f t="shared" si="2"/>
        <v>4</v>
      </c>
      <c r="L9">
        <f t="shared" si="2"/>
        <v>2</v>
      </c>
      <c r="M9">
        <f t="shared" si="2"/>
        <v>0</v>
      </c>
      <c r="N9">
        <f t="shared" si="1"/>
        <v>21</v>
      </c>
      <c r="O9">
        <f t="shared" si="10"/>
        <v>0</v>
      </c>
      <c r="P9">
        <f t="shared" si="3"/>
        <v>1</v>
      </c>
      <c r="Q9">
        <f t="shared" si="3"/>
        <v>1</v>
      </c>
      <c r="R9">
        <f t="shared" si="3"/>
        <v>3</v>
      </c>
      <c r="S9">
        <f t="shared" si="3"/>
        <v>0</v>
      </c>
      <c r="T9">
        <f t="shared" si="1"/>
        <v>28</v>
      </c>
      <c r="U9">
        <f t="shared" si="11"/>
        <v>1</v>
      </c>
      <c r="V9">
        <f t="shared" si="4"/>
        <v>0</v>
      </c>
      <c r="W9">
        <f t="shared" si="4"/>
        <v>3</v>
      </c>
      <c r="X9">
        <f t="shared" si="4"/>
        <v>4</v>
      </c>
      <c r="Y9">
        <f t="shared" si="4"/>
        <v>0</v>
      </c>
      <c r="Z9">
        <f t="shared" si="1"/>
        <v>35</v>
      </c>
      <c r="AA9">
        <f t="shared" si="12"/>
        <v>2</v>
      </c>
      <c r="AB9">
        <f t="shared" si="5"/>
        <v>3</v>
      </c>
      <c r="AC9">
        <f t="shared" si="5"/>
        <v>0</v>
      </c>
      <c r="AD9">
        <f t="shared" si="5"/>
        <v>5</v>
      </c>
      <c r="AE9">
        <f t="shared" si="5"/>
        <v>0</v>
      </c>
      <c r="AF9">
        <f t="shared" si="1"/>
        <v>42</v>
      </c>
      <c r="AG9">
        <f t="shared" si="13"/>
        <v>0</v>
      </c>
      <c r="AH9">
        <f t="shared" si="6"/>
        <v>2</v>
      </c>
      <c r="AI9">
        <f t="shared" si="6"/>
        <v>2</v>
      </c>
      <c r="AJ9">
        <f t="shared" si="6"/>
        <v>0</v>
      </c>
      <c r="AK9">
        <f t="shared" si="6"/>
        <v>0</v>
      </c>
    </row>
    <row r="10" spans="1:37">
      <c r="A10" s="8">
        <v>8</v>
      </c>
      <c r="B10">
        <f t="shared" si="7"/>
        <v>8</v>
      </c>
      <c r="C10">
        <f t="shared" si="8"/>
        <v>2</v>
      </c>
      <c r="D10">
        <f t="shared" si="0"/>
        <v>0</v>
      </c>
      <c r="E10">
        <f t="shared" si="0"/>
        <v>3</v>
      </c>
      <c r="F10">
        <f t="shared" si="0"/>
        <v>2</v>
      </c>
      <c r="G10">
        <f t="shared" si="0"/>
        <v>1</v>
      </c>
      <c r="H10">
        <f t="shared" si="1"/>
        <v>16</v>
      </c>
      <c r="I10">
        <f t="shared" si="9"/>
        <v>1</v>
      </c>
      <c r="J10">
        <f t="shared" si="2"/>
        <v>0</v>
      </c>
      <c r="K10">
        <f t="shared" si="2"/>
        <v>1</v>
      </c>
      <c r="L10">
        <f t="shared" si="2"/>
        <v>4</v>
      </c>
      <c r="M10">
        <f t="shared" si="2"/>
        <v>2</v>
      </c>
      <c r="N10">
        <f t="shared" si="1"/>
        <v>24</v>
      </c>
      <c r="O10">
        <f t="shared" si="10"/>
        <v>0</v>
      </c>
      <c r="P10">
        <f t="shared" si="3"/>
        <v>0</v>
      </c>
      <c r="Q10">
        <f t="shared" si="3"/>
        <v>4</v>
      </c>
      <c r="R10">
        <f t="shared" si="3"/>
        <v>0</v>
      </c>
      <c r="S10">
        <f t="shared" si="3"/>
        <v>3</v>
      </c>
      <c r="T10">
        <f t="shared" si="1"/>
        <v>32</v>
      </c>
      <c r="U10">
        <f t="shared" si="11"/>
        <v>2</v>
      </c>
      <c r="V10">
        <f t="shared" si="4"/>
        <v>0</v>
      </c>
      <c r="W10">
        <f t="shared" si="4"/>
        <v>2</v>
      </c>
      <c r="X10">
        <f t="shared" si="4"/>
        <v>2</v>
      </c>
      <c r="Y10">
        <f t="shared" si="4"/>
        <v>4</v>
      </c>
      <c r="Z10">
        <f t="shared" si="1"/>
        <v>40</v>
      </c>
      <c r="AA10">
        <f t="shared" si="12"/>
        <v>1</v>
      </c>
      <c r="AB10">
        <f t="shared" si="5"/>
        <v>0</v>
      </c>
      <c r="AC10">
        <f t="shared" si="5"/>
        <v>0</v>
      </c>
      <c r="AD10">
        <f t="shared" si="5"/>
        <v>4</v>
      </c>
      <c r="AE10">
        <f t="shared" si="5"/>
        <v>5</v>
      </c>
      <c r="AF10">
        <f t="shared" si="1"/>
        <v>48</v>
      </c>
      <c r="AG10">
        <f t="shared" si="13"/>
        <v>0</v>
      </c>
      <c r="AH10">
        <f t="shared" si="6"/>
        <v>0</v>
      </c>
      <c r="AI10">
        <f t="shared" si="6"/>
        <v>3</v>
      </c>
      <c r="AJ10">
        <f t="shared" si="6"/>
        <v>0</v>
      </c>
      <c r="AK10">
        <f t="shared" si="6"/>
        <v>6</v>
      </c>
    </row>
    <row r="11" spans="1:37">
      <c r="A11" s="8">
        <v>9</v>
      </c>
      <c r="B11">
        <f t="shared" si="7"/>
        <v>9</v>
      </c>
      <c r="C11">
        <f t="shared" si="8"/>
        <v>0</v>
      </c>
      <c r="D11">
        <f t="shared" si="0"/>
        <v>1</v>
      </c>
      <c r="E11">
        <f t="shared" si="0"/>
        <v>4</v>
      </c>
      <c r="F11">
        <f t="shared" si="0"/>
        <v>3</v>
      </c>
      <c r="G11">
        <f t="shared" si="0"/>
        <v>2</v>
      </c>
      <c r="H11">
        <f t="shared" si="1"/>
        <v>18</v>
      </c>
      <c r="I11">
        <f t="shared" si="9"/>
        <v>0</v>
      </c>
      <c r="J11">
        <f t="shared" si="2"/>
        <v>2</v>
      </c>
      <c r="K11">
        <f t="shared" si="2"/>
        <v>3</v>
      </c>
      <c r="L11">
        <f t="shared" si="2"/>
        <v>0</v>
      </c>
      <c r="M11">
        <f t="shared" si="2"/>
        <v>4</v>
      </c>
      <c r="N11">
        <f t="shared" si="1"/>
        <v>27</v>
      </c>
      <c r="O11">
        <f t="shared" si="10"/>
        <v>0</v>
      </c>
      <c r="P11">
        <f t="shared" si="3"/>
        <v>3</v>
      </c>
      <c r="Q11">
        <f t="shared" si="3"/>
        <v>2</v>
      </c>
      <c r="R11">
        <f t="shared" si="3"/>
        <v>3</v>
      </c>
      <c r="S11">
        <f t="shared" si="3"/>
        <v>6</v>
      </c>
      <c r="T11">
        <f t="shared" si="1"/>
        <v>36</v>
      </c>
      <c r="U11">
        <f t="shared" si="11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1</v>
      </c>
      <c r="Z11">
        <f t="shared" si="1"/>
        <v>45</v>
      </c>
      <c r="AA11">
        <f t="shared" si="12"/>
        <v>0</v>
      </c>
      <c r="AB11">
        <f t="shared" si="5"/>
        <v>1</v>
      </c>
      <c r="AC11">
        <f t="shared" si="5"/>
        <v>0</v>
      </c>
      <c r="AD11">
        <f t="shared" si="5"/>
        <v>3</v>
      </c>
      <c r="AE11">
        <f t="shared" si="5"/>
        <v>3</v>
      </c>
      <c r="AF11">
        <f t="shared" si="1"/>
        <v>54</v>
      </c>
      <c r="AG11">
        <f t="shared" si="13"/>
        <v>0</v>
      </c>
      <c r="AH11">
        <f t="shared" si="6"/>
        <v>2</v>
      </c>
      <c r="AI11">
        <f t="shared" si="6"/>
        <v>4</v>
      </c>
      <c r="AJ11">
        <f t="shared" si="6"/>
        <v>0</v>
      </c>
      <c r="AK11">
        <f t="shared" si="6"/>
        <v>5</v>
      </c>
    </row>
    <row r="12" spans="1:37">
      <c r="A12" s="8">
        <v>10</v>
      </c>
      <c r="B12">
        <f t="shared" si="7"/>
        <v>10</v>
      </c>
      <c r="C12">
        <f t="shared" si="8"/>
        <v>1</v>
      </c>
      <c r="D12">
        <f t="shared" si="0"/>
        <v>2</v>
      </c>
      <c r="E12">
        <f t="shared" si="0"/>
        <v>0</v>
      </c>
      <c r="F12">
        <f t="shared" si="0"/>
        <v>4</v>
      </c>
      <c r="G12">
        <f t="shared" si="0"/>
        <v>3</v>
      </c>
      <c r="H12">
        <f t="shared" si="1"/>
        <v>20</v>
      </c>
      <c r="I12">
        <f t="shared" si="9"/>
        <v>2</v>
      </c>
      <c r="J12">
        <f t="shared" si="2"/>
        <v>0</v>
      </c>
      <c r="K12">
        <f t="shared" si="2"/>
        <v>0</v>
      </c>
      <c r="L12">
        <f t="shared" si="2"/>
        <v>2</v>
      </c>
      <c r="M12">
        <f t="shared" si="2"/>
        <v>6</v>
      </c>
      <c r="N12">
        <f t="shared" si="1"/>
        <v>30</v>
      </c>
      <c r="O12">
        <f t="shared" si="10"/>
        <v>0</v>
      </c>
      <c r="P12">
        <f t="shared" si="3"/>
        <v>2</v>
      </c>
      <c r="Q12">
        <f t="shared" si="3"/>
        <v>0</v>
      </c>
      <c r="R12">
        <f t="shared" si="3"/>
        <v>0</v>
      </c>
      <c r="S12">
        <f t="shared" si="3"/>
        <v>2</v>
      </c>
      <c r="T12">
        <f t="shared" si="1"/>
        <v>40</v>
      </c>
      <c r="U12">
        <f t="shared" si="11"/>
        <v>1</v>
      </c>
      <c r="V12">
        <f t="shared" si="4"/>
        <v>0</v>
      </c>
      <c r="W12">
        <f t="shared" si="4"/>
        <v>0</v>
      </c>
      <c r="X12">
        <f t="shared" si="4"/>
        <v>4</v>
      </c>
      <c r="Y12">
        <f t="shared" si="4"/>
        <v>5</v>
      </c>
      <c r="Z12">
        <f t="shared" si="1"/>
        <v>50</v>
      </c>
      <c r="AA12">
        <f t="shared" si="12"/>
        <v>2</v>
      </c>
      <c r="AB12">
        <f t="shared" si="5"/>
        <v>2</v>
      </c>
      <c r="AC12">
        <f t="shared" si="5"/>
        <v>0</v>
      </c>
      <c r="AD12">
        <f t="shared" si="5"/>
        <v>2</v>
      </c>
      <c r="AE12">
        <f t="shared" si="5"/>
        <v>1</v>
      </c>
      <c r="AF12">
        <f t="shared" si="1"/>
        <v>60</v>
      </c>
      <c r="AG12">
        <f t="shared" si="13"/>
        <v>0</v>
      </c>
      <c r="AH12">
        <f t="shared" si="6"/>
        <v>0</v>
      </c>
      <c r="AI12">
        <f t="shared" si="6"/>
        <v>0</v>
      </c>
      <c r="AJ12">
        <f t="shared" si="6"/>
        <v>0</v>
      </c>
      <c r="AK12">
        <f t="shared" si="6"/>
        <v>4</v>
      </c>
    </row>
    <row r="13" spans="1:37">
      <c r="A13" s="8">
        <v>11</v>
      </c>
      <c r="B13">
        <f t="shared" si="7"/>
        <v>11</v>
      </c>
      <c r="C13">
        <f t="shared" si="8"/>
        <v>2</v>
      </c>
      <c r="D13">
        <f t="shared" si="0"/>
        <v>3</v>
      </c>
      <c r="E13">
        <f t="shared" si="0"/>
        <v>1</v>
      </c>
      <c r="F13">
        <f t="shared" si="0"/>
        <v>5</v>
      </c>
      <c r="G13">
        <f t="shared" si="0"/>
        <v>4</v>
      </c>
      <c r="H13">
        <f t="shared" si="1"/>
        <v>22</v>
      </c>
      <c r="I13">
        <f t="shared" si="9"/>
        <v>1</v>
      </c>
      <c r="J13">
        <f t="shared" si="2"/>
        <v>2</v>
      </c>
      <c r="K13">
        <f t="shared" si="2"/>
        <v>2</v>
      </c>
      <c r="L13">
        <f t="shared" si="2"/>
        <v>4</v>
      </c>
      <c r="M13">
        <f t="shared" si="2"/>
        <v>1</v>
      </c>
      <c r="N13">
        <f t="shared" si="1"/>
        <v>33</v>
      </c>
      <c r="O13">
        <f t="shared" si="10"/>
        <v>0</v>
      </c>
      <c r="P13">
        <f t="shared" si="3"/>
        <v>1</v>
      </c>
      <c r="Q13">
        <f t="shared" si="3"/>
        <v>3</v>
      </c>
      <c r="R13">
        <f t="shared" si="3"/>
        <v>3</v>
      </c>
      <c r="S13">
        <f t="shared" si="3"/>
        <v>5</v>
      </c>
      <c r="T13">
        <f t="shared" si="1"/>
        <v>44</v>
      </c>
      <c r="U13">
        <f t="shared" si="11"/>
        <v>2</v>
      </c>
      <c r="V13">
        <f t="shared" si="4"/>
        <v>0</v>
      </c>
      <c r="W13">
        <f t="shared" si="4"/>
        <v>4</v>
      </c>
      <c r="X13">
        <f t="shared" si="4"/>
        <v>2</v>
      </c>
      <c r="Y13">
        <f t="shared" si="4"/>
        <v>2</v>
      </c>
      <c r="Z13">
        <f t="shared" si="1"/>
        <v>55</v>
      </c>
      <c r="AA13">
        <f t="shared" si="12"/>
        <v>1</v>
      </c>
      <c r="AB13">
        <f t="shared" si="5"/>
        <v>3</v>
      </c>
      <c r="AC13">
        <f t="shared" si="5"/>
        <v>0</v>
      </c>
      <c r="AD13">
        <f t="shared" si="5"/>
        <v>1</v>
      </c>
      <c r="AE13">
        <f t="shared" si="5"/>
        <v>6</v>
      </c>
      <c r="AF13">
        <f t="shared" si="1"/>
        <v>66</v>
      </c>
      <c r="AG13">
        <f t="shared" si="13"/>
        <v>0</v>
      </c>
      <c r="AH13">
        <f t="shared" si="6"/>
        <v>2</v>
      </c>
      <c r="AI13">
        <f t="shared" si="6"/>
        <v>1</v>
      </c>
      <c r="AJ13">
        <f t="shared" si="6"/>
        <v>0</v>
      </c>
      <c r="AK13">
        <f t="shared" si="6"/>
        <v>3</v>
      </c>
    </row>
    <row r="14" spans="1:37">
      <c r="A14" s="8">
        <v>12</v>
      </c>
      <c r="B14">
        <f t="shared" si="7"/>
        <v>12</v>
      </c>
      <c r="C14">
        <f t="shared" si="8"/>
        <v>0</v>
      </c>
      <c r="D14">
        <f t="shared" si="0"/>
        <v>0</v>
      </c>
      <c r="E14">
        <f t="shared" si="0"/>
        <v>2</v>
      </c>
      <c r="F14">
        <f t="shared" si="0"/>
        <v>0</v>
      </c>
      <c r="G14">
        <f t="shared" si="0"/>
        <v>5</v>
      </c>
      <c r="H14">
        <f t="shared" si="1"/>
        <v>24</v>
      </c>
      <c r="I14">
        <f t="shared" si="9"/>
        <v>0</v>
      </c>
      <c r="J14">
        <f t="shared" si="2"/>
        <v>0</v>
      </c>
      <c r="K14">
        <f t="shared" si="2"/>
        <v>4</v>
      </c>
      <c r="L14">
        <f t="shared" si="2"/>
        <v>0</v>
      </c>
      <c r="M14">
        <f t="shared" si="2"/>
        <v>3</v>
      </c>
      <c r="N14">
        <f t="shared" si="1"/>
        <v>36</v>
      </c>
      <c r="O14">
        <f t="shared" si="10"/>
        <v>0</v>
      </c>
      <c r="P14">
        <f t="shared" si="3"/>
        <v>0</v>
      </c>
      <c r="Q14">
        <f t="shared" si="3"/>
        <v>1</v>
      </c>
      <c r="R14">
        <f t="shared" si="3"/>
        <v>0</v>
      </c>
      <c r="S14">
        <f t="shared" si="3"/>
        <v>1</v>
      </c>
      <c r="T14">
        <f t="shared" si="1"/>
        <v>48</v>
      </c>
      <c r="U14">
        <f t="shared" si="11"/>
        <v>0</v>
      </c>
      <c r="V14">
        <f t="shared" si="4"/>
        <v>0</v>
      </c>
      <c r="W14">
        <f t="shared" si="4"/>
        <v>3</v>
      </c>
      <c r="X14">
        <f t="shared" si="4"/>
        <v>0</v>
      </c>
      <c r="Y14">
        <f t="shared" si="4"/>
        <v>6</v>
      </c>
      <c r="Z14">
        <f t="shared" si="1"/>
        <v>60</v>
      </c>
      <c r="AA14">
        <f t="shared" si="12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4</v>
      </c>
      <c r="AF14">
        <f t="shared" si="1"/>
        <v>72</v>
      </c>
      <c r="AG14">
        <f t="shared" si="13"/>
        <v>0</v>
      </c>
      <c r="AH14">
        <f t="shared" si="6"/>
        <v>0</v>
      </c>
      <c r="AI14">
        <f t="shared" si="6"/>
        <v>2</v>
      </c>
      <c r="AJ14">
        <f t="shared" si="6"/>
        <v>0</v>
      </c>
      <c r="AK14">
        <f t="shared" si="6"/>
        <v>2</v>
      </c>
    </row>
    <row r="15" spans="1:37">
      <c r="A15" s="8">
        <v>13</v>
      </c>
      <c r="B15">
        <f t="shared" si="7"/>
        <v>13</v>
      </c>
      <c r="C15">
        <f t="shared" si="8"/>
        <v>1</v>
      </c>
      <c r="D15">
        <f t="shared" si="0"/>
        <v>1</v>
      </c>
      <c r="E15">
        <f t="shared" si="0"/>
        <v>3</v>
      </c>
      <c r="F15">
        <f t="shared" si="0"/>
        <v>1</v>
      </c>
      <c r="G15">
        <f t="shared" si="0"/>
        <v>6</v>
      </c>
      <c r="H15">
        <f t="shared" si="1"/>
        <v>26</v>
      </c>
      <c r="I15">
        <f t="shared" si="9"/>
        <v>2</v>
      </c>
      <c r="J15">
        <f t="shared" si="2"/>
        <v>2</v>
      </c>
      <c r="K15">
        <f t="shared" si="2"/>
        <v>1</v>
      </c>
      <c r="L15">
        <f t="shared" si="2"/>
        <v>2</v>
      </c>
      <c r="M15">
        <f t="shared" si="2"/>
        <v>5</v>
      </c>
      <c r="N15">
        <f t="shared" si="1"/>
        <v>39</v>
      </c>
      <c r="O15">
        <f t="shared" si="10"/>
        <v>0</v>
      </c>
      <c r="P15">
        <f t="shared" si="3"/>
        <v>3</v>
      </c>
      <c r="Q15">
        <f t="shared" si="3"/>
        <v>4</v>
      </c>
      <c r="R15">
        <f t="shared" si="3"/>
        <v>3</v>
      </c>
      <c r="S15">
        <f t="shared" si="3"/>
        <v>4</v>
      </c>
      <c r="T15">
        <f t="shared" si="1"/>
        <v>52</v>
      </c>
      <c r="U15">
        <f t="shared" si="11"/>
        <v>1</v>
      </c>
      <c r="V15">
        <f t="shared" si="4"/>
        <v>0</v>
      </c>
      <c r="W15">
        <f t="shared" si="4"/>
        <v>2</v>
      </c>
      <c r="X15">
        <f t="shared" si="4"/>
        <v>4</v>
      </c>
      <c r="Y15">
        <f t="shared" si="4"/>
        <v>3</v>
      </c>
      <c r="Z15">
        <f t="shared" si="1"/>
        <v>65</v>
      </c>
      <c r="AA15">
        <f t="shared" si="12"/>
        <v>2</v>
      </c>
      <c r="AB15">
        <f t="shared" si="5"/>
        <v>1</v>
      </c>
      <c r="AC15">
        <f t="shared" si="5"/>
        <v>0</v>
      </c>
      <c r="AD15">
        <f t="shared" si="5"/>
        <v>5</v>
      </c>
      <c r="AE15">
        <f t="shared" si="5"/>
        <v>2</v>
      </c>
      <c r="AF15">
        <f t="shared" si="1"/>
        <v>78</v>
      </c>
      <c r="AG15">
        <f t="shared" si="13"/>
        <v>0</v>
      </c>
      <c r="AH15">
        <f t="shared" si="6"/>
        <v>2</v>
      </c>
      <c r="AI15">
        <f t="shared" si="6"/>
        <v>3</v>
      </c>
      <c r="AJ15">
        <f t="shared" si="6"/>
        <v>0</v>
      </c>
      <c r="AK15">
        <f t="shared" si="6"/>
        <v>1</v>
      </c>
    </row>
    <row r="16" spans="1:37">
      <c r="A16" s="8">
        <v>14</v>
      </c>
      <c r="B16">
        <f t="shared" si="7"/>
        <v>14</v>
      </c>
      <c r="C16">
        <f t="shared" si="8"/>
        <v>2</v>
      </c>
      <c r="D16">
        <f t="shared" si="0"/>
        <v>2</v>
      </c>
      <c r="E16">
        <f t="shared" si="0"/>
        <v>4</v>
      </c>
      <c r="F16">
        <f t="shared" si="0"/>
        <v>2</v>
      </c>
      <c r="G16">
        <f t="shared" si="0"/>
        <v>0</v>
      </c>
      <c r="H16">
        <f t="shared" si="1"/>
        <v>28</v>
      </c>
      <c r="I16">
        <f t="shared" si="9"/>
        <v>1</v>
      </c>
      <c r="J16">
        <f t="shared" si="2"/>
        <v>0</v>
      </c>
      <c r="K16">
        <f t="shared" si="2"/>
        <v>3</v>
      </c>
      <c r="L16">
        <f t="shared" si="2"/>
        <v>4</v>
      </c>
      <c r="M16">
        <f t="shared" si="2"/>
        <v>0</v>
      </c>
      <c r="N16">
        <f t="shared" si="1"/>
        <v>42</v>
      </c>
      <c r="O16">
        <f t="shared" si="10"/>
        <v>0</v>
      </c>
      <c r="P16">
        <f t="shared" si="3"/>
        <v>2</v>
      </c>
      <c r="Q16">
        <f t="shared" si="3"/>
        <v>2</v>
      </c>
      <c r="R16">
        <f t="shared" si="3"/>
        <v>0</v>
      </c>
      <c r="S16">
        <f t="shared" si="3"/>
        <v>0</v>
      </c>
      <c r="T16">
        <f t="shared" si="1"/>
        <v>56</v>
      </c>
      <c r="U16">
        <f t="shared" si="11"/>
        <v>2</v>
      </c>
      <c r="V16">
        <f t="shared" si="4"/>
        <v>0</v>
      </c>
      <c r="W16">
        <f t="shared" si="4"/>
        <v>1</v>
      </c>
      <c r="X16">
        <f t="shared" si="4"/>
        <v>2</v>
      </c>
      <c r="Y16">
        <f t="shared" si="4"/>
        <v>0</v>
      </c>
      <c r="Z16">
        <f t="shared" si="1"/>
        <v>70</v>
      </c>
      <c r="AA16">
        <f t="shared" si="12"/>
        <v>1</v>
      </c>
      <c r="AB16">
        <f t="shared" si="5"/>
        <v>2</v>
      </c>
      <c r="AC16">
        <f t="shared" si="5"/>
        <v>0</v>
      </c>
      <c r="AD16">
        <f t="shared" si="5"/>
        <v>4</v>
      </c>
      <c r="AE16">
        <f t="shared" si="5"/>
        <v>0</v>
      </c>
      <c r="AF16">
        <f t="shared" si="1"/>
        <v>84</v>
      </c>
      <c r="AG16">
        <f t="shared" si="13"/>
        <v>0</v>
      </c>
      <c r="AH16">
        <f t="shared" si="6"/>
        <v>0</v>
      </c>
      <c r="AI16">
        <f t="shared" si="6"/>
        <v>4</v>
      </c>
      <c r="AJ16">
        <f t="shared" si="6"/>
        <v>0</v>
      </c>
      <c r="AK16">
        <f t="shared" si="6"/>
        <v>0</v>
      </c>
    </row>
    <row r="17" spans="1:37">
      <c r="A17" s="8">
        <v>15</v>
      </c>
      <c r="B17">
        <f t="shared" si="7"/>
        <v>15</v>
      </c>
      <c r="C17">
        <f t="shared" si="8"/>
        <v>0</v>
      </c>
      <c r="D17">
        <f t="shared" si="0"/>
        <v>3</v>
      </c>
      <c r="E17">
        <f t="shared" si="0"/>
        <v>0</v>
      </c>
      <c r="F17">
        <f t="shared" si="0"/>
        <v>3</v>
      </c>
      <c r="G17">
        <f t="shared" si="0"/>
        <v>1</v>
      </c>
      <c r="H17">
        <f t="shared" si="1"/>
        <v>30</v>
      </c>
      <c r="I17">
        <f t="shared" si="9"/>
        <v>0</v>
      </c>
      <c r="J17">
        <f t="shared" si="2"/>
        <v>2</v>
      </c>
      <c r="K17">
        <f t="shared" si="2"/>
        <v>0</v>
      </c>
      <c r="L17">
        <f t="shared" si="2"/>
        <v>0</v>
      </c>
      <c r="M17">
        <f t="shared" si="2"/>
        <v>2</v>
      </c>
      <c r="N17">
        <f t="shared" si="1"/>
        <v>45</v>
      </c>
      <c r="O17">
        <f t="shared" si="10"/>
        <v>0</v>
      </c>
      <c r="P17">
        <f t="shared" si="3"/>
        <v>1</v>
      </c>
      <c r="Q17">
        <f t="shared" si="3"/>
        <v>0</v>
      </c>
      <c r="R17">
        <f t="shared" si="3"/>
        <v>3</v>
      </c>
      <c r="S17">
        <f t="shared" si="3"/>
        <v>3</v>
      </c>
      <c r="T17">
        <f t="shared" si="1"/>
        <v>60</v>
      </c>
      <c r="U17">
        <f t="shared" si="11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4</v>
      </c>
      <c r="Z17">
        <f t="shared" si="1"/>
        <v>75</v>
      </c>
      <c r="AA17">
        <f t="shared" si="12"/>
        <v>0</v>
      </c>
      <c r="AB17">
        <f t="shared" si="5"/>
        <v>3</v>
      </c>
      <c r="AC17">
        <f t="shared" si="5"/>
        <v>0</v>
      </c>
      <c r="AD17">
        <f t="shared" si="5"/>
        <v>3</v>
      </c>
      <c r="AE17">
        <f t="shared" si="5"/>
        <v>5</v>
      </c>
      <c r="AF17">
        <f t="shared" si="1"/>
        <v>90</v>
      </c>
      <c r="AG17">
        <f t="shared" si="13"/>
        <v>0</v>
      </c>
      <c r="AH17">
        <f t="shared" si="6"/>
        <v>2</v>
      </c>
      <c r="AI17">
        <f t="shared" si="6"/>
        <v>0</v>
      </c>
      <c r="AJ17">
        <f t="shared" si="6"/>
        <v>0</v>
      </c>
      <c r="AK17">
        <f t="shared" si="6"/>
        <v>6</v>
      </c>
    </row>
    <row r="18" spans="1:37">
      <c r="A18" s="8">
        <v>16</v>
      </c>
      <c r="B18">
        <f t="shared" si="7"/>
        <v>16</v>
      </c>
      <c r="C18">
        <f t="shared" si="8"/>
        <v>1</v>
      </c>
      <c r="D18">
        <f t="shared" si="0"/>
        <v>0</v>
      </c>
      <c r="E18">
        <f t="shared" si="0"/>
        <v>1</v>
      </c>
      <c r="F18">
        <f t="shared" si="0"/>
        <v>4</v>
      </c>
      <c r="G18">
        <f t="shared" si="0"/>
        <v>2</v>
      </c>
      <c r="H18">
        <f t="shared" si="1"/>
        <v>32</v>
      </c>
      <c r="I18">
        <f t="shared" si="9"/>
        <v>2</v>
      </c>
      <c r="J18">
        <f t="shared" si="2"/>
        <v>0</v>
      </c>
      <c r="K18">
        <f t="shared" si="2"/>
        <v>2</v>
      </c>
      <c r="L18">
        <f t="shared" si="2"/>
        <v>2</v>
      </c>
      <c r="M18">
        <f t="shared" si="2"/>
        <v>4</v>
      </c>
      <c r="N18">
        <f t="shared" si="1"/>
        <v>48</v>
      </c>
      <c r="O18">
        <f t="shared" si="10"/>
        <v>0</v>
      </c>
      <c r="P18">
        <f t="shared" si="3"/>
        <v>0</v>
      </c>
      <c r="Q18">
        <f t="shared" si="3"/>
        <v>3</v>
      </c>
      <c r="R18">
        <f t="shared" si="3"/>
        <v>0</v>
      </c>
      <c r="S18">
        <f t="shared" si="3"/>
        <v>6</v>
      </c>
      <c r="T18">
        <f t="shared" si="1"/>
        <v>64</v>
      </c>
      <c r="U18">
        <f t="shared" si="11"/>
        <v>1</v>
      </c>
      <c r="V18">
        <f t="shared" si="4"/>
        <v>0</v>
      </c>
      <c r="W18">
        <f t="shared" si="4"/>
        <v>4</v>
      </c>
      <c r="X18">
        <f t="shared" si="4"/>
        <v>4</v>
      </c>
      <c r="Y18">
        <f t="shared" si="4"/>
        <v>1</v>
      </c>
      <c r="Z18">
        <f t="shared" si="1"/>
        <v>80</v>
      </c>
      <c r="AA18">
        <f t="shared" si="12"/>
        <v>2</v>
      </c>
      <c r="AB18">
        <f t="shared" si="5"/>
        <v>0</v>
      </c>
      <c r="AC18">
        <f t="shared" si="5"/>
        <v>0</v>
      </c>
      <c r="AD18">
        <f t="shared" si="5"/>
        <v>2</v>
      </c>
      <c r="AE18">
        <f t="shared" si="5"/>
        <v>3</v>
      </c>
      <c r="AF18">
        <f t="shared" si="1"/>
        <v>96</v>
      </c>
      <c r="AG18">
        <f t="shared" si="13"/>
        <v>0</v>
      </c>
      <c r="AH18">
        <f t="shared" si="6"/>
        <v>0</v>
      </c>
      <c r="AI18">
        <f t="shared" si="6"/>
        <v>1</v>
      </c>
      <c r="AJ18">
        <f t="shared" si="6"/>
        <v>0</v>
      </c>
      <c r="AK18">
        <f t="shared" si="6"/>
        <v>5</v>
      </c>
    </row>
    <row r="19" spans="1:37">
      <c r="A19" s="8">
        <v>17</v>
      </c>
      <c r="B19">
        <f t="shared" si="7"/>
        <v>17</v>
      </c>
      <c r="C19">
        <f t="shared" si="8"/>
        <v>2</v>
      </c>
      <c r="D19">
        <f t="shared" si="8"/>
        <v>1</v>
      </c>
      <c r="E19">
        <f t="shared" si="8"/>
        <v>2</v>
      </c>
      <c r="F19">
        <f t="shared" si="8"/>
        <v>5</v>
      </c>
      <c r="G19">
        <f t="shared" si="8"/>
        <v>3</v>
      </c>
      <c r="H19">
        <f t="shared" si="7"/>
        <v>34</v>
      </c>
      <c r="I19">
        <f t="shared" si="9"/>
        <v>1</v>
      </c>
      <c r="J19">
        <f t="shared" si="9"/>
        <v>2</v>
      </c>
      <c r="K19">
        <f t="shared" si="9"/>
        <v>4</v>
      </c>
      <c r="L19">
        <f t="shared" si="9"/>
        <v>4</v>
      </c>
      <c r="M19">
        <f t="shared" si="9"/>
        <v>6</v>
      </c>
      <c r="N19">
        <f t="shared" si="7"/>
        <v>51</v>
      </c>
      <c r="O19">
        <f t="shared" si="10"/>
        <v>0</v>
      </c>
      <c r="P19">
        <f t="shared" si="10"/>
        <v>3</v>
      </c>
      <c r="Q19">
        <f t="shared" si="10"/>
        <v>1</v>
      </c>
      <c r="R19">
        <f t="shared" si="10"/>
        <v>3</v>
      </c>
      <c r="S19">
        <f t="shared" si="10"/>
        <v>2</v>
      </c>
      <c r="T19">
        <f t="shared" si="7"/>
        <v>68</v>
      </c>
      <c r="U19">
        <f t="shared" si="11"/>
        <v>2</v>
      </c>
      <c r="V19">
        <f t="shared" si="11"/>
        <v>0</v>
      </c>
      <c r="W19">
        <f t="shared" si="11"/>
        <v>3</v>
      </c>
      <c r="X19">
        <f t="shared" si="11"/>
        <v>2</v>
      </c>
      <c r="Y19">
        <f t="shared" si="11"/>
        <v>5</v>
      </c>
      <c r="Z19">
        <f t="shared" si="7"/>
        <v>85</v>
      </c>
      <c r="AA19">
        <f t="shared" si="12"/>
        <v>1</v>
      </c>
      <c r="AB19">
        <f t="shared" si="12"/>
        <v>1</v>
      </c>
      <c r="AC19">
        <f t="shared" si="12"/>
        <v>0</v>
      </c>
      <c r="AD19">
        <f t="shared" si="12"/>
        <v>1</v>
      </c>
      <c r="AE19">
        <f t="shared" si="12"/>
        <v>1</v>
      </c>
      <c r="AF19">
        <f t="shared" si="7"/>
        <v>102</v>
      </c>
      <c r="AG19">
        <f t="shared" si="13"/>
        <v>0</v>
      </c>
      <c r="AH19">
        <f t="shared" si="13"/>
        <v>2</v>
      </c>
      <c r="AI19">
        <f t="shared" si="13"/>
        <v>2</v>
      </c>
      <c r="AJ19">
        <f t="shared" si="13"/>
        <v>0</v>
      </c>
      <c r="AK19">
        <f t="shared" si="13"/>
        <v>4</v>
      </c>
    </row>
    <row r="20" spans="1:37">
      <c r="A20" s="8">
        <v>18</v>
      </c>
      <c r="B20">
        <f t="shared" si="7"/>
        <v>18</v>
      </c>
      <c r="C20">
        <f t="shared" si="8"/>
        <v>0</v>
      </c>
      <c r="D20">
        <f t="shared" si="8"/>
        <v>2</v>
      </c>
      <c r="E20">
        <f t="shared" si="8"/>
        <v>3</v>
      </c>
      <c r="F20">
        <f t="shared" si="8"/>
        <v>0</v>
      </c>
      <c r="G20">
        <f t="shared" si="8"/>
        <v>4</v>
      </c>
      <c r="H20">
        <f t="shared" si="7"/>
        <v>36</v>
      </c>
      <c r="I20">
        <f t="shared" si="9"/>
        <v>0</v>
      </c>
      <c r="J20">
        <f t="shared" si="9"/>
        <v>0</v>
      </c>
      <c r="K20">
        <f t="shared" si="9"/>
        <v>1</v>
      </c>
      <c r="L20">
        <f t="shared" si="9"/>
        <v>0</v>
      </c>
      <c r="M20">
        <f t="shared" si="9"/>
        <v>1</v>
      </c>
      <c r="N20">
        <f t="shared" si="7"/>
        <v>54</v>
      </c>
      <c r="O20">
        <f t="shared" si="10"/>
        <v>0</v>
      </c>
      <c r="P20">
        <f t="shared" si="10"/>
        <v>2</v>
      </c>
      <c r="Q20">
        <f t="shared" si="10"/>
        <v>4</v>
      </c>
      <c r="R20">
        <f t="shared" si="10"/>
        <v>0</v>
      </c>
      <c r="S20">
        <f t="shared" si="10"/>
        <v>5</v>
      </c>
      <c r="T20">
        <f t="shared" si="7"/>
        <v>72</v>
      </c>
      <c r="U20">
        <f t="shared" si="11"/>
        <v>0</v>
      </c>
      <c r="V20">
        <f t="shared" si="11"/>
        <v>0</v>
      </c>
      <c r="W20">
        <f t="shared" si="11"/>
        <v>2</v>
      </c>
      <c r="X20">
        <f t="shared" si="11"/>
        <v>0</v>
      </c>
      <c r="Y20">
        <f t="shared" si="11"/>
        <v>2</v>
      </c>
      <c r="Z20">
        <f t="shared" si="7"/>
        <v>90</v>
      </c>
      <c r="AA20">
        <f t="shared" si="12"/>
        <v>0</v>
      </c>
      <c r="AB20">
        <f t="shared" si="12"/>
        <v>2</v>
      </c>
      <c r="AC20">
        <f t="shared" si="12"/>
        <v>0</v>
      </c>
      <c r="AD20">
        <f t="shared" si="12"/>
        <v>0</v>
      </c>
      <c r="AE20">
        <f t="shared" si="12"/>
        <v>6</v>
      </c>
      <c r="AF20">
        <f t="shared" si="7"/>
        <v>108</v>
      </c>
      <c r="AG20">
        <f t="shared" si="13"/>
        <v>0</v>
      </c>
      <c r="AH20">
        <f t="shared" si="13"/>
        <v>0</v>
      </c>
      <c r="AI20">
        <f t="shared" si="13"/>
        <v>3</v>
      </c>
      <c r="AJ20">
        <f t="shared" si="13"/>
        <v>0</v>
      </c>
      <c r="AK20">
        <f t="shared" si="13"/>
        <v>3</v>
      </c>
    </row>
    <row r="21" spans="1:37">
      <c r="A21" s="8">
        <v>19</v>
      </c>
      <c r="B21">
        <f t="shared" si="7"/>
        <v>19</v>
      </c>
      <c r="C21">
        <f t="shared" si="8"/>
        <v>1</v>
      </c>
      <c r="D21">
        <f t="shared" si="8"/>
        <v>3</v>
      </c>
      <c r="E21">
        <f t="shared" si="8"/>
        <v>4</v>
      </c>
      <c r="F21">
        <f t="shared" si="8"/>
        <v>1</v>
      </c>
      <c r="G21">
        <f t="shared" si="8"/>
        <v>5</v>
      </c>
      <c r="H21">
        <f t="shared" si="7"/>
        <v>38</v>
      </c>
      <c r="I21">
        <f t="shared" si="9"/>
        <v>2</v>
      </c>
      <c r="J21">
        <f t="shared" si="9"/>
        <v>2</v>
      </c>
      <c r="K21">
        <f t="shared" si="9"/>
        <v>3</v>
      </c>
      <c r="L21">
        <f t="shared" si="9"/>
        <v>2</v>
      </c>
      <c r="M21">
        <f t="shared" si="9"/>
        <v>3</v>
      </c>
      <c r="N21">
        <f t="shared" si="7"/>
        <v>57</v>
      </c>
      <c r="O21">
        <f t="shared" si="10"/>
        <v>0</v>
      </c>
      <c r="P21">
        <f t="shared" si="10"/>
        <v>1</v>
      </c>
      <c r="Q21">
        <f t="shared" si="10"/>
        <v>2</v>
      </c>
      <c r="R21">
        <f t="shared" si="10"/>
        <v>3</v>
      </c>
      <c r="S21">
        <f t="shared" si="10"/>
        <v>1</v>
      </c>
      <c r="T21">
        <f t="shared" si="7"/>
        <v>76</v>
      </c>
      <c r="U21">
        <f t="shared" si="11"/>
        <v>1</v>
      </c>
      <c r="V21">
        <f t="shared" si="11"/>
        <v>0</v>
      </c>
      <c r="W21">
        <f t="shared" si="11"/>
        <v>1</v>
      </c>
      <c r="X21">
        <f t="shared" si="11"/>
        <v>4</v>
      </c>
      <c r="Y21">
        <f t="shared" si="11"/>
        <v>6</v>
      </c>
      <c r="Z21">
        <f t="shared" si="7"/>
        <v>95</v>
      </c>
      <c r="AA21">
        <f t="shared" si="12"/>
        <v>2</v>
      </c>
      <c r="AB21">
        <f t="shared" si="12"/>
        <v>3</v>
      </c>
      <c r="AC21">
        <f t="shared" si="12"/>
        <v>0</v>
      </c>
      <c r="AD21">
        <f t="shared" si="12"/>
        <v>5</v>
      </c>
      <c r="AE21">
        <f t="shared" si="12"/>
        <v>4</v>
      </c>
      <c r="AF21">
        <f t="shared" si="7"/>
        <v>114</v>
      </c>
      <c r="AG21">
        <f t="shared" si="13"/>
        <v>0</v>
      </c>
      <c r="AH21">
        <f t="shared" si="13"/>
        <v>2</v>
      </c>
      <c r="AI21">
        <f t="shared" si="13"/>
        <v>4</v>
      </c>
      <c r="AJ21">
        <f t="shared" si="13"/>
        <v>0</v>
      </c>
      <c r="AK21">
        <f t="shared" si="13"/>
        <v>2</v>
      </c>
    </row>
    <row r="22" spans="1:37">
      <c r="A22" s="8">
        <v>20</v>
      </c>
      <c r="B22">
        <f t="shared" si="7"/>
        <v>20</v>
      </c>
      <c r="C22">
        <f t="shared" si="8"/>
        <v>2</v>
      </c>
      <c r="D22">
        <f t="shared" si="8"/>
        <v>0</v>
      </c>
      <c r="E22">
        <f t="shared" si="8"/>
        <v>0</v>
      </c>
      <c r="F22">
        <f t="shared" si="8"/>
        <v>2</v>
      </c>
      <c r="G22">
        <f t="shared" si="8"/>
        <v>6</v>
      </c>
      <c r="H22">
        <f t="shared" si="7"/>
        <v>40</v>
      </c>
      <c r="I22">
        <f t="shared" si="9"/>
        <v>1</v>
      </c>
      <c r="J22">
        <f t="shared" si="9"/>
        <v>0</v>
      </c>
      <c r="K22">
        <f t="shared" si="9"/>
        <v>0</v>
      </c>
      <c r="L22">
        <f t="shared" si="9"/>
        <v>4</v>
      </c>
      <c r="M22">
        <f t="shared" si="9"/>
        <v>5</v>
      </c>
      <c r="N22">
        <f t="shared" si="7"/>
        <v>60</v>
      </c>
      <c r="O22">
        <f t="shared" si="10"/>
        <v>0</v>
      </c>
      <c r="P22">
        <f t="shared" si="10"/>
        <v>0</v>
      </c>
      <c r="Q22">
        <f t="shared" si="10"/>
        <v>0</v>
      </c>
      <c r="R22">
        <f t="shared" si="10"/>
        <v>0</v>
      </c>
      <c r="S22">
        <f t="shared" si="10"/>
        <v>4</v>
      </c>
      <c r="T22">
        <f t="shared" si="7"/>
        <v>80</v>
      </c>
      <c r="U22">
        <f t="shared" si="11"/>
        <v>2</v>
      </c>
      <c r="V22">
        <f t="shared" si="11"/>
        <v>0</v>
      </c>
      <c r="W22">
        <f t="shared" si="11"/>
        <v>0</v>
      </c>
      <c r="X22">
        <f t="shared" si="11"/>
        <v>2</v>
      </c>
      <c r="Y22">
        <f t="shared" si="11"/>
        <v>3</v>
      </c>
      <c r="Z22">
        <f t="shared" si="7"/>
        <v>100</v>
      </c>
      <c r="AA22">
        <f t="shared" si="12"/>
        <v>1</v>
      </c>
      <c r="AB22">
        <f t="shared" si="12"/>
        <v>0</v>
      </c>
      <c r="AC22">
        <f t="shared" si="12"/>
        <v>0</v>
      </c>
      <c r="AD22">
        <f t="shared" si="12"/>
        <v>4</v>
      </c>
      <c r="AE22">
        <f t="shared" si="12"/>
        <v>2</v>
      </c>
      <c r="AF22">
        <f t="shared" si="7"/>
        <v>120</v>
      </c>
      <c r="AG22">
        <f t="shared" si="13"/>
        <v>0</v>
      </c>
      <c r="AH22">
        <f t="shared" si="13"/>
        <v>0</v>
      </c>
      <c r="AI22">
        <f t="shared" si="13"/>
        <v>0</v>
      </c>
      <c r="AJ22">
        <f t="shared" si="13"/>
        <v>0</v>
      </c>
      <c r="AK22">
        <f t="shared" si="13"/>
        <v>1</v>
      </c>
    </row>
    <row r="23" spans="1:37">
      <c r="A23" s="8">
        <v>21</v>
      </c>
      <c r="B23">
        <f t="shared" si="7"/>
        <v>21</v>
      </c>
      <c r="C23">
        <f t="shared" si="8"/>
        <v>0</v>
      </c>
      <c r="D23">
        <f t="shared" si="8"/>
        <v>1</v>
      </c>
      <c r="E23">
        <f t="shared" si="8"/>
        <v>1</v>
      </c>
      <c r="F23">
        <f t="shared" si="8"/>
        <v>3</v>
      </c>
      <c r="G23">
        <f t="shared" si="8"/>
        <v>0</v>
      </c>
      <c r="H23">
        <f t="shared" si="7"/>
        <v>42</v>
      </c>
      <c r="I23">
        <f t="shared" si="9"/>
        <v>0</v>
      </c>
      <c r="J23">
        <f t="shared" si="9"/>
        <v>2</v>
      </c>
      <c r="K23">
        <f t="shared" si="9"/>
        <v>2</v>
      </c>
      <c r="L23">
        <f t="shared" si="9"/>
        <v>0</v>
      </c>
      <c r="M23">
        <f t="shared" si="9"/>
        <v>0</v>
      </c>
      <c r="N23">
        <f t="shared" si="7"/>
        <v>63</v>
      </c>
      <c r="O23">
        <f t="shared" si="10"/>
        <v>0</v>
      </c>
      <c r="P23">
        <f t="shared" si="10"/>
        <v>3</v>
      </c>
      <c r="Q23">
        <f t="shared" si="10"/>
        <v>3</v>
      </c>
      <c r="R23">
        <f t="shared" si="10"/>
        <v>3</v>
      </c>
      <c r="S23">
        <f t="shared" si="10"/>
        <v>0</v>
      </c>
      <c r="T23">
        <f t="shared" si="7"/>
        <v>84</v>
      </c>
      <c r="U23">
        <f t="shared" si="11"/>
        <v>0</v>
      </c>
      <c r="V23">
        <f t="shared" si="11"/>
        <v>0</v>
      </c>
      <c r="W23">
        <f t="shared" si="11"/>
        <v>4</v>
      </c>
      <c r="X23">
        <f t="shared" si="11"/>
        <v>0</v>
      </c>
      <c r="Y23">
        <f t="shared" si="11"/>
        <v>0</v>
      </c>
      <c r="Z23">
        <f t="shared" si="7"/>
        <v>105</v>
      </c>
      <c r="AA23">
        <f t="shared" si="12"/>
        <v>0</v>
      </c>
      <c r="AB23">
        <f t="shared" si="12"/>
        <v>1</v>
      </c>
      <c r="AC23">
        <f t="shared" si="12"/>
        <v>0</v>
      </c>
      <c r="AD23">
        <f t="shared" si="12"/>
        <v>3</v>
      </c>
      <c r="AE23">
        <f t="shared" si="12"/>
        <v>0</v>
      </c>
      <c r="AF23">
        <f t="shared" si="7"/>
        <v>126</v>
      </c>
      <c r="AG23">
        <f t="shared" si="13"/>
        <v>0</v>
      </c>
      <c r="AH23">
        <f t="shared" si="13"/>
        <v>2</v>
      </c>
      <c r="AI23">
        <f t="shared" si="13"/>
        <v>1</v>
      </c>
      <c r="AJ23">
        <f t="shared" si="13"/>
        <v>0</v>
      </c>
      <c r="AK23">
        <f t="shared" si="13"/>
        <v>0</v>
      </c>
    </row>
    <row r="24" spans="1:37">
      <c r="A24" s="8">
        <v>22</v>
      </c>
      <c r="B24">
        <f t="shared" si="7"/>
        <v>22</v>
      </c>
      <c r="C24">
        <f t="shared" si="8"/>
        <v>1</v>
      </c>
      <c r="D24">
        <f t="shared" si="8"/>
        <v>2</v>
      </c>
      <c r="E24">
        <f t="shared" si="8"/>
        <v>2</v>
      </c>
      <c r="F24">
        <f t="shared" si="8"/>
        <v>4</v>
      </c>
      <c r="G24">
        <f t="shared" si="8"/>
        <v>1</v>
      </c>
      <c r="H24">
        <f t="shared" si="7"/>
        <v>44</v>
      </c>
      <c r="I24">
        <f t="shared" si="9"/>
        <v>2</v>
      </c>
      <c r="J24">
        <f t="shared" si="9"/>
        <v>0</v>
      </c>
      <c r="K24">
        <f t="shared" si="9"/>
        <v>4</v>
      </c>
      <c r="L24">
        <f t="shared" si="9"/>
        <v>2</v>
      </c>
      <c r="M24">
        <f t="shared" si="9"/>
        <v>2</v>
      </c>
      <c r="N24">
        <f t="shared" si="7"/>
        <v>66</v>
      </c>
      <c r="O24">
        <f t="shared" si="10"/>
        <v>0</v>
      </c>
      <c r="P24">
        <f t="shared" si="10"/>
        <v>2</v>
      </c>
      <c r="Q24">
        <f t="shared" si="10"/>
        <v>1</v>
      </c>
      <c r="R24">
        <f t="shared" si="10"/>
        <v>0</v>
      </c>
      <c r="S24">
        <f t="shared" si="10"/>
        <v>3</v>
      </c>
      <c r="T24">
        <f t="shared" si="7"/>
        <v>88</v>
      </c>
      <c r="U24">
        <f t="shared" si="11"/>
        <v>1</v>
      </c>
      <c r="V24">
        <f t="shared" si="11"/>
        <v>0</v>
      </c>
      <c r="W24">
        <f t="shared" si="11"/>
        <v>3</v>
      </c>
      <c r="X24">
        <f t="shared" si="11"/>
        <v>4</v>
      </c>
      <c r="Y24">
        <f t="shared" si="11"/>
        <v>4</v>
      </c>
      <c r="Z24">
        <f t="shared" si="7"/>
        <v>110</v>
      </c>
      <c r="AA24">
        <f t="shared" si="12"/>
        <v>2</v>
      </c>
      <c r="AB24">
        <f t="shared" si="12"/>
        <v>2</v>
      </c>
      <c r="AC24">
        <f t="shared" si="12"/>
        <v>0</v>
      </c>
      <c r="AD24">
        <f t="shared" si="12"/>
        <v>2</v>
      </c>
      <c r="AE24">
        <f t="shared" si="12"/>
        <v>5</v>
      </c>
      <c r="AF24">
        <f t="shared" si="7"/>
        <v>132</v>
      </c>
      <c r="AG24">
        <f t="shared" si="13"/>
        <v>0</v>
      </c>
      <c r="AH24">
        <f t="shared" si="13"/>
        <v>0</v>
      </c>
      <c r="AI24">
        <f t="shared" si="13"/>
        <v>2</v>
      </c>
      <c r="AJ24">
        <f t="shared" si="13"/>
        <v>0</v>
      </c>
      <c r="AK24">
        <f t="shared" si="13"/>
        <v>6</v>
      </c>
    </row>
    <row r="25" spans="1:37">
      <c r="A25" s="8">
        <v>23</v>
      </c>
      <c r="B25">
        <f t="shared" si="7"/>
        <v>23</v>
      </c>
      <c r="C25">
        <f t="shared" si="8"/>
        <v>2</v>
      </c>
      <c r="D25">
        <f t="shared" si="8"/>
        <v>3</v>
      </c>
      <c r="E25">
        <f t="shared" si="8"/>
        <v>3</v>
      </c>
      <c r="F25">
        <f t="shared" si="8"/>
        <v>5</v>
      </c>
      <c r="G25">
        <f t="shared" si="8"/>
        <v>2</v>
      </c>
      <c r="H25">
        <f t="shared" si="7"/>
        <v>46</v>
      </c>
      <c r="I25">
        <f t="shared" si="9"/>
        <v>1</v>
      </c>
      <c r="J25">
        <f t="shared" si="9"/>
        <v>2</v>
      </c>
      <c r="K25">
        <f t="shared" si="9"/>
        <v>1</v>
      </c>
      <c r="L25">
        <f t="shared" si="9"/>
        <v>4</v>
      </c>
      <c r="M25">
        <f t="shared" si="9"/>
        <v>4</v>
      </c>
      <c r="N25">
        <f t="shared" si="7"/>
        <v>69</v>
      </c>
      <c r="O25">
        <f t="shared" si="10"/>
        <v>0</v>
      </c>
      <c r="P25">
        <f t="shared" si="10"/>
        <v>1</v>
      </c>
      <c r="Q25">
        <f t="shared" si="10"/>
        <v>4</v>
      </c>
      <c r="R25">
        <f t="shared" si="10"/>
        <v>3</v>
      </c>
      <c r="S25">
        <f t="shared" si="10"/>
        <v>6</v>
      </c>
      <c r="T25">
        <f t="shared" si="7"/>
        <v>92</v>
      </c>
      <c r="U25">
        <f t="shared" si="11"/>
        <v>2</v>
      </c>
      <c r="V25">
        <f t="shared" si="11"/>
        <v>0</v>
      </c>
      <c r="W25">
        <f t="shared" si="11"/>
        <v>2</v>
      </c>
      <c r="X25">
        <f t="shared" si="11"/>
        <v>2</v>
      </c>
      <c r="Y25">
        <f t="shared" si="11"/>
        <v>1</v>
      </c>
      <c r="Z25">
        <f t="shared" si="7"/>
        <v>115</v>
      </c>
      <c r="AA25">
        <f t="shared" si="12"/>
        <v>1</v>
      </c>
      <c r="AB25">
        <f t="shared" si="12"/>
        <v>3</v>
      </c>
      <c r="AC25">
        <f t="shared" si="12"/>
        <v>0</v>
      </c>
      <c r="AD25">
        <f t="shared" si="12"/>
        <v>1</v>
      </c>
      <c r="AE25">
        <f t="shared" si="12"/>
        <v>3</v>
      </c>
      <c r="AF25">
        <f t="shared" si="7"/>
        <v>138</v>
      </c>
      <c r="AG25">
        <f t="shared" si="13"/>
        <v>0</v>
      </c>
      <c r="AH25">
        <f t="shared" si="13"/>
        <v>2</v>
      </c>
      <c r="AI25">
        <f t="shared" si="13"/>
        <v>3</v>
      </c>
      <c r="AJ25">
        <f t="shared" si="13"/>
        <v>0</v>
      </c>
      <c r="AK25">
        <f t="shared" si="13"/>
        <v>5</v>
      </c>
    </row>
    <row r="26" spans="1:37">
      <c r="A26" s="8">
        <v>24</v>
      </c>
      <c r="B26">
        <f t="shared" si="7"/>
        <v>24</v>
      </c>
      <c r="C26">
        <f t="shared" si="8"/>
        <v>0</v>
      </c>
      <c r="D26">
        <f t="shared" si="8"/>
        <v>0</v>
      </c>
      <c r="E26">
        <f t="shared" si="8"/>
        <v>4</v>
      </c>
      <c r="F26">
        <f t="shared" si="8"/>
        <v>0</v>
      </c>
      <c r="G26">
        <f t="shared" si="8"/>
        <v>3</v>
      </c>
      <c r="H26">
        <f t="shared" si="7"/>
        <v>48</v>
      </c>
      <c r="I26">
        <f t="shared" si="9"/>
        <v>0</v>
      </c>
      <c r="J26">
        <f t="shared" si="9"/>
        <v>0</v>
      </c>
      <c r="K26">
        <f t="shared" si="9"/>
        <v>3</v>
      </c>
      <c r="L26">
        <f t="shared" si="9"/>
        <v>0</v>
      </c>
      <c r="M26">
        <f t="shared" si="9"/>
        <v>6</v>
      </c>
      <c r="N26">
        <f t="shared" si="7"/>
        <v>72</v>
      </c>
      <c r="O26">
        <f t="shared" si="10"/>
        <v>0</v>
      </c>
      <c r="P26">
        <f t="shared" si="10"/>
        <v>0</v>
      </c>
      <c r="Q26">
        <f t="shared" si="10"/>
        <v>2</v>
      </c>
      <c r="R26">
        <f t="shared" si="10"/>
        <v>0</v>
      </c>
      <c r="S26">
        <f t="shared" si="10"/>
        <v>2</v>
      </c>
      <c r="T26">
        <f t="shared" si="7"/>
        <v>96</v>
      </c>
      <c r="U26">
        <f t="shared" si="11"/>
        <v>0</v>
      </c>
      <c r="V26">
        <f t="shared" si="11"/>
        <v>0</v>
      </c>
      <c r="W26">
        <f t="shared" si="11"/>
        <v>1</v>
      </c>
      <c r="X26">
        <f t="shared" si="11"/>
        <v>0</v>
      </c>
      <c r="Y26">
        <f t="shared" si="11"/>
        <v>5</v>
      </c>
      <c r="Z26">
        <f t="shared" si="7"/>
        <v>120</v>
      </c>
      <c r="AA26">
        <f t="shared" si="12"/>
        <v>0</v>
      </c>
      <c r="AB26">
        <f t="shared" si="12"/>
        <v>0</v>
      </c>
      <c r="AC26">
        <f t="shared" si="12"/>
        <v>0</v>
      </c>
      <c r="AD26">
        <f t="shared" si="12"/>
        <v>0</v>
      </c>
      <c r="AE26">
        <f t="shared" si="12"/>
        <v>1</v>
      </c>
      <c r="AF26">
        <f t="shared" si="7"/>
        <v>144</v>
      </c>
      <c r="AG26">
        <f t="shared" si="13"/>
        <v>0</v>
      </c>
      <c r="AH26">
        <f t="shared" si="13"/>
        <v>0</v>
      </c>
      <c r="AI26">
        <f t="shared" si="13"/>
        <v>4</v>
      </c>
      <c r="AJ26">
        <f t="shared" si="13"/>
        <v>0</v>
      </c>
      <c r="AK26">
        <f t="shared" si="13"/>
        <v>4</v>
      </c>
    </row>
    <row r="27" spans="1:37">
      <c r="A27" s="8">
        <v>25</v>
      </c>
      <c r="B27">
        <f t="shared" si="7"/>
        <v>25</v>
      </c>
      <c r="C27">
        <f t="shared" si="8"/>
        <v>1</v>
      </c>
      <c r="D27">
        <f t="shared" si="8"/>
        <v>1</v>
      </c>
      <c r="E27">
        <f t="shared" si="8"/>
        <v>0</v>
      </c>
      <c r="F27">
        <f t="shared" si="8"/>
        <v>1</v>
      </c>
      <c r="G27">
        <f t="shared" si="8"/>
        <v>4</v>
      </c>
      <c r="H27">
        <f t="shared" si="7"/>
        <v>50</v>
      </c>
      <c r="I27">
        <f t="shared" si="9"/>
        <v>2</v>
      </c>
      <c r="J27">
        <f t="shared" si="9"/>
        <v>2</v>
      </c>
      <c r="K27">
        <f t="shared" si="9"/>
        <v>0</v>
      </c>
      <c r="L27">
        <f t="shared" si="9"/>
        <v>2</v>
      </c>
      <c r="M27">
        <f t="shared" si="9"/>
        <v>1</v>
      </c>
      <c r="N27">
        <f t="shared" si="7"/>
        <v>75</v>
      </c>
      <c r="O27">
        <f t="shared" si="10"/>
        <v>0</v>
      </c>
      <c r="P27">
        <f t="shared" si="10"/>
        <v>3</v>
      </c>
      <c r="Q27">
        <f t="shared" si="10"/>
        <v>0</v>
      </c>
      <c r="R27">
        <f t="shared" si="10"/>
        <v>3</v>
      </c>
      <c r="S27">
        <f t="shared" si="10"/>
        <v>5</v>
      </c>
      <c r="T27">
        <f t="shared" si="7"/>
        <v>100</v>
      </c>
      <c r="U27">
        <f t="shared" si="11"/>
        <v>1</v>
      </c>
      <c r="V27">
        <f t="shared" si="11"/>
        <v>0</v>
      </c>
      <c r="W27">
        <f t="shared" si="11"/>
        <v>0</v>
      </c>
      <c r="X27">
        <f t="shared" si="11"/>
        <v>4</v>
      </c>
      <c r="Y27">
        <f t="shared" si="11"/>
        <v>2</v>
      </c>
      <c r="Z27">
        <f t="shared" si="7"/>
        <v>125</v>
      </c>
      <c r="AA27">
        <f t="shared" si="12"/>
        <v>2</v>
      </c>
      <c r="AB27">
        <f t="shared" si="12"/>
        <v>1</v>
      </c>
      <c r="AC27">
        <f t="shared" si="12"/>
        <v>0</v>
      </c>
      <c r="AD27">
        <f t="shared" si="12"/>
        <v>5</v>
      </c>
      <c r="AE27">
        <f t="shared" si="12"/>
        <v>6</v>
      </c>
      <c r="AF27">
        <f t="shared" si="7"/>
        <v>150</v>
      </c>
      <c r="AG27">
        <f t="shared" si="13"/>
        <v>0</v>
      </c>
      <c r="AH27">
        <f t="shared" si="13"/>
        <v>2</v>
      </c>
      <c r="AI27">
        <f t="shared" si="13"/>
        <v>0</v>
      </c>
      <c r="AJ27">
        <f t="shared" si="13"/>
        <v>0</v>
      </c>
      <c r="AK27">
        <f t="shared" si="13"/>
        <v>3</v>
      </c>
    </row>
    <row r="28" spans="1:37">
      <c r="A28" s="8">
        <v>26</v>
      </c>
      <c r="B28">
        <f t="shared" si="7"/>
        <v>26</v>
      </c>
      <c r="C28">
        <f t="shared" si="8"/>
        <v>2</v>
      </c>
      <c r="D28">
        <f t="shared" si="8"/>
        <v>2</v>
      </c>
      <c r="E28">
        <f t="shared" si="8"/>
        <v>1</v>
      </c>
      <c r="F28">
        <f t="shared" si="8"/>
        <v>2</v>
      </c>
      <c r="G28">
        <f t="shared" si="8"/>
        <v>5</v>
      </c>
      <c r="H28">
        <f t="shared" si="7"/>
        <v>52</v>
      </c>
      <c r="I28">
        <f t="shared" si="9"/>
        <v>1</v>
      </c>
      <c r="J28">
        <f t="shared" si="9"/>
        <v>0</v>
      </c>
      <c r="K28">
        <f t="shared" si="9"/>
        <v>2</v>
      </c>
      <c r="L28">
        <f t="shared" si="9"/>
        <v>4</v>
      </c>
      <c r="M28">
        <f t="shared" si="9"/>
        <v>3</v>
      </c>
      <c r="N28">
        <f t="shared" si="7"/>
        <v>78</v>
      </c>
      <c r="O28">
        <f t="shared" si="10"/>
        <v>0</v>
      </c>
      <c r="P28">
        <f t="shared" si="10"/>
        <v>2</v>
      </c>
      <c r="Q28">
        <f t="shared" si="10"/>
        <v>3</v>
      </c>
      <c r="R28">
        <f t="shared" si="10"/>
        <v>0</v>
      </c>
      <c r="S28">
        <f t="shared" si="10"/>
        <v>1</v>
      </c>
      <c r="T28">
        <f t="shared" si="7"/>
        <v>104</v>
      </c>
      <c r="U28">
        <f t="shared" si="11"/>
        <v>2</v>
      </c>
      <c r="V28">
        <f t="shared" si="11"/>
        <v>0</v>
      </c>
      <c r="W28">
        <f t="shared" si="11"/>
        <v>4</v>
      </c>
      <c r="X28">
        <f t="shared" si="11"/>
        <v>2</v>
      </c>
      <c r="Y28">
        <f t="shared" si="11"/>
        <v>6</v>
      </c>
      <c r="Z28">
        <f t="shared" si="7"/>
        <v>130</v>
      </c>
      <c r="AA28">
        <f t="shared" si="12"/>
        <v>1</v>
      </c>
      <c r="AB28">
        <f t="shared" si="12"/>
        <v>2</v>
      </c>
      <c r="AC28">
        <f t="shared" si="12"/>
        <v>0</v>
      </c>
      <c r="AD28">
        <f t="shared" si="12"/>
        <v>4</v>
      </c>
      <c r="AE28">
        <f t="shared" si="12"/>
        <v>4</v>
      </c>
      <c r="AF28">
        <f t="shared" si="7"/>
        <v>156</v>
      </c>
      <c r="AG28">
        <f t="shared" si="13"/>
        <v>0</v>
      </c>
      <c r="AH28">
        <f t="shared" si="13"/>
        <v>0</v>
      </c>
      <c r="AI28">
        <f t="shared" si="13"/>
        <v>1</v>
      </c>
      <c r="AJ28">
        <f t="shared" si="13"/>
        <v>0</v>
      </c>
      <c r="AK28">
        <f t="shared" si="13"/>
        <v>2</v>
      </c>
    </row>
    <row r="29" spans="1:37">
      <c r="A29" s="8">
        <v>27</v>
      </c>
      <c r="B29">
        <f t="shared" si="7"/>
        <v>27</v>
      </c>
      <c r="C29">
        <f t="shared" si="8"/>
        <v>0</v>
      </c>
      <c r="D29">
        <f t="shared" si="8"/>
        <v>3</v>
      </c>
      <c r="E29">
        <f t="shared" si="8"/>
        <v>2</v>
      </c>
      <c r="F29">
        <f t="shared" si="8"/>
        <v>3</v>
      </c>
      <c r="G29">
        <f t="shared" si="8"/>
        <v>6</v>
      </c>
      <c r="H29">
        <f t="shared" si="7"/>
        <v>54</v>
      </c>
      <c r="I29">
        <f t="shared" si="9"/>
        <v>0</v>
      </c>
      <c r="J29">
        <f t="shared" si="9"/>
        <v>2</v>
      </c>
      <c r="K29">
        <f t="shared" si="9"/>
        <v>4</v>
      </c>
      <c r="L29">
        <f t="shared" si="9"/>
        <v>0</v>
      </c>
      <c r="M29">
        <f t="shared" si="9"/>
        <v>5</v>
      </c>
      <c r="N29">
        <f t="shared" si="7"/>
        <v>81</v>
      </c>
      <c r="O29">
        <f t="shared" si="10"/>
        <v>0</v>
      </c>
      <c r="P29">
        <f t="shared" si="10"/>
        <v>1</v>
      </c>
      <c r="Q29">
        <f t="shared" si="10"/>
        <v>1</v>
      </c>
      <c r="R29">
        <f t="shared" si="10"/>
        <v>3</v>
      </c>
      <c r="S29">
        <f t="shared" si="10"/>
        <v>4</v>
      </c>
      <c r="T29">
        <f t="shared" si="7"/>
        <v>108</v>
      </c>
      <c r="U29">
        <f t="shared" si="11"/>
        <v>0</v>
      </c>
      <c r="V29">
        <f t="shared" si="11"/>
        <v>0</v>
      </c>
      <c r="W29">
        <f t="shared" si="11"/>
        <v>3</v>
      </c>
      <c r="X29">
        <f t="shared" si="11"/>
        <v>0</v>
      </c>
      <c r="Y29">
        <f t="shared" si="11"/>
        <v>3</v>
      </c>
      <c r="Z29">
        <f t="shared" si="7"/>
        <v>135</v>
      </c>
      <c r="AA29">
        <f t="shared" si="12"/>
        <v>0</v>
      </c>
      <c r="AB29">
        <f t="shared" si="12"/>
        <v>3</v>
      </c>
      <c r="AC29">
        <f t="shared" si="12"/>
        <v>0</v>
      </c>
      <c r="AD29">
        <f t="shared" si="12"/>
        <v>3</v>
      </c>
      <c r="AE29">
        <f t="shared" si="12"/>
        <v>2</v>
      </c>
      <c r="AF29">
        <f t="shared" si="7"/>
        <v>162</v>
      </c>
      <c r="AG29">
        <f t="shared" si="13"/>
        <v>0</v>
      </c>
      <c r="AH29">
        <f t="shared" si="13"/>
        <v>2</v>
      </c>
      <c r="AI29">
        <f t="shared" si="13"/>
        <v>2</v>
      </c>
      <c r="AJ29">
        <f t="shared" si="13"/>
        <v>0</v>
      </c>
      <c r="AK29">
        <f t="shared" si="13"/>
        <v>1</v>
      </c>
    </row>
    <row r="30" spans="1:37">
      <c r="A30" s="8">
        <v>28</v>
      </c>
      <c r="B30">
        <f t="shared" si="7"/>
        <v>28</v>
      </c>
      <c r="C30">
        <f t="shared" si="8"/>
        <v>1</v>
      </c>
      <c r="D30">
        <f t="shared" si="8"/>
        <v>0</v>
      </c>
      <c r="E30">
        <f t="shared" si="8"/>
        <v>3</v>
      </c>
      <c r="F30">
        <f t="shared" si="8"/>
        <v>4</v>
      </c>
      <c r="G30">
        <f t="shared" si="8"/>
        <v>0</v>
      </c>
      <c r="H30">
        <f t="shared" si="7"/>
        <v>56</v>
      </c>
      <c r="I30">
        <f t="shared" si="9"/>
        <v>2</v>
      </c>
      <c r="J30">
        <f t="shared" si="9"/>
        <v>0</v>
      </c>
      <c r="K30">
        <f t="shared" si="9"/>
        <v>1</v>
      </c>
      <c r="L30">
        <f t="shared" si="9"/>
        <v>2</v>
      </c>
      <c r="M30">
        <f t="shared" si="9"/>
        <v>0</v>
      </c>
      <c r="N30">
        <f t="shared" si="7"/>
        <v>84</v>
      </c>
      <c r="O30">
        <f t="shared" si="10"/>
        <v>0</v>
      </c>
      <c r="P30">
        <f t="shared" si="10"/>
        <v>0</v>
      </c>
      <c r="Q30">
        <f t="shared" si="10"/>
        <v>4</v>
      </c>
      <c r="R30">
        <f t="shared" si="10"/>
        <v>0</v>
      </c>
      <c r="S30">
        <f t="shared" si="10"/>
        <v>0</v>
      </c>
      <c r="T30">
        <f t="shared" si="7"/>
        <v>112</v>
      </c>
      <c r="U30">
        <f t="shared" si="11"/>
        <v>1</v>
      </c>
      <c r="V30">
        <f t="shared" si="11"/>
        <v>0</v>
      </c>
      <c r="W30">
        <f t="shared" si="11"/>
        <v>2</v>
      </c>
      <c r="X30">
        <f t="shared" si="11"/>
        <v>4</v>
      </c>
      <c r="Y30">
        <f t="shared" si="11"/>
        <v>0</v>
      </c>
      <c r="Z30">
        <f t="shared" si="7"/>
        <v>140</v>
      </c>
      <c r="AA30">
        <f t="shared" si="12"/>
        <v>2</v>
      </c>
      <c r="AB30">
        <f t="shared" si="12"/>
        <v>0</v>
      </c>
      <c r="AC30">
        <f t="shared" si="12"/>
        <v>0</v>
      </c>
      <c r="AD30">
        <f t="shared" si="12"/>
        <v>2</v>
      </c>
      <c r="AE30">
        <f t="shared" si="12"/>
        <v>0</v>
      </c>
      <c r="AF30">
        <f t="shared" si="7"/>
        <v>168</v>
      </c>
      <c r="AG30" s="49">
        <f t="shared" si="13"/>
        <v>0</v>
      </c>
      <c r="AH30" s="49">
        <f t="shared" si="13"/>
        <v>0</v>
      </c>
      <c r="AI30" s="49">
        <f t="shared" si="13"/>
        <v>3</v>
      </c>
      <c r="AJ30" s="49">
        <f t="shared" si="13"/>
        <v>0</v>
      </c>
      <c r="AK30" s="49">
        <f t="shared" si="13"/>
        <v>0</v>
      </c>
    </row>
    <row r="31" spans="1:37">
      <c r="A31" s="8">
        <v>29</v>
      </c>
      <c r="B31">
        <f t="shared" si="7"/>
        <v>29</v>
      </c>
      <c r="C31">
        <f t="shared" si="8"/>
        <v>2</v>
      </c>
      <c r="D31">
        <f t="shared" si="8"/>
        <v>1</v>
      </c>
      <c r="E31">
        <f t="shared" si="8"/>
        <v>4</v>
      </c>
      <c r="F31">
        <f t="shared" si="8"/>
        <v>5</v>
      </c>
      <c r="G31">
        <f t="shared" si="8"/>
        <v>1</v>
      </c>
      <c r="H31">
        <f t="shared" si="7"/>
        <v>58</v>
      </c>
      <c r="I31">
        <f t="shared" si="9"/>
        <v>1</v>
      </c>
      <c r="J31">
        <f t="shared" si="9"/>
        <v>2</v>
      </c>
      <c r="K31">
        <f t="shared" si="9"/>
        <v>3</v>
      </c>
      <c r="L31">
        <f t="shared" si="9"/>
        <v>4</v>
      </c>
      <c r="M31">
        <f t="shared" si="9"/>
        <v>2</v>
      </c>
      <c r="N31">
        <f t="shared" si="7"/>
        <v>87</v>
      </c>
      <c r="O31">
        <f t="shared" si="10"/>
        <v>0</v>
      </c>
      <c r="P31">
        <f t="shared" si="10"/>
        <v>3</v>
      </c>
      <c r="Q31">
        <f t="shared" si="10"/>
        <v>2</v>
      </c>
      <c r="R31">
        <f t="shared" si="10"/>
        <v>3</v>
      </c>
      <c r="S31">
        <f t="shared" si="10"/>
        <v>3</v>
      </c>
      <c r="T31">
        <f t="shared" si="7"/>
        <v>116</v>
      </c>
      <c r="U31">
        <f t="shared" si="11"/>
        <v>2</v>
      </c>
      <c r="V31">
        <f t="shared" si="11"/>
        <v>0</v>
      </c>
      <c r="W31">
        <f t="shared" si="11"/>
        <v>1</v>
      </c>
      <c r="X31">
        <f t="shared" si="11"/>
        <v>2</v>
      </c>
      <c r="Y31">
        <f t="shared" si="11"/>
        <v>4</v>
      </c>
      <c r="Z31">
        <f t="shared" si="7"/>
        <v>145</v>
      </c>
      <c r="AA31">
        <f t="shared" si="12"/>
        <v>1</v>
      </c>
      <c r="AB31">
        <f t="shared" si="12"/>
        <v>1</v>
      </c>
      <c r="AC31">
        <f t="shared" si="12"/>
        <v>0</v>
      </c>
      <c r="AD31">
        <f t="shared" si="12"/>
        <v>1</v>
      </c>
      <c r="AE31">
        <f t="shared" si="12"/>
        <v>5</v>
      </c>
      <c r="AF31">
        <f t="shared" si="7"/>
        <v>174</v>
      </c>
      <c r="AG31">
        <f t="shared" si="13"/>
        <v>0</v>
      </c>
      <c r="AH31">
        <f t="shared" si="13"/>
        <v>2</v>
      </c>
      <c r="AI31">
        <f t="shared" si="13"/>
        <v>4</v>
      </c>
      <c r="AJ31">
        <f t="shared" si="13"/>
        <v>0</v>
      </c>
      <c r="AK31">
        <f t="shared" si="13"/>
        <v>6</v>
      </c>
    </row>
    <row r="32" spans="1:37">
      <c r="A32" s="8">
        <v>30</v>
      </c>
      <c r="B32">
        <f t="shared" si="7"/>
        <v>30</v>
      </c>
      <c r="C32">
        <f t="shared" si="8"/>
        <v>0</v>
      </c>
      <c r="D32">
        <f t="shared" si="8"/>
        <v>2</v>
      </c>
      <c r="E32">
        <f t="shared" si="8"/>
        <v>0</v>
      </c>
      <c r="F32">
        <f t="shared" si="8"/>
        <v>0</v>
      </c>
      <c r="G32">
        <f t="shared" si="8"/>
        <v>2</v>
      </c>
      <c r="H32">
        <f t="shared" si="7"/>
        <v>60</v>
      </c>
      <c r="I32">
        <f t="shared" si="9"/>
        <v>0</v>
      </c>
      <c r="J32">
        <f t="shared" si="9"/>
        <v>0</v>
      </c>
      <c r="K32">
        <f t="shared" si="9"/>
        <v>0</v>
      </c>
      <c r="L32">
        <f t="shared" si="9"/>
        <v>0</v>
      </c>
      <c r="M32">
        <f t="shared" si="9"/>
        <v>4</v>
      </c>
      <c r="N32">
        <f t="shared" si="7"/>
        <v>90</v>
      </c>
      <c r="O32">
        <f t="shared" si="10"/>
        <v>0</v>
      </c>
      <c r="P32">
        <f t="shared" si="10"/>
        <v>2</v>
      </c>
      <c r="Q32">
        <f t="shared" si="10"/>
        <v>0</v>
      </c>
      <c r="R32">
        <f t="shared" si="10"/>
        <v>0</v>
      </c>
      <c r="S32">
        <f t="shared" si="10"/>
        <v>6</v>
      </c>
      <c r="T32">
        <f t="shared" si="7"/>
        <v>120</v>
      </c>
      <c r="U32">
        <f t="shared" si="11"/>
        <v>0</v>
      </c>
      <c r="V32">
        <f t="shared" si="11"/>
        <v>0</v>
      </c>
      <c r="W32">
        <f t="shared" si="11"/>
        <v>0</v>
      </c>
      <c r="X32">
        <f t="shared" si="11"/>
        <v>0</v>
      </c>
      <c r="Y32">
        <f t="shared" si="11"/>
        <v>1</v>
      </c>
      <c r="Z32">
        <f t="shared" si="7"/>
        <v>150</v>
      </c>
      <c r="AA32">
        <f t="shared" si="12"/>
        <v>0</v>
      </c>
      <c r="AB32">
        <f t="shared" si="12"/>
        <v>2</v>
      </c>
      <c r="AC32">
        <f t="shared" si="12"/>
        <v>0</v>
      </c>
      <c r="AD32">
        <f t="shared" si="12"/>
        <v>0</v>
      </c>
      <c r="AE32">
        <f t="shared" si="12"/>
        <v>3</v>
      </c>
      <c r="AF32">
        <f t="shared" si="7"/>
        <v>180</v>
      </c>
      <c r="AG32" s="48">
        <f t="shared" si="13"/>
        <v>0</v>
      </c>
      <c r="AH32" s="48">
        <f t="shared" si="13"/>
        <v>0</v>
      </c>
      <c r="AI32" s="48">
        <f t="shared" si="13"/>
        <v>0</v>
      </c>
      <c r="AJ32" s="48">
        <f t="shared" si="13"/>
        <v>0</v>
      </c>
      <c r="AK32" s="48">
        <f t="shared" si="13"/>
        <v>5</v>
      </c>
    </row>
    <row r="33" spans="1:37">
      <c r="A33" s="8">
        <v>31</v>
      </c>
      <c r="B33">
        <f t="shared" si="7"/>
        <v>31</v>
      </c>
      <c r="C33">
        <f t="shared" si="8"/>
        <v>1</v>
      </c>
      <c r="D33">
        <f t="shared" si="8"/>
        <v>3</v>
      </c>
      <c r="E33">
        <f t="shared" si="8"/>
        <v>1</v>
      </c>
      <c r="F33">
        <f t="shared" si="8"/>
        <v>1</v>
      </c>
      <c r="G33">
        <f t="shared" si="8"/>
        <v>3</v>
      </c>
      <c r="H33">
        <f t="shared" si="7"/>
        <v>62</v>
      </c>
      <c r="I33">
        <f t="shared" si="9"/>
        <v>2</v>
      </c>
      <c r="J33">
        <f t="shared" si="9"/>
        <v>2</v>
      </c>
      <c r="K33">
        <f t="shared" si="9"/>
        <v>2</v>
      </c>
      <c r="L33">
        <f t="shared" si="9"/>
        <v>2</v>
      </c>
      <c r="M33">
        <f t="shared" si="9"/>
        <v>6</v>
      </c>
      <c r="N33">
        <f t="shared" si="7"/>
        <v>93</v>
      </c>
      <c r="O33">
        <f t="shared" si="10"/>
        <v>0</v>
      </c>
      <c r="P33">
        <f t="shared" si="10"/>
        <v>1</v>
      </c>
      <c r="Q33">
        <f t="shared" si="10"/>
        <v>3</v>
      </c>
      <c r="R33">
        <f t="shared" si="10"/>
        <v>3</v>
      </c>
      <c r="S33">
        <f t="shared" si="10"/>
        <v>2</v>
      </c>
      <c r="T33">
        <f t="shared" si="7"/>
        <v>124</v>
      </c>
      <c r="U33">
        <f t="shared" si="11"/>
        <v>1</v>
      </c>
      <c r="V33">
        <f t="shared" si="11"/>
        <v>0</v>
      </c>
      <c r="W33">
        <f t="shared" si="11"/>
        <v>4</v>
      </c>
      <c r="X33">
        <f t="shared" si="11"/>
        <v>4</v>
      </c>
      <c r="Y33">
        <f t="shared" si="11"/>
        <v>5</v>
      </c>
      <c r="Z33">
        <f t="shared" si="7"/>
        <v>155</v>
      </c>
      <c r="AA33">
        <f t="shared" si="12"/>
        <v>2</v>
      </c>
      <c r="AB33">
        <f t="shared" si="12"/>
        <v>3</v>
      </c>
      <c r="AC33">
        <f t="shared" si="12"/>
        <v>0</v>
      </c>
      <c r="AD33">
        <f t="shared" si="12"/>
        <v>5</v>
      </c>
      <c r="AE33">
        <f t="shared" si="12"/>
        <v>1</v>
      </c>
      <c r="AF33">
        <f t="shared" si="7"/>
        <v>186</v>
      </c>
      <c r="AG33">
        <f t="shared" si="13"/>
        <v>0</v>
      </c>
      <c r="AH33">
        <f t="shared" si="13"/>
        <v>2</v>
      </c>
      <c r="AI33">
        <f t="shared" si="13"/>
        <v>1</v>
      </c>
      <c r="AJ33">
        <f t="shared" si="13"/>
        <v>0</v>
      </c>
      <c r="AK33">
        <f t="shared" si="13"/>
        <v>4</v>
      </c>
    </row>
    <row r="34" spans="1:37">
      <c r="A34" s="8">
        <v>32</v>
      </c>
      <c r="B34">
        <f t="shared" ref="B34:N44" si="14">$A34*B$2</f>
        <v>32</v>
      </c>
      <c r="C34">
        <f t="shared" ref="C34:G44" si="15">MOD($B34,C$1)</f>
        <v>2</v>
      </c>
      <c r="D34">
        <f t="shared" si="15"/>
        <v>0</v>
      </c>
      <c r="E34">
        <f t="shared" si="15"/>
        <v>2</v>
      </c>
      <c r="F34">
        <f t="shared" si="15"/>
        <v>2</v>
      </c>
      <c r="G34">
        <f t="shared" si="15"/>
        <v>4</v>
      </c>
      <c r="H34">
        <f t="shared" si="14"/>
        <v>64</v>
      </c>
      <c r="I34">
        <f t="shared" ref="I34:M44" si="16">MOD($H34,I$1)</f>
        <v>1</v>
      </c>
      <c r="J34">
        <f t="shared" si="16"/>
        <v>0</v>
      </c>
      <c r="K34">
        <f t="shared" si="16"/>
        <v>4</v>
      </c>
      <c r="L34">
        <f t="shared" si="16"/>
        <v>4</v>
      </c>
      <c r="M34">
        <f t="shared" si="16"/>
        <v>1</v>
      </c>
      <c r="N34">
        <f t="shared" si="14"/>
        <v>96</v>
      </c>
      <c r="O34">
        <f t="shared" ref="O34:S44" si="17">MOD($N34,O$1)</f>
        <v>0</v>
      </c>
      <c r="P34">
        <f t="shared" si="17"/>
        <v>0</v>
      </c>
      <c r="Q34">
        <f t="shared" si="17"/>
        <v>1</v>
      </c>
      <c r="R34">
        <f t="shared" si="17"/>
        <v>0</v>
      </c>
      <c r="S34">
        <f t="shared" si="17"/>
        <v>5</v>
      </c>
      <c r="T34">
        <f t="shared" ref="T34:AF44" si="18">$A34*T$2</f>
        <v>128</v>
      </c>
      <c r="U34">
        <f t="shared" ref="U34:Y44" si="19">MOD($T34,U$1)</f>
        <v>2</v>
      </c>
      <c r="V34">
        <f t="shared" si="19"/>
        <v>0</v>
      </c>
      <c r="W34">
        <f t="shared" si="19"/>
        <v>3</v>
      </c>
      <c r="X34">
        <f t="shared" si="19"/>
        <v>2</v>
      </c>
      <c r="Y34">
        <f t="shared" si="19"/>
        <v>2</v>
      </c>
      <c r="Z34">
        <f t="shared" si="18"/>
        <v>160</v>
      </c>
      <c r="AA34">
        <f t="shared" ref="AA34:AE44" si="20">MOD($Z34,AA$1)</f>
        <v>1</v>
      </c>
      <c r="AB34">
        <f t="shared" si="20"/>
        <v>0</v>
      </c>
      <c r="AC34">
        <f t="shared" si="20"/>
        <v>0</v>
      </c>
      <c r="AD34">
        <f t="shared" si="20"/>
        <v>4</v>
      </c>
      <c r="AE34">
        <f t="shared" si="20"/>
        <v>6</v>
      </c>
      <c r="AF34">
        <f t="shared" si="18"/>
        <v>192</v>
      </c>
      <c r="AG34">
        <f t="shared" ref="AG34:AK44" si="21">MOD($AF34,AG$1)</f>
        <v>0</v>
      </c>
      <c r="AH34">
        <f t="shared" si="21"/>
        <v>0</v>
      </c>
      <c r="AI34">
        <f t="shared" si="21"/>
        <v>2</v>
      </c>
      <c r="AJ34">
        <f t="shared" si="21"/>
        <v>0</v>
      </c>
      <c r="AK34">
        <f t="shared" si="21"/>
        <v>3</v>
      </c>
    </row>
    <row r="35" spans="1:37">
      <c r="A35" s="8">
        <v>33</v>
      </c>
      <c r="B35">
        <f t="shared" si="14"/>
        <v>33</v>
      </c>
      <c r="C35">
        <f t="shared" si="15"/>
        <v>0</v>
      </c>
      <c r="D35">
        <f t="shared" si="15"/>
        <v>1</v>
      </c>
      <c r="E35">
        <f t="shared" si="15"/>
        <v>3</v>
      </c>
      <c r="F35">
        <f t="shared" si="15"/>
        <v>3</v>
      </c>
      <c r="G35">
        <f t="shared" si="15"/>
        <v>5</v>
      </c>
      <c r="H35">
        <f t="shared" si="14"/>
        <v>66</v>
      </c>
      <c r="I35">
        <f t="shared" si="16"/>
        <v>0</v>
      </c>
      <c r="J35">
        <f t="shared" si="16"/>
        <v>2</v>
      </c>
      <c r="K35">
        <f t="shared" si="16"/>
        <v>1</v>
      </c>
      <c r="L35">
        <f t="shared" si="16"/>
        <v>0</v>
      </c>
      <c r="M35">
        <f t="shared" si="16"/>
        <v>3</v>
      </c>
      <c r="N35">
        <f t="shared" si="14"/>
        <v>99</v>
      </c>
      <c r="O35">
        <f t="shared" si="17"/>
        <v>0</v>
      </c>
      <c r="P35">
        <f t="shared" si="17"/>
        <v>3</v>
      </c>
      <c r="Q35">
        <f t="shared" si="17"/>
        <v>4</v>
      </c>
      <c r="R35">
        <f t="shared" si="17"/>
        <v>3</v>
      </c>
      <c r="S35">
        <f t="shared" si="17"/>
        <v>1</v>
      </c>
      <c r="T35">
        <f t="shared" si="18"/>
        <v>132</v>
      </c>
      <c r="U35">
        <f t="shared" si="19"/>
        <v>0</v>
      </c>
      <c r="V35">
        <f t="shared" si="19"/>
        <v>0</v>
      </c>
      <c r="W35">
        <f t="shared" si="19"/>
        <v>2</v>
      </c>
      <c r="X35">
        <f t="shared" si="19"/>
        <v>0</v>
      </c>
      <c r="Y35">
        <f t="shared" si="19"/>
        <v>6</v>
      </c>
      <c r="Z35">
        <f t="shared" si="18"/>
        <v>165</v>
      </c>
      <c r="AA35">
        <f t="shared" si="20"/>
        <v>0</v>
      </c>
      <c r="AB35">
        <f t="shared" si="20"/>
        <v>1</v>
      </c>
      <c r="AC35">
        <f t="shared" si="20"/>
        <v>0</v>
      </c>
      <c r="AD35">
        <f t="shared" si="20"/>
        <v>3</v>
      </c>
      <c r="AE35">
        <f t="shared" si="20"/>
        <v>4</v>
      </c>
      <c r="AF35">
        <f t="shared" si="18"/>
        <v>198</v>
      </c>
      <c r="AG35">
        <f t="shared" si="21"/>
        <v>0</v>
      </c>
      <c r="AH35">
        <f t="shared" si="21"/>
        <v>2</v>
      </c>
      <c r="AI35">
        <f t="shared" si="21"/>
        <v>3</v>
      </c>
      <c r="AJ35">
        <f t="shared" si="21"/>
        <v>0</v>
      </c>
      <c r="AK35">
        <f t="shared" si="21"/>
        <v>2</v>
      </c>
    </row>
    <row r="36" spans="1:37">
      <c r="A36" s="8">
        <v>34</v>
      </c>
      <c r="B36">
        <f t="shared" si="14"/>
        <v>34</v>
      </c>
      <c r="C36">
        <f t="shared" si="15"/>
        <v>1</v>
      </c>
      <c r="D36">
        <f t="shared" si="15"/>
        <v>2</v>
      </c>
      <c r="E36">
        <f t="shared" si="15"/>
        <v>4</v>
      </c>
      <c r="F36">
        <f t="shared" si="15"/>
        <v>4</v>
      </c>
      <c r="G36">
        <f t="shared" si="15"/>
        <v>6</v>
      </c>
      <c r="H36">
        <f t="shared" si="14"/>
        <v>68</v>
      </c>
      <c r="I36">
        <f t="shared" si="16"/>
        <v>2</v>
      </c>
      <c r="J36">
        <f t="shared" si="16"/>
        <v>0</v>
      </c>
      <c r="K36">
        <f t="shared" si="16"/>
        <v>3</v>
      </c>
      <c r="L36">
        <f t="shared" si="16"/>
        <v>2</v>
      </c>
      <c r="M36">
        <f t="shared" si="16"/>
        <v>5</v>
      </c>
      <c r="N36">
        <f t="shared" si="14"/>
        <v>102</v>
      </c>
      <c r="O36">
        <f t="shared" si="17"/>
        <v>0</v>
      </c>
      <c r="P36">
        <f t="shared" si="17"/>
        <v>2</v>
      </c>
      <c r="Q36">
        <f t="shared" si="17"/>
        <v>2</v>
      </c>
      <c r="R36">
        <f t="shared" si="17"/>
        <v>0</v>
      </c>
      <c r="S36">
        <f t="shared" si="17"/>
        <v>4</v>
      </c>
      <c r="T36">
        <f t="shared" si="18"/>
        <v>136</v>
      </c>
      <c r="U36">
        <f t="shared" si="19"/>
        <v>1</v>
      </c>
      <c r="V36">
        <f t="shared" si="19"/>
        <v>0</v>
      </c>
      <c r="W36">
        <f t="shared" si="19"/>
        <v>1</v>
      </c>
      <c r="X36">
        <f t="shared" si="19"/>
        <v>4</v>
      </c>
      <c r="Y36">
        <f t="shared" si="19"/>
        <v>3</v>
      </c>
      <c r="Z36">
        <f t="shared" si="18"/>
        <v>170</v>
      </c>
      <c r="AA36">
        <f t="shared" si="20"/>
        <v>2</v>
      </c>
      <c r="AB36">
        <f t="shared" si="20"/>
        <v>2</v>
      </c>
      <c r="AC36">
        <f t="shared" si="20"/>
        <v>0</v>
      </c>
      <c r="AD36">
        <f t="shared" si="20"/>
        <v>2</v>
      </c>
      <c r="AE36">
        <f t="shared" si="20"/>
        <v>2</v>
      </c>
      <c r="AF36">
        <f t="shared" si="18"/>
        <v>204</v>
      </c>
      <c r="AG36">
        <f t="shared" si="21"/>
        <v>0</v>
      </c>
      <c r="AH36">
        <f t="shared" si="21"/>
        <v>0</v>
      </c>
      <c r="AI36">
        <f t="shared" si="21"/>
        <v>4</v>
      </c>
      <c r="AJ36">
        <f t="shared" si="21"/>
        <v>0</v>
      </c>
      <c r="AK36">
        <f t="shared" si="21"/>
        <v>1</v>
      </c>
    </row>
    <row r="37" spans="1:37">
      <c r="A37" s="8">
        <v>35</v>
      </c>
      <c r="B37">
        <f t="shared" si="14"/>
        <v>35</v>
      </c>
      <c r="C37">
        <f t="shared" si="15"/>
        <v>2</v>
      </c>
      <c r="D37">
        <f t="shared" si="15"/>
        <v>3</v>
      </c>
      <c r="E37">
        <f t="shared" si="15"/>
        <v>0</v>
      </c>
      <c r="F37">
        <f t="shared" si="15"/>
        <v>5</v>
      </c>
      <c r="G37">
        <f t="shared" si="15"/>
        <v>0</v>
      </c>
      <c r="H37">
        <f t="shared" si="14"/>
        <v>70</v>
      </c>
      <c r="I37">
        <f t="shared" si="16"/>
        <v>1</v>
      </c>
      <c r="J37">
        <f t="shared" si="16"/>
        <v>2</v>
      </c>
      <c r="K37">
        <f t="shared" si="16"/>
        <v>0</v>
      </c>
      <c r="L37">
        <f t="shared" si="16"/>
        <v>4</v>
      </c>
      <c r="M37">
        <f t="shared" si="16"/>
        <v>0</v>
      </c>
      <c r="N37">
        <f t="shared" si="14"/>
        <v>105</v>
      </c>
      <c r="O37">
        <f t="shared" si="17"/>
        <v>0</v>
      </c>
      <c r="P37">
        <f t="shared" si="17"/>
        <v>1</v>
      </c>
      <c r="Q37">
        <f t="shared" si="17"/>
        <v>0</v>
      </c>
      <c r="R37">
        <f t="shared" si="17"/>
        <v>3</v>
      </c>
      <c r="S37">
        <f t="shared" si="17"/>
        <v>0</v>
      </c>
      <c r="T37">
        <f t="shared" si="18"/>
        <v>140</v>
      </c>
      <c r="U37">
        <f t="shared" si="19"/>
        <v>2</v>
      </c>
      <c r="V37">
        <f t="shared" si="19"/>
        <v>0</v>
      </c>
      <c r="W37">
        <f t="shared" si="19"/>
        <v>0</v>
      </c>
      <c r="X37">
        <f t="shared" si="19"/>
        <v>2</v>
      </c>
      <c r="Y37">
        <f t="shared" si="19"/>
        <v>0</v>
      </c>
      <c r="Z37">
        <f t="shared" si="18"/>
        <v>175</v>
      </c>
      <c r="AA37">
        <f t="shared" si="20"/>
        <v>1</v>
      </c>
      <c r="AB37">
        <f t="shared" si="20"/>
        <v>3</v>
      </c>
      <c r="AC37">
        <f t="shared" si="20"/>
        <v>0</v>
      </c>
      <c r="AD37">
        <f t="shared" si="20"/>
        <v>1</v>
      </c>
      <c r="AE37">
        <f t="shared" si="20"/>
        <v>0</v>
      </c>
      <c r="AF37">
        <f t="shared" si="18"/>
        <v>210</v>
      </c>
      <c r="AG37">
        <f t="shared" si="21"/>
        <v>0</v>
      </c>
      <c r="AH37">
        <f t="shared" si="21"/>
        <v>2</v>
      </c>
      <c r="AI37">
        <f t="shared" si="21"/>
        <v>0</v>
      </c>
      <c r="AJ37">
        <f t="shared" si="21"/>
        <v>0</v>
      </c>
      <c r="AK37">
        <f t="shared" si="21"/>
        <v>0</v>
      </c>
    </row>
    <row r="38" spans="1:37">
      <c r="A38" s="8">
        <v>36</v>
      </c>
      <c r="B38">
        <f t="shared" si="14"/>
        <v>36</v>
      </c>
      <c r="C38">
        <f t="shared" si="15"/>
        <v>0</v>
      </c>
      <c r="D38">
        <f t="shared" si="15"/>
        <v>0</v>
      </c>
      <c r="E38">
        <f t="shared" si="15"/>
        <v>1</v>
      </c>
      <c r="F38">
        <f t="shared" si="15"/>
        <v>0</v>
      </c>
      <c r="G38">
        <f t="shared" si="15"/>
        <v>1</v>
      </c>
      <c r="H38">
        <f t="shared" si="14"/>
        <v>72</v>
      </c>
      <c r="I38">
        <f t="shared" si="16"/>
        <v>0</v>
      </c>
      <c r="J38">
        <f t="shared" si="16"/>
        <v>0</v>
      </c>
      <c r="K38">
        <f t="shared" si="16"/>
        <v>2</v>
      </c>
      <c r="L38">
        <f t="shared" si="16"/>
        <v>0</v>
      </c>
      <c r="M38">
        <f t="shared" si="16"/>
        <v>2</v>
      </c>
      <c r="N38">
        <f t="shared" si="14"/>
        <v>108</v>
      </c>
      <c r="O38">
        <f t="shared" si="17"/>
        <v>0</v>
      </c>
      <c r="P38">
        <f t="shared" si="17"/>
        <v>0</v>
      </c>
      <c r="Q38">
        <f t="shared" si="17"/>
        <v>3</v>
      </c>
      <c r="R38">
        <f t="shared" si="17"/>
        <v>0</v>
      </c>
      <c r="S38">
        <f t="shared" si="17"/>
        <v>3</v>
      </c>
      <c r="T38">
        <f t="shared" si="18"/>
        <v>144</v>
      </c>
      <c r="U38">
        <f t="shared" si="19"/>
        <v>0</v>
      </c>
      <c r="V38">
        <f t="shared" si="19"/>
        <v>0</v>
      </c>
      <c r="W38">
        <f t="shared" si="19"/>
        <v>4</v>
      </c>
      <c r="X38">
        <f t="shared" si="19"/>
        <v>0</v>
      </c>
      <c r="Y38">
        <f t="shared" si="19"/>
        <v>4</v>
      </c>
      <c r="Z38">
        <f t="shared" si="18"/>
        <v>180</v>
      </c>
      <c r="AA38">
        <f t="shared" si="20"/>
        <v>0</v>
      </c>
      <c r="AB38">
        <f t="shared" si="20"/>
        <v>0</v>
      </c>
      <c r="AC38">
        <f t="shared" si="20"/>
        <v>0</v>
      </c>
      <c r="AD38">
        <f t="shared" si="20"/>
        <v>0</v>
      </c>
      <c r="AE38">
        <f t="shared" si="20"/>
        <v>5</v>
      </c>
      <c r="AF38">
        <f t="shared" si="18"/>
        <v>216</v>
      </c>
      <c r="AG38">
        <f t="shared" si="21"/>
        <v>0</v>
      </c>
      <c r="AH38">
        <f t="shared" si="21"/>
        <v>0</v>
      </c>
      <c r="AI38">
        <f t="shared" si="21"/>
        <v>1</v>
      </c>
      <c r="AJ38">
        <f t="shared" si="21"/>
        <v>0</v>
      </c>
      <c r="AK38">
        <f t="shared" si="21"/>
        <v>6</v>
      </c>
    </row>
    <row r="39" spans="1:37">
      <c r="A39" s="8">
        <v>37</v>
      </c>
      <c r="B39">
        <f t="shared" si="14"/>
        <v>37</v>
      </c>
      <c r="C39">
        <f t="shared" si="15"/>
        <v>1</v>
      </c>
      <c r="D39">
        <f t="shared" si="15"/>
        <v>1</v>
      </c>
      <c r="E39">
        <f t="shared" si="15"/>
        <v>2</v>
      </c>
      <c r="F39">
        <f t="shared" si="15"/>
        <v>1</v>
      </c>
      <c r="G39">
        <f t="shared" si="15"/>
        <v>2</v>
      </c>
      <c r="H39">
        <f t="shared" si="14"/>
        <v>74</v>
      </c>
      <c r="I39">
        <f t="shared" si="16"/>
        <v>2</v>
      </c>
      <c r="J39">
        <f t="shared" si="16"/>
        <v>2</v>
      </c>
      <c r="K39">
        <f t="shared" si="16"/>
        <v>4</v>
      </c>
      <c r="L39">
        <f t="shared" si="16"/>
        <v>2</v>
      </c>
      <c r="M39">
        <f t="shared" si="16"/>
        <v>4</v>
      </c>
      <c r="N39">
        <f t="shared" si="14"/>
        <v>111</v>
      </c>
      <c r="O39">
        <f t="shared" si="17"/>
        <v>0</v>
      </c>
      <c r="P39">
        <f t="shared" si="17"/>
        <v>3</v>
      </c>
      <c r="Q39">
        <f t="shared" si="17"/>
        <v>1</v>
      </c>
      <c r="R39">
        <f t="shared" si="17"/>
        <v>3</v>
      </c>
      <c r="S39">
        <f t="shared" si="17"/>
        <v>6</v>
      </c>
      <c r="T39">
        <f t="shared" si="18"/>
        <v>148</v>
      </c>
      <c r="U39">
        <f t="shared" si="19"/>
        <v>1</v>
      </c>
      <c r="V39">
        <f t="shared" si="19"/>
        <v>0</v>
      </c>
      <c r="W39">
        <f t="shared" si="19"/>
        <v>3</v>
      </c>
      <c r="X39">
        <f t="shared" si="19"/>
        <v>4</v>
      </c>
      <c r="Y39">
        <f t="shared" si="19"/>
        <v>1</v>
      </c>
      <c r="Z39">
        <f t="shared" si="18"/>
        <v>185</v>
      </c>
      <c r="AA39">
        <f t="shared" si="20"/>
        <v>2</v>
      </c>
      <c r="AB39">
        <f t="shared" si="20"/>
        <v>1</v>
      </c>
      <c r="AC39">
        <f t="shared" si="20"/>
        <v>0</v>
      </c>
      <c r="AD39">
        <f t="shared" si="20"/>
        <v>5</v>
      </c>
      <c r="AE39">
        <f t="shared" si="20"/>
        <v>3</v>
      </c>
      <c r="AF39">
        <f t="shared" si="18"/>
        <v>222</v>
      </c>
      <c r="AG39">
        <f t="shared" si="21"/>
        <v>0</v>
      </c>
      <c r="AH39">
        <f t="shared" si="21"/>
        <v>2</v>
      </c>
      <c r="AI39">
        <f t="shared" si="21"/>
        <v>2</v>
      </c>
      <c r="AJ39">
        <f t="shared" si="21"/>
        <v>0</v>
      </c>
      <c r="AK39">
        <f t="shared" si="21"/>
        <v>5</v>
      </c>
    </row>
    <row r="40" spans="1:37">
      <c r="A40" s="8">
        <v>38</v>
      </c>
      <c r="B40">
        <f t="shared" si="14"/>
        <v>38</v>
      </c>
      <c r="C40">
        <f t="shared" si="15"/>
        <v>2</v>
      </c>
      <c r="D40">
        <f t="shared" si="15"/>
        <v>2</v>
      </c>
      <c r="E40">
        <f t="shared" si="15"/>
        <v>3</v>
      </c>
      <c r="F40">
        <f t="shared" si="15"/>
        <v>2</v>
      </c>
      <c r="G40">
        <f t="shared" si="15"/>
        <v>3</v>
      </c>
      <c r="H40">
        <f t="shared" si="14"/>
        <v>76</v>
      </c>
      <c r="I40">
        <f t="shared" si="16"/>
        <v>1</v>
      </c>
      <c r="J40">
        <f t="shared" si="16"/>
        <v>0</v>
      </c>
      <c r="K40">
        <f t="shared" si="16"/>
        <v>1</v>
      </c>
      <c r="L40">
        <f t="shared" si="16"/>
        <v>4</v>
      </c>
      <c r="M40">
        <f t="shared" si="16"/>
        <v>6</v>
      </c>
      <c r="N40">
        <f t="shared" si="14"/>
        <v>114</v>
      </c>
      <c r="O40">
        <f t="shared" si="17"/>
        <v>0</v>
      </c>
      <c r="P40">
        <f t="shared" si="17"/>
        <v>2</v>
      </c>
      <c r="Q40">
        <f t="shared" si="17"/>
        <v>4</v>
      </c>
      <c r="R40">
        <f t="shared" si="17"/>
        <v>0</v>
      </c>
      <c r="S40">
        <f t="shared" si="17"/>
        <v>2</v>
      </c>
      <c r="T40">
        <f t="shared" si="18"/>
        <v>152</v>
      </c>
      <c r="U40">
        <f t="shared" si="19"/>
        <v>2</v>
      </c>
      <c r="V40">
        <f t="shared" si="19"/>
        <v>0</v>
      </c>
      <c r="W40">
        <f t="shared" si="19"/>
        <v>2</v>
      </c>
      <c r="X40">
        <f t="shared" si="19"/>
        <v>2</v>
      </c>
      <c r="Y40">
        <f t="shared" si="19"/>
        <v>5</v>
      </c>
      <c r="Z40">
        <f t="shared" si="18"/>
        <v>190</v>
      </c>
      <c r="AA40">
        <f t="shared" si="20"/>
        <v>1</v>
      </c>
      <c r="AB40">
        <f t="shared" si="20"/>
        <v>2</v>
      </c>
      <c r="AC40">
        <f t="shared" si="20"/>
        <v>0</v>
      </c>
      <c r="AD40">
        <f t="shared" si="20"/>
        <v>4</v>
      </c>
      <c r="AE40">
        <f t="shared" si="20"/>
        <v>1</v>
      </c>
      <c r="AF40">
        <f t="shared" si="18"/>
        <v>228</v>
      </c>
      <c r="AG40">
        <f t="shared" si="21"/>
        <v>0</v>
      </c>
      <c r="AH40">
        <f t="shared" si="21"/>
        <v>0</v>
      </c>
      <c r="AI40">
        <f t="shared" si="21"/>
        <v>3</v>
      </c>
      <c r="AJ40">
        <f t="shared" si="21"/>
        <v>0</v>
      </c>
      <c r="AK40">
        <f t="shared" si="21"/>
        <v>4</v>
      </c>
    </row>
    <row r="41" spans="1:37">
      <c r="A41" s="8">
        <v>39</v>
      </c>
      <c r="B41">
        <f t="shared" si="14"/>
        <v>39</v>
      </c>
      <c r="C41">
        <f t="shared" si="15"/>
        <v>0</v>
      </c>
      <c r="D41">
        <f t="shared" si="15"/>
        <v>3</v>
      </c>
      <c r="E41">
        <f t="shared" si="15"/>
        <v>4</v>
      </c>
      <c r="F41">
        <f t="shared" si="15"/>
        <v>3</v>
      </c>
      <c r="G41">
        <f t="shared" si="15"/>
        <v>4</v>
      </c>
      <c r="H41">
        <f t="shared" si="14"/>
        <v>78</v>
      </c>
      <c r="I41">
        <f t="shared" si="16"/>
        <v>0</v>
      </c>
      <c r="J41">
        <f t="shared" si="16"/>
        <v>2</v>
      </c>
      <c r="K41">
        <f t="shared" si="16"/>
        <v>3</v>
      </c>
      <c r="L41">
        <f t="shared" si="16"/>
        <v>0</v>
      </c>
      <c r="M41">
        <f t="shared" si="16"/>
        <v>1</v>
      </c>
      <c r="N41">
        <f t="shared" si="14"/>
        <v>117</v>
      </c>
      <c r="O41">
        <f t="shared" si="17"/>
        <v>0</v>
      </c>
      <c r="P41">
        <f t="shared" si="17"/>
        <v>1</v>
      </c>
      <c r="Q41">
        <f t="shared" si="17"/>
        <v>2</v>
      </c>
      <c r="R41">
        <f t="shared" si="17"/>
        <v>3</v>
      </c>
      <c r="S41">
        <f t="shared" si="17"/>
        <v>5</v>
      </c>
      <c r="T41">
        <f t="shared" si="18"/>
        <v>156</v>
      </c>
      <c r="U41">
        <f t="shared" si="19"/>
        <v>0</v>
      </c>
      <c r="V41">
        <f t="shared" si="19"/>
        <v>0</v>
      </c>
      <c r="W41">
        <f t="shared" si="19"/>
        <v>1</v>
      </c>
      <c r="X41">
        <f t="shared" si="19"/>
        <v>0</v>
      </c>
      <c r="Y41">
        <f t="shared" si="19"/>
        <v>2</v>
      </c>
      <c r="Z41">
        <f t="shared" si="18"/>
        <v>195</v>
      </c>
      <c r="AA41">
        <f t="shared" si="20"/>
        <v>0</v>
      </c>
      <c r="AB41">
        <f t="shared" si="20"/>
        <v>3</v>
      </c>
      <c r="AC41">
        <f t="shared" si="20"/>
        <v>0</v>
      </c>
      <c r="AD41">
        <f t="shared" si="20"/>
        <v>3</v>
      </c>
      <c r="AE41">
        <f t="shared" si="20"/>
        <v>6</v>
      </c>
      <c r="AF41">
        <f t="shared" si="18"/>
        <v>234</v>
      </c>
      <c r="AG41">
        <f t="shared" si="21"/>
        <v>0</v>
      </c>
      <c r="AH41">
        <f t="shared" si="21"/>
        <v>2</v>
      </c>
      <c r="AI41">
        <f t="shared" si="21"/>
        <v>4</v>
      </c>
      <c r="AJ41">
        <f t="shared" si="21"/>
        <v>0</v>
      </c>
      <c r="AK41">
        <f t="shared" si="21"/>
        <v>3</v>
      </c>
    </row>
    <row r="42" spans="1:37">
      <c r="A42" s="8">
        <v>40</v>
      </c>
      <c r="B42">
        <f t="shared" si="14"/>
        <v>40</v>
      </c>
      <c r="C42">
        <f t="shared" si="15"/>
        <v>1</v>
      </c>
      <c r="D42">
        <f t="shared" si="15"/>
        <v>0</v>
      </c>
      <c r="E42">
        <f t="shared" si="15"/>
        <v>0</v>
      </c>
      <c r="F42">
        <f t="shared" si="15"/>
        <v>4</v>
      </c>
      <c r="G42">
        <f t="shared" si="15"/>
        <v>5</v>
      </c>
      <c r="H42">
        <f t="shared" si="14"/>
        <v>80</v>
      </c>
      <c r="I42">
        <f t="shared" si="16"/>
        <v>2</v>
      </c>
      <c r="J42">
        <f t="shared" si="16"/>
        <v>0</v>
      </c>
      <c r="K42">
        <f t="shared" si="16"/>
        <v>0</v>
      </c>
      <c r="L42">
        <f t="shared" si="16"/>
        <v>2</v>
      </c>
      <c r="M42">
        <f t="shared" si="16"/>
        <v>3</v>
      </c>
      <c r="N42">
        <f t="shared" si="14"/>
        <v>120</v>
      </c>
      <c r="O42">
        <f t="shared" si="17"/>
        <v>0</v>
      </c>
      <c r="P42">
        <f t="shared" si="17"/>
        <v>0</v>
      </c>
      <c r="Q42">
        <f t="shared" si="17"/>
        <v>0</v>
      </c>
      <c r="R42">
        <f t="shared" si="17"/>
        <v>0</v>
      </c>
      <c r="S42">
        <f t="shared" si="17"/>
        <v>1</v>
      </c>
      <c r="T42">
        <f t="shared" si="18"/>
        <v>160</v>
      </c>
      <c r="U42">
        <f t="shared" si="19"/>
        <v>1</v>
      </c>
      <c r="V42">
        <f t="shared" si="19"/>
        <v>0</v>
      </c>
      <c r="W42">
        <f t="shared" si="19"/>
        <v>0</v>
      </c>
      <c r="X42">
        <f t="shared" si="19"/>
        <v>4</v>
      </c>
      <c r="Y42">
        <f t="shared" si="19"/>
        <v>6</v>
      </c>
      <c r="Z42">
        <f t="shared" si="18"/>
        <v>200</v>
      </c>
      <c r="AA42">
        <f t="shared" si="20"/>
        <v>2</v>
      </c>
      <c r="AB42">
        <f t="shared" si="20"/>
        <v>0</v>
      </c>
      <c r="AC42">
        <f t="shared" si="20"/>
        <v>0</v>
      </c>
      <c r="AD42">
        <f t="shared" si="20"/>
        <v>2</v>
      </c>
      <c r="AE42">
        <f t="shared" si="20"/>
        <v>4</v>
      </c>
      <c r="AF42">
        <f t="shared" si="18"/>
        <v>240</v>
      </c>
      <c r="AG42">
        <f t="shared" si="21"/>
        <v>0</v>
      </c>
      <c r="AH42">
        <f t="shared" si="21"/>
        <v>0</v>
      </c>
      <c r="AI42">
        <f t="shared" si="21"/>
        <v>0</v>
      </c>
      <c r="AJ42">
        <f t="shared" si="21"/>
        <v>0</v>
      </c>
      <c r="AK42">
        <f t="shared" si="21"/>
        <v>2</v>
      </c>
    </row>
    <row r="43" spans="1:37">
      <c r="A43" s="8">
        <v>41</v>
      </c>
      <c r="B43">
        <f t="shared" si="14"/>
        <v>41</v>
      </c>
      <c r="C43">
        <f t="shared" si="15"/>
        <v>2</v>
      </c>
      <c r="D43">
        <f t="shared" si="15"/>
        <v>1</v>
      </c>
      <c r="E43">
        <f t="shared" si="15"/>
        <v>1</v>
      </c>
      <c r="F43">
        <f t="shared" si="15"/>
        <v>5</v>
      </c>
      <c r="G43">
        <f t="shared" si="15"/>
        <v>6</v>
      </c>
      <c r="H43">
        <f t="shared" si="14"/>
        <v>82</v>
      </c>
      <c r="I43">
        <f t="shared" si="16"/>
        <v>1</v>
      </c>
      <c r="J43">
        <f t="shared" si="16"/>
        <v>2</v>
      </c>
      <c r="K43">
        <f t="shared" si="16"/>
        <v>2</v>
      </c>
      <c r="L43">
        <f t="shared" si="16"/>
        <v>4</v>
      </c>
      <c r="M43">
        <f t="shared" si="16"/>
        <v>5</v>
      </c>
      <c r="N43">
        <f t="shared" si="14"/>
        <v>123</v>
      </c>
      <c r="O43">
        <f t="shared" si="17"/>
        <v>0</v>
      </c>
      <c r="P43">
        <f t="shared" si="17"/>
        <v>3</v>
      </c>
      <c r="Q43">
        <f t="shared" si="17"/>
        <v>3</v>
      </c>
      <c r="R43">
        <f t="shared" si="17"/>
        <v>3</v>
      </c>
      <c r="S43">
        <f t="shared" si="17"/>
        <v>4</v>
      </c>
      <c r="T43">
        <f t="shared" si="18"/>
        <v>164</v>
      </c>
      <c r="U43">
        <f t="shared" si="19"/>
        <v>2</v>
      </c>
      <c r="V43">
        <f t="shared" si="19"/>
        <v>0</v>
      </c>
      <c r="W43">
        <f t="shared" si="19"/>
        <v>4</v>
      </c>
      <c r="X43">
        <f t="shared" si="19"/>
        <v>2</v>
      </c>
      <c r="Y43">
        <f t="shared" si="19"/>
        <v>3</v>
      </c>
      <c r="Z43">
        <f t="shared" si="18"/>
        <v>205</v>
      </c>
      <c r="AA43">
        <f t="shared" si="20"/>
        <v>1</v>
      </c>
      <c r="AB43">
        <f t="shared" si="20"/>
        <v>1</v>
      </c>
      <c r="AC43">
        <f t="shared" si="20"/>
        <v>0</v>
      </c>
      <c r="AD43">
        <f t="shared" si="20"/>
        <v>1</v>
      </c>
      <c r="AE43">
        <f t="shared" si="20"/>
        <v>2</v>
      </c>
      <c r="AF43">
        <f t="shared" si="18"/>
        <v>246</v>
      </c>
      <c r="AG43">
        <f t="shared" si="21"/>
        <v>0</v>
      </c>
      <c r="AH43">
        <f t="shared" si="21"/>
        <v>2</v>
      </c>
      <c r="AI43">
        <f t="shared" si="21"/>
        <v>1</v>
      </c>
      <c r="AJ43">
        <f t="shared" si="21"/>
        <v>0</v>
      </c>
      <c r="AK43">
        <f t="shared" si="21"/>
        <v>1</v>
      </c>
    </row>
    <row r="44" spans="1:37">
      <c r="A44" s="8">
        <v>42</v>
      </c>
      <c r="B44">
        <f t="shared" si="14"/>
        <v>42</v>
      </c>
      <c r="C44">
        <f t="shared" si="15"/>
        <v>0</v>
      </c>
      <c r="D44">
        <f t="shared" si="15"/>
        <v>2</v>
      </c>
      <c r="E44">
        <f t="shared" si="15"/>
        <v>2</v>
      </c>
      <c r="F44">
        <f t="shared" si="15"/>
        <v>0</v>
      </c>
      <c r="G44">
        <f t="shared" si="15"/>
        <v>0</v>
      </c>
      <c r="H44">
        <f t="shared" si="14"/>
        <v>84</v>
      </c>
      <c r="I44">
        <f t="shared" si="16"/>
        <v>0</v>
      </c>
      <c r="J44">
        <f t="shared" si="16"/>
        <v>0</v>
      </c>
      <c r="K44">
        <f t="shared" si="16"/>
        <v>4</v>
      </c>
      <c r="L44">
        <f t="shared" si="16"/>
        <v>0</v>
      </c>
      <c r="M44">
        <f t="shared" si="16"/>
        <v>0</v>
      </c>
      <c r="N44">
        <f t="shared" si="14"/>
        <v>126</v>
      </c>
      <c r="O44">
        <f t="shared" si="17"/>
        <v>0</v>
      </c>
      <c r="P44">
        <f t="shared" si="17"/>
        <v>2</v>
      </c>
      <c r="Q44">
        <f t="shared" si="17"/>
        <v>1</v>
      </c>
      <c r="R44">
        <f t="shared" si="17"/>
        <v>0</v>
      </c>
      <c r="S44">
        <f t="shared" si="17"/>
        <v>0</v>
      </c>
      <c r="T44">
        <f t="shared" si="18"/>
        <v>168</v>
      </c>
      <c r="U44">
        <f t="shared" si="19"/>
        <v>0</v>
      </c>
      <c r="V44">
        <f t="shared" si="19"/>
        <v>0</v>
      </c>
      <c r="W44">
        <f t="shared" si="19"/>
        <v>3</v>
      </c>
      <c r="X44">
        <f t="shared" si="19"/>
        <v>0</v>
      </c>
      <c r="Y44">
        <f t="shared" si="19"/>
        <v>0</v>
      </c>
      <c r="Z44">
        <f t="shared" si="18"/>
        <v>210</v>
      </c>
      <c r="AA44" s="47">
        <f t="shared" si="20"/>
        <v>0</v>
      </c>
      <c r="AB44" s="47">
        <f t="shared" si="20"/>
        <v>2</v>
      </c>
      <c r="AC44" s="47">
        <f t="shared" si="20"/>
        <v>0</v>
      </c>
      <c r="AD44" s="47">
        <f t="shared" si="20"/>
        <v>0</v>
      </c>
      <c r="AE44" s="47">
        <f t="shared" si="20"/>
        <v>0</v>
      </c>
      <c r="AF44">
        <f t="shared" si="18"/>
        <v>252</v>
      </c>
      <c r="AG44">
        <f t="shared" si="21"/>
        <v>0</v>
      </c>
      <c r="AH44">
        <f t="shared" si="21"/>
        <v>0</v>
      </c>
      <c r="AI44">
        <f t="shared" si="21"/>
        <v>2</v>
      </c>
      <c r="AJ44">
        <f t="shared" si="21"/>
        <v>0</v>
      </c>
      <c r="AK44">
        <f t="shared" si="21"/>
        <v>0</v>
      </c>
    </row>
    <row r="47" spans="1:37">
      <c r="A47" t="s">
        <v>1</v>
      </c>
      <c r="B47" s="47"/>
    </row>
    <row r="48" spans="1:37">
      <c r="A48" t="s">
        <v>2</v>
      </c>
      <c r="B48" s="48"/>
    </row>
    <row r="49" spans="1:2">
      <c r="A49" t="s">
        <v>3</v>
      </c>
      <c r="B49" s="49"/>
    </row>
    <row r="50" spans="1:2">
      <c r="A50" t="s">
        <v>69</v>
      </c>
      <c r="B50" s="49"/>
    </row>
    <row r="51" spans="1:2">
      <c r="A51" t="s">
        <v>74</v>
      </c>
      <c r="B51" s="48"/>
    </row>
    <row r="52" spans="1:2">
      <c r="A52" t="s">
        <v>515</v>
      </c>
    </row>
  </sheetData>
  <phoneticPr fontId="6" type="noConversion"/>
  <conditionalFormatting sqref="C3:G44">
    <cfRule type="iconSet" priority="11">
      <iconSet reverse="1">
        <cfvo type="percent" val="0"/>
        <cfvo type="num" val="0.5"/>
        <cfvo type="num" val="1"/>
      </iconSet>
    </cfRule>
  </conditionalFormatting>
  <conditionalFormatting sqref="I3:K44">
    <cfRule type="iconSet" priority="10">
      <iconSet reverse="1">
        <cfvo type="percent" val="0"/>
        <cfvo type="num" val="0.5"/>
        <cfvo type="num" val="1"/>
      </iconSet>
    </cfRule>
  </conditionalFormatting>
  <conditionalFormatting sqref="O3:Q44">
    <cfRule type="iconSet" priority="9">
      <iconSet reverse="1">
        <cfvo type="percent" val="0"/>
        <cfvo type="num" val="0.5"/>
        <cfvo type="num" val="1"/>
      </iconSet>
    </cfRule>
  </conditionalFormatting>
  <conditionalFormatting sqref="U3:W44">
    <cfRule type="iconSet" priority="8">
      <iconSet reverse="1">
        <cfvo type="percent" val="0"/>
        <cfvo type="num" val="0.5"/>
        <cfvo type="num" val="1"/>
      </iconSet>
    </cfRule>
  </conditionalFormatting>
  <conditionalFormatting sqref="AA3:AC44">
    <cfRule type="iconSet" priority="7">
      <iconSet reverse="1">
        <cfvo type="percent" val="0"/>
        <cfvo type="num" val="0.5"/>
        <cfvo type="num" val="1"/>
      </iconSet>
    </cfRule>
  </conditionalFormatting>
  <conditionalFormatting sqref="AG3:AI44">
    <cfRule type="iconSet" priority="6">
      <iconSet reverse="1">
        <cfvo type="percent" val="0"/>
        <cfvo type="num" val="0.5"/>
        <cfvo type="num" val="1"/>
      </iconSet>
    </cfRule>
  </conditionalFormatting>
  <conditionalFormatting sqref="L3:M44">
    <cfRule type="iconSet" priority="5">
      <iconSet reverse="1">
        <cfvo type="percent" val="0"/>
        <cfvo type="num" val="0.5"/>
        <cfvo type="num" val="1"/>
      </iconSet>
    </cfRule>
  </conditionalFormatting>
  <conditionalFormatting sqref="R3:S44">
    <cfRule type="iconSet" priority="4">
      <iconSet reverse="1">
        <cfvo type="percent" val="0"/>
        <cfvo type="num" val="0.5"/>
        <cfvo type="num" val="1"/>
      </iconSet>
    </cfRule>
  </conditionalFormatting>
  <conditionalFormatting sqref="X3:Y44">
    <cfRule type="iconSet" priority="3">
      <iconSet reverse="1">
        <cfvo type="percent" val="0"/>
        <cfvo type="num" val="0.5"/>
        <cfvo type="num" val="1"/>
      </iconSet>
    </cfRule>
  </conditionalFormatting>
  <conditionalFormatting sqref="AD3:AE44">
    <cfRule type="iconSet" priority="2">
      <iconSet reverse="1">
        <cfvo type="percent" val="0"/>
        <cfvo type="num" val="0.5"/>
        <cfvo type="num" val="1"/>
      </iconSet>
    </cfRule>
  </conditionalFormatting>
  <conditionalFormatting sqref="AJ3:AK44">
    <cfRule type="iconSet" priority="1">
      <iconSet reverse="1">
        <cfvo type="percent" val="0"/>
        <cfvo type="num" val="0.5"/>
        <cfvo type="num" val="1"/>
      </iconSet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659-7C54-475B-A61E-BCAA5571C1D3}">
  <dimension ref="A1:M14"/>
  <sheetViews>
    <sheetView workbookViewId="0">
      <selection activeCell="I52" sqref="I52"/>
    </sheetView>
  </sheetViews>
  <sheetFormatPr baseColWidth="10" defaultRowHeight="15"/>
  <cols>
    <col min="2" max="2" width="9.7109375" customWidth="1"/>
    <col min="3" max="3" width="7.5703125" bestFit="1" customWidth="1"/>
    <col min="4" max="4" width="14" bestFit="1" customWidth="1"/>
    <col min="5" max="5" width="15.42578125" bestFit="1" customWidth="1"/>
    <col min="6" max="6" width="3.28515625" bestFit="1" customWidth="1"/>
    <col min="7" max="7" width="9" bestFit="1" customWidth="1"/>
    <col min="8" max="8" width="15.28515625" bestFit="1" customWidth="1"/>
    <col min="9" max="9" width="16.7109375" bestFit="1" customWidth="1"/>
    <col min="10" max="10" width="3.28515625" customWidth="1"/>
    <col min="11" max="11" width="18.5703125" bestFit="1" customWidth="1"/>
    <col min="12" max="12" width="20" bestFit="1" customWidth="1"/>
  </cols>
  <sheetData>
    <row r="1" spans="1:13" ht="15" customHeight="1" thickBot="1">
      <c r="A1" s="3"/>
      <c r="B1" s="3"/>
      <c r="C1" s="61" t="s">
        <v>100</v>
      </c>
      <c r="D1" s="62"/>
      <c r="E1" s="63"/>
      <c r="F1" s="33"/>
      <c r="G1" s="61" t="s">
        <v>101</v>
      </c>
      <c r="H1" s="62"/>
      <c r="I1" s="63"/>
      <c r="J1" s="33"/>
      <c r="K1" s="61" t="s">
        <v>84</v>
      </c>
      <c r="L1" s="63"/>
    </row>
    <row r="2" spans="1:13" ht="15.75" thickTop="1">
      <c r="A2" s="28" t="s">
        <v>71</v>
      </c>
      <c r="B2" s="3" t="s">
        <v>107</v>
      </c>
      <c r="C2" s="28" t="s">
        <v>102</v>
      </c>
      <c r="D2" s="28" t="s">
        <v>109</v>
      </c>
      <c r="E2" s="28" t="s">
        <v>110</v>
      </c>
      <c r="F2" s="3" t="s">
        <v>108</v>
      </c>
      <c r="G2" s="28" t="s">
        <v>103</v>
      </c>
      <c r="H2" s="28" t="s">
        <v>112</v>
      </c>
      <c r="I2" s="28" t="s">
        <v>111</v>
      </c>
      <c r="J2" t="s">
        <v>113</v>
      </c>
      <c r="K2" t="s">
        <v>115</v>
      </c>
      <c r="L2" t="s">
        <v>114</v>
      </c>
    </row>
    <row r="3" spans="1:13">
      <c r="A3" s="3" t="s">
        <v>117</v>
      </c>
      <c r="B3" s="3"/>
      <c r="C3" s="29">
        <v>151</v>
      </c>
      <c r="D3" s="29">
        <v>10</v>
      </c>
      <c r="E3" s="29">
        <v>4</v>
      </c>
      <c r="F3" s="3"/>
      <c r="G3" s="29">
        <v>10</v>
      </c>
      <c r="H3" s="29">
        <v>10</v>
      </c>
      <c r="I3" s="29">
        <v>4</v>
      </c>
      <c r="J3" s="3"/>
      <c r="K3" s="3">
        <f>Tabelle2[[#This Row],[Klassisch (Z)]]*Tabelle2[[#This Row],[Klassisch (CR)]]</f>
        <v>100</v>
      </c>
      <c r="L3" s="3">
        <f>Tabelle2[[#This Row],[Geclustert (Z)]]*Tabelle2[[#This Row],[Geclustert (CR)]]</f>
        <v>16</v>
      </c>
      <c r="M3" s="3"/>
    </row>
    <row r="4" spans="1:13">
      <c r="A4" s="3" t="s">
        <v>116</v>
      </c>
      <c r="B4" s="3"/>
      <c r="C4" s="29">
        <v>150</v>
      </c>
      <c r="D4" s="29">
        <v>12</v>
      </c>
      <c r="E4" s="29">
        <v>4</v>
      </c>
      <c r="F4" s="3"/>
      <c r="G4" s="30">
        <v>8</v>
      </c>
      <c r="H4" s="30">
        <v>8</v>
      </c>
      <c r="I4" s="30">
        <v>3</v>
      </c>
      <c r="J4" s="3"/>
      <c r="K4" s="3">
        <f>Tabelle2[[#This Row],[Klassisch (Z)]]*Tabelle2[[#This Row],[Klassisch (CR)]]</f>
        <v>96</v>
      </c>
      <c r="L4" s="3">
        <f>Tabelle2[[#This Row],[Geclustert (Z)]]*Tabelle2[[#This Row],[Geclustert (CR)]]</f>
        <v>12</v>
      </c>
      <c r="M4" s="3"/>
    </row>
    <row r="5" spans="1:13">
      <c r="A5" s="3" t="s">
        <v>119</v>
      </c>
      <c r="B5" s="3"/>
      <c r="C5" s="30">
        <v>153</v>
      </c>
      <c r="D5" s="30">
        <v>8</v>
      </c>
      <c r="E5" s="30">
        <v>3</v>
      </c>
      <c r="F5" s="3"/>
      <c r="G5" s="30">
        <v>8</v>
      </c>
      <c r="H5" s="30">
        <v>8</v>
      </c>
      <c r="I5" s="30">
        <v>3</v>
      </c>
      <c r="J5" s="3"/>
      <c r="K5" s="3">
        <f>Tabelle2[[#This Row],[Klassisch (Z)]]*Tabelle2[[#This Row],[Klassisch (CR)]]</f>
        <v>64</v>
      </c>
      <c r="L5" s="3">
        <f>Tabelle2[[#This Row],[Geclustert (Z)]]*Tabelle2[[#This Row],[Geclustert (CR)]]</f>
        <v>9</v>
      </c>
      <c r="M5" s="3"/>
    </row>
    <row r="6" spans="1:13">
      <c r="A6" s="3" t="s">
        <v>120</v>
      </c>
      <c r="B6" s="3"/>
      <c r="C6" s="30">
        <v>155</v>
      </c>
      <c r="D6" s="30">
        <v>6</v>
      </c>
      <c r="E6" s="30">
        <v>3</v>
      </c>
      <c r="F6" s="3"/>
      <c r="G6" s="30">
        <v>9</v>
      </c>
      <c r="H6" s="30">
        <v>9</v>
      </c>
      <c r="I6" s="30">
        <v>3</v>
      </c>
      <c r="J6" s="3"/>
      <c r="K6" s="3">
        <f>Tabelle2[[#This Row],[Klassisch (Z)]]*Tabelle2[[#This Row],[Klassisch (CR)]]</f>
        <v>54</v>
      </c>
      <c r="L6" s="3">
        <f>Tabelle2[[#This Row],[Geclustert (Z)]]*Tabelle2[[#This Row],[Geclustert (CR)]]</f>
        <v>9</v>
      </c>
      <c r="M6" s="3"/>
    </row>
    <row r="7" spans="1:13">
      <c r="A7" s="3" t="s">
        <v>118</v>
      </c>
      <c r="B7" s="3"/>
      <c r="C7" s="29">
        <v>151</v>
      </c>
      <c r="D7" s="29">
        <v>9</v>
      </c>
      <c r="E7" s="29">
        <v>4</v>
      </c>
      <c r="F7" s="3"/>
      <c r="G7" s="31">
        <v>7</v>
      </c>
      <c r="H7" s="31">
        <v>7</v>
      </c>
      <c r="I7" s="31">
        <v>2</v>
      </c>
      <c r="J7" s="3"/>
      <c r="K7" s="3">
        <f>Tabelle2[[#This Row],[Klassisch (Z)]]*Tabelle2[[#This Row],[Klassisch (CR)]]</f>
        <v>63</v>
      </c>
      <c r="L7" s="3">
        <f>Tabelle2[[#This Row],[Geclustert (Z)]]*Tabelle2[[#This Row],[Geclustert (CR)]]</f>
        <v>8</v>
      </c>
      <c r="M7" s="3"/>
    </row>
    <row r="8" spans="1:13">
      <c r="A8" s="3" t="s">
        <v>123</v>
      </c>
      <c r="B8" s="3"/>
      <c r="C8" s="31">
        <v>156</v>
      </c>
      <c r="D8" s="31">
        <v>4</v>
      </c>
      <c r="E8" s="31">
        <v>2</v>
      </c>
      <c r="F8" s="3"/>
      <c r="G8" s="29">
        <v>15</v>
      </c>
      <c r="H8" s="29">
        <v>15</v>
      </c>
      <c r="I8" s="29">
        <v>4</v>
      </c>
      <c r="J8" s="3"/>
      <c r="K8" s="3">
        <f>Tabelle2[[#This Row],[Klassisch (Z)]]*Tabelle2[[#This Row],[Klassisch (CR)]]</f>
        <v>60</v>
      </c>
      <c r="L8" s="3">
        <f>Tabelle2[[#This Row],[Geclustert (Z)]]*Tabelle2[[#This Row],[Geclustert (CR)]]</f>
        <v>8</v>
      </c>
      <c r="M8" s="3"/>
    </row>
    <row r="9" spans="1:13">
      <c r="A9" s="3" t="s">
        <v>121</v>
      </c>
      <c r="B9" s="3"/>
      <c r="C9" s="31">
        <v>159</v>
      </c>
      <c r="D9" s="31">
        <v>2</v>
      </c>
      <c r="E9" s="31">
        <v>2</v>
      </c>
      <c r="F9" s="3"/>
      <c r="G9" s="29">
        <v>10</v>
      </c>
      <c r="H9" s="29">
        <v>10</v>
      </c>
      <c r="I9" s="29">
        <v>4</v>
      </c>
      <c r="J9" s="3"/>
      <c r="K9" s="3">
        <f>Tabelle2[[#This Row],[Klassisch (Z)]]*Tabelle2[[#This Row],[Klassisch (CR)]]</f>
        <v>20</v>
      </c>
      <c r="L9" s="3">
        <f>Tabelle2[[#This Row],[Geclustert (Z)]]*Tabelle2[[#This Row],[Geclustert (CR)]]</f>
        <v>8</v>
      </c>
      <c r="M9" s="3"/>
    </row>
    <row r="10" spans="1:13">
      <c r="A10" s="3" t="s">
        <v>122</v>
      </c>
      <c r="B10" s="3"/>
      <c r="C10" s="31">
        <v>156</v>
      </c>
      <c r="D10" s="31">
        <v>3</v>
      </c>
      <c r="E10" s="31">
        <v>2</v>
      </c>
      <c r="F10" s="3"/>
      <c r="G10" s="31">
        <v>6</v>
      </c>
      <c r="H10" s="31">
        <v>6</v>
      </c>
      <c r="I10" s="31">
        <v>2</v>
      </c>
      <c r="J10" s="3"/>
      <c r="K10" s="3">
        <f>Tabelle2[[#This Row],[Klassisch (Z)]]*Tabelle2[[#This Row],[Klassisch (CR)]]</f>
        <v>18</v>
      </c>
      <c r="L10" s="3">
        <f>Tabelle2[[#This Row],[Geclustert (Z)]]*Tabelle2[[#This Row],[Geclustert (CR)]]</f>
        <v>4</v>
      </c>
      <c r="M10" s="3"/>
    </row>
    <row r="11" spans="1:13">
      <c r="A11" s="3" t="s">
        <v>124</v>
      </c>
      <c r="B11" s="3"/>
      <c r="C11" s="30">
        <v>155</v>
      </c>
      <c r="D11" s="30">
        <v>5</v>
      </c>
      <c r="E11" s="30">
        <v>3</v>
      </c>
      <c r="F11" s="3"/>
      <c r="G11" s="32">
        <v>5</v>
      </c>
      <c r="H11" s="32">
        <v>5</v>
      </c>
      <c r="I11" s="32">
        <v>1</v>
      </c>
      <c r="J11" s="3"/>
      <c r="K11" s="3">
        <f>Tabelle2[[#This Row],[Klassisch (Z)]]*Tabelle2[[#This Row],[Klassisch (CR)]]</f>
        <v>25</v>
      </c>
      <c r="L11" s="3">
        <f>Tabelle2[[#This Row],[Geclustert (Z)]]*Tabelle2[[#This Row],[Geclustert (CR)]]</f>
        <v>3</v>
      </c>
      <c r="M11" s="3"/>
    </row>
    <row r="12" spans="1:13">
      <c r="A12" s="3" t="s">
        <v>106</v>
      </c>
      <c r="B12" s="3"/>
      <c r="C12" s="32">
        <v>164</v>
      </c>
      <c r="D12" s="32">
        <v>0</v>
      </c>
      <c r="E12" s="32">
        <v>1</v>
      </c>
      <c r="F12" s="3"/>
      <c r="G12" s="31">
        <v>7</v>
      </c>
      <c r="H12" s="31">
        <v>7</v>
      </c>
      <c r="I12" s="31">
        <v>2</v>
      </c>
      <c r="J12" s="3"/>
      <c r="K12" s="3">
        <f>Tabelle2[[#This Row],[Klassisch (Z)]]*Tabelle2[[#This Row],[Klassisch (CR)]]</f>
        <v>0</v>
      </c>
      <c r="L12" s="3">
        <f>Tabelle2[[#This Row],[Geclustert (Z)]]*Tabelle2[[#This Row],[Geclustert (CR)]]</f>
        <v>2</v>
      </c>
      <c r="M12" s="3"/>
    </row>
    <row r="13" spans="1:13">
      <c r="A13" s="3" t="s">
        <v>104</v>
      </c>
      <c r="B13" s="3"/>
      <c r="C13" s="32">
        <v>161</v>
      </c>
      <c r="D13" s="32">
        <v>1</v>
      </c>
      <c r="E13" s="32">
        <v>1</v>
      </c>
      <c r="F13" s="3"/>
      <c r="G13" s="32">
        <v>3</v>
      </c>
      <c r="H13" s="32">
        <v>3</v>
      </c>
      <c r="I13" s="32">
        <v>1</v>
      </c>
      <c r="J13" s="3"/>
      <c r="K13" s="3">
        <f>Tabelle2[[#This Row],[Klassisch (Z)]]*Tabelle2[[#This Row],[Klassisch (CR)]]</f>
        <v>3</v>
      </c>
      <c r="L13" s="3">
        <f>Tabelle2[[#This Row],[Geclustert (Z)]]*Tabelle2[[#This Row],[Geclustert (CR)]]</f>
        <v>1</v>
      </c>
      <c r="M13" s="3"/>
    </row>
    <row r="14" spans="1:13">
      <c r="A14" s="3" t="s">
        <v>105</v>
      </c>
      <c r="B14" s="3"/>
      <c r="C14" s="32">
        <v>163</v>
      </c>
      <c r="D14" s="32">
        <v>0</v>
      </c>
      <c r="E14" s="32">
        <v>1</v>
      </c>
      <c r="F14" s="3"/>
      <c r="G14" s="32">
        <v>5</v>
      </c>
      <c r="H14" s="32">
        <v>5</v>
      </c>
      <c r="I14" s="32">
        <v>1</v>
      </c>
      <c r="J14" s="3"/>
      <c r="K14" s="3">
        <f>Tabelle2[[#This Row],[Klassisch (Z)]]*Tabelle2[[#This Row],[Klassisch (CR)]]</f>
        <v>0</v>
      </c>
      <c r="L14" s="3">
        <f>Tabelle2[[#This Row],[Geclustert (Z)]]*Tabelle2[[#This Row],[Geclustert (CR)]]</f>
        <v>1</v>
      </c>
      <c r="M14" s="3"/>
    </row>
  </sheetData>
  <mergeCells count="3">
    <mergeCell ref="C1:E1"/>
    <mergeCell ref="G1:I1"/>
    <mergeCell ref="K1:L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Teilnehmer</vt:lpstr>
      <vt:lpstr>Strecken</vt:lpstr>
      <vt:lpstr>Alle Karten</vt:lpstr>
      <vt:lpstr>Rennanzahl</vt:lpstr>
      <vt:lpstr>Clustering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Verkin, Julian (CQEK)</dc:creator>
  <cp:lastModifiedBy>Verkin Julian</cp:lastModifiedBy>
  <dcterms:created xsi:type="dcterms:W3CDTF">2016-11-10T09:13:04Z</dcterms:created>
  <dcterms:modified xsi:type="dcterms:W3CDTF">2022-11-11T13:46:33Z</dcterms:modified>
</cp:coreProperties>
</file>