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Eigene Dateien\Privat\mapstd\"/>
    </mc:Choice>
  </mc:AlternateContent>
  <bookViews>
    <workbookView xWindow="0" yWindow="0" windowWidth="28800" windowHeight="14235" tabRatio="729" activeTab="8"/>
  </bookViews>
  <sheets>
    <sheet name="Blue Tower" sheetId="1" r:id="rId1"/>
    <sheet name="Green Tower" sheetId="2" r:id="rId2"/>
    <sheet name="Red Tower" sheetId="3" r:id="rId3"/>
    <sheet name="Yellow Tower" sheetId="4" r:id="rId4"/>
    <sheet name="Orange Tower" sheetId="5" r:id="rId5"/>
    <sheet name="Purple Tower" sheetId="6" r:id="rId6"/>
    <sheet name="Creeps" sheetId="7" r:id="rId7"/>
    <sheet name="Towers" sheetId="8" r:id="rId8"/>
    <sheet name="Level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9" l="1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3" i="9"/>
  <c r="L3" i="8"/>
  <c r="L4" i="8"/>
  <c r="L5" i="8"/>
  <c r="L6" i="8"/>
  <c r="L7" i="8"/>
  <c r="G3" i="8"/>
  <c r="G4" i="8"/>
  <c r="G5" i="8"/>
  <c r="G6" i="8"/>
  <c r="G7" i="8"/>
  <c r="L2" i="8"/>
  <c r="G2" i="8"/>
  <c r="M7" i="8"/>
  <c r="K7" i="8"/>
  <c r="J7" i="8"/>
  <c r="I7" i="8"/>
  <c r="M6" i="8"/>
  <c r="K6" i="8"/>
  <c r="J6" i="8"/>
  <c r="I6" i="8"/>
  <c r="M5" i="8"/>
  <c r="K5" i="8"/>
  <c r="J5" i="8"/>
  <c r="I5" i="8"/>
  <c r="M4" i="8"/>
  <c r="K4" i="8"/>
  <c r="J4" i="8"/>
  <c r="I4" i="8"/>
  <c r="M3" i="8"/>
  <c r="K3" i="8"/>
  <c r="J3" i="8"/>
  <c r="I3" i="8"/>
  <c r="M2" i="8"/>
  <c r="K2" i="8"/>
  <c r="J2" i="8"/>
  <c r="I2" i="8"/>
  <c r="N3" i="9" l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H7" i="6"/>
  <c r="E7" i="6"/>
  <c r="F7" i="6"/>
  <c r="G7" i="6" s="1"/>
  <c r="D7" i="6"/>
  <c r="C7" i="6"/>
  <c r="D7" i="5"/>
  <c r="C7" i="5"/>
  <c r="D9" i="5"/>
  <c r="C9" i="5"/>
  <c r="E7" i="4"/>
  <c r="D7" i="4"/>
  <c r="C7" i="4"/>
  <c r="J9" i="6"/>
  <c r="I9" i="6"/>
  <c r="H9" i="6"/>
  <c r="G9" i="6"/>
  <c r="F9" i="6"/>
  <c r="E9" i="6"/>
  <c r="D9" i="6"/>
  <c r="C9" i="6"/>
  <c r="C10" i="6" s="1"/>
  <c r="E7" i="3"/>
  <c r="D7" i="3"/>
  <c r="C7" i="3"/>
  <c r="B9" i="6"/>
  <c r="B10" i="6" s="1"/>
  <c r="B9" i="5"/>
  <c r="B10" i="5" s="1"/>
  <c r="E9" i="4"/>
  <c r="D9" i="4"/>
  <c r="C9" i="4"/>
  <c r="C10" i="4" s="1"/>
  <c r="B9" i="4"/>
  <c r="B10" i="4" s="1"/>
  <c r="E9" i="3"/>
  <c r="D9" i="3"/>
  <c r="C9" i="3"/>
  <c r="B9" i="3"/>
  <c r="B10" i="3" s="1"/>
  <c r="F9" i="2"/>
  <c r="C7" i="2"/>
  <c r="D7" i="2" s="1"/>
  <c r="E7" i="2" s="1"/>
  <c r="F7" i="2" s="1"/>
  <c r="E9" i="2"/>
  <c r="D9" i="2"/>
  <c r="C9" i="2"/>
  <c r="B9" i="2"/>
  <c r="B10" i="2" s="1"/>
  <c r="B10" i="1"/>
  <c r="F7" i="1"/>
  <c r="G7" i="1" s="1"/>
  <c r="E7" i="1"/>
  <c r="H7" i="1" s="1"/>
  <c r="D7" i="1"/>
  <c r="C7" i="1"/>
  <c r="C9" i="1"/>
  <c r="C10" i="1" s="1"/>
  <c r="D9" i="1"/>
  <c r="D10" i="1" s="1"/>
  <c r="E9" i="1"/>
  <c r="E10" i="1" s="1"/>
  <c r="F9" i="1"/>
  <c r="G9" i="1"/>
  <c r="G10" i="1" s="1"/>
  <c r="H9" i="1"/>
  <c r="H10" i="1" s="1"/>
  <c r="I9" i="1"/>
  <c r="J9" i="1"/>
  <c r="K9" i="1"/>
  <c r="L9" i="1"/>
  <c r="M9" i="1"/>
  <c r="B9" i="1"/>
  <c r="D10" i="5" l="1"/>
  <c r="C10" i="5"/>
  <c r="D10" i="6"/>
  <c r="E10" i="6"/>
  <c r="G10" i="6"/>
  <c r="F10" i="6"/>
  <c r="D10" i="3"/>
  <c r="E10" i="4"/>
  <c r="D10" i="4"/>
  <c r="C10" i="3"/>
  <c r="E10" i="3"/>
  <c r="F10" i="2"/>
  <c r="C10" i="2"/>
  <c r="D10" i="2"/>
  <c r="I10" i="1"/>
  <c r="K7" i="1"/>
  <c r="L7" i="1" s="1"/>
  <c r="M7" i="1" s="1"/>
  <c r="M10" i="1" s="1"/>
  <c r="I7" i="1"/>
  <c r="J7" i="1" s="1"/>
  <c r="J10" i="1" s="1"/>
  <c r="F10" i="1"/>
  <c r="I7" i="6" l="1"/>
  <c r="J7" i="6" s="1"/>
  <c r="J10" i="6" s="1"/>
  <c r="H10" i="6"/>
  <c r="I10" i="6"/>
  <c r="E10" i="2"/>
  <c r="L10" i="1"/>
  <c r="K10" i="1"/>
</calcChain>
</file>

<file path=xl/sharedStrings.xml><?xml version="1.0" encoding="utf-8"?>
<sst xmlns="http://schemas.openxmlformats.org/spreadsheetml/2006/main" count="102" uniqueCount="47">
  <si>
    <t>Speed</t>
  </si>
  <si>
    <t>Costs</t>
  </si>
  <si>
    <t>Blue</t>
  </si>
  <si>
    <t>Green</t>
  </si>
  <si>
    <t>Damage</t>
  </si>
  <si>
    <t>More Dmg</t>
  </si>
  <si>
    <t>Faster</t>
  </si>
  <si>
    <t>Dmg*Spd</t>
  </si>
  <si>
    <t>DS/C</t>
  </si>
  <si>
    <t>Range</t>
  </si>
  <si>
    <t>Red</t>
  </si>
  <si>
    <t>Yellow</t>
  </si>
  <si>
    <t>Orange</t>
  </si>
  <si>
    <t>Purple</t>
  </si>
  <si>
    <t>Alpha</t>
  </si>
  <si>
    <t>Bravo</t>
  </si>
  <si>
    <t>White</t>
  </si>
  <si>
    <t>Black</t>
  </si>
  <si>
    <t>Brown</t>
  </si>
  <si>
    <t>Pink</t>
  </si>
  <si>
    <t>Charlie</t>
  </si>
  <si>
    <t>Delta</t>
  </si>
  <si>
    <t>Echo</t>
  </si>
  <si>
    <t>Foxtrott</t>
  </si>
  <si>
    <t>Name</t>
  </si>
  <si>
    <t>Golf</t>
  </si>
  <si>
    <t>India</t>
  </si>
  <si>
    <t>Hotel</t>
  </si>
  <si>
    <t>Health</t>
  </si>
  <si>
    <t>Color</t>
  </si>
  <si>
    <t>Speed*</t>
  </si>
  <si>
    <t>Reward</t>
  </si>
  <si>
    <t>Size</t>
  </si>
  <si>
    <t>MaxDmg</t>
  </si>
  <si>
    <t>MaxSpeed</t>
  </si>
  <si>
    <t>MaxRange</t>
  </si>
  <si>
    <t>MaxCosts</t>
  </si>
  <si>
    <t>InitSpeed</t>
  </si>
  <si>
    <t>InitDmg</t>
  </si>
  <si>
    <t>InitRange</t>
  </si>
  <si>
    <t>InitCosts</t>
  </si>
  <si>
    <t>InitRadius</t>
  </si>
  <si>
    <t>MaxRadius</t>
  </si>
  <si>
    <t>Creeps</t>
  </si>
  <si>
    <t>Summe</t>
  </si>
  <si>
    <t>Bonus</t>
  </si>
  <si>
    <t>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</si>
</sst>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1" fillId="4" borderId="0" xfId="3"/>
    <xf numFmtId="0" fontId="1" fillId="5" borderId="0" xfId="4"/>
    <xf numFmtId="0" fontId="1" fillId="6" borderId="0" xfId="1" applyFill="1"/>
    <xf numFmtId="0" fontId="1" fillId="3" borderId="0" xfId="2"/>
    <xf numFmtId="0" fontId="1" fillId="7" borderId="0" xfId="1" applyFill="1"/>
    <xf numFmtId="0" fontId="1" fillId="8" borderId="0" xfId="3" applyFill="1"/>
    <xf numFmtId="164" fontId="0" fillId="0" borderId="0" xfId="0" applyNumberFormat="1"/>
    <xf numFmtId="0" fontId="2" fillId="0" borderId="0" xfId="0" applyFont="1"/>
  </cellXfs>
  <cellStyles count="5">
    <cellStyle name="Akzent2" xfId="1" builtinId="33"/>
    <cellStyle name="Akzent4" xfId="2" builtinId="41"/>
    <cellStyle name="Akzent5" xfId="3" builtinId="45"/>
    <cellStyle name="Akzent6" xfId="4" builtinId="4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elle1" displayName="Tabelle1" ref="A1:E10" totalsRowShown="0">
  <autoFilter ref="A1:E10"/>
  <tableColumns count="5">
    <tableColumn id="1" name="Name"/>
    <tableColumn id="2" name="Color"/>
    <tableColumn id="3" name="Health"/>
    <tableColumn id="4" name="Speed*"/>
    <tableColumn id="5" name="Re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:M7" totalsRowShown="0">
  <autoFilter ref="A1:M7"/>
  <tableColumns count="13">
    <tableColumn id="1" name="Name"/>
    <tableColumn id="2" name="Color"/>
    <tableColumn id="3" name="Size"/>
    <tableColumn id="8" name="InitDmg"/>
    <tableColumn id="9" name="InitSpeed"/>
    <tableColumn id="10" name="InitRadius"/>
    <tableColumn id="13" name="InitRange">
      <calculatedColumnFormula>Tabelle13[[#This Row],[InitRadius]]-Tabelle13[[#This Row],[Size]]</calculatedColumnFormula>
    </tableColumn>
    <tableColumn id="11" name="InitCosts"/>
    <tableColumn id="4" name="MaxDmg"/>
    <tableColumn id="5" name="MaxSpeed"/>
    <tableColumn id="6" name="MaxRadius"/>
    <tableColumn id="14" name="MaxRange">
      <calculatedColumnFormula>Tabelle13[[#This Row],[MaxRadius]]-Tabelle13[[#This Row],[Size]]</calculatedColumnFormula>
    </tableColumn>
    <tableColumn id="7" name="Max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D26" sqref="D26"/>
    </sheetView>
  </sheetViews>
  <sheetFormatPr baseColWidth="10" defaultRowHeight="15" x14ac:dyDescent="0.25"/>
  <cols>
    <col min="2" max="13" width="6.7109375" customWidth="1"/>
  </cols>
  <sheetData>
    <row r="1" spans="1:13" x14ac:dyDescent="0.25">
      <c r="B1" s="1" t="s">
        <v>2</v>
      </c>
    </row>
    <row r="2" spans="1:13" x14ac:dyDescent="0.25">
      <c r="A2" t="s">
        <v>5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</row>
    <row r="3" spans="1:13" x14ac:dyDescent="0.25">
      <c r="A3" t="s">
        <v>6</v>
      </c>
      <c r="B3">
        <v>0</v>
      </c>
      <c r="C3">
        <v>1</v>
      </c>
      <c r="D3">
        <v>2</v>
      </c>
      <c r="E3">
        <v>0</v>
      </c>
      <c r="F3">
        <v>1</v>
      </c>
      <c r="G3">
        <v>2</v>
      </c>
      <c r="H3">
        <v>0</v>
      </c>
      <c r="I3">
        <v>1</v>
      </c>
      <c r="J3">
        <v>2</v>
      </c>
      <c r="K3">
        <v>0</v>
      </c>
      <c r="L3">
        <v>1</v>
      </c>
      <c r="M3">
        <v>2</v>
      </c>
    </row>
    <row r="5" spans="1:13" x14ac:dyDescent="0.25">
      <c r="A5" t="s">
        <v>4</v>
      </c>
      <c r="B5">
        <v>90</v>
      </c>
      <c r="C5">
        <v>90</v>
      </c>
      <c r="D5">
        <v>90</v>
      </c>
      <c r="E5">
        <v>140</v>
      </c>
      <c r="F5">
        <v>140</v>
      </c>
      <c r="G5">
        <v>140</v>
      </c>
      <c r="H5">
        <v>240</v>
      </c>
      <c r="I5">
        <v>240</v>
      </c>
      <c r="J5">
        <v>240</v>
      </c>
      <c r="K5">
        <v>440</v>
      </c>
      <c r="L5">
        <v>440</v>
      </c>
      <c r="M5">
        <v>440</v>
      </c>
    </row>
    <row r="6" spans="1:13" x14ac:dyDescent="0.25">
      <c r="A6" t="s">
        <v>0</v>
      </c>
      <c r="B6">
        <v>5</v>
      </c>
      <c r="C6">
        <v>6</v>
      </c>
      <c r="D6">
        <v>7</v>
      </c>
      <c r="E6">
        <v>5</v>
      </c>
      <c r="F6">
        <v>6</v>
      </c>
      <c r="G6">
        <v>7</v>
      </c>
      <c r="H6">
        <v>5</v>
      </c>
      <c r="I6">
        <v>6</v>
      </c>
      <c r="J6">
        <v>7</v>
      </c>
      <c r="K6">
        <v>5</v>
      </c>
      <c r="L6">
        <v>6</v>
      </c>
      <c r="M6">
        <v>7</v>
      </c>
    </row>
    <row r="7" spans="1:13" x14ac:dyDescent="0.25">
      <c r="A7" t="s">
        <v>1</v>
      </c>
      <c r="B7">
        <v>110</v>
      </c>
      <c r="C7">
        <f>B7+70</f>
        <v>180</v>
      </c>
      <c r="D7">
        <f>C7+200</f>
        <v>380</v>
      </c>
      <c r="E7">
        <f>B7+50</f>
        <v>160</v>
      </c>
      <c r="F7">
        <f>E7+70</f>
        <v>230</v>
      </c>
      <c r="G7">
        <f>F7+200</f>
        <v>430</v>
      </c>
      <c r="H7">
        <f>E7+100</f>
        <v>260</v>
      </c>
      <c r="I7">
        <f>H7+70</f>
        <v>330</v>
      </c>
      <c r="J7">
        <f>I7+200</f>
        <v>530</v>
      </c>
      <c r="K7">
        <f>H7+200</f>
        <v>460</v>
      </c>
      <c r="L7">
        <f>K7+70</f>
        <v>530</v>
      </c>
      <c r="M7">
        <f>L7+200</f>
        <v>730</v>
      </c>
    </row>
    <row r="9" spans="1:13" x14ac:dyDescent="0.25">
      <c r="A9" t="s">
        <v>7</v>
      </c>
      <c r="B9">
        <f>B5*B6</f>
        <v>450</v>
      </c>
      <c r="C9">
        <f t="shared" ref="C9:M9" si="0">C5*C6</f>
        <v>540</v>
      </c>
      <c r="D9">
        <f t="shared" si="0"/>
        <v>630</v>
      </c>
      <c r="E9">
        <f t="shared" si="0"/>
        <v>700</v>
      </c>
      <c r="F9">
        <f t="shared" si="0"/>
        <v>840</v>
      </c>
      <c r="G9">
        <f t="shared" si="0"/>
        <v>980</v>
      </c>
      <c r="H9">
        <f t="shared" si="0"/>
        <v>1200</v>
      </c>
      <c r="I9">
        <f t="shared" si="0"/>
        <v>1440</v>
      </c>
      <c r="J9">
        <f t="shared" si="0"/>
        <v>1680</v>
      </c>
      <c r="K9">
        <f t="shared" si="0"/>
        <v>2200</v>
      </c>
      <c r="L9">
        <f t="shared" si="0"/>
        <v>2640</v>
      </c>
      <c r="M9">
        <f t="shared" si="0"/>
        <v>3080</v>
      </c>
    </row>
    <row r="10" spans="1:13" x14ac:dyDescent="0.25">
      <c r="A10" t="s">
        <v>8</v>
      </c>
      <c r="B10" s="7">
        <f>B9/B7</f>
        <v>4.0909090909090908</v>
      </c>
      <c r="C10" s="7">
        <f t="shared" ref="C10:M10" si="1">C9/C7</f>
        <v>3</v>
      </c>
      <c r="D10" s="7">
        <f t="shared" si="1"/>
        <v>1.6578947368421053</v>
      </c>
      <c r="E10" s="7">
        <f t="shared" si="1"/>
        <v>4.375</v>
      </c>
      <c r="F10" s="7">
        <f t="shared" si="1"/>
        <v>3.652173913043478</v>
      </c>
      <c r="G10" s="7">
        <f t="shared" si="1"/>
        <v>2.2790697674418605</v>
      </c>
      <c r="H10" s="7">
        <f t="shared" si="1"/>
        <v>4.615384615384615</v>
      </c>
      <c r="I10" s="7">
        <f t="shared" si="1"/>
        <v>4.3636363636363633</v>
      </c>
      <c r="J10" s="7">
        <f t="shared" si="1"/>
        <v>3.1698113207547172</v>
      </c>
      <c r="K10" s="7">
        <f t="shared" si="1"/>
        <v>4.7826086956521738</v>
      </c>
      <c r="L10" s="7">
        <f t="shared" si="1"/>
        <v>4.9811320754716979</v>
      </c>
      <c r="M10" s="7">
        <f t="shared" si="1"/>
        <v>4.2191780821917808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18" sqref="I18"/>
    </sheetView>
  </sheetViews>
  <sheetFormatPr baseColWidth="10" defaultRowHeight="15" x14ac:dyDescent="0.25"/>
  <cols>
    <col min="2" max="5" width="6.7109375" customWidth="1"/>
    <col min="6" max="6" width="6.5703125" customWidth="1"/>
  </cols>
  <sheetData>
    <row r="1" spans="1:6" x14ac:dyDescent="0.25">
      <c r="B1" s="2" t="s">
        <v>3</v>
      </c>
    </row>
    <row r="2" spans="1:6" x14ac:dyDescent="0.25">
      <c r="A2" t="s">
        <v>5</v>
      </c>
      <c r="B2">
        <v>0</v>
      </c>
      <c r="C2">
        <v>1</v>
      </c>
      <c r="D2">
        <v>2</v>
      </c>
      <c r="E2">
        <v>3</v>
      </c>
      <c r="F2">
        <v>4</v>
      </c>
    </row>
    <row r="3" spans="1:6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</row>
    <row r="5" spans="1:6" x14ac:dyDescent="0.25">
      <c r="A5" t="s">
        <v>4</v>
      </c>
      <c r="B5">
        <v>100</v>
      </c>
      <c r="C5">
        <v>160</v>
      </c>
      <c r="D5">
        <v>230</v>
      </c>
      <c r="E5">
        <v>320</v>
      </c>
      <c r="F5">
        <v>520</v>
      </c>
    </row>
    <row r="6" spans="1:6" x14ac:dyDescent="0.25">
      <c r="A6" t="s">
        <v>0</v>
      </c>
      <c r="B6">
        <v>7</v>
      </c>
      <c r="C6">
        <v>7</v>
      </c>
      <c r="D6">
        <v>7</v>
      </c>
      <c r="E6">
        <v>7</v>
      </c>
      <c r="F6">
        <v>7</v>
      </c>
    </row>
    <row r="7" spans="1:6" x14ac:dyDescent="0.25">
      <c r="A7" t="s">
        <v>1</v>
      </c>
      <c r="B7">
        <v>180</v>
      </c>
      <c r="C7">
        <f>B7+70</f>
        <v>250</v>
      </c>
      <c r="D7">
        <f>C7+80</f>
        <v>330</v>
      </c>
      <c r="E7">
        <f>D7+120</f>
        <v>450</v>
      </c>
      <c r="F7">
        <f>E7+300</f>
        <v>750</v>
      </c>
    </row>
    <row r="9" spans="1:6" x14ac:dyDescent="0.25">
      <c r="A9" t="s">
        <v>7</v>
      </c>
      <c r="B9">
        <f>B5*B6</f>
        <v>700</v>
      </c>
      <c r="C9">
        <f t="shared" ref="C9:E9" si="0">C5*C6</f>
        <v>1120</v>
      </c>
      <c r="D9">
        <f t="shared" si="0"/>
        <v>1610</v>
      </c>
      <c r="E9">
        <f t="shared" si="0"/>
        <v>2240</v>
      </c>
      <c r="F9">
        <f t="shared" ref="F9" si="1">F5*F6</f>
        <v>3640</v>
      </c>
    </row>
    <row r="10" spans="1:6" x14ac:dyDescent="0.25">
      <c r="A10" t="s">
        <v>8</v>
      </c>
      <c r="B10" s="7">
        <f>B9/B7</f>
        <v>3.8888888888888888</v>
      </c>
      <c r="C10" s="7">
        <f t="shared" ref="C10:F10" si="2">C9/C7</f>
        <v>4.4800000000000004</v>
      </c>
      <c r="D10" s="7">
        <f t="shared" si="2"/>
        <v>4.8787878787878789</v>
      </c>
      <c r="E10" s="7">
        <f t="shared" si="2"/>
        <v>4.9777777777777779</v>
      </c>
      <c r="F10" s="7">
        <f t="shared" si="2"/>
        <v>4.8533333333333335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9" sqref="D19"/>
    </sheetView>
  </sheetViews>
  <sheetFormatPr baseColWidth="10" defaultRowHeight="15" x14ac:dyDescent="0.25"/>
  <cols>
    <col min="2" max="5" width="6.7109375" customWidth="1"/>
  </cols>
  <sheetData>
    <row r="1" spans="1:5" x14ac:dyDescent="0.25">
      <c r="B1" s="3" t="s">
        <v>10</v>
      </c>
    </row>
    <row r="2" spans="1:5" x14ac:dyDescent="0.25">
      <c r="A2" t="s">
        <v>5</v>
      </c>
      <c r="B2">
        <v>0</v>
      </c>
      <c r="C2">
        <v>1</v>
      </c>
      <c r="D2">
        <v>2</v>
      </c>
      <c r="E2">
        <v>3</v>
      </c>
    </row>
    <row r="3" spans="1:5" x14ac:dyDescent="0.25">
      <c r="A3" t="s">
        <v>9</v>
      </c>
      <c r="B3">
        <v>0</v>
      </c>
      <c r="C3">
        <v>0</v>
      </c>
      <c r="D3">
        <v>0</v>
      </c>
      <c r="E3">
        <v>0</v>
      </c>
    </row>
    <row r="5" spans="1:5" x14ac:dyDescent="0.25">
      <c r="A5" t="s">
        <v>4</v>
      </c>
      <c r="B5">
        <v>700</v>
      </c>
      <c r="C5">
        <v>950</v>
      </c>
      <c r="D5">
        <v>1200</v>
      </c>
      <c r="E5">
        <v>1800</v>
      </c>
    </row>
    <row r="6" spans="1:5" x14ac:dyDescent="0.25">
      <c r="A6" t="s">
        <v>0</v>
      </c>
      <c r="B6">
        <v>6</v>
      </c>
      <c r="C6">
        <v>6</v>
      </c>
      <c r="D6">
        <v>6</v>
      </c>
      <c r="E6">
        <v>6</v>
      </c>
    </row>
    <row r="7" spans="1:5" x14ac:dyDescent="0.25">
      <c r="A7" t="s">
        <v>1</v>
      </c>
      <c r="B7">
        <v>1000</v>
      </c>
      <c r="C7">
        <f>B7+500</f>
        <v>1500</v>
      </c>
      <c r="D7">
        <f>C7+500</f>
        <v>2000</v>
      </c>
      <c r="E7">
        <f>D7+1200</f>
        <v>3200</v>
      </c>
    </row>
    <row r="9" spans="1:5" x14ac:dyDescent="0.25">
      <c r="A9" t="s">
        <v>7</v>
      </c>
      <c r="B9">
        <f>B5*B6</f>
        <v>4200</v>
      </c>
      <c r="C9">
        <f t="shared" ref="C9:E9" si="0">C5*C6</f>
        <v>5700</v>
      </c>
      <c r="D9">
        <f t="shared" si="0"/>
        <v>7200</v>
      </c>
      <c r="E9">
        <f t="shared" si="0"/>
        <v>10800</v>
      </c>
    </row>
    <row r="10" spans="1:5" x14ac:dyDescent="0.25">
      <c r="A10" t="s">
        <v>8</v>
      </c>
      <c r="B10" s="7">
        <f>B9/B7</f>
        <v>4.2</v>
      </c>
      <c r="C10" s="7">
        <f t="shared" ref="C10:E10" si="1">C9/C7</f>
        <v>3.8</v>
      </c>
      <c r="D10" s="7">
        <f t="shared" si="1"/>
        <v>3.6</v>
      </c>
      <c r="E10" s="7">
        <f t="shared" si="1"/>
        <v>3.375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baseColWidth="10" defaultRowHeight="15" x14ac:dyDescent="0.25"/>
  <cols>
    <col min="2" max="5" width="6.7109375" customWidth="1"/>
  </cols>
  <sheetData>
    <row r="1" spans="1:5" x14ac:dyDescent="0.25">
      <c r="B1" s="4" t="s">
        <v>11</v>
      </c>
    </row>
    <row r="2" spans="1:5" x14ac:dyDescent="0.25">
      <c r="A2" t="s">
        <v>5</v>
      </c>
      <c r="B2">
        <v>0</v>
      </c>
      <c r="C2">
        <v>1</v>
      </c>
      <c r="D2">
        <v>2</v>
      </c>
      <c r="E2">
        <v>3</v>
      </c>
    </row>
    <row r="3" spans="1:5" x14ac:dyDescent="0.25">
      <c r="A3" t="s">
        <v>9</v>
      </c>
      <c r="B3">
        <v>0</v>
      </c>
      <c r="C3">
        <v>0</v>
      </c>
      <c r="D3">
        <v>0</v>
      </c>
      <c r="E3">
        <v>0</v>
      </c>
    </row>
    <row r="5" spans="1:5" x14ac:dyDescent="0.25">
      <c r="A5" t="s">
        <v>4</v>
      </c>
      <c r="B5">
        <v>500</v>
      </c>
      <c r="C5">
        <v>700</v>
      </c>
      <c r="D5">
        <v>1100</v>
      </c>
      <c r="E5">
        <v>1500</v>
      </c>
    </row>
    <row r="6" spans="1:5" x14ac:dyDescent="0.25">
      <c r="A6" t="s">
        <v>0</v>
      </c>
      <c r="B6">
        <v>9</v>
      </c>
      <c r="C6">
        <v>9</v>
      </c>
      <c r="D6">
        <v>9</v>
      </c>
      <c r="E6">
        <v>9</v>
      </c>
    </row>
    <row r="7" spans="1:5" x14ac:dyDescent="0.25">
      <c r="A7" t="s">
        <v>1</v>
      </c>
      <c r="B7">
        <v>1500</v>
      </c>
      <c r="C7">
        <f>B7+750</f>
        <v>2250</v>
      </c>
      <c r="D7">
        <f>C7+2000</f>
        <v>4250</v>
      </c>
      <c r="E7">
        <f>D7+2000</f>
        <v>6250</v>
      </c>
    </row>
    <row r="9" spans="1:5" x14ac:dyDescent="0.25">
      <c r="A9" t="s">
        <v>7</v>
      </c>
      <c r="B9">
        <f>B5*B6</f>
        <v>4500</v>
      </c>
      <c r="C9">
        <f t="shared" ref="C9:E9" si="0">C5*C6</f>
        <v>6300</v>
      </c>
      <c r="D9">
        <f t="shared" si="0"/>
        <v>9900</v>
      </c>
      <c r="E9">
        <f t="shared" si="0"/>
        <v>13500</v>
      </c>
    </row>
    <row r="10" spans="1:5" x14ac:dyDescent="0.25">
      <c r="A10" t="s">
        <v>8</v>
      </c>
      <c r="B10" s="7">
        <f>B9/B7</f>
        <v>3</v>
      </c>
      <c r="C10" s="7">
        <f t="shared" ref="C10:E10" si="1">C9/C7</f>
        <v>2.8</v>
      </c>
      <c r="D10" s="7">
        <f t="shared" si="1"/>
        <v>2.3294117647058825</v>
      </c>
      <c r="E10" s="7">
        <f t="shared" si="1"/>
        <v>2.16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8" sqref="E8"/>
    </sheetView>
  </sheetViews>
  <sheetFormatPr baseColWidth="10" defaultRowHeight="15" x14ac:dyDescent="0.25"/>
  <cols>
    <col min="2" max="2" width="6.7109375" customWidth="1"/>
    <col min="3" max="4" width="6.5703125" customWidth="1"/>
  </cols>
  <sheetData>
    <row r="1" spans="1:4" x14ac:dyDescent="0.25">
      <c r="B1" s="5" t="s">
        <v>12</v>
      </c>
    </row>
    <row r="2" spans="1:4" x14ac:dyDescent="0.25">
      <c r="A2" t="s">
        <v>9</v>
      </c>
      <c r="B2">
        <v>0</v>
      </c>
      <c r="C2">
        <v>0</v>
      </c>
      <c r="D2">
        <v>0</v>
      </c>
    </row>
    <row r="3" spans="1:4" x14ac:dyDescent="0.25">
      <c r="A3" t="s">
        <v>0</v>
      </c>
      <c r="B3">
        <v>0</v>
      </c>
      <c r="C3">
        <v>1</v>
      </c>
      <c r="D3">
        <v>2</v>
      </c>
    </row>
    <row r="5" spans="1:4" x14ac:dyDescent="0.25">
      <c r="A5" t="s">
        <v>4</v>
      </c>
      <c r="B5">
        <v>3500</v>
      </c>
      <c r="C5">
        <v>3500</v>
      </c>
      <c r="D5">
        <v>3500</v>
      </c>
    </row>
    <row r="6" spans="1:4" x14ac:dyDescent="0.25">
      <c r="A6" t="s">
        <v>0</v>
      </c>
      <c r="B6">
        <v>7</v>
      </c>
      <c r="C6">
        <v>8</v>
      </c>
      <c r="D6">
        <v>9</v>
      </c>
    </row>
    <row r="7" spans="1:4" x14ac:dyDescent="0.25">
      <c r="A7" t="s">
        <v>1</v>
      </c>
      <c r="B7">
        <v>4000</v>
      </c>
      <c r="C7">
        <f>B7+4000</f>
        <v>8000</v>
      </c>
      <c r="D7">
        <f>C7+4000</f>
        <v>12000</v>
      </c>
    </row>
    <row r="9" spans="1:4" x14ac:dyDescent="0.25">
      <c r="A9" t="s">
        <v>7</v>
      </c>
      <c r="B9">
        <f>B5*B6</f>
        <v>24500</v>
      </c>
      <c r="C9">
        <f t="shared" ref="C9:D9" si="0">C5*C6</f>
        <v>28000</v>
      </c>
      <c r="D9">
        <f t="shared" si="0"/>
        <v>31500</v>
      </c>
    </row>
    <row r="10" spans="1:4" x14ac:dyDescent="0.25">
      <c r="A10" t="s">
        <v>8</v>
      </c>
      <c r="B10" s="7">
        <f>B9/B7</f>
        <v>6.125</v>
      </c>
      <c r="C10" s="7">
        <f t="shared" ref="C10:D10" si="1">C9/C7</f>
        <v>3.5</v>
      </c>
      <c r="D10" s="7">
        <f t="shared" si="1"/>
        <v>2.625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7" sqref="J7"/>
    </sheetView>
  </sheetViews>
  <sheetFormatPr baseColWidth="10" defaultRowHeight="15" x14ac:dyDescent="0.25"/>
  <cols>
    <col min="2" max="10" width="6.7109375" customWidth="1"/>
  </cols>
  <sheetData>
    <row r="1" spans="1:10" x14ac:dyDescent="0.25">
      <c r="B1" s="6" t="s">
        <v>13</v>
      </c>
    </row>
    <row r="2" spans="1:10" x14ac:dyDescent="0.25">
      <c r="A2" t="s">
        <v>5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</row>
    <row r="3" spans="1:10" x14ac:dyDescent="0.25">
      <c r="A3" t="s">
        <v>0</v>
      </c>
      <c r="B3">
        <v>0</v>
      </c>
      <c r="C3">
        <v>1</v>
      </c>
      <c r="D3">
        <v>2</v>
      </c>
      <c r="E3">
        <v>0</v>
      </c>
      <c r="F3">
        <v>1</v>
      </c>
      <c r="G3">
        <v>2</v>
      </c>
      <c r="H3">
        <v>0</v>
      </c>
      <c r="I3">
        <v>1</v>
      </c>
      <c r="J3">
        <v>2</v>
      </c>
    </row>
    <row r="5" spans="1:10" x14ac:dyDescent="0.25">
      <c r="A5" t="s">
        <v>4</v>
      </c>
      <c r="B5">
        <v>5000</v>
      </c>
      <c r="C5">
        <v>5000</v>
      </c>
      <c r="D5">
        <v>5000</v>
      </c>
      <c r="E5">
        <v>7000</v>
      </c>
      <c r="F5">
        <v>7000</v>
      </c>
      <c r="G5">
        <v>7000</v>
      </c>
      <c r="H5">
        <v>9500</v>
      </c>
      <c r="I5">
        <v>9500</v>
      </c>
      <c r="J5">
        <v>9500</v>
      </c>
    </row>
    <row r="6" spans="1:10" x14ac:dyDescent="0.25">
      <c r="A6" t="s">
        <v>0</v>
      </c>
      <c r="B6">
        <v>3</v>
      </c>
      <c r="C6">
        <v>4</v>
      </c>
      <c r="D6">
        <v>5</v>
      </c>
      <c r="E6">
        <v>3</v>
      </c>
      <c r="F6">
        <v>4</v>
      </c>
      <c r="G6">
        <v>5</v>
      </c>
      <c r="H6">
        <v>3</v>
      </c>
      <c r="I6">
        <v>4</v>
      </c>
      <c r="J6">
        <v>5</v>
      </c>
    </row>
    <row r="7" spans="1:10" x14ac:dyDescent="0.25">
      <c r="A7" t="s">
        <v>1</v>
      </c>
      <c r="B7">
        <v>4000</v>
      </c>
      <c r="C7">
        <f>B7+2500</f>
        <v>6500</v>
      </c>
      <c r="D7">
        <f>C7+2500</f>
        <v>9000</v>
      </c>
      <c r="E7">
        <f>B7+3000</f>
        <v>7000</v>
      </c>
      <c r="F7">
        <f>E7+2500</f>
        <v>9500</v>
      </c>
      <c r="G7">
        <f>F7+2500</f>
        <v>12000</v>
      </c>
      <c r="H7">
        <f>E7+3000</f>
        <v>10000</v>
      </c>
      <c r="I7">
        <f>H7+2500</f>
        <v>12500</v>
      </c>
      <c r="J7">
        <f>I7+2500</f>
        <v>15000</v>
      </c>
    </row>
    <row r="9" spans="1:10" x14ac:dyDescent="0.25">
      <c r="A9" t="s">
        <v>7</v>
      </c>
      <c r="B9">
        <f>B5*B6</f>
        <v>15000</v>
      </c>
      <c r="C9">
        <f t="shared" ref="C9:J9" si="0">C5*C6</f>
        <v>20000</v>
      </c>
      <c r="D9">
        <f t="shared" si="0"/>
        <v>25000</v>
      </c>
      <c r="E9">
        <f t="shared" si="0"/>
        <v>21000</v>
      </c>
      <c r="F9">
        <f t="shared" si="0"/>
        <v>28000</v>
      </c>
      <c r="G9">
        <f t="shared" si="0"/>
        <v>35000</v>
      </c>
      <c r="H9">
        <f t="shared" si="0"/>
        <v>28500</v>
      </c>
      <c r="I9">
        <f t="shared" si="0"/>
        <v>38000</v>
      </c>
      <c r="J9">
        <f t="shared" si="0"/>
        <v>47500</v>
      </c>
    </row>
    <row r="10" spans="1:10" x14ac:dyDescent="0.25">
      <c r="A10" t="s">
        <v>8</v>
      </c>
      <c r="B10" s="7">
        <f>B9/B7</f>
        <v>3.75</v>
      </c>
      <c r="C10" s="7">
        <f t="shared" ref="C10:J10" si="1">C9/C7</f>
        <v>3.0769230769230771</v>
      </c>
      <c r="D10" s="7">
        <f t="shared" si="1"/>
        <v>2.7777777777777777</v>
      </c>
      <c r="E10" s="7">
        <f t="shared" si="1"/>
        <v>3</v>
      </c>
      <c r="F10" s="7">
        <f t="shared" si="1"/>
        <v>2.9473684210526314</v>
      </c>
      <c r="G10" s="7">
        <f t="shared" si="1"/>
        <v>2.9166666666666665</v>
      </c>
      <c r="H10" s="7">
        <f t="shared" si="1"/>
        <v>2.85</v>
      </c>
      <c r="I10" s="7">
        <f t="shared" si="1"/>
        <v>3.04</v>
      </c>
      <c r="J10" s="7">
        <f t="shared" si="1"/>
        <v>3.1666666666666665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baseColWidth="10" defaultRowHeight="15" x14ac:dyDescent="0.25"/>
  <sheetData>
    <row r="1" spans="1:5" x14ac:dyDescent="0.25">
      <c r="A1" t="s">
        <v>24</v>
      </c>
      <c r="B1" t="s">
        <v>29</v>
      </c>
      <c r="C1" t="s">
        <v>28</v>
      </c>
      <c r="D1" t="s">
        <v>30</v>
      </c>
      <c r="E1" t="s">
        <v>31</v>
      </c>
    </row>
    <row r="2" spans="1:5" x14ac:dyDescent="0.25">
      <c r="A2" t="s">
        <v>14</v>
      </c>
      <c r="B2" t="s">
        <v>10</v>
      </c>
      <c r="C2">
        <v>150</v>
      </c>
      <c r="D2">
        <v>50</v>
      </c>
      <c r="E2">
        <v>1</v>
      </c>
    </row>
    <row r="3" spans="1:5" x14ac:dyDescent="0.25">
      <c r="A3" t="s">
        <v>15</v>
      </c>
      <c r="B3" t="s">
        <v>2</v>
      </c>
      <c r="C3">
        <v>250</v>
      </c>
      <c r="D3">
        <v>50</v>
      </c>
      <c r="E3">
        <v>3</v>
      </c>
    </row>
    <row r="4" spans="1:5" x14ac:dyDescent="0.25">
      <c r="A4" t="s">
        <v>20</v>
      </c>
      <c r="B4" t="s">
        <v>11</v>
      </c>
      <c r="C4">
        <v>500</v>
      </c>
      <c r="D4">
        <v>40</v>
      </c>
      <c r="E4">
        <v>6</v>
      </c>
    </row>
    <row r="5" spans="1:5" x14ac:dyDescent="0.25">
      <c r="A5" t="s">
        <v>21</v>
      </c>
      <c r="B5" t="s">
        <v>3</v>
      </c>
      <c r="C5">
        <v>1000</v>
      </c>
      <c r="D5">
        <v>50</v>
      </c>
      <c r="E5">
        <v>12</v>
      </c>
    </row>
    <row r="6" spans="1:5" x14ac:dyDescent="0.25">
      <c r="A6" t="s">
        <v>22</v>
      </c>
      <c r="B6" t="s">
        <v>16</v>
      </c>
      <c r="C6">
        <v>2000</v>
      </c>
      <c r="D6">
        <v>60</v>
      </c>
      <c r="E6">
        <v>20</v>
      </c>
    </row>
    <row r="7" spans="1:5" x14ac:dyDescent="0.25">
      <c r="A7" t="s">
        <v>23</v>
      </c>
      <c r="B7" t="s">
        <v>17</v>
      </c>
      <c r="C7">
        <v>3000</v>
      </c>
      <c r="D7">
        <v>70</v>
      </c>
      <c r="E7">
        <v>30</v>
      </c>
    </row>
    <row r="8" spans="1:5" x14ac:dyDescent="0.25">
      <c r="A8" t="s">
        <v>25</v>
      </c>
      <c r="B8" t="s">
        <v>18</v>
      </c>
      <c r="C8">
        <v>5000</v>
      </c>
      <c r="D8">
        <v>90</v>
      </c>
      <c r="E8">
        <v>35</v>
      </c>
    </row>
    <row r="9" spans="1:5" x14ac:dyDescent="0.25">
      <c r="A9" t="s">
        <v>26</v>
      </c>
      <c r="B9" t="s">
        <v>19</v>
      </c>
      <c r="C9">
        <v>8000</v>
      </c>
      <c r="D9">
        <v>100</v>
      </c>
      <c r="E9">
        <v>35</v>
      </c>
    </row>
    <row r="10" spans="1:5" x14ac:dyDescent="0.25">
      <c r="A10" t="s">
        <v>27</v>
      </c>
      <c r="B10" t="s">
        <v>12</v>
      </c>
      <c r="C10">
        <v>75000</v>
      </c>
      <c r="D10">
        <v>150</v>
      </c>
      <c r="E10">
        <v>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12" sqref="L12"/>
    </sheetView>
  </sheetViews>
  <sheetFormatPr baseColWidth="10" defaultRowHeight="15" x14ac:dyDescent="0.25"/>
  <sheetData>
    <row r="1" spans="1:13" x14ac:dyDescent="0.25">
      <c r="A1" t="s">
        <v>24</v>
      </c>
      <c r="B1" t="s">
        <v>29</v>
      </c>
      <c r="C1" t="s">
        <v>32</v>
      </c>
      <c r="D1" t="s">
        <v>38</v>
      </c>
      <c r="E1" t="s">
        <v>37</v>
      </c>
      <c r="F1" t="s">
        <v>41</v>
      </c>
      <c r="G1" t="s">
        <v>39</v>
      </c>
      <c r="H1" t="s">
        <v>40</v>
      </c>
      <c r="I1" t="s">
        <v>33</v>
      </c>
      <c r="J1" t="s">
        <v>34</v>
      </c>
      <c r="K1" t="s">
        <v>42</v>
      </c>
      <c r="L1" t="s">
        <v>35</v>
      </c>
      <c r="M1" t="s">
        <v>36</v>
      </c>
    </row>
    <row r="2" spans="1:13" x14ac:dyDescent="0.25">
      <c r="A2" t="s">
        <v>14</v>
      </c>
      <c r="B2" t="s">
        <v>2</v>
      </c>
      <c r="C2">
        <v>80</v>
      </c>
      <c r="D2">
        <v>90</v>
      </c>
      <c r="E2">
        <v>5</v>
      </c>
      <c r="F2">
        <v>700</v>
      </c>
      <c r="G2">
        <f>Tabelle13[[#This Row],[InitRadius]]-Tabelle13[[#This Row],[Size]]</f>
        <v>620</v>
      </c>
      <c r="H2">
        <v>110</v>
      </c>
      <c r="I2">
        <f>Tabelle13[[#This Row],[InitDmg]]+50+100+200</f>
        <v>440</v>
      </c>
      <c r="J2">
        <f>Tabelle13[[#This Row],[InitSpeed]]+2</f>
        <v>7</v>
      </c>
      <c r="K2">
        <f>Tabelle13[[#This Row],[InitRadius]]</f>
        <v>700</v>
      </c>
      <c r="L2">
        <f>Tabelle13[[#This Row],[MaxRadius]]-Tabelle13[[#This Row],[Size]]</f>
        <v>620</v>
      </c>
      <c r="M2">
        <f>Tabelle13[[#This Row],[InitCosts]]+50+100+200+70+200</f>
        <v>730</v>
      </c>
    </row>
    <row r="3" spans="1:13" x14ac:dyDescent="0.25">
      <c r="A3" t="s">
        <v>15</v>
      </c>
      <c r="B3" t="s">
        <v>3</v>
      </c>
      <c r="C3">
        <v>120</v>
      </c>
      <c r="D3">
        <v>100</v>
      </c>
      <c r="E3">
        <v>7</v>
      </c>
      <c r="F3">
        <v>500</v>
      </c>
      <c r="G3">
        <f>Tabelle13[[#This Row],[InitRadius]]-Tabelle13[[#This Row],[Size]]</f>
        <v>380</v>
      </c>
      <c r="H3">
        <v>180</v>
      </c>
      <c r="I3">
        <f>Tabelle13[[#This Row],[InitDmg]]+60+70+90+200</f>
        <v>520</v>
      </c>
      <c r="J3">
        <f>Tabelle13[[#This Row],[InitSpeed]]</f>
        <v>7</v>
      </c>
      <c r="K3">
        <f>Tabelle13[[#This Row],[InitRadius]]+150+300</f>
        <v>950</v>
      </c>
      <c r="L3">
        <f>Tabelle13[[#This Row],[MaxRadius]]-Tabelle13[[#This Row],[Size]]</f>
        <v>830</v>
      </c>
      <c r="M3">
        <f>Tabelle13[[#This Row],[InitCosts]]+70+80+90+200+150+300</f>
        <v>1070</v>
      </c>
    </row>
    <row r="4" spans="1:13" x14ac:dyDescent="0.25">
      <c r="A4" t="s">
        <v>20</v>
      </c>
      <c r="B4" t="s">
        <v>10</v>
      </c>
      <c r="C4">
        <v>120</v>
      </c>
      <c r="D4">
        <v>700</v>
      </c>
      <c r="E4">
        <v>6</v>
      </c>
      <c r="F4">
        <v>400</v>
      </c>
      <c r="G4">
        <f>Tabelle13[[#This Row],[InitRadius]]-Tabelle13[[#This Row],[Size]]</f>
        <v>280</v>
      </c>
      <c r="H4">
        <v>1000</v>
      </c>
      <c r="I4">
        <f>Tabelle13[[#This Row],[InitDmg]]+250+250+600</f>
        <v>1800</v>
      </c>
      <c r="J4">
        <f>Tabelle13[[#This Row],[InitSpeed]]</f>
        <v>6</v>
      </c>
      <c r="K4">
        <f>Tabelle13[[#This Row],[InitRadius]]+150+300</f>
        <v>850</v>
      </c>
      <c r="L4">
        <f>Tabelle13[[#This Row],[MaxRadius]]-Tabelle13[[#This Row],[Size]]</f>
        <v>730</v>
      </c>
      <c r="M4">
        <f>Tabelle13[[#This Row],[InitCosts]]+500+500+1200+1000+1500</f>
        <v>5700</v>
      </c>
    </row>
    <row r="5" spans="1:13" x14ac:dyDescent="0.25">
      <c r="A5" t="s">
        <v>21</v>
      </c>
      <c r="B5" t="s">
        <v>11</v>
      </c>
      <c r="C5">
        <v>175</v>
      </c>
      <c r="D5">
        <v>500</v>
      </c>
      <c r="E5">
        <v>9</v>
      </c>
      <c r="F5">
        <v>700</v>
      </c>
      <c r="G5">
        <f>Tabelle13[[#This Row],[InitRadius]]-Tabelle13[[#This Row],[Size]]</f>
        <v>525</v>
      </c>
      <c r="H5">
        <v>1500</v>
      </c>
      <c r="I5">
        <f>Tabelle13[[#This Row],[InitDmg]]+200+400+400</f>
        <v>1500</v>
      </c>
      <c r="J5">
        <f>Tabelle13[[#This Row],[InitSpeed]]</f>
        <v>9</v>
      </c>
      <c r="K5">
        <f>Tabelle13[[#This Row],[InitRadius]]+150+200</f>
        <v>1050</v>
      </c>
      <c r="L5">
        <f>Tabelle13[[#This Row],[MaxRadius]]-Tabelle13[[#This Row],[Size]]</f>
        <v>875</v>
      </c>
      <c r="M5">
        <f>Tabelle13[[#This Row],[InitCosts]]+750+2000+2000+1000+1500</f>
        <v>8750</v>
      </c>
    </row>
    <row r="6" spans="1:13" x14ac:dyDescent="0.25">
      <c r="A6" t="s">
        <v>22</v>
      </c>
      <c r="B6" t="s">
        <v>12</v>
      </c>
      <c r="C6">
        <v>200</v>
      </c>
      <c r="D6">
        <v>3500</v>
      </c>
      <c r="E6">
        <v>7</v>
      </c>
      <c r="F6">
        <v>500</v>
      </c>
      <c r="G6">
        <f>Tabelle13[[#This Row],[InitRadius]]-Tabelle13[[#This Row],[Size]]</f>
        <v>300</v>
      </c>
      <c r="H6">
        <v>4000</v>
      </c>
      <c r="I6">
        <f>Tabelle13[[#This Row],[InitDmg]]</f>
        <v>3500</v>
      </c>
      <c r="J6">
        <f>Tabelle13[[#This Row],[InitSpeed]]+2</f>
        <v>9</v>
      </c>
      <c r="K6">
        <f>Tabelle13[[#This Row],[InitRadius]]+150+200</f>
        <v>850</v>
      </c>
      <c r="L6">
        <f>Tabelle13[[#This Row],[MaxRadius]]-Tabelle13[[#This Row],[Size]]</f>
        <v>650</v>
      </c>
      <c r="M6">
        <f>Tabelle13[[#This Row],[InitCosts]]+4000+4000+2500+4000</f>
        <v>18500</v>
      </c>
    </row>
    <row r="7" spans="1:13" x14ac:dyDescent="0.25">
      <c r="A7" t="s">
        <v>23</v>
      </c>
      <c r="B7" t="s">
        <v>13</v>
      </c>
      <c r="C7">
        <v>300</v>
      </c>
      <c r="D7">
        <v>5000</v>
      </c>
      <c r="E7">
        <v>3</v>
      </c>
      <c r="F7">
        <v>600</v>
      </c>
      <c r="G7">
        <f>Tabelle13[[#This Row],[InitRadius]]-Tabelle13[[#This Row],[Size]]</f>
        <v>300</v>
      </c>
      <c r="H7">
        <v>4000</v>
      </c>
      <c r="I7">
        <f>Tabelle13[[#This Row],[InitDmg]]+2000+2500</f>
        <v>9500</v>
      </c>
      <c r="J7">
        <f>Tabelle13[[#This Row],[InitSpeed]]+2</f>
        <v>5</v>
      </c>
      <c r="K7">
        <f>Tabelle13[[#This Row],[InitRadius]]</f>
        <v>600</v>
      </c>
      <c r="L7">
        <f>Tabelle13[[#This Row],[MaxRadius]]-Tabelle13[[#This Row],[Size]]</f>
        <v>300</v>
      </c>
      <c r="M7">
        <f>Tabelle13[[#This Row],[InitCosts]]+3000+3000+2500+2500</f>
        <v>15000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/>
  </sheetViews>
  <sheetFormatPr baseColWidth="10" defaultRowHeight="15" x14ac:dyDescent="0.25"/>
  <cols>
    <col min="1" max="1" width="11.42578125" style="8"/>
    <col min="2" max="11" width="7.140625" customWidth="1"/>
    <col min="12" max="14" width="11.42578125" style="8"/>
  </cols>
  <sheetData>
    <row r="1" spans="1:14" x14ac:dyDescent="0.25">
      <c r="A1" s="8" t="s">
        <v>43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 t="s">
        <v>46</v>
      </c>
      <c r="L1" s="8" t="s">
        <v>31</v>
      </c>
      <c r="M1" s="8" t="s">
        <v>45</v>
      </c>
      <c r="N1" s="8" t="s">
        <v>44</v>
      </c>
    </row>
    <row r="2" spans="1:14" x14ac:dyDescent="0.25">
      <c r="A2" s="8" t="s">
        <v>31</v>
      </c>
      <c r="B2" s="8">
        <v>1</v>
      </c>
      <c r="C2" s="8">
        <v>3</v>
      </c>
      <c r="D2" s="8">
        <v>6</v>
      </c>
      <c r="E2" s="8">
        <v>12</v>
      </c>
      <c r="F2" s="8">
        <v>20</v>
      </c>
      <c r="G2" s="8">
        <v>30</v>
      </c>
      <c r="H2" s="8">
        <v>35</v>
      </c>
      <c r="I2" s="8">
        <v>35</v>
      </c>
      <c r="J2" s="8">
        <v>35</v>
      </c>
      <c r="K2" s="8"/>
      <c r="N2" s="8">
        <v>200</v>
      </c>
    </row>
    <row r="3" spans="1:14" x14ac:dyDescent="0.25">
      <c r="A3" s="8">
        <v>1</v>
      </c>
      <c r="B3">
        <v>5</v>
      </c>
      <c r="K3">
        <v>1</v>
      </c>
      <c r="L3" s="8">
        <f>(B3*B$2+C3*C$2+D3*D$2+E3*E$2+F3*F$2+G3*G$2+H3*H$2+I3*I$2+J3*J$2)*K3</f>
        <v>5</v>
      </c>
      <c r="M3" s="8">
        <f>(A3+1)*4+50</f>
        <v>58</v>
      </c>
      <c r="N3" s="8">
        <f>N2+L3+M3</f>
        <v>263</v>
      </c>
    </row>
    <row r="4" spans="1:14" x14ac:dyDescent="0.25">
      <c r="A4" s="8">
        <v>2</v>
      </c>
      <c r="B4">
        <v>10</v>
      </c>
      <c r="K4">
        <v>1</v>
      </c>
      <c r="L4" s="8">
        <f t="shared" ref="L4:L52" si="0">(B4*B$2+C4*C$2+D4*D$2+E4*E$2+F4*F$2+G4*G$2+H4*H$2+I4*I$2+J4*J$2)*K4</f>
        <v>10</v>
      </c>
      <c r="M4" s="8">
        <f>(A4+1)*4+50</f>
        <v>62</v>
      </c>
      <c r="N4" s="8">
        <f>N3+L4+M4</f>
        <v>335</v>
      </c>
    </row>
    <row r="5" spans="1:14" x14ac:dyDescent="0.25">
      <c r="A5" s="8">
        <v>3</v>
      </c>
      <c r="B5">
        <v>20</v>
      </c>
      <c r="K5">
        <v>1</v>
      </c>
      <c r="L5" s="8">
        <f t="shared" si="0"/>
        <v>20</v>
      </c>
      <c r="M5" s="8">
        <f>(A5+1)*4+50</f>
        <v>66</v>
      </c>
      <c r="N5" s="8">
        <f>N4+L5+M5</f>
        <v>421</v>
      </c>
    </row>
    <row r="6" spans="1:14" x14ac:dyDescent="0.25">
      <c r="A6" s="8">
        <v>4</v>
      </c>
      <c r="B6">
        <v>10</v>
      </c>
      <c r="K6">
        <v>1</v>
      </c>
      <c r="L6" s="8">
        <f t="shared" si="0"/>
        <v>10</v>
      </c>
      <c r="M6" s="8">
        <f>(A6+1)*4+50</f>
        <v>70</v>
      </c>
      <c r="N6" s="8">
        <f>N5+L6+M6</f>
        <v>501</v>
      </c>
    </row>
    <row r="7" spans="1:14" x14ac:dyDescent="0.25">
      <c r="A7" s="8">
        <v>5</v>
      </c>
      <c r="B7">
        <v>20</v>
      </c>
      <c r="K7">
        <v>1</v>
      </c>
      <c r="L7" s="8">
        <f t="shared" si="0"/>
        <v>20</v>
      </c>
      <c r="M7" s="8">
        <f>(A7+1)*4+50</f>
        <v>74</v>
      </c>
      <c r="N7" s="8">
        <f>N6+L7+M7</f>
        <v>595</v>
      </c>
    </row>
    <row r="8" spans="1:14" x14ac:dyDescent="0.25">
      <c r="A8" s="8">
        <v>6</v>
      </c>
      <c r="B8">
        <v>30</v>
      </c>
      <c r="K8">
        <v>1</v>
      </c>
      <c r="L8" s="8">
        <f t="shared" si="0"/>
        <v>30</v>
      </c>
      <c r="M8" s="8">
        <f>(A8+1)*4+50</f>
        <v>78</v>
      </c>
      <c r="N8" s="8">
        <f>N7+L8+M8</f>
        <v>703</v>
      </c>
    </row>
    <row r="9" spans="1:14" x14ac:dyDescent="0.25">
      <c r="A9" s="8">
        <v>7</v>
      </c>
      <c r="B9">
        <v>10</v>
      </c>
      <c r="C9">
        <v>2</v>
      </c>
      <c r="K9">
        <v>1</v>
      </c>
      <c r="L9" s="8">
        <f t="shared" si="0"/>
        <v>16</v>
      </c>
      <c r="M9" s="8">
        <f>(A9+1)*4+50</f>
        <v>82</v>
      </c>
      <c r="N9" s="8">
        <f>N8+L9+M9</f>
        <v>801</v>
      </c>
    </row>
    <row r="10" spans="1:14" x14ac:dyDescent="0.25">
      <c r="A10" s="8">
        <v>8</v>
      </c>
      <c r="B10">
        <v>20</v>
      </c>
      <c r="C10">
        <v>5</v>
      </c>
      <c r="K10">
        <v>1</v>
      </c>
      <c r="L10" s="8">
        <f t="shared" si="0"/>
        <v>35</v>
      </c>
      <c r="M10" s="8">
        <f>(A10+1)*4+50</f>
        <v>86</v>
      </c>
      <c r="N10" s="8">
        <f>N9+L10+M10</f>
        <v>922</v>
      </c>
    </row>
    <row r="11" spans="1:14" x14ac:dyDescent="0.25">
      <c r="A11" s="8">
        <v>9</v>
      </c>
      <c r="B11">
        <v>20</v>
      </c>
      <c r="C11">
        <v>10</v>
      </c>
      <c r="K11">
        <v>1</v>
      </c>
      <c r="L11" s="8">
        <f t="shared" si="0"/>
        <v>50</v>
      </c>
      <c r="M11" s="8">
        <f>(A11+1)*4+50</f>
        <v>90</v>
      </c>
      <c r="N11" s="8">
        <f>N10+L11+M11</f>
        <v>1062</v>
      </c>
    </row>
    <row r="12" spans="1:14" x14ac:dyDescent="0.25">
      <c r="A12" s="8">
        <v>10</v>
      </c>
      <c r="B12">
        <v>20</v>
      </c>
      <c r="C12">
        <v>15</v>
      </c>
      <c r="K12">
        <v>1</v>
      </c>
      <c r="L12" s="8">
        <f t="shared" si="0"/>
        <v>65</v>
      </c>
      <c r="M12" s="8">
        <f>(A12+1)*4+50</f>
        <v>94</v>
      </c>
      <c r="N12" s="8">
        <f>N11+L12+M12</f>
        <v>1221</v>
      </c>
    </row>
    <row r="13" spans="1:14" x14ac:dyDescent="0.25">
      <c r="A13" s="8">
        <v>11</v>
      </c>
      <c r="B13">
        <v>30</v>
      </c>
      <c r="K13">
        <v>2</v>
      </c>
      <c r="L13" s="8">
        <f t="shared" si="0"/>
        <v>60</v>
      </c>
      <c r="M13" s="8">
        <f>(A13+1)*4+50</f>
        <v>98</v>
      </c>
      <c r="N13" s="8">
        <f>N12+L13+M13</f>
        <v>1379</v>
      </c>
    </row>
    <row r="14" spans="1:14" x14ac:dyDescent="0.25">
      <c r="A14" s="8">
        <v>12</v>
      </c>
      <c r="B14">
        <v>10</v>
      </c>
      <c r="C14">
        <v>15</v>
      </c>
      <c r="K14">
        <v>2</v>
      </c>
      <c r="L14" s="8">
        <f t="shared" si="0"/>
        <v>110</v>
      </c>
      <c r="M14" s="8">
        <f>(A14+1)*4+50</f>
        <v>102</v>
      </c>
      <c r="N14" s="8">
        <f>N13+L14+M14</f>
        <v>1591</v>
      </c>
    </row>
    <row r="15" spans="1:14" x14ac:dyDescent="0.25">
      <c r="A15" s="8">
        <v>13</v>
      </c>
      <c r="B15">
        <v>10</v>
      </c>
      <c r="C15">
        <v>20</v>
      </c>
      <c r="K15">
        <v>2</v>
      </c>
      <c r="L15" s="8">
        <f t="shared" si="0"/>
        <v>140</v>
      </c>
      <c r="M15" s="8">
        <f>(A15+1)*4+50</f>
        <v>106</v>
      </c>
      <c r="N15" s="8">
        <f>N14+L15+M15</f>
        <v>1837</v>
      </c>
    </row>
    <row r="16" spans="1:14" x14ac:dyDescent="0.25">
      <c r="A16" s="8">
        <v>14</v>
      </c>
      <c r="C16">
        <v>10</v>
      </c>
      <c r="D16">
        <v>4</v>
      </c>
      <c r="K16">
        <v>2</v>
      </c>
      <c r="L16" s="8">
        <f t="shared" si="0"/>
        <v>108</v>
      </c>
      <c r="M16" s="8">
        <f>(A16+1)*4+50</f>
        <v>110</v>
      </c>
      <c r="N16" s="8">
        <f>N15+L16+M16</f>
        <v>2055</v>
      </c>
    </row>
    <row r="17" spans="1:14" x14ac:dyDescent="0.25">
      <c r="A17" s="8">
        <v>15</v>
      </c>
      <c r="C17">
        <v>20</v>
      </c>
      <c r="D17">
        <v>6</v>
      </c>
      <c r="K17">
        <v>2</v>
      </c>
      <c r="L17" s="8">
        <f t="shared" si="0"/>
        <v>192</v>
      </c>
      <c r="M17" s="8">
        <f>(A17+1)*4+50</f>
        <v>114</v>
      </c>
      <c r="N17" s="8">
        <f>N16+L17+M17</f>
        <v>2361</v>
      </c>
    </row>
    <row r="18" spans="1:14" x14ac:dyDescent="0.25">
      <c r="A18" s="8">
        <v>16</v>
      </c>
      <c r="C18">
        <v>10</v>
      </c>
      <c r="D18">
        <v>10</v>
      </c>
      <c r="K18">
        <v>2</v>
      </c>
      <c r="L18" s="8">
        <f t="shared" si="0"/>
        <v>180</v>
      </c>
      <c r="M18" s="8">
        <f>(A18+1)*4+50</f>
        <v>118</v>
      </c>
      <c r="N18" s="8">
        <f>N17+L18+M18</f>
        <v>2659</v>
      </c>
    </row>
    <row r="19" spans="1:14" x14ac:dyDescent="0.25">
      <c r="A19" s="8">
        <v>17</v>
      </c>
      <c r="C19">
        <v>10</v>
      </c>
      <c r="D19">
        <v>20</v>
      </c>
      <c r="K19">
        <v>2</v>
      </c>
      <c r="L19" s="8">
        <f t="shared" si="0"/>
        <v>300</v>
      </c>
      <c r="M19" s="8">
        <f>(A19+1)*4+50</f>
        <v>122</v>
      </c>
      <c r="N19" s="8">
        <f>N18+L19+M19</f>
        <v>3081</v>
      </c>
    </row>
    <row r="20" spans="1:14" x14ac:dyDescent="0.25">
      <c r="A20" s="8">
        <v>18</v>
      </c>
      <c r="D20">
        <v>30</v>
      </c>
      <c r="K20">
        <v>2</v>
      </c>
      <c r="L20" s="8">
        <f t="shared" si="0"/>
        <v>360</v>
      </c>
      <c r="M20" s="8">
        <f>(A20+1)*4+50</f>
        <v>126</v>
      </c>
      <c r="N20" s="8">
        <f>N19+L20+M20</f>
        <v>3567</v>
      </c>
    </row>
    <row r="21" spans="1:14" x14ac:dyDescent="0.25">
      <c r="A21" s="8">
        <v>19</v>
      </c>
      <c r="C21">
        <v>10</v>
      </c>
      <c r="D21">
        <v>20</v>
      </c>
      <c r="K21">
        <v>2</v>
      </c>
      <c r="L21" s="8">
        <f t="shared" si="0"/>
        <v>300</v>
      </c>
      <c r="M21" s="8">
        <f>(A21+1)*4+50</f>
        <v>130</v>
      </c>
      <c r="N21" s="8">
        <f>N20+L21+M21</f>
        <v>3997</v>
      </c>
    </row>
    <row r="22" spans="1:14" x14ac:dyDescent="0.25">
      <c r="A22" s="8">
        <v>20</v>
      </c>
      <c r="B22">
        <v>20</v>
      </c>
      <c r="C22">
        <v>20</v>
      </c>
      <c r="D22">
        <v>20</v>
      </c>
      <c r="K22">
        <v>2</v>
      </c>
      <c r="L22" s="8">
        <f t="shared" si="0"/>
        <v>400</v>
      </c>
      <c r="M22" s="8">
        <f>(A22+1)*4+50</f>
        <v>134</v>
      </c>
      <c r="N22" s="8">
        <f>N21+L22+M22</f>
        <v>4531</v>
      </c>
    </row>
    <row r="23" spans="1:14" x14ac:dyDescent="0.25">
      <c r="A23" s="8">
        <v>21</v>
      </c>
      <c r="E23">
        <v>10</v>
      </c>
      <c r="K23">
        <v>3</v>
      </c>
      <c r="L23" s="8">
        <f t="shared" si="0"/>
        <v>360</v>
      </c>
      <c r="M23" s="8">
        <f>(A23+1)*4+50</f>
        <v>138</v>
      </c>
      <c r="N23" s="8">
        <f>N22+L23+M23</f>
        <v>5029</v>
      </c>
    </row>
    <row r="24" spans="1:14" x14ac:dyDescent="0.25">
      <c r="A24" s="8">
        <v>22</v>
      </c>
      <c r="D24">
        <v>10</v>
      </c>
      <c r="E24">
        <v>10</v>
      </c>
      <c r="K24">
        <v>3</v>
      </c>
      <c r="L24" s="8">
        <f t="shared" si="0"/>
        <v>540</v>
      </c>
      <c r="M24" s="8">
        <f>(A24+1)*4+50</f>
        <v>142</v>
      </c>
      <c r="N24" s="8">
        <f>N23+L24+M24</f>
        <v>5711</v>
      </c>
    </row>
    <row r="25" spans="1:14" x14ac:dyDescent="0.25">
      <c r="A25" s="8">
        <v>23</v>
      </c>
      <c r="E25">
        <v>20</v>
      </c>
      <c r="K25">
        <v>3</v>
      </c>
      <c r="L25" s="8">
        <f t="shared" si="0"/>
        <v>720</v>
      </c>
      <c r="M25" s="8">
        <f>(A25+1)*4+50</f>
        <v>146</v>
      </c>
      <c r="N25" s="8">
        <f>N24+L25+M25</f>
        <v>6577</v>
      </c>
    </row>
    <row r="26" spans="1:14" x14ac:dyDescent="0.25">
      <c r="A26" s="8">
        <v>24</v>
      </c>
      <c r="D26">
        <v>15</v>
      </c>
      <c r="E26">
        <v>20</v>
      </c>
      <c r="K26">
        <v>3</v>
      </c>
      <c r="L26" s="8">
        <f t="shared" si="0"/>
        <v>990</v>
      </c>
      <c r="M26" s="8">
        <f>(A26+1)*4+50</f>
        <v>150</v>
      </c>
      <c r="N26" s="8">
        <f>N25+L26+M26</f>
        <v>7717</v>
      </c>
    </row>
    <row r="27" spans="1:14" x14ac:dyDescent="0.25">
      <c r="A27" s="8">
        <v>25</v>
      </c>
      <c r="E27">
        <v>15</v>
      </c>
      <c r="K27">
        <v>3</v>
      </c>
      <c r="L27" s="8">
        <f t="shared" si="0"/>
        <v>540</v>
      </c>
      <c r="M27" s="8">
        <f>(A27+1)*4+50</f>
        <v>154</v>
      </c>
      <c r="N27" s="8">
        <f>N26+L27+M27</f>
        <v>8411</v>
      </c>
    </row>
    <row r="28" spans="1:14" x14ac:dyDescent="0.25">
      <c r="A28" s="8">
        <v>26</v>
      </c>
      <c r="C28">
        <v>10</v>
      </c>
      <c r="D28">
        <v>10</v>
      </c>
      <c r="E28">
        <v>10</v>
      </c>
      <c r="K28">
        <v>3</v>
      </c>
      <c r="L28" s="8">
        <f t="shared" si="0"/>
        <v>630</v>
      </c>
      <c r="M28" s="8">
        <f>(A28+1)*4+50</f>
        <v>158</v>
      </c>
      <c r="N28" s="8">
        <f>N27+L28+M28</f>
        <v>9199</v>
      </c>
    </row>
    <row r="29" spans="1:14" x14ac:dyDescent="0.25">
      <c r="A29" s="8">
        <v>27</v>
      </c>
      <c r="E29">
        <v>20</v>
      </c>
      <c r="F29">
        <v>5</v>
      </c>
      <c r="K29">
        <v>3</v>
      </c>
      <c r="L29" s="8">
        <f t="shared" si="0"/>
        <v>1020</v>
      </c>
      <c r="M29" s="8">
        <f>(A29+1)*4+50</f>
        <v>162</v>
      </c>
      <c r="N29" s="8">
        <f>N28+L29+M29</f>
        <v>10381</v>
      </c>
    </row>
    <row r="30" spans="1:14" x14ac:dyDescent="0.25">
      <c r="A30" s="8">
        <v>28</v>
      </c>
      <c r="E30">
        <v>10</v>
      </c>
      <c r="F30">
        <v>10</v>
      </c>
      <c r="K30">
        <v>3</v>
      </c>
      <c r="L30" s="8">
        <f t="shared" si="0"/>
        <v>960</v>
      </c>
      <c r="M30" s="8">
        <f>(A30+1)*4+50</f>
        <v>166</v>
      </c>
      <c r="N30" s="8">
        <f>N29+L30+M30</f>
        <v>11507</v>
      </c>
    </row>
    <row r="31" spans="1:14" x14ac:dyDescent="0.25">
      <c r="A31" s="8">
        <v>29</v>
      </c>
      <c r="F31">
        <v>15</v>
      </c>
      <c r="K31">
        <v>3</v>
      </c>
      <c r="L31" s="8">
        <f t="shared" si="0"/>
        <v>900</v>
      </c>
      <c r="M31" s="8">
        <f>(A31+1)*4+50</f>
        <v>170</v>
      </c>
      <c r="N31" s="8">
        <f>N30+L31+M31</f>
        <v>12577</v>
      </c>
    </row>
    <row r="32" spans="1:14" x14ac:dyDescent="0.25">
      <c r="A32" s="8">
        <v>30</v>
      </c>
      <c r="B32">
        <v>5</v>
      </c>
      <c r="C32">
        <v>5</v>
      </c>
      <c r="D32">
        <v>5</v>
      </c>
      <c r="E32">
        <v>10</v>
      </c>
      <c r="F32">
        <v>5</v>
      </c>
      <c r="K32">
        <v>3</v>
      </c>
      <c r="L32" s="8">
        <f t="shared" si="0"/>
        <v>810</v>
      </c>
      <c r="M32" s="8">
        <f>(A32+1)*4+50</f>
        <v>174</v>
      </c>
      <c r="N32" s="8">
        <f>N31+L32+M32</f>
        <v>13561</v>
      </c>
    </row>
    <row r="33" spans="1:14" x14ac:dyDescent="0.25">
      <c r="A33" s="8">
        <v>31</v>
      </c>
      <c r="G33">
        <v>5</v>
      </c>
      <c r="K33">
        <v>4</v>
      </c>
      <c r="L33" s="8">
        <f t="shared" si="0"/>
        <v>600</v>
      </c>
      <c r="M33" s="8">
        <f>(A33+1)*4+50</f>
        <v>178</v>
      </c>
      <c r="N33" s="8">
        <f>N32+L33+M33</f>
        <v>14339</v>
      </c>
    </row>
    <row r="34" spans="1:14" x14ac:dyDescent="0.25">
      <c r="A34" s="8">
        <v>32</v>
      </c>
      <c r="G34">
        <v>10</v>
      </c>
      <c r="K34">
        <v>4</v>
      </c>
      <c r="L34" s="8">
        <f t="shared" si="0"/>
        <v>1200</v>
      </c>
      <c r="M34" s="8">
        <f>(A34+1)*4+50</f>
        <v>182</v>
      </c>
      <c r="N34" s="8">
        <f>N33+L34+M34</f>
        <v>15721</v>
      </c>
    </row>
    <row r="35" spans="1:14" x14ac:dyDescent="0.25">
      <c r="A35" s="8">
        <v>33</v>
      </c>
      <c r="G35">
        <v>10</v>
      </c>
      <c r="K35">
        <v>4</v>
      </c>
      <c r="L35" s="8">
        <f t="shared" si="0"/>
        <v>1200</v>
      </c>
      <c r="M35" s="8">
        <f>(A35+1)*4+50</f>
        <v>186</v>
      </c>
      <c r="N35" s="8">
        <f>N34+L35+M35</f>
        <v>17107</v>
      </c>
    </row>
    <row r="36" spans="1:14" x14ac:dyDescent="0.25">
      <c r="A36" s="8">
        <v>34</v>
      </c>
      <c r="G36">
        <v>20</v>
      </c>
      <c r="H36">
        <v>2</v>
      </c>
      <c r="K36">
        <v>4</v>
      </c>
      <c r="L36" s="8">
        <f t="shared" si="0"/>
        <v>2680</v>
      </c>
      <c r="M36" s="8">
        <f>(A36+1)*4+50</f>
        <v>190</v>
      </c>
      <c r="N36" s="8">
        <f>N35+L36+M36</f>
        <v>19977</v>
      </c>
    </row>
    <row r="37" spans="1:14" x14ac:dyDescent="0.25">
      <c r="A37" s="8">
        <v>35</v>
      </c>
      <c r="G37">
        <v>20</v>
      </c>
      <c r="H37">
        <v>5</v>
      </c>
      <c r="K37">
        <v>4</v>
      </c>
      <c r="L37" s="8">
        <f t="shared" si="0"/>
        <v>3100</v>
      </c>
      <c r="M37" s="8">
        <f>(A37+1)*4+50</f>
        <v>194</v>
      </c>
      <c r="N37" s="8">
        <f>N36+L37+M37</f>
        <v>23271</v>
      </c>
    </row>
    <row r="38" spans="1:14" x14ac:dyDescent="0.25">
      <c r="A38" s="8">
        <v>36</v>
      </c>
      <c r="G38">
        <v>10</v>
      </c>
      <c r="H38">
        <v>10</v>
      </c>
      <c r="K38">
        <v>4</v>
      </c>
      <c r="L38" s="8">
        <f t="shared" si="0"/>
        <v>2600</v>
      </c>
      <c r="M38" s="8">
        <f>(A38+1)*4+50</f>
        <v>198</v>
      </c>
      <c r="N38" s="8">
        <f>N37+L38+M38</f>
        <v>26069</v>
      </c>
    </row>
    <row r="39" spans="1:14" x14ac:dyDescent="0.25">
      <c r="A39" s="8">
        <v>37</v>
      </c>
      <c r="H39">
        <v>20</v>
      </c>
      <c r="K39">
        <v>4</v>
      </c>
      <c r="L39" s="8">
        <f t="shared" si="0"/>
        <v>2800</v>
      </c>
      <c r="M39" s="8">
        <f>(A39+1)*4+50</f>
        <v>202</v>
      </c>
      <c r="N39" s="8">
        <f>N38+L39+M39</f>
        <v>29071</v>
      </c>
    </row>
    <row r="40" spans="1:14" x14ac:dyDescent="0.25">
      <c r="A40" s="8">
        <v>38</v>
      </c>
      <c r="G40">
        <v>10</v>
      </c>
      <c r="H40">
        <v>20</v>
      </c>
      <c r="K40">
        <v>4</v>
      </c>
      <c r="L40" s="8">
        <f t="shared" si="0"/>
        <v>4000</v>
      </c>
      <c r="M40" s="8">
        <f>(A40+1)*4+50</f>
        <v>206</v>
      </c>
      <c r="N40" s="8">
        <f>N39+L40+M40</f>
        <v>33277</v>
      </c>
    </row>
    <row r="41" spans="1:14" x14ac:dyDescent="0.25">
      <c r="A41" s="8">
        <v>39</v>
      </c>
      <c r="F41">
        <v>10</v>
      </c>
      <c r="G41">
        <v>10</v>
      </c>
      <c r="H41">
        <v>10</v>
      </c>
      <c r="K41">
        <v>4</v>
      </c>
      <c r="L41" s="8">
        <f t="shared" si="0"/>
        <v>3400</v>
      </c>
      <c r="M41" s="8">
        <f>(A41+1)*4+50</f>
        <v>210</v>
      </c>
      <c r="N41" s="8">
        <f>N40+L41+M41</f>
        <v>36887</v>
      </c>
    </row>
    <row r="42" spans="1:14" x14ac:dyDescent="0.25">
      <c r="A42" s="8">
        <v>40</v>
      </c>
      <c r="F42">
        <v>10</v>
      </c>
      <c r="G42">
        <v>20</v>
      </c>
      <c r="H42">
        <v>10</v>
      </c>
      <c r="I42">
        <v>1</v>
      </c>
      <c r="K42">
        <v>4</v>
      </c>
      <c r="L42" s="8">
        <f t="shared" si="0"/>
        <v>4740</v>
      </c>
      <c r="M42" s="8">
        <f>(A42+1)*4+50</f>
        <v>214</v>
      </c>
      <c r="N42" s="8">
        <f>N41+L42+M42</f>
        <v>41841</v>
      </c>
    </row>
    <row r="43" spans="1:14" x14ac:dyDescent="0.25">
      <c r="A43" s="8">
        <v>41</v>
      </c>
      <c r="H43">
        <v>10</v>
      </c>
      <c r="I43">
        <v>3</v>
      </c>
      <c r="K43">
        <v>4</v>
      </c>
      <c r="L43" s="8">
        <f t="shared" si="0"/>
        <v>1820</v>
      </c>
      <c r="M43" s="8">
        <f>(A43+1)*4+50</f>
        <v>218</v>
      </c>
      <c r="N43" s="8">
        <f>N42+L43+M43</f>
        <v>43879</v>
      </c>
    </row>
    <row r="44" spans="1:14" x14ac:dyDescent="0.25">
      <c r="A44" s="8">
        <v>42</v>
      </c>
      <c r="H44">
        <v>20</v>
      </c>
      <c r="I44">
        <v>5</v>
      </c>
      <c r="K44">
        <v>4</v>
      </c>
      <c r="L44" s="8">
        <f t="shared" si="0"/>
        <v>3500</v>
      </c>
      <c r="M44" s="8">
        <f>(A44+1)*4+50</f>
        <v>222</v>
      </c>
      <c r="N44" s="8">
        <f>N43+L44+M44</f>
        <v>47601</v>
      </c>
    </row>
    <row r="45" spans="1:14" x14ac:dyDescent="0.25">
      <c r="A45" s="8">
        <v>43</v>
      </c>
      <c r="H45">
        <v>20</v>
      </c>
      <c r="I45">
        <v>5</v>
      </c>
      <c r="K45">
        <v>4</v>
      </c>
      <c r="L45" s="8">
        <f t="shared" si="0"/>
        <v>3500</v>
      </c>
      <c r="M45" s="8">
        <f>(A45+1)*4+50</f>
        <v>226</v>
      </c>
      <c r="N45" s="8">
        <f>N44+L45+M45</f>
        <v>51327</v>
      </c>
    </row>
    <row r="46" spans="1:14" x14ac:dyDescent="0.25">
      <c r="A46" s="8">
        <v>44</v>
      </c>
      <c r="G46">
        <v>20</v>
      </c>
      <c r="H46">
        <v>10</v>
      </c>
      <c r="I46">
        <v>8</v>
      </c>
      <c r="K46">
        <v>4</v>
      </c>
      <c r="L46" s="8">
        <f t="shared" si="0"/>
        <v>4920</v>
      </c>
      <c r="M46" s="8">
        <f>(A46+1)*4+50</f>
        <v>230</v>
      </c>
      <c r="N46" s="8">
        <f>N45+L46+M46</f>
        <v>56477</v>
      </c>
    </row>
    <row r="47" spans="1:14" x14ac:dyDescent="0.25">
      <c r="A47" s="8">
        <v>45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K47">
        <v>4</v>
      </c>
      <c r="L47" s="8">
        <f t="shared" si="0"/>
        <v>1440</v>
      </c>
      <c r="M47" s="8">
        <f>(A47+1)*4+50</f>
        <v>234</v>
      </c>
      <c r="N47" s="8">
        <f>N46+L47+M47</f>
        <v>58151</v>
      </c>
    </row>
    <row r="48" spans="1:14" x14ac:dyDescent="0.25">
      <c r="A48" s="8">
        <v>46</v>
      </c>
      <c r="I48">
        <v>20</v>
      </c>
      <c r="K48">
        <v>4</v>
      </c>
      <c r="L48" s="8">
        <f t="shared" si="0"/>
        <v>2800</v>
      </c>
      <c r="M48" s="8">
        <f>(A48+1)*4+50</f>
        <v>238</v>
      </c>
      <c r="N48" s="8">
        <f>N47+L48+M48</f>
        <v>61189</v>
      </c>
    </row>
    <row r="49" spans="1:14" x14ac:dyDescent="0.25">
      <c r="A49" s="8">
        <v>47</v>
      </c>
      <c r="H49">
        <v>10</v>
      </c>
      <c r="I49">
        <v>10</v>
      </c>
      <c r="K49">
        <v>4</v>
      </c>
      <c r="L49" s="8">
        <f t="shared" si="0"/>
        <v>2800</v>
      </c>
      <c r="M49" s="8">
        <f>(A49+1)*4+50</f>
        <v>242</v>
      </c>
      <c r="N49" s="8">
        <f>N48+L49+M49</f>
        <v>64231</v>
      </c>
    </row>
    <row r="50" spans="1:14" x14ac:dyDescent="0.25">
      <c r="A50" s="8">
        <v>48</v>
      </c>
      <c r="H50">
        <v>10</v>
      </c>
      <c r="I50">
        <v>15</v>
      </c>
      <c r="K50">
        <v>4</v>
      </c>
      <c r="L50" s="8">
        <f t="shared" si="0"/>
        <v>3500</v>
      </c>
      <c r="M50" s="8">
        <f>(A50+1)*4+50</f>
        <v>246</v>
      </c>
      <c r="N50" s="8">
        <f>N49+L50+M50</f>
        <v>67977</v>
      </c>
    </row>
    <row r="51" spans="1:14" x14ac:dyDescent="0.25">
      <c r="A51" s="8">
        <v>49</v>
      </c>
      <c r="G51">
        <v>20</v>
      </c>
      <c r="H51">
        <v>10</v>
      </c>
      <c r="I51">
        <v>20</v>
      </c>
      <c r="K51">
        <v>4</v>
      </c>
      <c r="L51" s="8">
        <f t="shared" si="0"/>
        <v>6600</v>
      </c>
      <c r="M51" s="8">
        <f>(A51+1)*4+50</f>
        <v>250</v>
      </c>
      <c r="N51" s="8">
        <f>N50+L51+M51</f>
        <v>74827</v>
      </c>
    </row>
    <row r="52" spans="1:14" x14ac:dyDescent="0.25">
      <c r="A52" s="8">
        <v>50</v>
      </c>
      <c r="B52">
        <v>5</v>
      </c>
      <c r="C52">
        <v>5</v>
      </c>
      <c r="D52">
        <v>5</v>
      </c>
      <c r="E52">
        <v>5</v>
      </c>
      <c r="F52">
        <v>5</v>
      </c>
      <c r="G52">
        <v>5</v>
      </c>
      <c r="H52">
        <v>10</v>
      </c>
      <c r="I52">
        <v>20</v>
      </c>
      <c r="J52">
        <v>2</v>
      </c>
      <c r="K52">
        <v>4</v>
      </c>
      <c r="L52" s="8">
        <f t="shared" si="0"/>
        <v>5920</v>
      </c>
      <c r="M52" s="8">
        <f>(A52+1)*4+50</f>
        <v>254</v>
      </c>
      <c r="N52" s="8">
        <f>N51+L52+M52</f>
        <v>81001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Blue Tower</vt:lpstr>
      <vt:lpstr>Green Tower</vt:lpstr>
      <vt:lpstr>Red Tower</vt:lpstr>
      <vt:lpstr>Yellow Tower</vt:lpstr>
      <vt:lpstr>Orange Tower</vt:lpstr>
      <vt:lpstr>Purple Tower</vt:lpstr>
      <vt:lpstr>Creeps</vt:lpstr>
      <vt:lpstr>Towers</vt:lpstr>
      <vt:lpstr>Levels</vt:lpstr>
    </vt:vector>
  </TitlesOfParts>
  <Company>VOLKSWAGEN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Verkin, Julian (CQEK)</cp:lastModifiedBy>
  <dcterms:created xsi:type="dcterms:W3CDTF">2016-10-11T14:51:37Z</dcterms:created>
  <dcterms:modified xsi:type="dcterms:W3CDTF">2016-11-02T10:43:11Z</dcterms:modified>
</cp:coreProperties>
</file>