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93833b5f5eecc63/Documents/US_Inflation/GitHub/wOculus/"/>
    </mc:Choice>
  </mc:AlternateContent>
  <xr:revisionPtr revIDLastSave="421" documentId="8_{4620D112-4370-4E63-9A02-3B7DAAB1C721}" xr6:coauthVersionLast="47" xr6:coauthVersionMax="47" xr10:uidLastSave="{53B63E4D-6DA0-413F-8919-EABFE750BF8B}"/>
  <bookViews>
    <workbookView xWindow="11775" yWindow="0" windowWidth="26730" windowHeight="20985" xr2:uid="{3E235351-F7D3-45F1-B5F3-7024E5040AB1}"/>
  </bookViews>
  <sheets>
    <sheet name="main" sheetId="3" r:id="rId1"/>
    <sheet name="canada" sheetId="2" r:id="rId2"/>
    <sheet name="mexico" sheetId="5" r:id="rId3"/>
    <sheet name="china" sheetId="6" r:id="rId4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3" l="1"/>
  <c r="D8" i="3"/>
  <c r="H5" i="2"/>
  <c r="H6" i="2" s="1"/>
  <c r="H7" i="2" s="1"/>
  <c r="D6" i="3"/>
  <c r="E2" i="6"/>
  <c r="D67" i="6" s="1"/>
  <c r="E67" i="6" s="1"/>
  <c r="D5" i="3"/>
  <c r="D4" i="3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D83" i="6"/>
  <c r="E83" i="6" s="1"/>
  <c r="C83" i="6"/>
  <c r="C82" i="6"/>
  <c r="C81" i="6"/>
  <c r="C80" i="6"/>
  <c r="C79" i="6"/>
  <c r="C78" i="6"/>
  <c r="C77" i="6"/>
  <c r="C76" i="6"/>
  <c r="D75" i="6"/>
  <c r="E75" i="6" s="1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D5" i="6"/>
  <c r="E5" i="6" s="1"/>
  <c r="C5" i="6"/>
  <c r="D96" i="6"/>
  <c r="E96" i="6" s="1"/>
  <c r="B2" i="6"/>
  <c r="A2" i="6"/>
  <c r="E2" i="5"/>
  <c r="D101" i="5" s="1"/>
  <c r="E101" i="5" s="1"/>
  <c r="C5" i="3"/>
  <c r="B5" i="3"/>
  <c r="C4" i="3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B2" i="5"/>
  <c r="A2" i="5"/>
  <c r="D6" i="2"/>
  <c r="E6" i="2" s="1"/>
  <c r="H14" i="2"/>
  <c r="G5" i="2"/>
  <c r="I4" i="2"/>
  <c r="E2" i="2"/>
  <c r="H10" i="2" s="1"/>
  <c r="B4" i="3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5" i="2"/>
  <c r="B2" i="2"/>
  <c r="U4" i="2"/>
  <c r="A2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133" i="2"/>
  <c r="AH134" i="2"/>
  <c r="AH135" i="2"/>
  <c r="AH136" i="2"/>
  <c r="AH137" i="2"/>
  <c r="AH138" i="2"/>
  <c r="AH139" i="2"/>
  <c r="AH140" i="2"/>
  <c r="AH141" i="2"/>
  <c r="AH142" i="2"/>
  <c r="AH143" i="2"/>
  <c r="AH144" i="2"/>
  <c r="AH145" i="2"/>
  <c r="AH146" i="2"/>
  <c r="AH147" i="2"/>
  <c r="AH148" i="2"/>
  <c r="AH149" i="2"/>
  <c r="AH150" i="2"/>
  <c r="AH151" i="2"/>
  <c r="AH152" i="2"/>
  <c r="AH153" i="2"/>
  <c r="AH154" i="2"/>
  <c r="AH155" i="2"/>
  <c r="AH156" i="2"/>
  <c r="AH157" i="2"/>
  <c r="AH158" i="2"/>
  <c r="AH159" i="2"/>
  <c r="AH160" i="2"/>
  <c r="AH161" i="2"/>
  <c r="AH162" i="2"/>
  <c r="AH163" i="2"/>
  <c r="AH164" i="2"/>
  <c r="AH165" i="2"/>
  <c r="AH166" i="2"/>
  <c r="AH167" i="2"/>
  <c r="AH168" i="2"/>
  <c r="AH169" i="2"/>
  <c r="AH170" i="2"/>
  <c r="AH171" i="2"/>
  <c r="AH172" i="2"/>
  <c r="AH173" i="2"/>
  <c r="AH174" i="2"/>
  <c r="AH175" i="2"/>
  <c r="AH176" i="2"/>
  <c r="AH177" i="2"/>
  <c r="AH178" i="2"/>
  <c r="AH179" i="2"/>
  <c r="AH180" i="2"/>
  <c r="AH181" i="2"/>
  <c r="AH182" i="2"/>
  <c r="AH183" i="2"/>
  <c r="AH184" i="2"/>
  <c r="AH185" i="2"/>
  <c r="AH186" i="2"/>
  <c r="AH187" i="2"/>
  <c r="AH188" i="2"/>
  <c r="AH189" i="2"/>
  <c r="AH190" i="2"/>
  <c r="AH191" i="2"/>
  <c r="AH192" i="2"/>
  <c r="AH193" i="2"/>
  <c r="AH194" i="2"/>
  <c r="AH195" i="2"/>
  <c r="AH196" i="2"/>
  <c r="AH197" i="2"/>
  <c r="AH198" i="2"/>
  <c r="AH199" i="2"/>
  <c r="AH200" i="2"/>
  <c r="AH201" i="2"/>
  <c r="AH202" i="2"/>
  <c r="AH203" i="2"/>
  <c r="AH204" i="2"/>
  <c r="AH205" i="2"/>
  <c r="AH206" i="2"/>
  <c r="AH207" i="2"/>
  <c r="AH208" i="2"/>
  <c r="AH209" i="2"/>
  <c r="AH210" i="2"/>
  <c r="AH211" i="2"/>
  <c r="AH212" i="2"/>
  <c r="AH213" i="2"/>
  <c r="AH214" i="2"/>
  <c r="AH215" i="2"/>
  <c r="AH216" i="2"/>
  <c r="AH217" i="2"/>
  <c r="AH218" i="2"/>
  <c r="AH219" i="2"/>
  <c r="AH220" i="2"/>
  <c r="AH221" i="2"/>
  <c r="AH222" i="2"/>
  <c r="AH223" i="2"/>
  <c r="AH224" i="2"/>
  <c r="AH225" i="2"/>
  <c r="AH226" i="2"/>
  <c r="AH227" i="2"/>
  <c r="AH228" i="2"/>
  <c r="AH229" i="2"/>
  <c r="AH230" i="2"/>
  <c r="AH231" i="2"/>
  <c r="AH232" i="2"/>
  <c r="AH233" i="2"/>
  <c r="AH234" i="2"/>
  <c r="AH235" i="2"/>
  <c r="AH236" i="2"/>
  <c r="AH237" i="2"/>
  <c r="AH238" i="2"/>
  <c r="AH239" i="2"/>
  <c r="AH240" i="2"/>
  <c r="AH241" i="2"/>
  <c r="AH242" i="2"/>
  <c r="AH243" i="2"/>
  <c r="AH244" i="2"/>
  <c r="AH245" i="2"/>
  <c r="AH246" i="2"/>
  <c r="AH247" i="2"/>
  <c r="AH248" i="2"/>
  <c r="AH249" i="2"/>
  <c r="AH250" i="2"/>
  <c r="AH251" i="2"/>
  <c r="AH252" i="2"/>
  <c r="AH253" i="2"/>
  <c r="AH254" i="2"/>
  <c r="AH255" i="2"/>
  <c r="AH256" i="2"/>
  <c r="AH257" i="2"/>
  <c r="AH258" i="2"/>
  <c r="AH259" i="2"/>
  <c r="AH260" i="2"/>
  <c r="AH261" i="2"/>
  <c r="AH262" i="2"/>
  <c r="AH263" i="2"/>
  <c r="AH264" i="2"/>
  <c r="AH265" i="2"/>
  <c r="AH266" i="2"/>
  <c r="AH267" i="2"/>
  <c r="AH268" i="2"/>
  <c r="AH269" i="2"/>
  <c r="AH270" i="2"/>
  <c r="AH271" i="2"/>
  <c r="AH272" i="2"/>
  <c r="AH273" i="2"/>
  <c r="AH274" i="2"/>
  <c r="AH275" i="2"/>
  <c r="AH276" i="2"/>
  <c r="AH277" i="2"/>
  <c r="AH278" i="2"/>
  <c r="AH279" i="2"/>
  <c r="AH280" i="2"/>
  <c r="AH281" i="2"/>
  <c r="AH282" i="2"/>
  <c r="AH283" i="2"/>
  <c r="AH284" i="2"/>
  <c r="AH285" i="2"/>
  <c r="AH286" i="2"/>
  <c r="AH287" i="2"/>
  <c r="AH288" i="2"/>
  <c r="AH289" i="2"/>
  <c r="AH290" i="2"/>
  <c r="AH291" i="2"/>
  <c r="AH292" i="2"/>
  <c r="AH293" i="2"/>
  <c r="AH294" i="2"/>
  <c r="AH295" i="2"/>
  <c r="AH296" i="2"/>
  <c r="AH297" i="2"/>
  <c r="AH298" i="2"/>
  <c r="AH299" i="2"/>
  <c r="AH300" i="2"/>
  <c r="AH301" i="2"/>
  <c r="AH302" i="2"/>
  <c r="AH303" i="2"/>
  <c r="AH304" i="2"/>
  <c r="AH305" i="2"/>
  <c r="AH306" i="2"/>
  <c r="AH307" i="2"/>
  <c r="AH308" i="2"/>
  <c r="AH309" i="2"/>
  <c r="AH310" i="2"/>
  <c r="AH311" i="2"/>
  <c r="AH312" i="2"/>
  <c r="AH313" i="2"/>
  <c r="AH314" i="2"/>
  <c r="AH315" i="2"/>
  <c r="AH316" i="2"/>
  <c r="AH317" i="2"/>
  <c r="AH318" i="2"/>
  <c r="AH319" i="2"/>
  <c r="AH320" i="2"/>
  <c r="AH321" i="2"/>
  <c r="AH322" i="2"/>
  <c r="AH323" i="2"/>
  <c r="AH324" i="2"/>
  <c r="AH325" i="2"/>
  <c r="AH326" i="2"/>
  <c r="AH327" i="2"/>
  <c r="AH328" i="2"/>
  <c r="AH329" i="2"/>
  <c r="AH330" i="2"/>
  <c r="AH331" i="2"/>
  <c r="AH332" i="2"/>
  <c r="AH333" i="2"/>
  <c r="AH334" i="2"/>
  <c r="AH335" i="2"/>
  <c r="AH336" i="2"/>
  <c r="AH337" i="2"/>
  <c r="AH338" i="2"/>
  <c r="AH339" i="2"/>
  <c r="AH340" i="2"/>
  <c r="AH341" i="2"/>
  <c r="AH342" i="2"/>
  <c r="AH343" i="2"/>
  <c r="AH344" i="2"/>
  <c r="AH345" i="2"/>
  <c r="AH346" i="2"/>
  <c r="AH347" i="2"/>
  <c r="AH348" i="2"/>
  <c r="AH349" i="2"/>
  <c r="AH350" i="2"/>
  <c r="AH351" i="2"/>
  <c r="AH352" i="2"/>
  <c r="AH353" i="2"/>
  <c r="AH354" i="2"/>
  <c r="AH355" i="2"/>
  <c r="AH356" i="2"/>
  <c r="AH357" i="2"/>
  <c r="AH358" i="2"/>
  <c r="AH359" i="2"/>
  <c r="AH360" i="2"/>
  <c r="AH361" i="2"/>
  <c r="AH362" i="2"/>
  <c r="AH363" i="2"/>
  <c r="AH364" i="2"/>
  <c r="AH365" i="2"/>
  <c r="AH366" i="2"/>
  <c r="AH367" i="2"/>
  <c r="AH368" i="2"/>
  <c r="AH369" i="2"/>
  <c r="AH370" i="2"/>
  <c r="AH371" i="2"/>
  <c r="AH372" i="2"/>
  <c r="AH373" i="2"/>
  <c r="AH374" i="2"/>
  <c r="AH375" i="2"/>
  <c r="AH376" i="2"/>
  <c r="AH377" i="2"/>
  <c r="AH378" i="2"/>
  <c r="AH379" i="2"/>
  <c r="AH380" i="2"/>
  <c r="AH381" i="2"/>
  <c r="AH382" i="2"/>
  <c r="AH383" i="2"/>
  <c r="AH384" i="2"/>
  <c r="AH385" i="2"/>
  <c r="AH386" i="2"/>
  <c r="AH387" i="2"/>
  <c r="AH388" i="2"/>
  <c r="AH389" i="2"/>
  <c r="AH390" i="2"/>
  <c r="AH391" i="2"/>
  <c r="AH392" i="2"/>
  <c r="AH393" i="2"/>
  <c r="AH394" i="2"/>
  <c r="AH395" i="2"/>
  <c r="AH396" i="2"/>
  <c r="AH397" i="2"/>
  <c r="AH398" i="2"/>
  <c r="AH399" i="2"/>
  <c r="AH400" i="2"/>
  <c r="AH401" i="2"/>
  <c r="AH402" i="2"/>
  <c r="AH403" i="2"/>
  <c r="AH404" i="2"/>
  <c r="AH405" i="2"/>
  <c r="AH406" i="2"/>
  <c r="AH407" i="2"/>
  <c r="AH408" i="2"/>
  <c r="AH409" i="2"/>
  <c r="AH410" i="2"/>
  <c r="AH411" i="2"/>
  <c r="AH412" i="2"/>
  <c r="AH413" i="2"/>
  <c r="AH414" i="2"/>
  <c r="AH415" i="2"/>
  <c r="AH416" i="2"/>
  <c r="AH417" i="2"/>
  <c r="AH418" i="2"/>
  <c r="AH419" i="2"/>
  <c r="AH420" i="2"/>
  <c r="AH421" i="2"/>
  <c r="AH422" i="2"/>
  <c r="AH423" i="2"/>
  <c r="AH424" i="2"/>
  <c r="AH425" i="2"/>
  <c r="AH426" i="2"/>
  <c r="AH427" i="2"/>
  <c r="AH428" i="2"/>
  <c r="AH429" i="2"/>
  <c r="AH430" i="2"/>
  <c r="AH431" i="2"/>
  <c r="AH432" i="2"/>
  <c r="AH433" i="2"/>
  <c r="AH434" i="2"/>
  <c r="AH435" i="2"/>
  <c r="AH436" i="2"/>
  <c r="AH437" i="2"/>
  <c r="AH438" i="2"/>
  <c r="AH439" i="2"/>
  <c r="AH440" i="2"/>
  <c r="AH441" i="2"/>
  <c r="AH442" i="2"/>
  <c r="AH443" i="2"/>
  <c r="AH444" i="2"/>
  <c r="AH445" i="2"/>
  <c r="AH446" i="2"/>
  <c r="AH447" i="2"/>
  <c r="AH448" i="2"/>
  <c r="AH449" i="2"/>
  <c r="AH450" i="2"/>
  <c r="AH451" i="2"/>
  <c r="AH452" i="2"/>
  <c r="AH453" i="2"/>
  <c r="AH454" i="2"/>
  <c r="AH455" i="2"/>
  <c r="AH456" i="2"/>
  <c r="AH457" i="2"/>
  <c r="AH458" i="2"/>
  <c r="AH459" i="2"/>
  <c r="AH460" i="2"/>
  <c r="AH461" i="2"/>
  <c r="AH462" i="2"/>
  <c r="AH463" i="2"/>
  <c r="AH464" i="2"/>
  <c r="AH465" i="2"/>
  <c r="AH466" i="2"/>
  <c r="AH467" i="2"/>
  <c r="AH468" i="2"/>
  <c r="AH469" i="2"/>
  <c r="AH470" i="2"/>
  <c r="AH471" i="2"/>
  <c r="AH472" i="2"/>
  <c r="AH473" i="2"/>
  <c r="AH474" i="2"/>
  <c r="AH475" i="2"/>
  <c r="AH476" i="2"/>
  <c r="AH477" i="2"/>
  <c r="AH478" i="2"/>
  <c r="AH479" i="2"/>
  <c r="AH480" i="2"/>
  <c r="AH481" i="2"/>
  <c r="AH482" i="2"/>
  <c r="AH483" i="2"/>
  <c r="AH484" i="2"/>
  <c r="AH485" i="2"/>
  <c r="AH486" i="2"/>
  <c r="AH487" i="2"/>
  <c r="AH488" i="2"/>
  <c r="AH489" i="2"/>
  <c r="AH490" i="2"/>
  <c r="AH491" i="2"/>
  <c r="AH492" i="2"/>
  <c r="AH493" i="2"/>
  <c r="AH494" i="2"/>
  <c r="AH495" i="2"/>
  <c r="AH496" i="2"/>
  <c r="AH497" i="2"/>
  <c r="AH498" i="2"/>
  <c r="AH499" i="2"/>
  <c r="AH500" i="2"/>
  <c r="AH501" i="2"/>
  <c r="AH502" i="2"/>
  <c r="AH503" i="2"/>
  <c r="AH504" i="2"/>
  <c r="AH505" i="2"/>
  <c r="AH506" i="2"/>
  <c r="AH507" i="2"/>
  <c r="AH508" i="2"/>
  <c r="AH509" i="2"/>
  <c r="AH510" i="2"/>
  <c r="AH511" i="2"/>
  <c r="AH512" i="2"/>
  <c r="AH513" i="2"/>
  <c r="AH514" i="2"/>
  <c r="AH515" i="2"/>
  <c r="AH516" i="2"/>
  <c r="AH517" i="2"/>
  <c r="AH518" i="2"/>
  <c r="AH519" i="2"/>
  <c r="AH520" i="2"/>
  <c r="AH521" i="2"/>
  <c r="AH522" i="2"/>
  <c r="AH523" i="2"/>
  <c r="AH524" i="2"/>
  <c r="AH525" i="2"/>
  <c r="AH526" i="2"/>
  <c r="AH527" i="2"/>
  <c r="AH528" i="2"/>
  <c r="AH529" i="2"/>
  <c r="AH530" i="2"/>
  <c r="AH531" i="2"/>
  <c r="AH532" i="2"/>
  <c r="AH533" i="2"/>
  <c r="AH534" i="2"/>
  <c r="AH535" i="2"/>
  <c r="AH536" i="2"/>
  <c r="AH537" i="2"/>
  <c r="AH538" i="2"/>
  <c r="AH539" i="2"/>
  <c r="AH540" i="2"/>
  <c r="AH541" i="2"/>
  <c r="AH542" i="2"/>
  <c r="AH543" i="2"/>
  <c r="AH544" i="2"/>
  <c r="AH545" i="2"/>
  <c r="AH546" i="2"/>
  <c r="AH547" i="2"/>
  <c r="AH548" i="2"/>
  <c r="AH549" i="2"/>
  <c r="AH550" i="2"/>
  <c r="AH551" i="2"/>
  <c r="AH552" i="2"/>
  <c r="AH553" i="2"/>
  <c r="AH554" i="2"/>
  <c r="AH555" i="2"/>
  <c r="AH556" i="2"/>
  <c r="AH557" i="2"/>
  <c r="AH558" i="2"/>
  <c r="AH559" i="2"/>
  <c r="AH560" i="2"/>
  <c r="AH561" i="2"/>
  <c r="AH562" i="2"/>
  <c r="AH563" i="2"/>
  <c r="AH564" i="2"/>
  <c r="AH565" i="2"/>
  <c r="AH566" i="2"/>
  <c r="AH567" i="2"/>
  <c r="AH568" i="2"/>
  <c r="AH569" i="2"/>
  <c r="AH570" i="2"/>
  <c r="AH571" i="2"/>
  <c r="AH572" i="2"/>
  <c r="AH573" i="2"/>
  <c r="AH574" i="2"/>
  <c r="AH575" i="2"/>
  <c r="AH576" i="2"/>
  <c r="AH577" i="2"/>
  <c r="AH578" i="2"/>
  <c r="AH579" i="2"/>
  <c r="AH580" i="2"/>
  <c r="AH581" i="2"/>
  <c r="AH582" i="2"/>
  <c r="AH583" i="2"/>
  <c r="AH584" i="2"/>
  <c r="AH585" i="2"/>
  <c r="AH586" i="2"/>
  <c r="AH587" i="2"/>
  <c r="AH588" i="2"/>
  <c r="AH589" i="2"/>
  <c r="AH590" i="2"/>
  <c r="AH591" i="2"/>
  <c r="AH592" i="2"/>
  <c r="AH593" i="2"/>
  <c r="AH594" i="2"/>
  <c r="AH595" i="2"/>
  <c r="AH596" i="2"/>
  <c r="AH597" i="2"/>
  <c r="AH598" i="2"/>
  <c r="AH599" i="2"/>
  <c r="AH600" i="2"/>
  <c r="AH601" i="2"/>
  <c r="AH602" i="2"/>
  <c r="AH603" i="2"/>
  <c r="AH604" i="2"/>
  <c r="AH605" i="2"/>
  <c r="AH606" i="2"/>
  <c r="AH607" i="2"/>
  <c r="AH608" i="2"/>
  <c r="AH609" i="2"/>
  <c r="AH610" i="2"/>
  <c r="AH611" i="2"/>
  <c r="AH612" i="2"/>
  <c r="AH613" i="2"/>
  <c r="AH614" i="2"/>
  <c r="AH615" i="2"/>
  <c r="AH616" i="2"/>
  <c r="AH617" i="2"/>
  <c r="AH618" i="2"/>
  <c r="AH619" i="2"/>
  <c r="AH620" i="2"/>
  <c r="AH621" i="2"/>
  <c r="AH622" i="2"/>
  <c r="AH623" i="2"/>
  <c r="AH624" i="2"/>
  <c r="AH625" i="2"/>
  <c r="AH626" i="2"/>
  <c r="AH627" i="2"/>
  <c r="AH628" i="2"/>
  <c r="AH629" i="2"/>
  <c r="AH630" i="2"/>
  <c r="AH631" i="2"/>
  <c r="AH632" i="2"/>
  <c r="AH633" i="2"/>
  <c r="AH634" i="2"/>
  <c r="AH635" i="2"/>
  <c r="AH636" i="2"/>
  <c r="AH637" i="2"/>
  <c r="AH638" i="2"/>
  <c r="AH639" i="2"/>
  <c r="AH640" i="2"/>
  <c r="AH641" i="2"/>
  <c r="AH642" i="2"/>
  <c r="AH643" i="2"/>
  <c r="AH644" i="2"/>
  <c r="AH645" i="2"/>
  <c r="AH646" i="2"/>
  <c r="AH647" i="2"/>
  <c r="AH648" i="2"/>
  <c r="AH649" i="2"/>
  <c r="AH650" i="2"/>
  <c r="AH651" i="2"/>
  <c r="AH652" i="2"/>
  <c r="AH653" i="2"/>
  <c r="AH654" i="2"/>
  <c r="AH655" i="2"/>
  <c r="AH656" i="2"/>
  <c r="AH657" i="2"/>
  <c r="AH658" i="2"/>
  <c r="AH659" i="2"/>
  <c r="AH660" i="2"/>
  <c r="AH661" i="2"/>
  <c r="AH662" i="2"/>
  <c r="AH663" i="2"/>
  <c r="AH664" i="2"/>
  <c r="AH665" i="2"/>
  <c r="AH666" i="2"/>
  <c r="AH667" i="2"/>
  <c r="AH668" i="2"/>
  <c r="AH669" i="2"/>
  <c r="AH670" i="2"/>
  <c r="AH671" i="2"/>
  <c r="AH672" i="2"/>
  <c r="AH673" i="2"/>
  <c r="AH674" i="2"/>
  <c r="AH675" i="2"/>
  <c r="AH676" i="2"/>
  <c r="AH677" i="2"/>
  <c r="AH678" i="2"/>
  <c r="AH679" i="2"/>
  <c r="AH680" i="2"/>
  <c r="AH681" i="2"/>
  <c r="AH682" i="2"/>
  <c r="AH683" i="2"/>
  <c r="AH684" i="2"/>
  <c r="AH685" i="2"/>
  <c r="AH686" i="2"/>
  <c r="AH687" i="2"/>
  <c r="AH688" i="2"/>
  <c r="AH689" i="2"/>
  <c r="AH690" i="2"/>
  <c r="AH691" i="2"/>
  <c r="AH692" i="2"/>
  <c r="AH693" i="2"/>
  <c r="AH694" i="2"/>
  <c r="AH695" i="2"/>
  <c r="AH696" i="2"/>
  <c r="AH697" i="2"/>
  <c r="AH698" i="2"/>
  <c r="AH699" i="2"/>
  <c r="AH700" i="2"/>
  <c r="AH701" i="2"/>
  <c r="AH702" i="2"/>
  <c r="AH703" i="2"/>
  <c r="AH704" i="2"/>
  <c r="AH705" i="2"/>
  <c r="AH706" i="2"/>
  <c r="AH707" i="2"/>
  <c r="AH708" i="2"/>
  <c r="AH709" i="2"/>
  <c r="AH710" i="2"/>
  <c r="AH711" i="2"/>
  <c r="AH712" i="2"/>
  <c r="AH713" i="2"/>
  <c r="AH714" i="2"/>
  <c r="AH715" i="2"/>
  <c r="AH716" i="2"/>
  <c r="AH717" i="2"/>
  <c r="AH718" i="2"/>
  <c r="AH719" i="2"/>
  <c r="AH720" i="2"/>
  <c r="AH721" i="2"/>
  <c r="AH722" i="2"/>
  <c r="AH723" i="2"/>
  <c r="AH724" i="2"/>
  <c r="AH725" i="2"/>
  <c r="AH726" i="2"/>
  <c r="AH727" i="2"/>
  <c r="AH728" i="2"/>
  <c r="AH729" i="2"/>
  <c r="AH730" i="2"/>
  <c r="AH731" i="2"/>
  <c r="AH732" i="2"/>
  <c r="AH733" i="2"/>
  <c r="AH734" i="2"/>
  <c r="AH735" i="2"/>
  <c r="AH736" i="2"/>
  <c r="AH737" i="2"/>
  <c r="AH738" i="2"/>
  <c r="AH739" i="2"/>
  <c r="AH740" i="2"/>
  <c r="AH741" i="2"/>
  <c r="AH742" i="2"/>
  <c r="AH743" i="2"/>
  <c r="AH744" i="2"/>
  <c r="AH745" i="2"/>
  <c r="AH746" i="2"/>
  <c r="AH747" i="2"/>
  <c r="AH748" i="2"/>
  <c r="AH749" i="2"/>
  <c r="AH750" i="2"/>
  <c r="AH751" i="2"/>
  <c r="AH752" i="2"/>
  <c r="AH753" i="2"/>
  <c r="AH754" i="2"/>
  <c r="AH755" i="2"/>
  <c r="AH756" i="2"/>
  <c r="AH757" i="2"/>
  <c r="AH758" i="2"/>
  <c r="AH759" i="2"/>
  <c r="AH760" i="2"/>
  <c r="AH761" i="2"/>
  <c r="AH762" i="2"/>
  <c r="AH763" i="2"/>
  <c r="AH764" i="2"/>
  <c r="AH765" i="2"/>
  <c r="AH766" i="2"/>
  <c r="AH767" i="2"/>
  <c r="AH768" i="2"/>
  <c r="AH769" i="2"/>
  <c r="AH770" i="2"/>
  <c r="AH771" i="2"/>
  <c r="AH772" i="2"/>
  <c r="AH773" i="2"/>
  <c r="AH774" i="2"/>
  <c r="AH775" i="2"/>
  <c r="AH776" i="2"/>
  <c r="AH777" i="2"/>
  <c r="AH778" i="2"/>
  <c r="AH779" i="2"/>
  <c r="AH780" i="2"/>
  <c r="AH781" i="2"/>
  <c r="AH782" i="2"/>
  <c r="AH783" i="2"/>
  <c r="AH784" i="2"/>
  <c r="AH785" i="2"/>
  <c r="AH786" i="2"/>
  <c r="AH787" i="2"/>
  <c r="AH788" i="2"/>
  <c r="AH789" i="2"/>
  <c r="AH790" i="2"/>
  <c r="AH791" i="2"/>
  <c r="AH792" i="2"/>
  <c r="AH793" i="2"/>
  <c r="AH794" i="2"/>
  <c r="AH795" i="2"/>
  <c r="AH796" i="2"/>
  <c r="AH797" i="2"/>
  <c r="AH798" i="2"/>
  <c r="AH799" i="2"/>
  <c r="AH800" i="2"/>
  <c r="AH801" i="2"/>
  <c r="AH802" i="2"/>
  <c r="AH803" i="2"/>
  <c r="AH804" i="2"/>
  <c r="AH805" i="2"/>
  <c r="AH806" i="2"/>
  <c r="AH807" i="2"/>
  <c r="AH808" i="2"/>
  <c r="AH809" i="2"/>
  <c r="AH810" i="2"/>
  <c r="AH811" i="2"/>
  <c r="AH812" i="2"/>
  <c r="AH813" i="2"/>
  <c r="AH814" i="2"/>
  <c r="AH815" i="2"/>
  <c r="AH816" i="2"/>
  <c r="AH817" i="2"/>
  <c r="AH818" i="2"/>
  <c r="AH819" i="2"/>
  <c r="AH820" i="2"/>
  <c r="AH821" i="2"/>
  <c r="AH822" i="2"/>
  <c r="AH823" i="2"/>
  <c r="AH824" i="2"/>
  <c r="AH825" i="2"/>
  <c r="AH826" i="2"/>
  <c r="AH827" i="2"/>
  <c r="AH828" i="2"/>
  <c r="AH829" i="2"/>
  <c r="AH830" i="2"/>
  <c r="AH831" i="2"/>
  <c r="AH832" i="2"/>
  <c r="AH833" i="2"/>
  <c r="AH834" i="2"/>
  <c r="AH835" i="2"/>
  <c r="AH836" i="2"/>
  <c r="AH837" i="2"/>
  <c r="AH838" i="2"/>
  <c r="AH839" i="2"/>
  <c r="AH840" i="2"/>
  <c r="AH841" i="2"/>
  <c r="AH842" i="2"/>
  <c r="AH843" i="2"/>
  <c r="AH844" i="2"/>
  <c r="AH845" i="2"/>
  <c r="AH846" i="2"/>
  <c r="AH847" i="2"/>
  <c r="AH848" i="2"/>
  <c r="AH849" i="2"/>
  <c r="AH850" i="2"/>
  <c r="AH851" i="2"/>
  <c r="AH852" i="2"/>
  <c r="AH853" i="2"/>
  <c r="AH854" i="2"/>
  <c r="AH855" i="2"/>
  <c r="AH856" i="2"/>
  <c r="AH857" i="2"/>
  <c r="AH858" i="2"/>
  <c r="AH859" i="2"/>
  <c r="AH860" i="2"/>
  <c r="AH861" i="2"/>
  <c r="AH862" i="2"/>
  <c r="AH863" i="2"/>
  <c r="AH864" i="2"/>
  <c r="AH865" i="2"/>
  <c r="AH866" i="2"/>
  <c r="AH867" i="2"/>
  <c r="AH868" i="2"/>
  <c r="AH869" i="2"/>
  <c r="AH870" i="2"/>
  <c r="AH871" i="2"/>
  <c r="AH872" i="2"/>
  <c r="AH873" i="2"/>
  <c r="AH874" i="2"/>
  <c r="AH875" i="2"/>
  <c r="AH876" i="2"/>
  <c r="AH877" i="2"/>
  <c r="AH878" i="2"/>
  <c r="AH879" i="2"/>
  <c r="AH880" i="2"/>
  <c r="AH881" i="2"/>
  <c r="AH882" i="2"/>
  <c r="AH883" i="2"/>
  <c r="AH884" i="2"/>
  <c r="AH885" i="2"/>
  <c r="AH886" i="2"/>
  <c r="AH887" i="2"/>
  <c r="AH888" i="2"/>
  <c r="AH889" i="2"/>
  <c r="AH890" i="2"/>
  <c r="AH891" i="2"/>
  <c r="AH892" i="2"/>
  <c r="AH893" i="2"/>
  <c r="AH894" i="2"/>
  <c r="AH895" i="2"/>
  <c r="AH896" i="2"/>
  <c r="AH897" i="2"/>
  <c r="AH898" i="2"/>
  <c r="AH899" i="2"/>
  <c r="AH900" i="2"/>
  <c r="AH901" i="2"/>
  <c r="AH902" i="2"/>
  <c r="AH903" i="2"/>
  <c r="AH904" i="2"/>
  <c r="AH905" i="2"/>
  <c r="AH906" i="2"/>
  <c r="AH907" i="2"/>
  <c r="AH908" i="2"/>
  <c r="AH909" i="2"/>
  <c r="AH910" i="2"/>
  <c r="AH911" i="2"/>
  <c r="AH912" i="2"/>
  <c r="AH913" i="2"/>
  <c r="AH914" i="2"/>
  <c r="AH915" i="2"/>
  <c r="AH916" i="2"/>
  <c r="AH917" i="2"/>
  <c r="AH918" i="2"/>
  <c r="AH919" i="2"/>
  <c r="AH920" i="2"/>
  <c r="AH921" i="2"/>
  <c r="AH922" i="2"/>
  <c r="AH923" i="2"/>
  <c r="AH924" i="2"/>
  <c r="AH925" i="2"/>
  <c r="AH926" i="2"/>
  <c r="AH927" i="2"/>
  <c r="AH928" i="2"/>
  <c r="AH929" i="2"/>
  <c r="AH930" i="2"/>
  <c r="AH931" i="2"/>
  <c r="AH932" i="2"/>
  <c r="AH933" i="2"/>
  <c r="AH934" i="2"/>
  <c r="AH935" i="2"/>
  <c r="AH936" i="2"/>
  <c r="AH937" i="2"/>
  <c r="AH938" i="2"/>
  <c r="AH939" i="2"/>
  <c r="AH940" i="2"/>
  <c r="AH941" i="2"/>
  <c r="AH942" i="2"/>
  <c r="AH943" i="2"/>
  <c r="AH944" i="2"/>
  <c r="AH945" i="2"/>
  <c r="AH946" i="2"/>
  <c r="AH947" i="2"/>
  <c r="AH948" i="2"/>
  <c r="AH949" i="2"/>
  <c r="AH950" i="2"/>
  <c r="AH951" i="2"/>
  <c r="AH952" i="2"/>
  <c r="AH953" i="2"/>
  <c r="AH954" i="2"/>
  <c r="AH955" i="2"/>
  <c r="AH956" i="2"/>
  <c r="AH957" i="2"/>
  <c r="AH958" i="2"/>
  <c r="AH959" i="2"/>
  <c r="AH960" i="2"/>
  <c r="AH961" i="2"/>
  <c r="AH962" i="2"/>
  <c r="AH963" i="2"/>
  <c r="AH964" i="2"/>
  <c r="AH965" i="2"/>
  <c r="AH966" i="2"/>
  <c r="AH967" i="2"/>
  <c r="AH968" i="2"/>
  <c r="AH969" i="2"/>
  <c r="AH970" i="2"/>
  <c r="AH971" i="2"/>
  <c r="AH972" i="2"/>
  <c r="AH973" i="2"/>
  <c r="AH974" i="2"/>
  <c r="AH975" i="2"/>
  <c r="AH976" i="2"/>
  <c r="AH977" i="2"/>
  <c r="AH978" i="2"/>
  <c r="AH979" i="2"/>
  <c r="AH980" i="2"/>
  <c r="AH981" i="2"/>
  <c r="AH982" i="2"/>
  <c r="AH983" i="2"/>
  <c r="AH984" i="2"/>
  <c r="AH985" i="2"/>
  <c r="AH986" i="2"/>
  <c r="AH987" i="2"/>
  <c r="AH988" i="2"/>
  <c r="AH989" i="2"/>
  <c r="AH990" i="2"/>
  <c r="AH991" i="2"/>
  <c r="AH992" i="2"/>
  <c r="AH993" i="2"/>
  <c r="AH994" i="2"/>
  <c r="AH995" i="2"/>
  <c r="AH996" i="2"/>
  <c r="AH997" i="2"/>
  <c r="AH998" i="2"/>
  <c r="AH999" i="2"/>
  <c r="AH1000" i="2"/>
  <c r="AH1001" i="2"/>
  <c r="AH1002" i="2"/>
  <c r="AH1003" i="2"/>
  <c r="AH1004" i="2"/>
  <c r="AH1005" i="2"/>
  <c r="AH1006" i="2"/>
  <c r="AH1007" i="2"/>
  <c r="AH1008" i="2"/>
  <c r="AH1009" i="2"/>
  <c r="AH1010" i="2"/>
  <c r="AH1011" i="2"/>
  <c r="AH1012" i="2"/>
  <c r="AH1013" i="2"/>
  <c r="AH1014" i="2"/>
  <c r="AH1015" i="2"/>
  <c r="AH1016" i="2"/>
  <c r="AH1017" i="2"/>
  <c r="AH1018" i="2"/>
  <c r="AH1019" i="2"/>
  <c r="AH1020" i="2"/>
  <c r="AH1021" i="2"/>
  <c r="AH1022" i="2"/>
  <c r="AH1023" i="2"/>
  <c r="AH1024" i="2"/>
  <c r="AH1025" i="2"/>
  <c r="AH1026" i="2"/>
  <c r="AH1027" i="2"/>
  <c r="AH1028" i="2"/>
  <c r="AH1029" i="2"/>
  <c r="AH1030" i="2"/>
  <c r="AH1031" i="2"/>
  <c r="AH1032" i="2"/>
  <c r="AH1033" i="2"/>
  <c r="AH1034" i="2"/>
  <c r="AH1035" i="2"/>
  <c r="AH1036" i="2"/>
  <c r="AH1037" i="2"/>
  <c r="AH1038" i="2"/>
  <c r="AH1039" i="2"/>
  <c r="AH1040" i="2"/>
  <c r="AH1041" i="2"/>
  <c r="AH1042" i="2"/>
  <c r="AH1043" i="2"/>
  <c r="AH1044" i="2"/>
  <c r="AH1045" i="2"/>
  <c r="AH1046" i="2"/>
  <c r="AH1047" i="2"/>
  <c r="AH1048" i="2"/>
  <c r="AH1049" i="2"/>
  <c r="AH1050" i="2"/>
  <c r="AH1051" i="2"/>
  <c r="AH1052" i="2"/>
  <c r="AH1053" i="2"/>
  <c r="AH1054" i="2"/>
  <c r="AH1055" i="2"/>
  <c r="AH1056" i="2"/>
  <c r="AH1057" i="2"/>
  <c r="AH1058" i="2"/>
  <c r="AH1059" i="2"/>
  <c r="AH1060" i="2"/>
  <c r="AH1061" i="2"/>
  <c r="AH1062" i="2"/>
  <c r="AH1063" i="2"/>
  <c r="AH1064" i="2"/>
  <c r="AH1065" i="2"/>
  <c r="AH1066" i="2"/>
  <c r="AH1067" i="2"/>
  <c r="AH1068" i="2"/>
  <c r="AH1069" i="2"/>
  <c r="AH1070" i="2"/>
  <c r="AH1071" i="2"/>
  <c r="AH1072" i="2"/>
  <c r="AH1073" i="2"/>
  <c r="AH1074" i="2"/>
  <c r="AH1075" i="2"/>
  <c r="AH1076" i="2"/>
  <c r="AH1077" i="2"/>
  <c r="AH1078" i="2"/>
  <c r="AH1079" i="2"/>
  <c r="AH1080" i="2"/>
  <c r="AH1081" i="2"/>
  <c r="AH1082" i="2"/>
  <c r="AH1083" i="2"/>
  <c r="AH1084" i="2"/>
  <c r="AH1085" i="2"/>
  <c r="AH1086" i="2"/>
  <c r="AH1087" i="2"/>
  <c r="AH1088" i="2"/>
  <c r="AH1089" i="2"/>
  <c r="AH1090" i="2"/>
  <c r="AH1091" i="2"/>
  <c r="AH1092" i="2"/>
  <c r="AH1093" i="2"/>
  <c r="AH1094" i="2"/>
  <c r="AH1095" i="2"/>
  <c r="AH1096" i="2"/>
  <c r="AH1097" i="2"/>
  <c r="AH1098" i="2"/>
  <c r="AH1099" i="2"/>
  <c r="AH1100" i="2"/>
  <c r="AH1101" i="2"/>
  <c r="AH1102" i="2"/>
  <c r="AH1103" i="2"/>
  <c r="AH1104" i="2"/>
  <c r="AH1105" i="2"/>
  <c r="AH1106" i="2"/>
  <c r="AH1107" i="2"/>
  <c r="AH1108" i="2"/>
  <c r="AH1109" i="2"/>
  <c r="AH1110" i="2"/>
  <c r="AH1111" i="2"/>
  <c r="AH1112" i="2"/>
  <c r="AH1113" i="2"/>
  <c r="AH1114" i="2"/>
  <c r="AH1115" i="2"/>
  <c r="AH1116" i="2"/>
  <c r="AH1117" i="2"/>
  <c r="AH1118" i="2"/>
  <c r="AH1119" i="2"/>
  <c r="AH1120" i="2"/>
  <c r="AH1121" i="2"/>
  <c r="AH1122" i="2"/>
  <c r="AH1123" i="2"/>
  <c r="AH1124" i="2"/>
  <c r="AH1125" i="2"/>
  <c r="AH1126" i="2"/>
  <c r="AH1127" i="2"/>
  <c r="AH1128" i="2"/>
  <c r="AH1129" i="2"/>
  <c r="AH1130" i="2"/>
  <c r="AH1131" i="2"/>
  <c r="AH1132" i="2"/>
  <c r="AH1133" i="2"/>
  <c r="AH1134" i="2"/>
  <c r="AH1135" i="2"/>
  <c r="AH1136" i="2"/>
  <c r="AH1137" i="2"/>
  <c r="AH1138" i="2"/>
  <c r="AH1139" i="2"/>
  <c r="AH1140" i="2"/>
  <c r="AH1141" i="2"/>
  <c r="AH1142" i="2"/>
  <c r="AH1143" i="2"/>
  <c r="AH1144" i="2"/>
  <c r="AH1145" i="2"/>
  <c r="AH1146" i="2"/>
  <c r="AH1147" i="2"/>
  <c r="AH1148" i="2"/>
  <c r="AH1149" i="2"/>
  <c r="AH1150" i="2"/>
  <c r="AH1151" i="2"/>
  <c r="AH1152" i="2"/>
  <c r="AH1153" i="2"/>
  <c r="AH1154" i="2"/>
  <c r="AH1155" i="2"/>
  <c r="AH1156" i="2"/>
  <c r="AH1157" i="2"/>
  <c r="AH1158" i="2"/>
  <c r="AH1159" i="2"/>
  <c r="AH1160" i="2"/>
  <c r="AH1161" i="2"/>
  <c r="AH1162" i="2"/>
  <c r="AH1163" i="2"/>
  <c r="AH1164" i="2"/>
  <c r="AH1165" i="2"/>
  <c r="AH1166" i="2"/>
  <c r="AH1167" i="2"/>
  <c r="AH1168" i="2"/>
  <c r="AH1169" i="2"/>
  <c r="AH1170" i="2"/>
  <c r="AH1171" i="2"/>
  <c r="AH1172" i="2"/>
  <c r="AH1173" i="2"/>
  <c r="AH1174" i="2"/>
  <c r="AH1175" i="2"/>
  <c r="AH1176" i="2"/>
  <c r="AH1177" i="2"/>
  <c r="AH1178" i="2"/>
  <c r="AH1179" i="2"/>
  <c r="AH1180" i="2"/>
  <c r="AH1181" i="2"/>
  <c r="AH1182" i="2"/>
  <c r="AH1183" i="2"/>
  <c r="AH1184" i="2"/>
  <c r="AH1185" i="2"/>
  <c r="AH1186" i="2"/>
  <c r="AH1187" i="2"/>
  <c r="AH1188" i="2"/>
  <c r="AH1189" i="2"/>
  <c r="AH1190" i="2"/>
  <c r="AH1191" i="2"/>
  <c r="AH1192" i="2"/>
  <c r="AH1193" i="2"/>
  <c r="AH1194" i="2"/>
  <c r="AH1195" i="2"/>
  <c r="AH1196" i="2"/>
  <c r="AH1197" i="2"/>
  <c r="AH1198" i="2"/>
  <c r="AH1199" i="2"/>
  <c r="AH1200" i="2"/>
  <c r="AH1201" i="2"/>
  <c r="AH1202" i="2"/>
  <c r="AH1203" i="2"/>
  <c r="AH1204" i="2"/>
  <c r="AH1205" i="2"/>
  <c r="AH1206" i="2"/>
  <c r="AH1207" i="2"/>
  <c r="AH1208" i="2"/>
  <c r="AH1209" i="2"/>
  <c r="AH1210" i="2"/>
  <c r="AH1211" i="2"/>
  <c r="AH1212" i="2"/>
  <c r="AH1213" i="2"/>
  <c r="AH1214" i="2"/>
  <c r="AH1215" i="2"/>
  <c r="AH1216" i="2"/>
  <c r="AH1217" i="2"/>
  <c r="AH1218" i="2"/>
  <c r="AH1219" i="2"/>
  <c r="AH1220" i="2"/>
  <c r="AH1221" i="2"/>
  <c r="AH1222" i="2"/>
  <c r="AH1223" i="2"/>
  <c r="AH1224" i="2"/>
  <c r="AH1225" i="2"/>
  <c r="AH1226" i="2"/>
  <c r="AH1227" i="2"/>
  <c r="AH1228" i="2"/>
  <c r="AH1229" i="2"/>
  <c r="AH1230" i="2"/>
  <c r="AH1231" i="2"/>
  <c r="AH1232" i="2"/>
  <c r="AH1233" i="2"/>
  <c r="AH1234" i="2"/>
  <c r="AH1235" i="2"/>
  <c r="AH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6" i="2"/>
  <c r="AK107" i="2"/>
  <c r="AK108" i="2"/>
  <c r="AK109" i="2"/>
  <c r="AK110" i="2"/>
  <c r="AK111" i="2"/>
  <c r="AK112" i="2"/>
  <c r="AK113" i="2"/>
  <c r="AK114" i="2"/>
  <c r="AK115" i="2"/>
  <c r="AK116" i="2"/>
  <c r="AK117" i="2"/>
  <c r="AK118" i="2"/>
  <c r="AK119" i="2"/>
  <c r="AK120" i="2"/>
  <c r="AK121" i="2"/>
  <c r="AK122" i="2"/>
  <c r="AK123" i="2"/>
  <c r="AK124" i="2"/>
  <c r="AK125" i="2"/>
  <c r="AK126" i="2"/>
  <c r="AK127" i="2"/>
  <c r="AK128" i="2"/>
  <c r="AK129" i="2"/>
  <c r="AK130" i="2"/>
  <c r="AK131" i="2"/>
  <c r="AK132" i="2"/>
  <c r="AK133" i="2"/>
  <c r="AK134" i="2"/>
  <c r="AK135" i="2"/>
  <c r="AK136" i="2"/>
  <c r="AK137" i="2"/>
  <c r="AK138" i="2"/>
  <c r="AK139" i="2"/>
  <c r="AK140" i="2"/>
  <c r="AK141" i="2"/>
  <c r="AK142" i="2"/>
  <c r="AK143" i="2"/>
  <c r="AK144" i="2"/>
  <c r="AK145" i="2"/>
  <c r="AK146" i="2"/>
  <c r="AK147" i="2"/>
  <c r="AK148" i="2"/>
  <c r="AK149" i="2"/>
  <c r="AK150" i="2"/>
  <c r="AK151" i="2"/>
  <c r="AK152" i="2"/>
  <c r="AK153" i="2"/>
  <c r="AK154" i="2"/>
  <c r="AK155" i="2"/>
  <c r="AK156" i="2"/>
  <c r="AK157" i="2"/>
  <c r="AK158" i="2"/>
  <c r="AK159" i="2"/>
  <c r="AK160" i="2"/>
  <c r="AK161" i="2"/>
  <c r="AK162" i="2"/>
  <c r="AK163" i="2"/>
  <c r="AK164" i="2"/>
  <c r="AK165" i="2"/>
  <c r="AK166" i="2"/>
  <c r="AK167" i="2"/>
  <c r="AK168" i="2"/>
  <c r="AK169" i="2"/>
  <c r="AK170" i="2"/>
  <c r="AK171" i="2"/>
  <c r="AK172" i="2"/>
  <c r="AK173" i="2"/>
  <c r="AK174" i="2"/>
  <c r="AK175" i="2"/>
  <c r="AK176" i="2"/>
  <c r="AK177" i="2"/>
  <c r="AK178" i="2"/>
  <c r="AK179" i="2"/>
  <c r="AK180" i="2"/>
  <c r="AK181" i="2"/>
  <c r="AK182" i="2"/>
  <c r="AK183" i="2"/>
  <c r="AK184" i="2"/>
  <c r="AK185" i="2"/>
  <c r="AK186" i="2"/>
  <c r="AK187" i="2"/>
  <c r="AK188" i="2"/>
  <c r="AK189" i="2"/>
  <c r="AK190" i="2"/>
  <c r="AK191" i="2"/>
  <c r="AK192" i="2"/>
  <c r="AK193" i="2"/>
  <c r="AK194" i="2"/>
  <c r="AK195" i="2"/>
  <c r="AK196" i="2"/>
  <c r="AK197" i="2"/>
  <c r="AK198" i="2"/>
  <c r="AK199" i="2"/>
  <c r="AK200" i="2"/>
  <c r="AK201" i="2"/>
  <c r="AK202" i="2"/>
  <c r="AK203" i="2"/>
  <c r="AK204" i="2"/>
  <c r="AK205" i="2"/>
  <c r="AK206" i="2"/>
  <c r="AK207" i="2"/>
  <c r="AK208" i="2"/>
  <c r="AK209" i="2"/>
  <c r="AK210" i="2"/>
  <c r="AK211" i="2"/>
  <c r="AK212" i="2"/>
  <c r="AK213" i="2"/>
  <c r="AK214" i="2"/>
  <c r="AK215" i="2"/>
  <c r="AK216" i="2"/>
  <c r="AK217" i="2"/>
  <c r="AK218" i="2"/>
  <c r="AK219" i="2"/>
  <c r="AK220" i="2"/>
  <c r="AK221" i="2"/>
  <c r="AK222" i="2"/>
  <c r="AK223" i="2"/>
  <c r="AK224" i="2"/>
  <c r="AK225" i="2"/>
  <c r="AK226" i="2"/>
  <c r="AK227" i="2"/>
  <c r="AK228" i="2"/>
  <c r="AK229" i="2"/>
  <c r="AK230" i="2"/>
  <c r="AK231" i="2"/>
  <c r="AK232" i="2"/>
  <c r="AK233" i="2"/>
  <c r="AK234" i="2"/>
  <c r="AK235" i="2"/>
  <c r="AK236" i="2"/>
  <c r="AK237" i="2"/>
  <c r="AK238" i="2"/>
  <c r="AK239" i="2"/>
  <c r="AK240" i="2"/>
  <c r="AK241" i="2"/>
  <c r="AK242" i="2"/>
  <c r="AK243" i="2"/>
  <c r="AK244" i="2"/>
  <c r="AK245" i="2"/>
  <c r="AK246" i="2"/>
  <c r="AK247" i="2"/>
  <c r="AK248" i="2"/>
  <c r="AK249" i="2"/>
  <c r="AK250" i="2"/>
  <c r="AK251" i="2"/>
  <c r="AK252" i="2"/>
  <c r="AK253" i="2"/>
  <c r="AK254" i="2"/>
  <c r="AK255" i="2"/>
  <c r="AK256" i="2"/>
  <c r="AK257" i="2"/>
  <c r="AK258" i="2"/>
  <c r="AK259" i="2"/>
  <c r="AK260" i="2"/>
  <c r="AK261" i="2"/>
  <c r="AK262" i="2"/>
  <c r="AK263" i="2"/>
  <c r="AK264" i="2"/>
  <c r="AK265" i="2"/>
  <c r="AK266" i="2"/>
  <c r="AK267" i="2"/>
  <c r="AK268" i="2"/>
  <c r="AK269" i="2"/>
  <c r="AK270" i="2"/>
  <c r="AK271" i="2"/>
  <c r="AK272" i="2"/>
  <c r="AK273" i="2"/>
  <c r="AK274" i="2"/>
  <c r="AK275" i="2"/>
  <c r="AK276" i="2"/>
  <c r="AK277" i="2"/>
  <c r="AK278" i="2"/>
  <c r="AK279" i="2"/>
  <c r="AK280" i="2"/>
  <c r="AK281" i="2"/>
  <c r="AK282" i="2"/>
  <c r="AK283" i="2"/>
  <c r="AK284" i="2"/>
  <c r="AK285" i="2"/>
  <c r="AK286" i="2"/>
  <c r="AK287" i="2"/>
  <c r="AK288" i="2"/>
  <c r="AK289" i="2"/>
  <c r="AK290" i="2"/>
  <c r="AK291" i="2"/>
  <c r="AK292" i="2"/>
  <c r="AK293" i="2"/>
  <c r="AK294" i="2"/>
  <c r="AK295" i="2"/>
  <c r="AK296" i="2"/>
  <c r="AK297" i="2"/>
  <c r="AK298" i="2"/>
  <c r="AK299" i="2"/>
  <c r="AK300" i="2"/>
  <c r="AK301" i="2"/>
  <c r="AK302" i="2"/>
  <c r="AK303" i="2"/>
  <c r="AK304" i="2"/>
  <c r="AK305" i="2"/>
  <c r="AK306" i="2"/>
  <c r="AK307" i="2"/>
  <c r="AK308" i="2"/>
  <c r="AK309" i="2"/>
  <c r="AK310" i="2"/>
  <c r="AK311" i="2"/>
  <c r="AK312" i="2"/>
  <c r="AK313" i="2"/>
  <c r="AK314" i="2"/>
  <c r="AK315" i="2"/>
  <c r="AK316" i="2"/>
  <c r="AK317" i="2"/>
  <c r="AK318" i="2"/>
  <c r="AK319" i="2"/>
  <c r="AK320" i="2"/>
  <c r="AK321" i="2"/>
  <c r="AK322" i="2"/>
  <c r="AK323" i="2"/>
  <c r="AK324" i="2"/>
  <c r="AK325" i="2"/>
  <c r="AK326" i="2"/>
  <c r="AK327" i="2"/>
  <c r="AK328" i="2"/>
  <c r="AK329" i="2"/>
  <c r="AK330" i="2"/>
  <c r="AK331" i="2"/>
  <c r="AK332" i="2"/>
  <c r="AK333" i="2"/>
  <c r="AK334" i="2"/>
  <c r="AK335" i="2"/>
  <c r="AK336" i="2"/>
  <c r="AK337" i="2"/>
  <c r="AK338" i="2"/>
  <c r="AK339" i="2"/>
  <c r="AK340" i="2"/>
  <c r="AK341" i="2"/>
  <c r="AK342" i="2"/>
  <c r="AK343" i="2"/>
  <c r="AK344" i="2"/>
  <c r="AK345" i="2"/>
  <c r="AK346" i="2"/>
  <c r="AK347" i="2"/>
  <c r="AK348" i="2"/>
  <c r="AK349" i="2"/>
  <c r="AK350" i="2"/>
  <c r="AK351" i="2"/>
  <c r="AK352" i="2"/>
  <c r="AK353" i="2"/>
  <c r="AK354" i="2"/>
  <c r="AK355" i="2"/>
  <c r="AK356" i="2"/>
  <c r="AK357" i="2"/>
  <c r="AK358" i="2"/>
  <c r="AK359" i="2"/>
  <c r="AK360" i="2"/>
  <c r="AK361" i="2"/>
  <c r="AK362" i="2"/>
  <c r="AK363" i="2"/>
  <c r="AK364" i="2"/>
  <c r="AK365" i="2"/>
  <c r="AK366" i="2"/>
  <c r="AK367" i="2"/>
  <c r="AK368" i="2"/>
  <c r="AK369" i="2"/>
  <c r="AK370" i="2"/>
  <c r="AK371" i="2"/>
  <c r="AK372" i="2"/>
  <c r="AK373" i="2"/>
  <c r="AK374" i="2"/>
  <c r="AK375" i="2"/>
  <c r="AK376" i="2"/>
  <c r="AK377" i="2"/>
  <c r="AK378" i="2"/>
  <c r="AK379" i="2"/>
  <c r="AK380" i="2"/>
  <c r="AK381" i="2"/>
  <c r="AK382" i="2"/>
  <c r="AK383" i="2"/>
  <c r="AK384" i="2"/>
  <c r="AK385" i="2"/>
  <c r="AK386" i="2"/>
  <c r="AK387" i="2"/>
  <c r="AK388" i="2"/>
  <c r="AK389" i="2"/>
  <c r="AK390" i="2"/>
  <c r="AK391" i="2"/>
  <c r="AK392" i="2"/>
  <c r="AK393" i="2"/>
  <c r="AK394" i="2"/>
  <c r="AK395" i="2"/>
  <c r="AK396" i="2"/>
  <c r="AK397" i="2"/>
  <c r="AK398" i="2"/>
  <c r="AK399" i="2"/>
  <c r="AK400" i="2"/>
  <c r="AK401" i="2"/>
  <c r="AK402" i="2"/>
  <c r="AK403" i="2"/>
  <c r="AK404" i="2"/>
  <c r="AK405" i="2"/>
  <c r="AK406" i="2"/>
  <c r="AK407" i="2"/>
  <c r="AK408" i="2"/>
  <c r="AK409" i="2"/>
  <c r="AK410" i="2"/>
  <c r="AK411" i="2"/>
  <c r="AK412" i="2"/>
  <c r="AK413" i="2"/>
  <c r="AK414" i="2"/>
  <c r="AK415" i="2"/>
  <c r="AK416" i="2"/>
  <c r="AK417" i="2"/>
  <c r="AK418" i="2"/>
  <c r="AK419" i="2"/>
  <c r="AK420" i="2"/>
  <c r="AK421" i="2"/>
  <c r="AK422" i="2"/>
  <c r="AK423" i="2"/>
  <c r="AK424" i="2"/>
  <c r="AK425" i="2"/>
  <c r="AK426" i="2"/>
  <c r="AK427" i="2"/>
  <c r="AK428" i="2"/>
  <c r="AK429" i="2"/>
  <c r="AK430" i="2"/>
  <c r="AK431" i="2"/>
  <c r="AK432" i="2"/>
  <c r="AK433" i="2"/>
  <c r="AK434" i="2"/>
  <c r="AK435" i="2"/>
  <c r="AK436" i="2"/>
  <c r="AK437" i="2"/>
  <c r="AK438" i="2"/>
  <c r="AK439" i="2"/>
  <c r="AK440" i="2"/>
  <c r="AK441" i="2"/>
  <c r="AK442" i="2"/>
  <c r="AK443" i="2"/>
  <c r="AK444" i="2"/>
  <c r="AK445" i="2"/>
  <c r="AK446" i="2"/>
  <c r="AK447" i="2"/>
  <c r="AK448" i="2"/>
  <c r="AK449" i="2"/>
  <c r="AK450" i="2"/>
  <c r="AK451" i="2"/>
  <c r="AK452" i="2"/>
  <c r="AK453" i="2"/>
  <c r="AK454" i="2"/>
  <c r="AK455" i="2"/>
  <c r="AK456" i="2"/>
  <c r="AK457" i="2"/>
  <c r="AK458" i="2"/>
  <c r="AK459" i="2"/>
  <c r="AK460" i="2"/>
  <c r="AK461" i="2"/>
  <c r="AK462" i="2"/>
  <c r="AK463" i="2"/>
  <c r="AK464" i="2"/>
  <c r="AK465" i="2"/>
  <c r="AK466" i="2"/>
  <c r="AK467" i="2"/>
  <c r="AK468" i="2"/>
  <c r="AK469" i="2"/>
  <c r="AK470" i="2"/>
  <c r="AK471" i="2"/>
  <c r="AK472" i="2"/>
  <c r="AK473" i="2"/>
  <c r="AK474" i="2"/>
  <c r="AK475" i="2"/>
  <c r="AK476" i="2"/>
  <c r="AK477" i="2"/>
  <c r="AK478" i="2"/>
  <c r="AK479" i="2"/>
  <c r="AK480" i="2"/>
  <c r="AK481" i="2"/>
  <c r="AK482" i="2"/>
  <c r="AK483" i="2"/>
  <c r="AK484" i="2"/>
  <c r="AK485" i="2"/>
  <c r="AK486" i="2"/>
  <c r="AK487" i="2"/>
  <c r="AK488" i="2"/>
  <c r="AK489" i="2"/>
  <c r="AK490" i="2"/>
  <c r="AK491" i="2"/>
  <c r="AK492" i="2"/>
  <c r="AK493" i="2"/>
  <c r="AK494" i="2"/>
  <c r="AK495" i="2"/>
  <c r="AK496" i="2"/>
  <c r="AK497" i="2"/>
  <c r="AK498" i="2"/>
  <c r="AK499" i="2"/>
  <c r="AK500" i="2"/>
  <c r="AK501" i="2"/>
  <c r="AK502" i="2"/>
  <c r="AK503" i="2"/>
  <c r="AK504" i="2"/>
  <c r="AK505" i="2"/>
  <c r="AK506" i="2"/>
  <c r="AK507" i="2"/>
  <c r="AK508" i="2"/>
  <c r="AK509" i="2"/>
  <c r="AK510" i="2"/>
  <c r="AK511" i="2"/>
  <c r="AK512" i="2"/>
  <c r="AK513" i="2"/>
  <c r="AK514" i="2"/>
  <c r="AK515" i="2"/>
  <c r="AK516" i="2"/>
  <c r="AK517" i="2"/>
  <c r="AK518" i="2"/>
  <c r="AK519" i="2"/>
  <c r="AK520" i="2"/>
  <c r="AK521" i="2"/>
  <c r="AK522" i="2"/>
  <c r="AK523" i="2"/>
  <c r="AK524" i="2"/>
  <c r="AK525" i="2"/>
  <c r="AK526" i="2"/>
  <c r="AK527" i="2"/>
  <c r="AK528" i="2"/>
  <c r="AK529" i="2"/>
  <c r="AK530" i="2"/>
  <c r="AK531" i="2"/>
  <c r="AK532" i="2"/>
  <c r="AK533" i="2"/>
  <c r="AK534" i="2"/>
  <c r="AK535" i="2"/>
  <c r="AK536" i="2"/>
  <c r="AK537" i="2"/>
  <c r="AK538" i="2"/>
  <c r="AK539" i="2"/>
  <c r="AK540" i="2"/>
  <c r="AK541" i="2"/>
  <c r="AK542" i="2"/>
  <c r="AK543" i="2"/>
  <c r="AK544" i="2"/>
  <c r="AK545" i="2"/>
  <c r="AK546" i="2"/>
  <c r="AK547" i="2"/>
  <c r="AK548" i="2"/>
  <c r="AK549" i="2"/>
  <c r="AK550" i="2"/>
  <c r="AK551" i="2"/>
  <c r="AK552" i="2"/>
  <c r="AK553" i="2"/>
  <c r="AK554" i="2"/>
  <c r="AK555" i="2"/>
  <c r="AK556" i="2"/>
  <c r="AK557" i="2"/>
  <c r="AK558" i="2"/>
  <c r="AK559" i="2"/>
  <c r="AK560" i="2"/>
  <c r="AK561" i="2"/>
  <c r="AK562" i="2"/>
  <c r="AK563" i="2"/>
  <c r="AK564" i="2"/>
  <c r="AK565" i="2"/>
  <c r="AK566" i="2"/>
  <c r="AK567" i="2"/>
  <c r="AK568" i="2"/>
  <c r="AK569" i="2"/>
  <c r="AK570" i="2"/>
  <c r="AK571" i="2"/>
  <c r="AK572" i="2"/>
  <c r="AK573" i="2"/>
  <c r="AK574" i="2"/>
  <c r="AK575" i="2"/>
  <c r="AK576" i="2"/>
  <c r="AK577" i="2"/>
  <c r="AK578" i="2"/>
  <c r="AK579" i="2"/>
  <c r="AK580" i="2"/>
  <c r="AK581" i="2"/>
  <c r="AK582" i="2"/>
  <c r="AK583" i="2"/>
  <c r="AK584" i="2"/>
  <c r="AK585" i="2"/>
  <c r="AK586" i="2"/>
  <c r="AK587" i="2"/>
  <c r="AK588" i="2"/>
  <c r="AK589" i="2"/>
  <c r="AK590" i="2"/>
  <c r="AK591" i="2"/>
  <c r="AK592" i="2"/>
  <c r="AK593" i="2"/>
  <c r="AK594" i="2"/>
  <c r="AK595" i="2"/>
  <c r="AK596" i="2"/>
  <c r="AK597" i="2"/>
  <c r="AK598" i="2"/>
  <c r="AK599" i="2"/>
  <c r="AK600" i="2"/>
  <c r="AK601" i="2"/>
  <c r="AK602" i="2"/>
  <c r="AK603" i="2"/>
  <c r="AK604" i="2"/>
  <c r="AK605" i="2"/>
  <c r="AK606" i="2"/>
  <c r="AK607" i="2"/>
  <c r="AK608" i="2"/>
  <c r="AK609" i="2"/>
  <c r="AK610" i="2"/>
  <c r="AK611" i="2"/>
  <c r="AK612" i="2"/>
  <c r="AK613" i="2"/>
  <c r="AK614" i="2"/>
  <c r="AK615" i="2"/>
  <c r="AK616" i="2"/>
  <c r="AK617" i="2"/>
  <c r="AK618" i="2"/>
  <c r="AK619" i="2"/>
  <c r="AK620" i="2"/>
  <c r="AK621" i="2"/>
  <c r="AK622" i="2"/>
  <c r="AK623" i="2"/>
  <c r="AK624" i="2"/>
  <c r="AK625" i="2"/>
  <c r="AK626" i="2"/>
  <c r="AK627" i="2"/>
  <c r="AK628" i="2"/>
  <c r="AK629" i="2"/>
  <c r="AK630" i="2"/>
  <c r="AK631" i="2"/>
  <c r="AK632" i="2"/>
  <c r="AK633" i="2"/>
  <c r="AK634" i="2"/>
  <c r="AK635" i="2"/>
  <c r="AK636" i="2"/>
  <c r="AK637" i="2"/>
  <c r="AK638" i="2"/>
  <c r="AK639" i="2"/>
  <c r="AK640" i="2"/>
  <c r="AK641" i="2"/>
  <c r="AK642" i="2"/>
  <c r="AK643" i="2"/>
  <c r="AK644" i="2"/>
  <c r="AK645" i="2"/>
  <c r="AK646" i="2"/>
  <c r="AK647" i="2"/>
  <c r="AK648" i="2"/>
  <c r="AK649" i="2"/>
  <c r="AK650" i="2"/>
  <c r="AK651" i="2"/>
  <c r="AK652" i="2"/>
  <c r="AK653" i="2"/>
  <c r="AK654" i="2"/>
  <c r="AK655" i="2"/>
  <c r="AK656" i="2"/>
  <c r="AK657" i="2"/>
  <c r="AK658" i="2"/>
  <c r="AK659" i="2"/>
  <c r="AK660" i="2"/>
  <c r="AK661" i="2"/>
  <c r="AK662" i="2"/>
  <c r="AK663" i="2"/>
  <c r="AK664" i="2"/>
  <c r="AK665" i="2"/>
  <c r="AK666" i="2"/>
  <c r="AK667" i="2"/>
  <c r="AK668" i="2"/>
  <c r="AK669" i="2"/>
  <c r="AK670" i="2"/>
  <c r="AK671" i="2"/>
  <c r="AK672" i="2"/>
  <c r="AK673" i="2"/>
  <c r="AK674" i="2"/>
  <c r="AK675" i="2"/>
  <c r="AK676" i="2"/>
  <c r="AK677" i="2"/>
  <c r="AK678" i="2"/>
  <c r="AK679" i="2"/>
  <c r="AK680" i="2"/>
  <c r="AK681" i="2"/>
  <c r="AK682" i="2"/>
  <c r="AK683" i="2"/>
  <c r="AK684" i="2"/>
  <c r="AK685" i="2"/>
  <c r="AK686" i="2"/>
  <c r="AK687" i="2"/>
  <c r="AK688" i="2"/>
  <c r="AK689" i="2"/>
  <c r="AK690" i="2"/>
  <c r="AK691" i="2"/>
  <c r="AK692" i="2"/>
  <c r="AK693" i="2"/>
  <c r="AK694" i="2"/>
  <c r="AK695" i="2"/>
  <c r="AK696" i="2"/>
  <c r="AK697" i="2"/>
  <c r="AK698" i="2"/>
  <c r="AK699" i="2"/>
  <c r="AK700" i="2"/>
  <c r="AK701" i="2"/>
  <c r="AK702" i="2"/>
  <c r="AK703" i="2"/>
  <c r="AK704" i="2"/>
  <c r="AK705" i="2"/>
  <c r="AK706" i="2"/>
  <c r="AK707" i="2"/>
  <c r="AK708" i="2"/>
  <c r="AK709" i="2"/>
  <c r="AK710" i="2"/>
  <c r="AK711" i="2"/>
  <c r="AK712" i="2"/>
  <c r="AK713" i="2"/>
  <c r="AK714" i="2"/>
  <c r="AK715" i="2"/>
  <c r="AK716" i="2"/>
  <c r="AK717" i="2"/>
  <c r="AK718" i="2"/>
  <c r="AK719" i="2"/>
  <c r="AK720" i="2"/>
  <c r="AK721" i="2"/>
  <c r="AK722" i="2"/>
  <c r="AK723" i="2"/>
  <c r="AK724" i="2"/>
  <c r="AK725" i="2"/>
  <c r="AK726" i="2"/>
  <c r="AK727" i="2"/>
  <c r="AK728" i="2"/>
  <c r="AK729" i="2"/>
  <c r="AK730" i="2"/>
  <c r="AK731" i="2"/>
  <c r="AK732" i="2"/>
  <c r="AK733" i="2"/>
  <c r="AK734" i="2"/>
  <c r="AK735" i="2"/>
  <c r="AK736" i="2"/>
  <c r="AK737" i="2"/>
  <c r="AK738" i="2"/>
  <c r="AK739" i="2"/>
  <c r="AK740" i="2"/>
  <c r="AK741" i="2"/>
  <c r="AK742" i="2"/>
  <c r="AK743" i="2"/>
  <c r="AK744" i="2"/>
  <c r="AK745" i="2"/>
  <c r="AK746" i="2"/>
  <c r="AK747" i="2"/>
  <c r="AK748" i="2"/>
  <c r="AK749" i="2"/>
  <c r="AK750" i="2"/>
  <c r="AK751" i="2"/>
  <c r="AK752" i="2"/>
  <c r="AK753" i="2"/>
  <c r="AK754" i="2"/>
  <c r="AK755" i="2"/>
  <c r="AK756" i="2"/>
  <c r="AK757" i="2"/>
  <c r="AK758" i="2"/>
  <c r="AK759" i="2"/>
  <c r="AK760" i="2"/>
  <c r="AK761" i="2"/>
  <c r="AK762" i="2"/>
  <c r="AK763" i="2"/>
  <c r="AK764" i="2"/>
  <c r="AK765" i="2"/>
  <c r="AK766" i="2"/>
  <c r="AK767" i="2"/>
  <c r="AK768" i="2"/>
  <c r="AK769" i="2"/>
  <c r="AK770" i="2"/>
  <c r="AK771" i="2"/>
  <c r="AK772" i="2"/>
  <c r="AK773" i="2"/>
  <c r="AK774" i="2"/>
  <c r="AK775" i="2"/>
  <c r="AK776" i="2"/>
  <c r="AK777" i="2"/>
  <c r="AK778" i="2"/>
  <c r="AK779" i="2"/>
  <c r="AK780" i="2"/>
  <c r="AK781" i="2"/>
  <c r="AK782" i="2"/>
  <c r="AK783" i="2"/>
  <c r="AK784" i="2"/>
  <c r="AK785" i="2"/>
  <c r="AK786" i="2"/>
  <c r="AK787" i="2"/>
  <c r="AK788" i="2"/>
  <c r="AK789" i="2"/>
  <c r="AK790" i="2"/>
  <c r="AK791" i="2"/>
  <c r="AK792" i="2"/>
  <c r="AK793" i="2"/>
  <c r="AK794" i="2"/>
  <c r="AK795" i="2"/>
  <c r="AK796" i="2"/>
  <c r="AK797" i="2"/>
  <c r="AK798" i="2"/>
  <c r="AK799" i="2"/>
  <c r="AK800" i="2"/>
  <c r="AK801" i="2"/>
  <c r="AK802" i="2"/>
  <c r="AK803" i="2"/>
  <c r="AK804" i="2"/>
  <c r="AK805" i="2"/>
  <c r="AK806" i="2"/>
  <c r="AK807" i="2"/>
  <c r="AK808" i="2"/>
  <c r="AK809" i="2"/>
  <c r="AK810" i="2"/>
  <c r="AK811" i="2"/>
  <c r="AK812" i="2"/>
  <c r="AK813" i="2"/>
  <c r="AK814" i="2"/>
  <c r="AK815" i="2"/>
  <c r="AK816" i="2"/>
  <c r="AK817" i="2"/>
  <c r="AK818" i="2"/>
  <c r="AK819" i="2"/>
  <c r="AK820" i="2"/>
  <c r="AK821" i="2"/>
  <c r="AK822" i="2"/>
  <c r="AK823" i="2"/>
  <c r="AK824" i="2"/>
  <c r="AK825" i="2"/>
  <c r="AK826" i="2"/>
  <c r="AK827" i="2"/>
  <c r="AK828" i="2"/>
  <c r="AK829" i="2"/>
  <c r="AK830" i="2"/>
  <c r="AK831" i="2"/>
  <c r="AK832" i="2"/>
  <c r="AK833" i="2"/>
  <c r="AK834" i="2"/>
  <c r="AK835" i="2"/>
  <c r="AK836" i="2"/>
  <c r="AK837" i="2"/>
  <c r="AK838" i="2"/>
  <c r="AK839" i="2"/>
  <c r="AK840" i="2"/>
  <c r="AK841" i="2"/>
  <c r="AK842" i="2"/>
  <c r="AK843" i="2"/>
  <c r="AK844" i="2"/>
  <c r="AK845" i="2"/>
  <c r="AK846" i="2"/>
  <c r="AK847" i="2"/>
  <c r="AK848" i="2"/>
  <c r="AK849" i="2"/>
  <c r="AK850" i="2"/>
  <c r="AK851" i="2"/>
  <c r="AK852" i="2"/>
  <c r="AK853" i="2"/>
  <c r="AK854" i="2"/>
  <c r="AK855" i="2"/>
  <c r="AK856" i="2"/>
  <c r="AK857" i="2"/>
  <c r="AK858" i="2"/>
  <c r="AK859" i="2"/>
  <c r="AK860" i="2"/>
  <c r="AK861" i="2"/>
  <c r="AK862" i="2"/>
  <c r="AK863" i="2"/>
  <c r="AK864" i="2"/>
  <c r="AK865" i="2"/>
  <c r="AK866" i="2"/>
  <c r="AK867" i="2"/>
  <c r="AK868" i="2"/>
  <c r="AK869" i="2"/>
  <c r="AK870" i="2"/>
  <c r="AK871" i="2"/>
  <c r="AK872" i="2"/>
  <c r="AK873" i="2"/>
  <c r="AK874" i="2"/>
  <c r="AK875" i="2"/>
  <c r="AK876" i="2"/>
  <c r="AK877" i="2"/>
  <c r="AK878" i="2"/>
  <c r="AK879" i="2"/>
  <c r="AK880" i="2"/>
  <c r="AK881" i="2"/>
  <c r="AK882" i="2"/>
  <c r="AK883" i="2"/>
  <c r="AK884" i="2"/>
  <c r="AK885" i="2"/>
  <c r="AK886" i="2"/>
  <c r="AK887" i="2"/>
  <c r="AK888" i="2"/>
  <c r="AK889" i="2"/>
  <c r="AK890" i="2"/>
  <c r="AK891" i="2"/>
  <c r="AK892" i="2"/>
  <c r="AK893" i="2"/>
  <c r="AK894" i="2"/>
  <c r="AK895" i="2"/>
  <c r="AK896" i="2"/>
  <c r="AK897" i="2"/>
  <c r="AK898" i="2"/>
  <c r="AK899" i="2"/>
  <c r="AK900" i="2"/>
  <c r="AK901" i="2"/>
  <c r="AK902" i="2"/>
  <c r="AK903" i="2"/>
  <c r="AK904" i="2"/>
  <c r="AK905" i="2"/>
  <c r="AK906" i="2"/>
  <c r="AK907" i="2"/>
  <c r="AK908" i="2"/>
  <c r="AK909" i="2"/>
  <c r="AK910" i="2"/>
  <c r="AK911" i="2"/>
  <c r="AK912" i="2"/>
  <c r="AK913" i="2"/>
  <c r="AK914" i="2"/>
  <c r="AK915" i="2"/>
  <c r="AK916" i="2"/>
  <c r="AK917" i="2"/>
  <c r="AK918" i="2"/>
  <c r="AK919" i="2"/>
  <c r="AK920" i="2"/>
  <c r="AK921" i="2"/>
  <c r="AK922" i="2"/>
  <c r="AK923" i="2"/>
  <c r="AK924" i="2"/>
  <c r="AK925" i="2"/>
  <c r="AK926" i="2"/>
  <c r="AK927" i="2"/>
  <c r="AK928" i="2"/>
  <c r="AK929" i="2"/>
  <c r="AK930" i="2"/>
  <c r="AK931" i="2"/>
  <c r="AK932" i="2"/>
  <c r="AK933" i="2"/>
  <c r="AK934" i="2"/>
  <c r="AK935" i="2"/>
  <c r="AK936" i="2"/>
  <c r="AK937" i="2"/>
  <c r="AK938" i="2"/>
  <c r="AK939" i="2"/>
  <c r="AK940" i="2"/>
  <c r="AK941" i="2"/>
  <c r="AK942" i="2"/>
  <c r="AK943" i="2"/>
  <c r="AK944" i="2"/>
  <c r="AK945" i="2"/>
  <c r="AK946" i="2"/>
  <c r="AK947" i="2"/>
  <c r="AK948" i="2"/>
  <c r="AK949" i="2"/>
  <c r="AK950" i="2"/>
  <c r="AK951" i="2"/>
  <c r="AK952" i="2"/>
  <c r="AK953" i="2"/>
  <c r="AK954" i="2"/>
  <c r="AK955" i="2"/>
  <c r="AK956" i="2"/>
  <c r="AK957" i="2"/>
  <c r="AK958" i="2"/>
  <c r="AK959" i="2"/>
  <c r="AK960" i="2"/>
  <c r="AK961" i="2"/>
  <c r="AK962" i="2"/>
  <c r="AK963" i="2"/>
  <c r="AK964" i="2"/>
  <c r="AK965" i="2"/>
  <c r="AK966" i="2"/>
  <c r="AK967" i="2"/>
  <c r="AK968" i="2"/>
  <c r="AK969" i="2"/>
  <c r="AK970" i="2"/>
  <c r="AK971" i="2"/>
  <c r="AK972" i="2"/>
  <c r="AK973" i="2"/>
  <c r="AK974" i="2"/>
  <c r="AK975" i="2"/>
  <c r="AK976" i="2"/>
  <c r="AK977" i="2"/>
  <c r="AK978" i="2"/>
  <c r="AK979" i="2"/>
  <c r="AK980" i="2"/>
  <c r="AK981" i="2"/>
  <c r="AK982" i="2"/>
  <c r="AK983" i="2"/>
  <c r="AK984" i="2"/>
  <c r="AK985" i="2"/>
  <c r="AK986" i="2"/>
  <c r="AK987" i="2"/>
  <c r="AK988" i="2"/>
  <c r="AK989" i="2"/>
  <c r="AK990" i="2"/>
  <c r="AK991" i="2"/>
  <c r="AK992" i="2"/>
  <c r="AK993" i="2"/>
  <c r="AK994" i="2"/>
  <c r="AK995" i="2"/>
  <c r="AK996" i="2"/>
  <c r="AK997" i="2"/>
  <c r="AK998" i="2"/>
  <c r="AK999" i="2"/>
  <c r="AK1000" i="2"/>
  <c r="AK1001" i="2"/>
  <c r="AK1002" i="2"/>
  <c r="AK1003" i="2"/>
  <c r="AK1004" i="2"/>
  <c r="AK1005" i="2"/>
  <c r="AK1006" i="2"/>
  <c r="AK1007" i="2"/>
  <c r="AK1008" i="2"/>
  <c r="AK1009" i="2"/>
  <c r="AK1010" i="2"/>
  <c r="AK1011" i="2"/>
  <c r="AK1012" i="2"/>
  <c r="AK1013" i="2"/>
  <c r="AK1014" i="2"/>
  <c r="AK1015" i="2"/>
  <c r="AK1016" i="2"/>
  <c r="AK1017" i="2"/>
  <c r="AK1018" i="2"/>
  <c r="AK1019" i="2"/>
  <c r="AK1020" i="2"/>
  <c r="AK1021" i="2"/>
  <c r="AK1022" i="2"/>
  <c r="AK1023" i="2"/>
  <c r="AK1024" i="2"/>
  <c r="AK1025" i="2"/>
  <c r="AK1026" i="2"/>
  <c r="AK1027" i="2"/>
  <c r="AK1028" i="2"/>
  <c r="AK1029" i="2"/>
  <c r="AK1030" i="2"/>
  <c r="AK1031" i="2"/>
  <c r="AK1032" i="2"/>
  <c r="AK1033" i="2"/>
  <c r="AK1034" i="2"/>
  <c r="AK1035" i="2"/>
  <c r="AK1036" i="2"/>
  <c r="AK1037" i="2"/>
  <c r="AK1038" i="2"/>
  <c r="AK1039" i="2"/>
  <c r="AK1040" i="2"/>
  <c r="AK1041" i="2"/>
  <c r="AK1042" i="2"/>
  <c r="AK1043" i="2"/>
  <c r="AK1044" i="2"/>
  <c r="AK1045" i="2"/>
  <c r="AK1046" i="2"/>
  <c r="AK1047" i="2"/>
  <c r="AK1048" i="2"/>
  <c r="AK1049" i="2"/>
  <c r="AK1050" i="2"/>
  <c r="AK1051" i="2"/>
  <c r="AK1052" i="2"/>
  <c r="AK1053" i="2"/>
  <c r="AK1054" i="2"/>
  <c r="AK1055" i="2"/>
  <c r="AK1056" i="2"/>
  <c r="AK1057" i="2"/>
  <c r="AK1058" i="2"/>
  <c r="AK1059" i="2"/>
  <c r="AK1060" i="2"/>
  <c r="AK1061" i="2"/>
  <c r="AK1062" i="2"/>
  <c r="AK1063" i="2"/>
  <c r="AK1064" i="2"/>
  <c r="AK1065" i="2"/>
  <c r="AK1066" i="2"/>
  <c r="AK1067" i="2"/>
  <c r="AK1068" i="2"/>
  <c r="AK1069" i="2"/>
  <c r="AK1070" i="2"/>
  <c r="AK1071" i="2"/>
  <c r="AK1072" i="2"/>
  <c r="AK1073" i="2"/>
  <c r="AK1074" i="2"/>
  <c r="AK1075" i="2"/>
  <c r="AK1076" i="2"/>
  <c r="AK1077" i="2"/>
  <c r="AK1078" i="2"/>
  <c r="AK1079" i="2"/>
  <c r="AK1080" i="2"/>
  <c r="AK1081" i="2"/>
  <c r="AK1082" i="2"/>
  <c r="AK1083" i="2"/>
  <c r="AK1084" i="2"/>
  <c r="AK1085" i="2"/>
  <c r="AK1086" i="2"/>
  <c r="AK1087" i="2"/>
  <c r="AK1088" i="2"/>
  <c r="AK1089" i="2"/>
  <c r="AK1090" i="2"/>
  <c r="AK1091" i="2"/>
  <c r="AK1092" i="2"/>
  <c r="AK1093" i="2"/>
  <c r="AK1094" i="2"/>
  <c r="AK1095" i="2"/>
  <c r="AK1096" i="2"/>
  <c r="AK1097" i="2"/>
  <c r="AK1098" i="2"/>
  <c r="AK1099" i="2"/>
  <c r="AK1100" i="2"/>
  <c r="AK1101" i="2"/>
  <c r="AK1102" i="2"/>
  <c r="AK1103" i="2"/>
  <c r="AK1104" i="2"/>
  <c r="AK1105" i="2"/>
  <c r="AK1106" i="2"/>
  <c r="AK1107" i="2"/>
  <c r="AK1108" i="2"/>
  <c r="AK1109" i="2"/>
  <c r="AK1110" i="2"/>
  <c r="AK1111" i="2"/>
  <c r="AK1112" i="2"/>
  <c r="AK1113" i="2"/>
  <c r="AK1114" i="2"/>
  <c r="AK1115" i="2"/>
  <c r="AK1116" i="2"/>
  <c r="AK1117" i="2"/>
  <c r="AK1118" i="2"/>
  <c r="AK1119" i="2"/>
  <c r="AK1120" i="2"/>
  <c r="AK1121" i="2"/>
  <c r="AK1122" i="2"/>
  <c r="AK1123" i="2"/>
  <c r="AK1124" i="2"/>
  <c r="AK1125" i="2"/>
  <c r="AK1126" i="2"/>
  <c r="AK1127" i="2"/>
  <c r="AK1128" i="2"/>
  <c r="AK1129" i="2"/>
  <c r="AK1130" i="2"/>
  <c r="AK1131" i="2"/>
  <c r="AK1132" i="2"/>
  <c r="AK1133" i="2"/>
  <c r="AK1134" i="2"/>
  <c r="AK1135" i="2"/>
  <c r="AK1136" i="2"/>
  <c r="AK1137" i="2"/>
  <c r="AK1138" i="2"/>
  <c r="AK1139" i="2"/>
  <c r="AK1140" i="2"/>
  <c r="AK1141" i="2"/>
  <c r="AK1142" i="2"/>
  <c r="AK1143" i="2"/>
  <c r="AK1144" i="2"/>
  <c r="AK1145" i="2"/>
  <c r="AK1146" i="2"/>
  <c r="AK1147" i="2"/>
  <c r="AK1148" i="2"/>
  <c r="AK1149" i="2"/>
  <c r="AK1150" i="2"/>
  <c r="AK1151" i="2"/>
  <c r="AK1152" i="2"/>
  <c r="AK1153" i="2"/>
  <c r="AK1154" i="2"/>
  <c r="AK1155" i="2"/>
  <c r="AK1156" i="2"/>
  <c r="AK1157" i="2"/>
  <c r="AK1158" i="2"/>
  <c r="AK1159" i="2"/>
  <c r="AK1160" i="2"/>
  <c r="AK1161" i="2"/>
  <c r="AK1162" i="2"/>
  <c r="AK1163" i="2"/>
  <c r="AK1164" i="2"/>
  <c r="AK1165" i="2"/>
  <c r="AK1166" i="2"/>
  <c r="AK1167" i="2"/>
  <c r="AK1168" i="2"/>
  <c r="AK1169" i="2"/>
  <c r="AK1170" i="2"/>
  <c r="AK1171" i="2"/>
  <c r="AK1172" i="2"/>
  <c r="AK1173" i="2"/>
  <c r="AK1174" i="2"/>
  <c r="AK1175" i="2"/>
  <c r="AK1176" i="2"/>
  <c r="AK1177" i="2"/>
  <c r="AK1178" i="2"/>
  <c r="AK1179" i="2"/>
  <c r="AK1180" i="2"/>
  <c r="AK1181" i="2"/>
  <c r="AK1182" i="2"/>
  <c r="AK1183" i="2"/>
  <c r="AK1184" i="2"/>
  <c r="AK1185" i="2"/>
  <c r="AK1186" i="2"/>
  <c r="AK1187" i="2"/>
  <c r="AK1188" i="2"/>
  <c r="AK1189" i="2"/>
  <c r="AK1190" i="2"/>
  <c r="AK1191" i="2"/>
  <c r="AK1192" i="2"/>
  <c r="AK1193" i="2"/>
  <c r="AK1194" i="2"/>
  <c r="AK1195" i="2"/>
  <c r="AK1196" i="2"/>
  <c r="AK1197" i="2"/>
  <c r="AK1198" i="2"/>
  <c r="AK1199" i="2"/>
  <c r="AK1200" i="2"/>
  <c r="AK1201" i="2"/>
  <c r="AK1202" i="2"/>
  <c r="AK1203" i="2"/>
  <c r="AK1204" i="2"/>
  <c r="AK1205" i="2"/>
  <c r="AK1206" i="2"/>
  <c r="AK1207" i="2"/>
  <c r="AK1208" i="2"/>
  <c r="AK1209" i="2"/>
  <c r="AK1210" i="2"/>
  <c r="AK1211" i="2"/>
  <c r="AK1212" i="2"/>
  <c r="AK1213" i="2"/>
  <c r="AK1214" i="2"/>
  <c r="AK1215" i="2"/>
  <c r="AK1216" i="2"/>
  <c r="AK1217" i="2"/>
  <c r="AK1218" i="2"/>
  <c r="AK1219" i="2"/>
  <c r="AK1220" i="2"/>
  <c r="AK1221" i="2"/>
  <c r="AK1222" i="2"/>
  <c r="AK1223" i="2"/>
  <c r="AK1224" i="2"/>
  <c r="AK1225" i="2"/>
  <c r="AK1226" i="2"/>
  <c r="AK1227" i="2"/>
  <c r="AK1228" i="2"/>
  <c r="AK1229" i="2"/>
  <c r="AK1230" i="2"/>
  <c r="AK1231" i="2"/>
  <c r="AK1232" i="2"/>
  <c r="AK1233" i="2"/>
  <c r="AK1234" i="2"/>
  <c r="AK1235" i="2"/>
  <c r="AK5" i="2"/>
  <c r="I5" i="2" l="1"/>
  <c r="G6" i="2" s="1"/>
  <c r="G7" i="2" s="1"/>
  <c r="G8" i="2" s="1"/>
  <c r="D10" i="6"/>
  <c r="E10" i="6" s="1"/>
  <c r="D27" i="6"/>
  <c r="E27" i="6" s="1"/>
  <c r="D91" i="6"/>
  <c r="E91" i="6" s="1"/>
  <c r="D35" i="6"/>
  <c r="E35" i="6" s="1"/>
  <c r="D99" i="6"/>
  <c r="E99" i="6" s="1"/>
  <c r="D11" i="6"/>
  <c r="E11" i="6" s="1"/>
  <c r="D43" i="6"/>
  <c r="E43" i="6" s="1"/>
  <c r="D24" i="6"/>
  <c r="E24" i="6" s="1"/>
  <c r="D51" i="6"/>
  <c r="E51" i="6" s="1"/>
  <c r="D59" i="6"/>
  <c r="E59" i="6" s="1"/>
  <c r="D8" i="6"/>
  <c r="E8" i="6" s="1"/>
  <c r="D19" i="6"/>
  <c r="E19" i="6" s="1"/>
  <c r="C4" i="6"/>
  <c r="D22" i="6"/>
  <c r="E22" i="6" s="1"/>
  <c r="D30" i="6"/>
  <c r="E30" i="6" s="1"/>
  <c r="D38" i="6"/>
  <c r="E38" i="6" s="1"/>
  <c r="D46" i="6"/>
  <c r="E46" i="6" s="1"/>
  <c r="D54" i="6"/>
  <c r="E54" i="6" s="1"/>
  <c r="D62" i="6"/>
  <c r="E62" i="6" s="1"/>
  <c r="D70" i="6"/>
  <c r="E70" i="6" s="1"/>
  <c r="D78" i="6"/>
  <c r="E78" i="6" s="1"/>
  <c r="D86" i="6"/>
  <c r="E86" i="6" s="1"/>
  <c r="D94" i="6"/>
  <c r="E94" i="6" s="1"/>
  <c r="D7" i="6"/>
  <c r="E7" i="6" s="1"/>
  <c r="D13" i="6"/>
  <c r="E13" i="6" s="1"/>
  <c r="D15" i="6"/>
  <c r="E15" i="6" s="1"/>
  <c r="D17" i="6"/>
  <c r="E17" i="6" s="1"/>
  <c r="D25" i="6"/>
  <c r="E25" i="6" s="1"/>
  <c r="D33" i="6"/>
  <c r="E33" i="6" s="1"/>
  <c r="D41" i="6"/>
  <c r="E41" i="6" s="1"/>
  <c r="D49" i="6"/>
  <c r="E49" i="6" s="1"/>
  <c r="D57" i="6"/>
  <c r="E57" i="6" s="1"/>
  <c r="D65" i="6"/>
  <c r="E65" i="6" s="1"/>
  <c r="D73" i="6"/>
  <c r="E73" i="6" s="1"/>
  <c r="D81" i="6"/>
  <c r="E81" i="6" s="1"/>
  <c r="D89" i="6"/>
  <c r="E89" i="6" s="1"/>
  <c r="D97" i="6"/>
  <c r="E97" i="6" s="1"/>
  <c r="D20" i="6"/>
  <c r="E20" i="6" s="1"/>
  <c r="D28" i="6"/>
  <c r="E28" i="6" s="1"/>
  <c r="D36" i="6"/>
  <c r="E36" i="6" s="1"/>
  <c r="D44" i="6"/>
  <c r="E44" i="6" s="1"/>
  <c r="D52" i="6"/>
  <c r="E52" i="6" s="1"/>
  <c r="D60" i="6"/>
  <c r="E60" i="6" s="1"/>
  <c r="D68" i="6"/>
  <c r="E68" i="6" s="1"/>
  <c r="D76" i="6"/>
  <c r="E76" i="6" s="1"/>
  <c r="D84" i="6"/>
  <c r="E84" i="6" s="1"/>
  <c r="D92" i="6"/>
  <c r="E92" i="6" s="1"/>
  <c r="D100" i="6"/>
  <c r="E100" i="6" s="1"/>
  <c r="D6" i="6"/>
  <c r="E6" i="6" s="1"/>
  <c r="D9" i="6"/>
  <c r="E9" i="6" s="1"/>
  <c r="D23" i="6"/>
  <c r="E23" i="6" s="1"/>
  <c r="D31" i="6"/>
  <c r="E31" i="6" s="1"/>
  <c r="D39" i="6"/>
  <c r="E39" i="6" s="1"/>
  <c r="D47" i="6"/>
  <c r="E47" i="6" s="1"/>
  <c r="D55" i="6"/>
  <c r="E55" i="6" s="1"/>
  <c r="D63" i="6"/>
  <c r="E63" i="6" s="1"/>
  <c r="D71" i="6"/>
  <c r="E71" i="6" s="1"/>
  <c r="D79" i="6"/>
  <c r="E79" i="6" s="1"/>
  <c r="D87" i="6"/>
  <c r="E87" i="6" s="1"/>
  <c r="D95" i="6"/>
  <c r="E95" i="6" s="1"/>
  <c r="D18" i="6"/>
  <c r="E18" i="6" s="1"/>
  <c r="D26" i="6"/>
  <c r="E26" i="6" s="1"/>
  <c r="D34" i="6"/>
  <c r="E34" i="6" s="1"/>
  <c r="D42" i="6"/>
  <c r="E42" i="6" s="1"/>
  <c r="D50" i="6"/>
  <c r="E50" i="6" s="1"/>
  <c r="D58" i="6"/>
  <c r="E58" i="6" s="1"/>
  <c r="D66" i="6"/>
  <c r="E66" i="6" s="1"/>
  <c r="D74" i="6"/>
  <c r="E74" i="6" s="1"/>
  <c r="D82" i="6"/>
  <c r="E82" i="6" s="1"/>
  <c r="D90" i="6"/>
  <c r="E90" i="6" s="1"/>
  <c r="D98" i="6"/>
  <c r="E98" i="6" s="1"/>
  <c r="D12" i="6"/>
  <c r="E12" i="6" s="1"/>
  <c r="D14" i="6"/>
  <c r="E14" i="6" s="1"/>
  <c r="D16" i="6"/>
  <c r="E16" i="6" s="1"/>
  <c r="D21" i="6"/>
  <c r="E21" i="6" s="1"/>
  <c r="D29" i="6"/>
  <c r="E29" i="6" s="1"/>
  <c r="D37" i="6"/>
  <c r="E37" i="6" s="1"/>
  <c r="D45" i="6"/>
  <c r="E45" i="6" s="1"/>
  <c r="D53" i="6"/>
  <c r="E53" i="6" s="1"/>
  <c r="D61" i="6"/>
  <c r="E61" i="6" s="1"/>
  <c r="D69" i="6"/>
  <c r="E69" i="6" s="1"/>
  <c r="D77" i="6"/>
  <c r="E77" i="6" s="1"/>
  <c r="D85" i="6"/>
  <c r="E85" i="6" s="1"/>
  <c r="D93" i="6"/>
  <c r="E93" i="6" s="1"/>
  <c r="D101" i="6"/>
  <c r="E101" i="6" s="1"/>
  <c r="D32" i="6"/>
  <c r="E32" i="6" s="1"/>
  <c r="D40" i="6"/>
  <c r="E40" i="6" s="1"/>
  <c r="D48" i="6"/>
  <c r="E48" i="6" s="1"/>
  <c r="D56" i="6"/>
  <c r="E56" i="6" s="1"/>
  <c r="D64" i="6"/>
  <c r="E64" i="6" s="1"/>
  <c r="D72" i="6"/>
  <c r="E72" i="6" s="1"/>
  <c r="D80" i="6"/>
  <c r="E80" i="6" s="1"/>
  <c r="D88" i="6"/>
  <c r="E88" i="6" s="1"/>
  <c r="D91" i="5"/>
  <c r="E91" i="5" s="1"/>
  <c r="D30" i="2"/>
  <c r="E30" i="2" s="1"/>
  <c r="D59" i="5"/>
  <c r="E59" i="5" s="1"/>
  <c r="D75" i="5"/>
  <c r="E75" i="5" s="1"/>
  <c r="D27" i="5"/>
  <c r="E27" i="5" s="1"/>
  <c r="D43" i="5"/>
  <c r="E43" i="5" s="1"/>
  <c r="C4" i="5"/>
  <c r="D18" i="5"/>
  <c r="E18" i="5" s="1"/>
  <c r="D24" i="5"/>
  <c r="E24" i="5" s="1"/>
  <c r="D34" i="5"/>
  <c r="E34" i="5" s="1"/>
  <c r="D40" i="5"/>
  <c r="E40" i="5" s="1"/>
  <c r="D50" i="5"/>
  <c r="E50" i="5" s="1"/>
  <c r="D56" i="5"/>
  <c r="E56" i="5" s="1"/>
  <c r="D66" i="5"/>
  <c r="E66" i="5" s="1"/>
  <c r="D72" i="5"/>
  <c r="E72" i="5" s="1"/>
  <c r="D82" i="5"/>
  <c r="E82" i="5" s="1"/>
  <c r="D88" i="5"/>
  <c r="E88" i="5" s="1"/>
  <c r="D98" i="5"/>
  <c r="E98" i="5" s="1"/>
  <c r="D8" i="5"/>
  <c r="E8" i="5" s="1"/>
  <c r="D19" i="5"/>
  <c r="E19" i="5" s="1"/>
  <c r="D35" i="5"/>
  <c r="E35" i="5" s="1"/>
  <c r="D51" i="5"/>
  <c r="E51" i="5" s="1"/>
  <c r="D67" i="5"/>
  <c r="E67" i="5" s="1"/>
  <c r="D83" i="5"/>
  <c r="E83" i="5" s="1"/>
  <c r="D99" i="5"/>
  <c r="E99" i="5" s="1"/>
  <c r="D5" i="5"/>
  <c r="E5" i="5" s="1"/>
  <c r="D10" i="5"/>
  <c r="E10" i="5" s="1"/>
  <c r="D26" i="5"/>
  <c r="E26" i="5" s="1"/>
  <c r="D32" i="5"/>
  <c r="E32" i="5" s="1"/>
  <c r="D42" i="5"/>
  <c r="E42" i="5" s="1"/>
  <c r="D48" i="5"/>
  <c r="E48" i="5" s="1"/>
  <c r="D58" i="5"/>
  <c r="E58" i="5" s="1"/>
  <c r="D64" i="5"/>
  <c r="E64" i="5" s="1"/>
  <c r="D74" i="5"/>
  <c r="E74" i="5" s="1"/>
  <c r="D80" i="5"/>
  <c r="E80" i="5" s="1"/>
  <c r="D90" i="5"/>
  <c r="E90" i="5" s="1"/>
  <c r="D96" i="5"/>
  <c r="E96" i="5" s="1"/>
  <c r="D22" i="5"/>
  <c r="E22" i="5" s="1"/>
  <c r="D30" i="5"/>
  <c r="E30" i="5" s="1"/>
  <c r="D38" i="5"/>
  <c r="E38" i="5" s="1"/>
  <c r="D46" i="5"/>
  <c r="E46" i="5" s="1"/>
  <c r="D54" i="5"/>
  <c r="E54" i="5" s="1"/>
  <c r="D62" i="5"/>
  <c r="E62" i="5" s="1"/>
  <c r="D70" i="5"/>
  <c r="E70" i="5" s="1"/>
  <c r="D78" i="5"/>
  <c r="E78" i="5" s="1"/>
  <c r="D86" i="5"/>
  <c r="E86" i="5" s="1"/>
  <c r="D94" i="5"/>
  <c r="E94" i="5" s="1"/>
  <c r="D7" i="5"/>
  <c r="E7" i="5" s="1"/>
  <c r="D13" i="5"/>
  <c r="E13" i="5" s="1"/>
  <c r="D15" i="5"/>
  <c r="E15" i="5" s="1"/>
  <c r="D17" i="5"/>
  <c r="E17" i="5" s="1"/>
  <c r="D25" i="5"/>
  <c r="E25" i="5" s="1"/>
  <c r="D33" i="5"/>
  <c r="E33" i="5" s="1"/>
  <c r="D41" i="5"/>
  <c r="E41" i="5" s="1"/>
  <c r="D49" i="5"/>
  <c r="E49" i="5" s="1"/>
  <c r="D57" i="5"/>
  <c r="E57" i="5" s="1"/>
  <c r="D65" i="5"/>
  <c r="E65" i="5" s="1"/>
  <c r="D73" i="5"/>
  <c r="E73" i="5" s="1"/>
  <c r="D81" i="5"/>
  <c r="E81" i="5" s="1"/>
  <c r="D89" i="5"/>
  <c r="E89" i="5" s="1"/>
  <c r="D97" i="5"/>
  <c r="E97" i="5" s="1"/>
  <c r="D11" i="5"/>
  <c r="E11" i="5" s="1"/>
  <c r="D20" i="5"/>
  <c r="E20" i="5" s="1"/>
  <c r="D28" i="5"/>
  <c r="E28" i="5" s="1"/>
  <c r="D36" i="5"/>
  <c r="E36" i="5" s="1"/>
  <c r="D44" i="5"/>
  <c r="E44" i="5" s="1"/>
  <c r="D52" i="5"/>
  <c r="E52" i="5" s="1"/>
  <c r="D60" i="5"/>
  <c r="E60" i="5" s="1"/>
  <c r="D68" i="5"/>
  <c r="E68" i="5" s="1"/>
  <c r="D76" i="5"/>
  <c r="E76" i="5" s="1"/>
  <c r="D84" i="5"/>
  <c r="E84" i="5" s="1"/>
  <c r="D92" i="5"/>
  <c r="E92" i="5" s="1"/>
  <c r="D100" i="5"/>
  <c r="E100" i="5" s="1"/>
  <c r="D6" i="5"/>
  <c r="E6" i="5" s="1"/>
  <c r="D9" i="5"/>
  <c r="E9" i="5" s="1"/>
  <c r="D23" i="5"/>
  <c r="E23" i="5" s="1"/>
  <c r="D31" i="5"/>
  <c r="E31" i="5" s="1"/>
  <c r="D39" i="5"/>
  <c r="E39" i="5" s="1"/>
  <c r="D47" i="5"/>
  <c r="E47" i="5" s="1"/>
  <c r="D55" i="5"/>
  <c r="E55" i="5" s="1"/>
  <c r="D63" i="5"/>
  <c r="E63" i="5" s="1"/>
  <c r="D71" i="5"/>
  <c r="E71" i="5" s="1"/>
  <c r="D79" i="5"/>
  <c r="E79" i="5" s="1"/>
  <c r="D87" i="5"/>
  <c r="E87" i="5" s="1"/>
  <c r="D95" i="5"/>
  <c r="E95" i="5" s="1"/>
  <c r="D12" i="5"/>
  <c r="E12" i="5" s="1"/>
  <c r="D14" i="5"/>
  <c r="E14" i="5" s="1"/>
  <c r="D16" i="5"/>
  <c r="E16" i="5" s="1"/>
  <c r="D21" i="5"/>
  <c r="E21" i="5" s="1"/>
  <c r="D29" i="5"/>
  <c r="E29" i="5" s="1"/>
  <c r="D37" i="5"/>
  <c r="E37" i="5" s="1"/>
  <c r="D45" i="5"/>
  <c r="E45" i="5" s="1"/>
  <c r="D53" i="5"/>
  <c r="E53" i="5" s="1"/>
  <c r="D61" i="5"/>
  <c r="E61" i="5" s="1"/>
  <c r="D69" i="5"/>
  <c r="E69" i="5" s="1"/>
  <c r="D77" i="5"/>
  <c r="E77" i="5" s="1"/>
  <c r="D85" i="5"/>
  <c r="E85" i="5" s="1"/>
  <c r="D93" i="5"/>
  <c r="E93" i="5" s="1"/>
  <c r="D100" i="2"/>
  <c r="E100" i="2" s="1"/>
  <c r="D92" i="2"/>
  <c r="E92" i="2" s="1"/>
  <c r="D84" i="2"/>
  <c r="E84" i="2" s="1"/>
  <c r="D76" i="2"/>
  <c r="E76" i="2" s="1"/>
  <c r="D68" i="2"/>
  <c r="E68" i="2" s="1"/>
  <c r="D60" i="2"/>
  <c r="E60" i="2" s="1"/>
  <c r="D52" i="2"/>
  <c r="E52" i="2" s="1"/>
  <c r="D44" i="2"/>
  <c r="E44" i="2" s="1"/>
  <c r="D36" i="2"/>
  <c r="E36" i="2" s="1"/>
  <c r="D28" i="2"/>
  <c r="E28" i="2" s="1"/>
  <c r="D20" i="2"/>
  <c r="E20" i="2" s="1"/>
  <c r="D12" i="2"/>
  <c r="E12" i="2" s="1"/>
  <c r="D99" i="2"/>
  <c r="E99" i="2" s="1"/>
  <c r="D91" i="2"/>
  <c r="E91" i="2" s="1"/>
  <c r="D83" i="2"/>
  <c r="E83" i="2" s="1"/>
  <c r="D75" i="2"/>
  <c r="E75" i="2" s="1"/>
  <c r="D67" i="2"/>
  <c r="E67" i="2" s="1"/>
  <c r="D59" i="2"/>
  <c r="E59" i="2" s="1"/>
  <c r="D51" i="2"/>
  <c r="E51" i="2" s="1"/>
  <c r="D43" i="2"/>
  <c r="E43" i="2" s="1"/>
  <c r="D35" i="2"/>
  <c r="E35" i="2" s="1"/>
  <c r="D27" i="2"/>
  <c r="E27" i="2" s="1"/>
  <c r="D19" i="2"/>
  <c r="E19" i="2" s="1"/>
  <c r="D11" i="2"/>
  <c r="E11" i="2" s="1"/>
  <c r="D98" i="2"/>
  <c r="E98" i="2" s="1"/>
  <c r="D34" i="2"/>
  <c r="E34" i="2" s="1"/>
  <c r="D97" i="2"/>
  <c r="E97" i="2" s="1"/>
  <c r="D89" i="2"/>
  <c r="E89" i="2" s="1"/>
  <c r="D81" i="2"/>
  <c r="E81" i="2" s="1"/>
  <c r="D73" i="2"/>
  <c r="E73" i="2" s="1"/>
  <c r="D65" i="2"/>
  <c r="E65" i="2" s="1"/>
  <c r="D57" i="2"/>
  <c r="E57" i="2" s="1"/>
  <c r="D49" i="2"/>
  <c r="E49" i="2" s="1"/>
  <c r="D41" i="2"/>
  <c r="E41" i="2" s="1"/>
  <c r="D33" i="2"/>
  <c r="E33" i="2" s="1"/>
  <c r="D25" i="2"/>
  <c r="E25" i="2" s="1"/>
  <c r="D17" i="2"/>
  <c r="E17" i="2" s="1"/>
  <c r="D9" i="2"/>
  <c r="E9" i="2" s="1"/>
  <c r="D90" i="2"/>
  <c r="E90" i="2" s="1"/>
  <c r="D74" i="2"/>
  <c r="E74" i="2" s="1"/>
  <c r="D58" i="2"/>
  <c r="E58" i="2" s="1"/>
  <c r="D42" i="2"/>
  <c r="E42" i="2" s="1"/>
  <c r="D18" i="2"/>
  <c r="E18" i="2" s="1"/>
  <c r="D96" i="2"/>
  <c r="E96" i="2" s="1"/>
  <c r="D88" i="2"/>
  <c r="E88" i="2" s="1"/>
  <c r="D80" i="2"/>
  <c r="E80" i="2" s="1"/>
  <c r="D72" i="2"/>
  <c r="E72" i="2" s="1"/>
  <c r="D64" i="2"/>
  <c r="E64" i="2" s="1"/>
  <c r="D56" i="2"/>
  <c r="E56" i="2" s="1"/>
  <c r="D48" i="2"/>
  <c r="E48" i="2" s="1"/>
  <c r="D40" i="2"/>
  <c r="E40" i="2" s="1"/>
  <c r="D32" i="2"/>
  <c r="E32" i="2" s="1"/>
  <c r="D24" i="2"/>
  <c r="E24" i="2" s="1"/>
  <c r="D16" i="2"/>
  <c r="E16" i="2" s="1"/>
  <c r="D8" i="2"/>
  <c r="E8" i="2" s="1"/>
  <c r="D82" i="2"/>
  <c r="E82" i="2" s="1"/>
  <c r="D66" i="2"/>
  <c r="E66" i="2" s="1"/>
  <c r="D50" i="2"/>
  <c r="E50" i="2" s="1"/>
  <c r="D26" i="2"/>
  <c r="E26" i="2" s="1"/>
  <c r="D10" i="2"/>
  <c r="E10" i="2" s="1"/>
  <c r="D5" i="2"/>
  <c r="E5" i="2" s="1"/>
  <c r="D95" i="2"/>
  <c r="E95" i="2" s="1"/>
  <c r="D87" i="2"/>
  <c r="E87" i="2" s="1"/>
  <c r="D79" i="2"/>
  <c r="E79" i="2" s="1"/>
  <c r="D71" i="2"/>
  <c r="E71" i="2" s="1"/>
  <c r="D63" i="2"/>
  <c r="E63" i="2" s="1"/>
  <c r="D55" i="2"/>
  <c r="E55" i="2" s="1"/>
  <c r="D47" i="2"/>
  <c r="E47" i="2" s="1"/>
  <c r="D39" i="2"/>
  <c r="E39" i="2" s="1"/>
  <c r="D31" i="2"/>
  <c r="E31" i="2" s="1"/>
  <c r="D23" i="2"/>
  <c r="E23" i="2" s="1"/>
  <c r="D15" i="2"/>
  <c r="E15" i="2" s="1"/>
  <c r="D7" i="2"/>
  <c r="E7" i="2" s="1"/>
  <c r="D94" i="2"/>
  <c r="E94" i="2" s="1"/>
  <c r="D86" i="2"/>
  <c r="E86" i="2" s="1"/>
  <c r="D78" i="2"/>
  <c r="E78" i="2" s="1"/>
  <c r="D70" i="2"/>
  <c r="E70" i="2" s="1"/>
  <c r="D62" i="2"/>
  <c r="E62" i="2" s="1"/>
  <c r="D54" i="2"/>
  <c r="E54" i="2" s="1"/>
  <c r="D46" i="2"/>
  <c r="E46" i="2" s="1"/>
  <c r="D38" i="2"/>
  <c r="E38" i="2" s="1"/>
  <c r="D22" i="2"/>
  <c r="E22" i="2" s="1"/>
  <c r="D14" i="2"/>
  <c r="E14" i="2" s="1"/>
  <c r="D101" i="2"/>
  <c r="E101" i="2" s="1"/>
  <c r="D93" i="2"/>
  <c r="E93" i="2" s="1"/>
  <c r="D85" i="2"/>
  <c r="E85" i="2" s="1"/>
  <c r="D77" i="2"/>
  <c r="E77" i="2" s="1"/>
  <c r="D69" i="2"/>
  <c r="E69" i="2" s="1"/>
  <c r="D61" i="2"/>
  <c r="E61" i="2" s="1"/>
  <c r="D53" i="2"/>
  <c r="E53" i="2" s="1"/>
  <c r="D45" i="2"/>
  <c r="E45" i="2" s="1"/>
  <c r="D37" i="2"/>
  <c r="E37" i="2" s="1"/>
  <c r="D29" i="2"/>
  <c r="E29" i="2" s="1"/>
  <c r="D21" i="2"/>
  <c r="E21" i="2" s="1"/>
  <c r="D13" i="2"/>
  <c r="E13" i="2" s="1"/>
  <c r="H12" i="2"/>
  <c r="H13" i="2"/>
  <c r="H15" i="2" s="1"/>
  <c r="H16" i="2" s="1"/>
  <c r="I7" i="2"/>
  <c r="I6" i="2"/>
  <c r="C4" i="2"/>
  <c r="E4" i="6" l="1"/>
  <c r="E4" i="5"/>
  <c r="C6" i="3" s="1"/>
  <c r="C8" i="3" s="1"/>
  <c r="E4" i="2"/>
  <c r="B6" i="3" s="1"/>
  <c r="B8" i="3" s="1"/>
</calcChain>
</file>

<file path=xl/sharedStrings.xml><?xml version="1.0" encoding="utf-8"?>
<sst xmlns="http://schemas.openxmlformats.org/spreadsheetml/2006/main" count="3140" uniqueCount="2706">
  <si>
    <t>Product code</t>
  </si>
  <si>
    <t>Product label</t>
  </si>
  <si>
    <t>United States of America's imports from Canada</t>
  </si>
  <si>
    <t>Value in 2021</t>
  </si>
  <si>
    <t>Value in 2022</t>
  </si>
  <si>
    <t>Value in 2023</t>
  </si>
  <si>
    <t>'TOTAL</t>
  </si>
  <si>
    <t>All products</t>
  </si>
  <si>
    <t>'27</t>
  </si>
  <si>
    <r>
      <t xml:space="preserve">Mineral fuels, mineral oils and products of their distillation; bituminous substances; mineral </t>
    </r>
    <r>
      <rPr>
        <b/>
        <sz val="8"/>
        <color rgb="FF002B54"/>
        <rFont val="Aptos Narrow"/>
        <family val="2"/>
        <scheme val="minor"/>
      </rPr>
      <t>...</t>
    </r>
  </si>
  <si>
    <t>'87</t>
  </si>
  <si>
    <t>Vehicles other than railway or tramway rolling stock, and parts and accessories thereof</t>
  </si>
  <si>
    <t>'84</t>
  </si>
  <si>
    <t>Nuclear reactors, boilers, machinery and mechanical appliances; parts thereof</t>
  </si>
  <si>
    <t>'99</t>
  </si>
  <si>
    <t>Commodities not elsewhere specified</t>
  </si>
  <si>
    <t>'39</t>
  </si>
  <si>
    <t>Plastics and articles thereof</t>
  </si>
  <si>
    <t>'71</t>
  </si>
  <si>
    <r>
      <t xml:space="preserve">Natural or cultured pearls, precious or semi-precious stones, precious metals, metals clad </t>
    </r>
    <r>
      <rPr>
        <b/>
        <sz val="8"/>
        <color rgb="FF002B54"/>
        <rFont val="Aptos Narrow"/>
        <family val="2"/>
        <scheme val="minor"/>
      </rPr>
      <t>...</t>
    </r>
  </si>
  <si>
    <t>'44</t>
  </si>
  <si>
    <t>Wood and articles of wood; wood charcoal</t>
  </si>
  <si>
    <t>'76</t>
  </si>
  <si>
    <t>Aluminium and articles thereof</t>
  </si>
  <si>
    <t>'85</t>
  </si>
  <si>
    <r>
      <t xml:space="preserve">Electrical machinery and equipment and parts thereof; sound recorders and reproducers, television </t>
    </r>
    <r>
      <rPr>
        <b/>
        <sz val="8"/>
        <color rgb="FF002B54"/>
        <rFont val="Aptos Narrow"/>
        <family val="2"/>
        <scheme val="minor"/>
      </rPr>
      <t>...</t>
    </r>
  </si>
  <si>
    <t>'72</t>
  </si>
  <si>
    <t>Iron and steel</t>
  </si>
  <si>
    <t>'88</t>
  </si>
  <si>
    <t>Aircraft, spacecraft, and parts thereof</t>
  </si>
  <si>
    <t>'48</t>
  </si>
  <si>
    <t>Paper and paperboard; articles of paper pulp, of paper or of paperboard</t>
  </si>
  <si>
    <t>'19</t>
  </si>
  <si>
    <t>Preparations of cereals, flour, starch or milk; pastrycooks' products</t>
  </si>
  <si>
    <t>'15</t>
  </si>
  <si>
    <r>
      <t xml:space="preserve">Animal, vegetable or microbial fats and oils and their cleavage products; prepared edible fats; </t>
    </r>
    <r>
      <rPr>
        <b/>
        <sz val="8"/>
        <color rgb="FF002B54"/>
        <rFont val="Aptos Narrow"/>
        <family val="2"/>
        <scheme val="minor"/>
      </rPr>
      <t>...</t>
    </r>
  </si>
  <si>
    <t>'73</t>
  </si>
  <si>
    <t>Articles of iron or steel</t>
  </si>
  <si>
    <t>'94</t>
  </si>
  <si>
    <r>
      <t xml:space="preserve">Furniture; bedding, mattresses, mattress supports, cushions and similar stuffed furnishings; </t>
    </r>
    <r>
      <rPr>
        <b/>
        <sz val="8"/>
        <color rgb="FF002B54"/>
        <rFont val="Aptos Narrow"/>
        <family val="2"/>
        <scheme val="minor"/>
      </rPr>
      <t>...</t>
    </r>
  </si>
  <si>
    <t>'30</t>
  </si>
  <si>
    <t>Pharmaceutical products</t>
  </si>
  <si>
    <t>'90</t>
  </si>
  <si>
    <r>
      <t xml:space="preserve">Optical, photographic, cinematographic, measuring, checking, precision, medical or surgical </t>
    </r>
    <r>
      <rPr>
        <b/>
        <sz val="8"/>
        <color rgb="FF002B54"/>
        <rFont val="Aptos Narrow"/>
        <family val="2"/>
        <scheme val="minor"/>
      </rPr>
      <t>...</t>
    </r>
  </si>
  <si>
    <t>'31</t>
  </si>
  <si>
    <t>Fertilisers</t>
  </si>
  <si>
    <t>'02</t>
  </si>
  <si>
    <t>Meat and edible meat offal</t>
  </si>
  <si>
    <t>'28</t>
  </si>
  <si>
    <r>
      <t xml:space="preserve">Inorganic chemicals; organic or inorganic compounds of precious metals, of rare-earth metals, </t>
    </r>
    <r>
      <rPr>
        <b/>
        <sz val="8"/>
        <color rgb="FF002B54"/>
        <rFont val="Aptos Narrow"/>
        <family val="2"/>
        <scheme val="minor"/>
      </rPr>
      <t>...</t>
    </r>
  </si>
  <si>
    <t>'29</t>
  </si>
  <si>
    <t>Organic chemicals</t>
  </si>
  <si>
    <t>'74</t>
  </si>
  <si>
    <t>Copper and articles thereof</t>
  </si>
  <si>
    <t>'38</t>
  </si>
  <si>
    <t>Miscellaneous chemical products</t>
  </si>
  <si>
    <t>'03</t>
  </si>
  <si>
    <t>Fish and crustaceans, molluscs and other aquatic invertebrates</t>
  </si>
  <si>
    <t>'07</t>
  </si>
  <si>
    <t>Edible vegetables and certain roots and tubers</t>
  </si>
  <si>
    <t>'40</t>
  </si>
  <si>
    <t>Rubber and articles thereof</t>
  </si>
  <si>
    <t>'20</t>
  </si>
  <si>
    <t>Preparations of vegetables, fruit, nuts or other parts of plants</t>
  </si>
  <si>
    <t>'23</t>
  </si>
  <si>
    <t>Residues and waste from the food industries; prepared animal fodder</t>
  </si>
  <si>
    <t>'21</t>
  </si>
  <si>
    <t>Miscellaneous edible preparations</t>
  </si>
  <si>
    <t>'18</t>
  </si>
  <si>
    <t>Cocoa and cocoa preparations</t>
  </si>
  <si>
    <t>'01</t>
  </si>
  <si>
    <t>Live animals</t>
  </si>
  <si>
    <t>'47</t>
  </si>
  <si>
    <r>
      <t xml:space="preserve">Pulp of wood or of other fibrous cellulosic material; recovered (waste and scrap) paper or </t>
    </r>
    <r>
      <rPr>
        <b/>
        <sz val="8"/>
        <color rgb="FF002B54"/>
        <rFont val="Aptos Narrow"/>
        <family val="2"/>
        <scheme val="minor"/>
      </rPr>
      <t>...</t>
    </r>
  </si>
  <si>
    <t>'33</t>
  </si>
  <si>
    <t>Essential oils and resinoids; perfumery, cosmetic or toilet preparations</t>
  </si>
  <si>
    <t>'10</t>
  </si>
  <si>
    <t>Cereals</t>
  </si>
  <si>
    <t>'83</t>
  </si>
  <si>
    <t>Miscellaneous articles of base metal</t>
  </si>
  <si>
    <t>'22</t>
  </si>
  <si>
    <t>Beverages, spirits and vinegar</t>
  </si>
  <si>
    <t>'25</t>
  </si>
  <si>
    <t>Salt; sulphur; earths and stone; plastering materials, lime and cement</t>
  </si>
  <si>
    <t>'75</t>
  </si>
  <si>
    <t>Nickel and articles thereof</t>
  </si>
  <si>
    <t>'68</t>
  </si>
  <si>
    <t>Articles of stone, plaster, cement, asbestos, mica or similar materials</t>
  </si>
  <si>
    <t>'79</t>
  </si>
  <si>
    <t>Zinc and articles thereof</t>
  </si>
  <si>
    <t>'16</t>
  </si>
  <si>
    <r>
      <t xml:space="preserve">Preparations of meat, of fish, of crustaceans, molluscs or other aquatic invertebrates, or </t>
    </r>
    <r>
      <rPr>
        <b/>
        <sz val="8"/>
        <color rgb="FF002B54"/>
        <rFont val="Aptos Narrow"/>
        <family val="2"/>
        <scheme val="minor"/>
      </rPr>
      <t>...</t>
    </r>
  </si>
  <si>
    <t>'32</t>
  </si>
  <si>
    <r>
      <t xml:space="preserve">Tanning or dyeing extracts; tannins and their derivatives; dyes, pigments and other colouring </t>
    </r>
    <r>
      <rPr>
        <b/>
        <sz val="8"/>
        <color rgb="FF002B54"/>
        <rFont val="Aptos Narrow"/>
        <family val="2"/>
        <scheme val="minor"/>
      </rPr>
      <t>...</t>
    </r>
  </si>
  <si>
    <t>'11</t>
  </si>
  <si>
    <t>Products of the milling industry; malt; starches; inulin; wheat gluten</t>
  </si>
  <si>
    <t>'34</t>
  </si>
  <si>
    <r>
      <t xml:space="preserve">Soap, organic surface-active agents, washing preparations, lubricating preparations, artificial </t>
    </r>
    <r>
      <rPr>
        <b/>
        <sz val="8"/>
        <color rgb="FF002B54"/>
        <rFont val="Aptos Narrow"/>
        <family val="2"/>
        <scheme val="minor"/>
      </rPr>
      <t>...</t>
    </r>
  </si>
  <si>
    <t>'17</t>
  </si>
  <si>
    <t>Sugars and sugar confectionery</t>
  </si>
  <si>
    <t>'96</t>
  </si>
  <si>
    <t>Miscellaneous manufactured articles</t>
  </si>
  <si>
    <t>'12</t>
  </si>
  <si>
    <r>
      <t xml:space="preserve">Oil seeds and oleaginous fruits; miscellaneous grains, seeds and fruit; industrial or medicinal </t>
    </r>
    <r>
      <rPr>
        <b/>
        <sz val="8"/>
        <color rgb="FF002B54"/>
        <rFont val="Aptos Narrow"/>
        <family val="2"/>
        <scheme val="minor"/>
      </rPr>
      <t>...</t>
    </r>
  </si>
  <si>
    <t>'06</t>
  </si>
  <si>
    <t>Live trees and other plants; bulbs, roots and the like; cut flowers and ornamental foliage</t>
  </si>
  <si>
    <t>'86</t>
  </si>
  <si>
    <r>
      <t xml:space="preserve">Railway or tramway locomotives, rolling stock and parts thereof; railway or tramway track fixtures </t>
    </r>
    <r>
      <rPr>
        <b/>
        <sz val="8"/>
        <color rgb="FF002B54"/>
        <rFont val="Aptos Narrow"/>
        <family val="2"/>
        <scheme val="minor"/>
      </rPr>
      <t>...</t>
    </r>
  </si>
  <si>
    <t>'49</t>
  </si>
  <si>
    <r>
      <t xml:space="preserve">Printed books, newspapers, pictures and other products of the printing industry; manuscripts, </t>
    </r>
    <r>
      <rPr>
        <b/>
        <sz val="8"/>
        <color rgb="FF002B54"/>
        <rFont val="Aptos Narrow"/>
        <family val="2"/>
        <scheme val="minor"/>
      </rPr>
      <t>...</t>
    </r>
  </si>
  <si>
    <t>'26</t>
  </si>
  <si>
    <t>Ores, slag and ash</t>
  </si>
  <si>
    <t>'09</t>
  </si>
  <si>
    <t>Coffee, tea, maté and spices</t>
  </si>
  <si>
    <t>'08</t>
  </si>
  <si>
    <t>Edible fruit and nuts; peel of citrus fruit or melons</t>
  </si>
  <si>
    <t>'70</t>
  </si>
  <si>
    <t>Glass and glassware</t>
  </si>
  <si>
    <t>'59</t>
  </si>
  <si>
    <r>
      <t xml:space="preserve">Impregnated, coated, covered or laminated textile fabrics; textile articles of a kind suitable </t>
    </r>
    <r>
      <rPr>
        <b/>
        <sz val="8"/>
        <color rgb="FF002B54"/>
        <rFont val="Aptos Narrow"/>
        <family val="2"/>
        <scheme val="minor"/>
      </rPr>
      <t>...</t>
    </r>
  </si>
  <si>
    <t>'95</t>
  </si>
  <si>
    <t>Toys, games and sports requisites; parts and accessories thereof</t>
  </si>
  <si>
    <t>'78</t>
  </si>
  <si>
    <t>Lead and articles thereof</t>
  </si>
  <si>
    <t>'82</t>
  </si>
  <si>
    <t>Tools, implements, cutlery, spoons and forks, of base metal; parts thereof of base metal</t>
  </si>
  <si>
    <t>'62</t>
  </si>
  <si>
    <t>Articles of apparel and clothing accessories, not knitted or crocheted</t>
  </si>
  <si>
    <t>'81</t>
  </si>
  <si>
    <t>Other base metals; cermets; articles thereof</t>
  </si>
  <si>
    <t>'35</t>
  </si>
  <si>
    <t>Albuminoidal substances; modified starches; glues; enzymes</t>
  </si>
  <si>
    <t>'04</t>
  </si>
  <si>
    <r>
      <t xml:space="preserve">Dairy produce; birds' eggs; natural honey; edible products of animal origin, not elsewhere </t>
    </r>
    <r>
      <rPr>
        <b/>
        <sz val="8"/>
        <color rgb="FF002B54"/>
        <rFont val="Aptos Narrow"/>
        <family val="2"/>
        <scheme val="minor"/>
      </rPr>
      <t>...</t>
    </r>
  </si>
  <si>
    <t>'89</t>
  </si>
  <si>
    <t>Ships, boats and floating structures</t>
  </si>
  <si>
    <t>'93</t>
  </si>
  <si>
    <t>Arms and ammunition; parts and accessories thereof</t>
  </si>
  <si>
    <t>'56</t>
  </si>
  <si>
    <t>Wadding, felt and nonwovens; special yarns; twine, cordage, ropes and cables and articles thereof</t>
  </si>
  <si>
    <t>'36</t>
  </si>
  <si>
    <t>Explosives; pyrotechnic products; matches; pyrophoric alloys; certain combustible preparations</t>
  </si>
  <si>
    <t>'97</t>
  </si>
  <si>
    <t>Works of art, collectors' pieces and antiques</t>
  </si>
  <si>
    <t>'05</t>
  </si>
  <si>
    <t>Products of animal origin, not elsewhere specified or included</t>
  </si>
  <si>
    <t>'54</t>
  </si>
  <si>
    <t>Man-made filaments; strip and the like of man-made textile materials</t>
  </si>
  <si>
    <t>'24</t>
  </si>
  <si>
    <r>
      <t xml:space="preserve">Tobacco and manufactured tobacco substitutes; products, whether or not containing nicotine, </t>
    </r>
    <r>
      <rPr>
        <b/>
        <sz val="8"/>
        <color rgb="FF002B54"/>
        <rFont val="Aptos Narrow"/>
        <family val="2"/>
        <scheme val="minor"/>
      </rPr>
      <t>...</t>
    </r>
  </si>
  <si>
    <t>'61</t>
  </si>
  <si>
    <t>Articles of apparel and clothing accessories, knitted or crocheted</t>
  </si>
  <si>
    <t>'63</t>
  </si>
  <si>
    <t>Other made-up textile articles; sets; worn clothing and worn textile articles; rags</t>
  </si>
  <si>
    <t>'42</t>
  </si>
  <si>
    <r>
      <t xml:space="preserve">Articles of leather; saddlery and harness; travel goods, handbags and similar containers; articles </t>
    </r>
    <r>
      <rPr>
        <b/>
        <sz val="8"/>
        <color rgb="FF002B54"/>
        <rFont val="Aptos Narrow"/>
        <family val="2"/>
        <scheme val="minor"/>
      </rPr>
      <t>...</t>
    </r>
  </si>
  <si>
    <t>'55</t>
  </si>
  <si>
    <t>Man-made staple fibres</t>
  </si>
  <si>
    <t>'60</t>
  </si>
  <si>
    <t>Knitted or crocheted fabrics</t>
  </si>
  <si>
    <t>'64</t>
  </si>
  <si>
    <t>Footwear, gaiters and the like; parts of such articles</t>
  </si>
  <si>
    <t>'69</t>
  </si>
  <si>
    <t>Ceramic products</t>
  </si>
  <si>
    <t>'92</t>
  </si>
  <si>
    <t>Musical instruments; parts and accessories of such articles</t>
  </si>
  <si>
    <t>'57</t>
  </si>
  <si>
    <t>Carpets and other textile floor coverings</t>
  </si>
  <si>
    <t>'58</t>
  </si>
  <si>
    <t>Special woven fabrics; tufted textile fabrics; lace; tapestries; trimmings; embroidery</t>
  </si>
  <si>
    <t>'65</t>
  </si>
  <si>
    <t>Headgear and parts thereof</t>
  </si>
  <si>
    <t>'13</t>
  </si>
  <si>
    <t>Lac; gums, resins and other vegetable saps and extracts</t>
  </si>
  <si>
    <t>'43</t>
  </si>
  <si>
    <t>Furskins and artificial fur; manufactures thereof</t>
  </si>
  <si>
    <t>'80</t>
  </si>
  <si>
    <t>Tin and articles thereof</t>
  </si>
  <si>
    <t>'51</t>
  </si>
  <si>
    <t>Wool, fine or coarse animal hair; horsehair yarn and woven fabric</t>
  </si>
  <si>
    <t>'52</t>
  </si>
  <si>
    <t>Cotton</t>
  </si>
  <si>
    <t>'37</t>
  </si>
  <si>
    <t>Photographic or cinematographic goods</t>
  </si>
  <si>
    <t>'91</t>
  </si>
  <si>
    <t>Clocks and watches and parts thereof</t>
  </si>
  <si>
    <t>'67</t>
  </si>
  <si>
    <r>
      <t xml:space="preserve">Prepared feathers and down and articles made of feathers or of down; artificial flowers; articles </t>
    </r>
    <r>
      <rPr>
        <b/>
        <sz val="8"/>
        <color rgb="FF002B54"/>
        <rFont val="Aptos Narrow"/>
        <family val="2"/>
        <scheme val="minor"/>
      </rPr>
      <t>...</t>
    </r>
  </si>
  <si>
    <t>'41</t>
  </si>
  <si>
    <t>Raw hides and skins (other than furskins) and leather</t>
  </si>
  <si>
    <t>'14</t>
  </si>
  <si>
    <t>Vegetable plaiting materials; vegetable products not elsewhere specified or included</t>
  </si>
  <si>
    <t>'46</t>
  </si>
  <si>
    <t>Manufactures of straw, of esparto or of other plaiting materials; basketware and wickerwork</t>
  </si>
  <si>
    <t>'66</t>
  </si>
  <si>
    <t>Umbrellas, sun umbrellas, walking sticks, seat-sticks, whips, riding-crops and parts thereof</t>
  </si>
  <si>
    <t>'53</t>
  </si>
  <si>
    <t>Other vegetable textile fibres; paper yarn and woven fabrics of paper yarn</t>
  </si>
  <si>
    <t>'45</t>
  </si>
  <si>
    <t>Cork and articles of cork</t>
  </si>
  <si>
    <t>'50</t>
  </si>
  <si>
    <t>Silk</t>
  </si>
  <si>
    <t>https://www.trademap.org/Bilateral_TS.aspx?nvpm=1%7c842%7c%7c124%7c%7cTOTAL%7c%7c%7c2%7c1%7c1%7c1%7c2%7c1%7c1%7c1%7c%7c1</t>
  </si>
  <si>
    <t>United States of America's imports from world</t>
  </si>
  <si>
    <t>'2709</t>
  </si>
  <si>
    <t>Petroleum oils and oils obtained from bituminous minerals, crude</t>
  </si>
  <si>
    <t>'8703</t>
  </si>
  <si>
    <r>
      <t xml:space="preserve">Motor cars and other motor vehicles principally designed for the transport of </t>
    </r>
    <r>
      <rPr>
        <b/>
        <sz val="8"/>
        <color rgb="FF002B54"/>
        <rFont val="Aptos Narrow"/>
        <family val="2"/>
        <scheme val="minor"/>
      </rPr>
      <t>...</t>
    </r>
  </si>
  <si>
    <t>'9999</t>
  </si>
  <si>
    <t>'2711</t>
  </si>
  <si>
    <t>Petroleum gas and other gaseous hydrocarbons</t>
  </si>
  <si>
    <t>'2710</t>
  </si>
  <si>
    <r>
      <t xml:space="preserve">Petroleum oils and oils obtained from bituminous minerals (excl. crude); preparations containing </t>
    </r>
    <r>
      <rPr>
        <b/>
        <sz val="8"/>
        <color rgb="FF002B54"/>
        <rFont val="Aptos Narrow"/>
        <family val="2"/>
        <scheme val="minor"/>
      </rPr>
      <t>...</t>
    </r>
  </si>
  <si>
    <t>'8708</t>
  </si>
  <si>
    <r>
      <t xml:space="preserve">Parts and accessories for tractors, motor vehicles for the transport of ten or more persons, </t>
    </r>
    <r>
      <rPr>
        <b/>
        <sz val="8"/>
        <color rgb="FF002B54"/>
        <rFont val="Aptos Narrow"/>
        <family val="2"/>
        <scheme val="minor"/>
      </rPr>
      <t>...</t>
    </r>
  </si>
  <si>
    <t>'7601</t>
  </si>
  <si>
    <t>Unwrought aluminium</t>
  </si>
  <si>
    <t>'8704</t>
  </si>
  <si>
    <t>Motor vehicles for the transport of goods, incl. chassis with engine and cab</t>
  </si>
  <si>
    <t>'8411</t>
  </si>
  <si>
    <t>Turbojets, turbopropellers and other gas turbines</t>
  </si>
  <si>
    <t>'7108</t>
  </si>
  <si>
    <r>
      <t xml:space="preserve">Gold, incl. gold plated with platinum, unwrought or not further worked than semi-manufactured </t>
    </r>
    <r>
      <rPr>
        <b/>
        <sz val="8"/>
        <color rgb="FF002B54"/>
        <rFont val="Aptos Narrow"/>
        <family val="2"/>
        <scheme val="minor"/>
      </rPr>
      <t>...</t>
    </r>
  </si>
  <si>
    <t>'4407</t>
  </si>
  <si>
    <r>
      <t xml:space="preserve">Wood sawn or chipped lengthwise, sliced or peeled, whether or not planed, sanded or end-jointed, </t>
    </r>
    <r>
      <rPr>
        <b/>
        <sz val="8"/>
        <color rgb="FF002B54"/>
        <rFont val="Aptos Narrow"/>
        <family val="2"/>
        <scheme val="minor"/>
      </rPr>
      <t>...</t>
    </r>
  </si>
  <si>
    <t>'8802</t>
  </si>
  <si>
    <r>
      <t xml:space="preserve">Powered aircraft "e.g. helicopters and aeroplanes" (excl. unmanned aircraft of heading 8806); </t>
    </r>
    <r>
      <rPr>
        <b/>
        <sz val="8"/>
        <color rgb="FF002B54"/>
        <rFont val="Aptos Narrow"/>
        <family val="2"/>
        <scheme val="minor"/>
      </rPr>
      <t>...</t>
    </r>
  </si>
  <si>
    <t>'1905</t>
  </si>
  <si>
    <r>
      <t xml:space="preserve">Bread, pastry, cakes, biscuits and other bakers' wares, whether or not containing cocoa; communion </t>
    </r>
    <r>
      <rPr>
        <b/>
        <sz val="8"/>
        <color rgb="FF002B54"/>
        <rFont val="Aptos Narrow"/>
        <family val="2"/>
        <scheme val="minor"/>
      </rPr>
      <t>...</t>
    </r>
  </si>
  <si>
    <t>'1514</t>
  </si>
  <si>
    <r>
      <t xml:space="preserve">Rape, colza or mustard oil and fractions thereof, whether or not refined, but not chemically </t>
    </r>
    <r>
      <rPr>
        <b/>
        <sz val="8"/>
        <color rgb="FF002B54"/>
        <rFont val="Aptos Narrow"/>
        <family val="2"/>
        <scheme val="minor"/>
      </rPr>
      <t>...</t>
    </r>
  </si>
  <si>
    <t>'3004</t>
  </si>
  <si>
    <r>
      <t xml:space="preserve">Medicaments consisting of mixed or unmixed products for therapeutic or prophylactic uses, put </t>
    </r>
    <r>
      <rPr>
        <b/>
        <sz val="8"/>
        <color rgb="FF002B54"/>
        <rFont val="Aptos Narrow"/>
        <family val="2"/>
        <scheme val="minor"/>
      </rPr>
      <t>...</t>
    </r>
  </si>
  <si>
    <t>'3104</t>
  </si>
  <si>
    <r>
      <t xml:space="preserve">Mineral or chemical potassic fertilisers (excl. those in tablets or similar forms, or in packages </t>
    </r>
    <r>
      <rPr>
        <b/>
        <sz val="8"/>
        <color rgb="FF002B54"/>
        <rFont val="Aptos Narrow"/>
        <family val="2"/>
        <scheme val="minor"/>
      </rPr>
      <t>...</t>
    </r>
  </si>
  <si>
    <t>'2716</t>
  </si>
  <si>
    <t>Electrical energy</t>
  </si>
  <si>
    <t>'7115</t>
  </si>
  <si>
    <t>Articles of precious metal or of metal clad with precious metal, n.e.s.</t>
  </si>
  <si>
    <t>'3901</t>
  </si>
  <si>
    <t>Polymers of ethylene, in primary forms</t>
  </si>
  <si>
    <t>'9403</t>
  </si>
  <si>
    <r>
      <t xml:space="preserve">Furniture and parts thereof, n.e.s. (excl. seats and medical, surgical, dental or veterinary </t>
    </r>
    <r>
      <rPr>
        <b/>
        <sz val="8"/>
        <color rgb="FF002B54"/>
        <rFont val="Aptos Narrow"/>
        <family val="2"/>
        <scheme val="minor"/>
      </rPr>
      <t>...</t>
    </r>
  </si>
  <si>
    <t>'8407</t>
  </si>
  <si>
    <t>Spark-ignition reciprocating or rotary internal combustion piston engine</t>
  </si>
  <si>
    <t>'0201</t>
  </si>
  <si>
    <t>Meat of bovine animals, fresh or chilled</t>
  </si>
  <si>
    <t>'2713</t>
  </si>
  <si>
    <r>
      <t xml:space="preserve">Petroleum coke, petroleum bitumen and other residues of petroleum oil or of oil obtained from </t>
    </r>
    <r>
      <rPr>
        <b/>
        <sz val="8"/>
        <color rgb="FF002B54"/>
        <rFont val="Aptos Narrow"/>
        <family val="2"/>
        <scheme val="minor"/>
      </rPr>
      <t>...</t>
    </r>
  </si>
  <si>
    <t>'3923</t>
  </si>
  <si>
    <r>
      <t xml:space="preserve">Articles for the conveyance or packaging of goods, of plastics; stoppers, lids, caps and other </t>
    </r>
    <r>
      <rPr>
        <b/>
        <sz val="8"/>
        <color rgb="FF002B54"/>
        <rFont val="Aptos Narrow"/>
        <family val="2"/>
        <scheme val="minor"/>
      </rPr>
      <t>...</t>
    </r>
  </si>
  <si>
    <t>'4410</t>
  </si>
  <si>
    <r>
      <t xml:space="preserve">Particle board, oriented strand board "OSB" and similar board "e.g. waferboard" of wood or </t>
    </r>
    <r>
      <rPr>
        <b/>
        <sz val="8"/>
        <color rgb="FF002B54"/>
        <rFont val="Aptos Narrow"/>
        <family val="2"/>
        <scheme val="minor"/>
      </rPr>
      <t>...</t>
    </r>
  </si>
  <si>
    <t>'8807</t>
  </si>
  <si>
    <t>Parts of aircraft and spacecraft of heading 8801, 8802 or 8806, n.e.s.</t>
  </si>
  <si>
    <t>'1806</t>
  </si>
  <si>
    <t>Chocolate and other food preparations containing cocoa</t>
  </si>
  <si>
    <t>'7408</t>
  </si>
  <si>
    <r>
      <t xml:space="preserve">Copper wire (excl. surgical sutures, stranded wire, cables, plaited bands and the like and </t>
    </r>
    <r>
      <rPr>
        <b/>
        <sz val="8"/>
        <color rgb="FF002B54"/>
        <rFont val="Aptos Narrow"/>
        <family val="2"/>
        <scheme val="minor"/>
      </rPr>
      <t>...</t>
    </r>
  </si>
  <si>
    <t>'8431</t>
  </si>
  <si>
    <t>Parts suitable for use solely or principally with the machinery of heading 8425 to 8430, n.e.s.</t>
  </si>
  <si>
    <t>'2004</t>
  </si>
  <si>
    <r>
      <t xml:space="preserve">Vegetables prepared or preserved otherwise than by vinegar or acetic acid, frozen (excl. preserved </t>
    </r>
    <r>
      <rPr>
        <b/>
        <sz val="8"/>
        <color rgb="FF002B54"/>
        <rFont val="Aptos Narrow"/>
        <family val="2"/>
        <scheme val="minor"/>
      </rPr>
      <t>...</t>
    </r>
  </si>
  <si>
    <t>'4011</t>
  </si>
  <si>
    <t>New pneumatic tyres, of rubber</t>
  </si>
  <si>
    <t>'0306</t>
  </si>
  <si>
    <r>
      <t xml:space="preserve">Crustaceans, whether in shell or not, live, fresh, chilled, frozen, dried, salted or in brine, </t>
    </r>
    <r>
      <rPr>
        <b/>
        <sz val="8"/>
        <color rgb="FF002B54"/>
        <rFont val="Aptos Narrow"/>
        <family val="2"/>
        <scheme val="minor"/>
      </rPr>
      <t>...</t>
    </r>
  </si>
  <si>
    <t>'4418</t>
  </si>
  <si>
    <r>
      <t xml:space="preserve">Builders' joinery and carpentry, of wood, incl. cellular wood panels, assembled flooring panels, </t>
    </r>
    <r>
      <rPr>
        <b/>
        <sz val="8"/>
        <color rgb="FF002B54"/>
        <rFont val="Aptos Narrow"/>
        <family val="2"/>
        <scheme val="minor"/>
      </rPr>
      <t>...</t>
    </r>
  </si>
  <si>
    <t>'8479</t>
  </si>
  <si>
    <r>
      <t xml:space="preserve">Machines and mechanical appliances having individual functions, not specified or included elsewhere </t>
    </r>
    <r>
      <rPr>
        <b/>
        <sz val="8"/>
        <color rgb="FF002B54"/>
        <rFont val="Aptos Narrow"/>
        <family val="2"/>
        <scheme val="minor"/>
      </rPr>
      <t>...</t>
    </r>
  </si>
  <si>
    <t>'3920</t>
  </si>
  <si>
    <r>
      <t xml:space="preserve">Plates, sheets, film, foil and strip, of non-cellular plastics, not reinforced, laminated, </t>
    </r>
    <r>
      <rPr>
        <b/>
        <sz val="8"/>
        <color rgb="FF002B54"/>
        <rFont val="Aptos Narrow"/>
        <family val="2"/>
        <scheme val="minor"/>
      </rPr>
      <t>...</t>
    </r>
  </si>
  <si>
    <t>'7118</t>
  </si>
  <si>
    <r>
      <t xml:space="preserve">Coin, incl. legal tender (excl. medals, jewellery made from coins, collectors' items of numismatic </t>
    </r>
    <r>
      <rPr>
        <b/>
        <sz val="8"/>
        <color rgb="FF002B54"/>
        <rFont val="Aptos Narrow"/>
        <family val="2"/>
        <scheme val="minor"/>
      </rPr>
      <t>...</t>
    </r>
  </si>
  <si>
    <t>'7308</t>
  </si>
  <si>
    <r>
      <t xml:space="preserve">Structures and parts of structures "e.g., bridges and bridge-sections, lock-gates, towers, </t>
    </r>
    <r>
      <rPr>
        <b/>
        <sz val="8"/>
        <color rgb="FF002B54"/>
        <rFont val="Aptos Narrow"/>
        <family val="2"/>
        <scheme val="minor"/>
      </rPr>
      <t>...</t>
    </r>
  </si>
  <si>
    <t>'4703</t>
  </si>
  <si>
    <t>Chemical wood pulp, soda or sulphate (excl. dissolving grades)</t>
  </si>
  <si>
    <t>'7204</t>
  </si>
  <si>
    <r>
      <t xml:space="preserve">Ferrous waste and scrap; remelting scrap ingots of iron or steel (excl. slag, scale and other </t>
    </r>
    <r>
      <rPr>
        <b/>
        <sz val="8"/>
        <color rgb="FF002B54"/>
        <rFont val="Aptos Narrow"/>
        <family val="2"/>
        <scheme val="minor"/>
      </rPr>
      <t>...</t>
    </r>
  </si>
  <si>
    <t>'2306</t>
  </si>
  <si>
    <r>
      <t xml:space="preserve">Oilcake and other solid residues, whether or not ground or in the form of pellets, resulting </t>
    </r>
    <r>
      <rPr>
        <b/>
        <sz val="8"/>
        <color rgb="FF002B54"/>
        <rFont val="Aptos Narrow"/>
        <family val="2"/>
        <scheme val="minor"/>
      </rPr>
      <t>...</t>
    </r>
  </si>
  <si>
    <t>'8537</t>
  </si>
  <si>
    <r>
      <t xml:space="preserve">Boards, panels, consoles, desks, cabinets and other bases, equipped with two or more apparatus </t>
    </r>
    <r>
      <rPr>
        <b/>
        <sz val="8"/>
        <color rgb="FF002B54"/>
        <rFont val="Aptos Narrow"/>
        <family val="2"/>
        <scheme val="minor"/>
      </rPr>
      <t>...</t>
    </r>
  </si>
  <si>
    <t>'7208</t>
  </si>
  <si>
    <r>
      <t xml:space="preserve">Flat-rolled products of iron or non-alloy steel, of a width &gt;= 600 mm, hot-rolled, not clad, </t>
    </r>
    <r>
      <rPr>
        <b/>
        <sz val="8"/>
        <color rgb="FF002B54"/>
        <rFont val="Aptos Narrow"/>
        <family val="2"/>
        <scheme val="minor"/>
      </rPr>
      <t>...</t>
    </r>
  </si>
  <si>
    <t>'9401</t>
  </si>
  <si>
    <r>
      <t xml:space="preserve">Seats, whether or not convertible into beds, and parts thereof, n.e.s. (excl. medical, surgical, </t>
    </r>
    <r>
      <rPr>
        <b/>
        <sz val="8"/>
        <color rgb="FF002B54"/>
        <rFont val="Aptos Narrow"/>
        <family val="2"/>
        <scheme val="minor"/>
      </rPr>
      <t>...</t>
    </r>
  </si>
  <si>
    <t>'7306</t>
  </si>
  <si>
    <r>
      <t xml:space="preserve">Tubes, pipes and hollow profiles "e.g., open seam or welded, riveted or similarly closed", </t>
    </r>
    <r>
      <rPr>
        <b/>
        <sz val="8"/>
        <color rgb="FF002B54"/>
        <rFont val="Aptos Narrow"/>
        <family val="2"/>
        <scheme val="minor"/>
      </rPr>
      <t>...</t>
    </r>
  </si>
  <si>
    <t>'8428</t>
  </si>
  <si>
    <r>
      <t xml:space="preserve">Lifting, handling, loading or unloading machinery, e.g. lifts, escalators, conveyors, teleferics </t>
    </r>
    <r>
      <rPr>
        <b/>
        <sz val="8"/>
        <color rgb="FF002B54"/>
        <rFont val="Aptos Narrow"/>
        <family val="2"/>
        <scheme val="minor"/>
      </rPr>
      <t>...</t>
    </r>
  </si>
  <si>
    <t>'0102</t>
  </si>
  <si>
    <t>Live bovine animals</t>
  </si>
  <si>
    <t>'8504</t>
  </si>
  <si>
    <t>Electrical transformers, static converters, e.g. rectifiers, and inductors; parts thereof</t>
  </si>
  <si>
    <t>'8421</t>
  </si>
  <si>
    <r>
      <t xml:space="preserve">Centrifuges, incl. centrifugal dryers (excl. those for isotope separation); filtering or purifying </t>
    </r>
    <r>
      <rPr>
        <b/>
        <sz val="8"/>
        <color rgb="FF002B54"/>
        <rFont val="Aptos Narrow"/>
        <family val="2"/>
        <scheme val="minor"/>
      </rPr>
      <t>...</t>
    </r>
  </si>
  <si>
    <t>'4802</t>
  </si>
  <si>
    <r>
      <t xml:space="preserve">Uncoated paper and paperboard, of a kind used for writing, printing or other graphic purposes, </t>
    </r>
    <r>
      <rPr>
        <b/>
        <sz val="8"/>
        <color rgb="FF002B54"/>
        <rFont val="Aptos Narrow"/>
        <family val="2"/>
        <scheme val="minor"/>
      </rPr>
      <t>...</t>
    </r>
  </si>
  <si>
    <t>'7210</t>
  </si>
  <si>
    <r>
      <t xml:space="preserve">Flat-rolled products of iron or non-alloy steel, of a width &gt;= 600 mm, hot-rolled or cold-rolled </t>
    </r>
    <r>
      <rPr>
        <b/>
        <sz val="8"/>
        <color rgb="FF002B54"/>
        <rFont val="Aptos Narrow"/>
        <family val="2"/>
        <scheme val="minor"/>
      </rPr>
      <t>...</t>
    </r>
  </si>
  <si>
    <t>'7403</t>
  </si>
  <si>
    <t>Copper, refined, and copper alloys, unwrought (excl. copper alloys of heading 7405)</t>
  </si>
  <si>
    <t>'8480</t>
  </si>
  <si>
    <r>
      <t xml:space="preserve">Moulding boxes for metal foundry; mould bases; moulding patterns; moulds for metal (other than </t>
    </r>
    <r>
      <rPr>
        <b/>
        <sz val="8"/>
        <color rgb="FF002B54"/>
        <rFont val="Aptos Narrow"/>
        <family val="2"/>
        <scheme val="minor"/>
      </rPr>
      <t>...</t>
    </r>
  </si>
  <si>
    <t>'7901</t>
  </si>
  <si>
    <t>Unwrought zinc :</t>
  </si>
  <si>
    <t>'7502</t>
  </si>
  <si>
    <t>Unwrought nickel</t>
  </si>
  <si>
    <t>'2106</t>
  </si>
  <si>
    <t>Food preparations, n.e.s.</t>
  </si>
  <si>
    <t>'8415</t>
  </si>
  <si>
    <r>
      <t xml:space="preserve">Air conditioning machines comprising a motor-driven fan and elements for changing the temperature </t>
    </r>
    <r>
      <rPr>
        <b/>
        <sz val="8"/>
        <color rgb="FF002B54"/>
        <rFont val="Aptos Narrow"/>
        <family val="2"/>
        <scheme val="minor"/>
      </rPr>
      <t>...</t>
    </r>
  </si>
  <si>
    <t>'7326</t>
  </si>
  <si>
    <t>Articles of iron or steel, n.e.s. (excl. cast articles)</t>
  </si>
  <si>
    <t>'3926</t>
  </si>
  <si>
    <t>Articles of plastics and articles of other materials of heading 3901 to 3914, n.e.s.</t>
  </si>
  <si>
    <t>'8413</t>
  </si>
  <si>
    <r>
      <t xml:space="preserve">Pumps for liquids, whether or not fitted with a measuring device (excl. ceramic pumps and secretion </t>
    </r>
    <r>
      <rPr>
        <b/>
        <sz val="8"/>
        <color rgb="FF002B54"/>
        <rFont val="Aptos Narrow"/>
        <family val="2"/>
        <scheme val="minor"/>
      </rPr>
      <t>...</t>
    </r>
  </si>
  <si>
    <t>'3304</t>
  </si>
  <si>
    <r>
      <t xml:space="preserve">Beauty or make-up preparations and preparations for the care of the skin, incl. sunscreen or </t>
    </r>
    <r>
      <rPr>
        <b/>
        <sz val="8"/>
        <color rgb="FF002B54"/>
        <rFont val="Aptos Narrow"/>
        <family val="2"/>
        <scheme val="minor"/>
      </rPr>
      <t>...</t>
    </r>
  </si>
  <si>
    <t>'2844</t>
  </si>
  <si>
    <r>
      <t xml:space="preserve">Radioactive chemical elements and radioactive isotopes, incl. their fissile or fertile chemical </t>
    </r>
    <r>
      <rPr>
        <b/>
        <sz val="8"/>
        <color rgb="FF002B54"/>
        <rFont val="Aptos Narrow"/>
        <family val="2"/>
        <scheme val="minor"/>
      </rPr>
      <t>...</t>
    </r>
  </si>
  <si>
    <t>'2901</t>
  </si>
  <si>
    <t>Acyclic hydrocarbons</t>
  </si>
  <si>
    <t>'8517</t>
  </si>
  <si>
    <r>
      <t xml:space="preserve">Telephone sets, incl. smartphones and other telephones for cellular networks or for other wireless </t>
    </r>
    <r>
      <rPr>
        <b/>
        <sz val="8"/>
        <color rgb="FF002B54"/>
        <rFont val="Aptos Narrow"/>
        <family val="2"/>
        <scheme val="minor"/>
      </rPr>
      <t>...</t>
    </r>
  </si>
  <si>
    <t>'4819</t>
  </si>
  <si>
    <r>
      <t xml:space="preserve">Cartons, boxes, cases, bags and other packing containers, of paper, paperboard, cellulose wadding </t>
    </r>
    <r>
      <rPr>
        <b/>
        <sz val="8"/>
        <color rgb="FF002B54"/>
        <rFont val="Aptos Narrow"/>
        <family val="2"/>
        <scheme val="minor"/>
      </rPr>
      <t>...</t>
    </r>
  </si>
  <si>
    <t>'8302</t>
  </si>
  <si>
    <r>
      <t xml:space="preserve">Base metal mountings, fittings and similar articles suitable for furniture, doors, staircases, </t>
    </r>
    <r>
      <rPr>
        <b/>
        <sz val="8"/>
        <color rgb="FF002B54"/>
        <rFont val="Aptos Narrow"/>
        <family val="2"/>
        <scheme val="minor"/>
      </rPr>
      <t>...</t>
    </r>
  </si>
  <si>
    <t>'7106</t>
  </si>
  <si>
    <r>
      <t xml:space="preserve">Silver, incl. silver plated with gold or platinum, unwrought or in semi-manufactured forms, </t>
    </r>
    <r>
      <rPr>
        <b/>
        <sz val="8"/>
        <color rgb="FF002B54"/>
        <rFont val="Aptos Narrow"/>
        <family val="2"/>
        <scheme val="minor"/>
      </rPr>
      <t>...</t>
    </r>
  </si>
  <si>
    <t>'0203</t>
  </si>
  <si>
    <t>Meat of swine, fresh, chilled or frozen</t>
  </si>
  <si>
    <t>'8419</t>
  </si>
  <si>
    <r>
      <t xml:space="preserve">Machinery, plant or laboratory equipment whether or not electrically heated (excl. furnaces, </t>
    </r>
    <r>
      <rPr>
        <b/>
        <sz val="8"/>
        <color rgb="FF002B54"/>
        <rFont val="Aptos Narrow"/>
        <family val="2"/>
        <scheme val="minor"/>
      </rPr>
      <t>...</t>
    </r>
  </si>
  <si>
    <t>'3925</t>
  </si>
  <si>
    <t>Builders' ware of plastics, n.e.s.</t>
  </si>
  <si>
    <t>'3815</t>
  </si>
  <si>
    <r>
      <t xml:space="preserve">Reaction initiators, reaction accelerators and catalytic preparations, n.e.s. (excl. rubber </t>
    </r>
    <r>
      <rPr>
        <b/>
        <sz val="8"/>
        <color rgb="FF002B54"/>
        <rFont val="Aptos Narrow"/>
        <family val="2"/>
        <scheme val="minor"/>
      </rPr>
      <t>...</t>
    </r>
  </si>
  <si>
    <t>'9018</t>
  </si>
  <si>
    <r>
      <t xml:space="preserve">Instruments and appliances used in medical, surgical, dental or veterinary sciences, incl. </t>
    </r>
    <r>
      <rPr>
        <b/>
        <sz val="8"/>
        <color rgb="FF002B54"/>
        <rFont val="Aptos Narrow"/>
        <family val="2"/>
        <scheme val="minor"/>
      </rPr>
      <t>...</t>
    </r>
  </si>
  <si>
    <t>'8544</t>
  </si>
  <si>
    <r>
      <t xml:space="preserve">Insulated "incl. enamelled or anodised" wire, cable "incl. coaxial cable" and other insulated </t>
    </r>
    <r>
      <rPr>
        <b/>
        <sz val="8"/>
        <color rgb="FF002B54"/>
        <rFont val="Aptos Narrow"/>
        <family val="2"/>
        <scheme val="minor"/>
      </rPr>
      <t>...</t>
    </r>
  </si>
  <si>
    <t>'8716</t>
  </si>
  <si>
    <r>
      <t xml:space="preserve">Trailers and semi-trailers; other vehicles, not mechanically propelled (excl. railway and tramway </t>
    </r>
    <r>
      <rPr>
        <b/>
        <sz val="8"/>
        <color rgb="FF002B54"/>
        <rFont val="Aptos Narrow"/>
        <family val="2"/>
        <scheme val="minor"/>
      </rPr>
      <t>...</t>
    </r>
  </si>
  <si>
    <t>'8483</t>
  </si>
  <si>
    <r>
      <t xml:space="preserve">Transmission shafts, incl. camshafts and crankshafts, and cranks; bearing housings and plain </t>
    </r>
    <r>
      <rPr>
        <b/>
        <sz val="8"/>
        <color rgb="FF002B54"/>
        <rFont val="Aptos Narrow"/>
        <family val="2"/>
        <scheme val="minor"/>
      </rPr>
      <t>...</t>
    </r>
  </si>
  <si>
    <t>'9619</t>
  </si>
  <si>
    <r>
      <t xml:space="preserve">Sanitary towels (pads) and tampons, napkins and napkin liners for babies, and similar articles, </t>
    </r>
    <r>
      <rPr>
        <b/>
        <sz val="8"/>
        <color rgb="FF002B54"/>
        <rFont val="Aptos Narrow"/>
        <family val="2"/>
        <scheme val="minor"/>
      </rPr>
      <t>...</t>
    </r>
  </si>
  <si>
    <t>'7225</t>
  </si>
  <si>
    <r>
      <t xml:space="preserve">Flat-rolled products of alloy steel other than stainless, of a width of &gt;= 600 mm, hot-rolled </t>
    </r>
    <r>
      <rPr>
        <b/>
        <sz val="8"/>
        <color rgb="FF002B54"/>
        <rFont val="Aptos Narrow"/>
        <family val="2"/>
        <scheme val="minor"/>
      </rPr>
      <t>...</t>
    </r>
  </si>
  <si>
    <t>'0709</t>
  </si>
  <si>
    <r>
      <t xml:space="preserve">Other vegetables, fresh or chilled (excl. potatoes, tomatoes, alliaceous vegetables, edible </t>
    </r>
    <r>
      <rPr>
        <b/>
        <sz val="8"/>
        <color rgb="FF002B54"/>
        <rFont val="Aptos Narrow"/>
        <family val="2"/>
        <scheme val="minor"/>
      </rPr>
      <t>...</t>
    </r>
  </si>
  <si>
    <t>'9405</t>
  </si>
  <si>
    <r>
      <t xml:space="preserve">Luminaires and lighting fittings, incl. searchlights and spotlights, and parts thereof, n.e.s; </t>
    </r>
    <r>
      <rPr>
        <b/>
        <sz val="8"/>
        <color rgb="FF002B54"/>
        <rFont val="Aptos Narrow"/>
        <family val="2"/>
        <scheme val="minor"/>
      </rPr>
      <t>...</t>
    </r>
  </si>
  <si>
    <t>'3102</t>
  </si>
  <si>
    <r>
      <t xml:space="preserve">Mineral or chemical nitrogenous fertilisers (excl. those in tablets or similar forms, or in </t>
    </r>
    <r>
      <rPr>
        <b/>
        <sz val="8"/>
        <color rgb="FF002B54"/>
        <rFont val="Aptos Narrow"/>
        <family val="2"/>
        <scheme val="minor"/>
      </rPr>
      <t>...</t>
    </r>
  </si>
  <si>
    <t>'2814</t>
  </si>
  <si>
    <t>Ammonia, anhydrous or in aqueous solution</t>
  </si>
  <si>
    <t>'0302</t>
  </si>
  <si>
    <t>Fish, fresh or chilled (excl. fish fillets and other fish meat of heading 0304)</t>
  </si>
  <si>
    <t>'4818</t>
  </si>
  <si>
    <r>
      <t xml:space="preserve">Toilet paper and similar paper, cellulose wadding or webs of cellulose fibres, of a kind used </t>
    </r>
    <r>
      <rPr>
        <b/>
        <sz val="8"/>
        <color rgb="FF002B54"/>
        <rFont val="Aptos Narrow"/>
        <family val="2"/>
        <scheme val="minor"/>
      </rPr>
      <t>...</t>
    </r>
  </si>
  <si>
    <t>'3826</t>
  </si>
  <si>
    <r>
      <t xml:space="preserve">Biodiesel and mixtures thereof, not containing or containing &lt; 70 % by weight of petroleum </t>
    </r>
    <r>
      <rPr>
        <b/>
        <sz val="8"/>
        <color rgb="FF002B54"/>
        <rFont val="Aptos Narrow"/>
        <family val="2"/>
        <scheme val="minor"/>
      </rPr>
      <t>...</t>
    </r>
  </si>
  <si>
    <t>'1901</t>
  </si>
  <si>
    <r>
      <t xml:space="preserve">Malt extract; food preparations of flour, groats, meal, starch or malt extract, not containing </t>
    </r>
    <r>
      <rPr>
        <b/>
        <sz val="8"/>
        <color rgb="FF002B54"/>
        <rFont val="Aptos Narrow"/>
        <family val="2"/>
        <scheme val="minor"/>
      </rPr>
      <t>...</t>
    </r>
  </si>
  <si>
    <t>'1001</t>
  </si>
  <si>
    <t>Wheat and meslin</t>
  </si>
  <si>
    <t>'7610</t>
  </si>
  <si>
    <r>
      <t xml:space="preserve">Structures and parts of structures "e.g., bridges and bridge-sections, towers, lattice masts, </t>
    </r>
    <r>
      <rPr>
        <b/>
        <sz val="8"/>
        <color rgb="FF002B54"/>
        <rFont val="Aptos Narrow"/>
        <family val="2"/>
        <scheme val="minor"/>
      </rPr>
      <t>...</t>
    </r>
  </si>
  <si>
    <t>'8432</t>
  </si>
  <si>
    <r>
      <t xml:space="preserve">Agricultural, horticultural or forestry machinery for soil preparation or cultivation (excl. </t>
    </r>
    <r>
      <rPr>
        <b/>
        <sz val="8"/>
        <color rgb="FF002B54"/>
        <rFont val="Aptos Narrow"/>
        <family val="2"/>
        <scheme val="minor"/>
      </rPr>
      <t>...</t>
    </r>
  </si>
  <si>
    <t>'4805</t>
  </si>
  <si>
    <r>
      <t xml:space="preserve">Other paper and paperboard, uncoated, in rolls of a width &gt; 36 cm or in square or rectangular </t>
    </r>
    <r>
      <rPr>
        <b/>
        <sz val="8"/>
        <color rgb="FF002B54"/>
        <rFont val="Aptos Narrow"/>
        <family val="2"/>
        <scheme val="minor"/>
      </rPr>
      <t>...</t>
    </r>
  </si>
  <si>
    <t>'8481</t>
  </si>
  <si>
    <r>
      <t xml:space="preserve">Taps, cocks, valves and similar appliances for pipes, boiler shells, tanks, vats or the like, </t>
    </r>
    <r>
      <rPr>
        <b/>
        <sz val="8"/>
        <color rgb="FF002B54"/>
        <rFont val="Aptos Narrow"/>
        <family val="2"/>
        <scheme val="minor"/>
      </rPr>
      <t>...</t>
    </r>
  </si>
  <si>
    <t>'8702</t>
  </si>
  <si>
    <t>Motor vehicles for the transport of &gt;= 10 persons, incl. driver</t>
  </si>
  <si>
    <t>'8409</t>
  </si>
  <si>
    <r>
      <t xml:space="preserve">Parts suitable for use solely or principally with internal combustion piston engine of heading </t>
    </r>
    <r>
      <rPr>
        <b/>
        <sz val="8"/>
        <color rgb="FF002B54"/>
        <rFont val="Aptos Narrow"/>
        <family val="2"/>
        <scheme val="minor"/>
      </rPr>
      <t>...</t>
    </r>
  </si>
  <si>
    <t>'7602</t>
  </si>
  <si>
    <r>
      <t xml:space="preserve">Waste and scrap, of aluminium (excluding slags, scale and the like from iron and steel production, </t>
    </r>
    <r>
      <rPr>
        <b/>
        <sz val="8"/>
        <color rgb="FF002B54"/>
        <rFont val="Aptos Narrow"/>
        <family val="2"/>
        <scheme val="minor"/>
      </rPr>
      <t>...</t>
    </r>
  </si>
  <si>
    <t>'2917</t>
  </si>
  <si>
    <r>
      <t xml:space="preserve">Polycarboxylic acids, their anhydrides, halides, peroxides and peroxyacids; their halogenated, </t>
    </r>
    <r>
      <rPr>
        <b/>
        <sz val="8"/>
        <color rgb="FF002B54"/>
        <rFont val="Aptos Narrow"/>
        <family val="2"/>
        <scheme val="minor"/>
      </rPr>
      <t>...</t>
    </r>
  </si>
  <si>
    <t>'8427</t>
  </si>
  <si>
    <r>
      <t xml:space="preserve">Fork-lift trucks; other works trucks fitted with lifting or handling equipment (excl. straddle </t>
    </r>
    <r>
      <rPr>
        <b/>
        <sz val="8"/>
        <color rgb="FF002B54"/>
        <rFont val="Aptos Narrow"/>
        <family val="2"/>
        <scheme val="minor"/>
      </rPr>
      <t>...</t>
    </r>
  </si>
  <si>
    <t>'3917</t>
  </si>
  <si>
    <t>Tubes, pipes and hoses, and fittings therefor, e.g. joints, elbows, flanges, of plastics</t>
  </si>
  <si>
    <t>'8414</t>
  </si>
  <si>
    <r>
      <t xml:space="preserve">Air or vacuum pumps (excl. gas compound elevators and pneumatic elevators and conveyors); air </t>
    </r>
    <r>
      <rPr>
        <b/>
        <sz val="8"/>
        <color rgb="FF002B54"/>
        <rFont val="Aptos Narrow"/>
        <family val="2"/>
        <scheme val="minor"/>
      </rPr>
      <t>...</t>
    </r>
  </si>
  <si>
    <t>'3002</t>
  </si>
  <si>
    <r>
      <t xml:space="preserve">Human blood; animal blood prepared for therapeutic, prophylactic or diagnostic uses; antisera </t>
    </r>
    <r>
      <rPr>
        <b/>
        <sz val="8"/>
        <color rgb="FF002B54"/>
        <rFont val="Aptos Narrow"/>
        <family val="2"/>
        <scheme val="minor"/>
      </rPr>
      <t>...</t>
    </r>
  </si>
  <si>
    <t>'8422</t>
  </si>
  <si>
    <r>
      <t xml:space="preserve">Dishwashing machines; machinery for cleaning or drying bottles or other containers; machinery </t>
    </r>
    <r>
      <rPr>
        <b/>
        <sz val="8"/>
        <color rgb="FF002B54"/>
        <rFont val="Aptos Narrow"/>
        <family val="2"/>
        <scheme val="minor"/>
      </rPr>
      <t>...</t>
    </r>
  </si>
  <si>
    <t>'1602</t>
  </si>
  <si>
    <r>
      <t xml:space="preserve">Prepared or preserved meat, meat offal, blood or insects (excl. sausages and similar products, </t>
    </r>
    <r>
      <rPr>
        <b/>
        <sz val="8"/>
        <color rgb="FF002B54"/>
        <rFont val="Aptos Narrow"/>
        <family val="2"/>
        <scheme val="minor"/>
      </rPr>
      <t>...</t>
    </r>
  </si>
  <si>
    <t>'8525</t>
  </si>
  <si>
    <r>
      <t xml:space="preserve">Transmission apparatus for radio-broadcasting or television, whether or not incorporating reception </t>
    </r>
    <r>
      <rPr>
        <b/>
        <sz val="8"/>
        <color rgb="FF002B54"/>
        <rFont val="Aptos Narrow"/>
        <family val="2"/>
        <scheme val="minor"/>
      </rPr>
      <t>...</t>
    </r>
  </si>
  <si>
    <t>'4804</t>
  </si>
  <si>
    <r>
      <t xml:space="preserve">Uncoated kraft paper and paperboard, in rolls of a width &gt; 36 cm or in square or rectangular </t>
    </r>
    <r>
      <rPr>
        <b/>
        <sz val="8"/>
        <color rgb="FF002B54"/>
        <rFont val="Aptos Narrow"/>
        <family val="2"/>
        <scheme val="minor"/>
      </rPr>
      <t>...</t>
    </r>
  </si>
  <si>
    <t>'2309</t>
  </si>
  <si>
    <t>Preparations of a kind used in animal feeding</t>
  </si>
  <si>
    <t>'7605</t>
  </si>
  <si>
    <r>
      <t xml:space="preserve">Aluminium wire (excl. stranded wire, cables, plaited bands and the like and other articles </t>
    </r>
    <r>
      <rPr>
        <b/>
        <sz val="8"/>
        <color rgb="FF002B54"/>
        <rFont val="Aptos Narrow"/>
        <family val="2"/>
        <scheme val="minor"/>
      </rPr>
      <t>...</t>
    </r>
  </si>
  <si>
    <t>'1704</t>
  </si>
  <si>
    <t>Sugar confectionery not containing cocoa, incl. white chocolate</t>
  </si>
  <si>
    <t>'2902</t>
  </si>
  <si>
    <t>Cyclic hydrocarbons</t>
  </si>
  <si>
    <t>'8436</t>
  </si>
  <si>
    <r>
      <t xml:space="preserve">Agricultural, horticultural, forestry, poultry-keeping or bee-keeping machinery, incl. germination </t>
    </r>
    <r>
      <rPr>
        <b/>
        <sz val="8"/>
        <color rgb="FF002B54"/>
        <rFont val="Aptos Narrow"/>
        <family val="2"/>
        <scheme val="minor"/>
      </rPr>
      <t>...</t>
    </r>
  </si>
  <si>
    <t>'9013</t>
  </si>
  <si>
    <t>Lasers (excl. laser diodes); other optical appliances and instruments, n.e.s. in chapter 90</t>
  </si>
  <si>
    <t>'8433</t>
  </si>
  <si>
    <r>
      <t xml:space="preserve">Harvesting or threshing machinery, incl. straw or fodder balers; grass or hay mowers; machines </t>
    </r>
    <r>
      <rPr>
        <b/>
        <sz val="8"/>
        <color rgb="FF002B54"/>
        <rFont val="Aptos Narrow"/>
        <family val="2"/>
        <scheme val="minor"/>
      </rPr>
      <t>...</t>
    </r>
  </si>
  <si>
    <t>'9031</t>
  </si>
  <si>
    <r>
      <t xml:space="preserve">Measuring or checking instruments, appliances and machines not elsewhere specified in chapter </t>
    </r>
    <r>
      <rPr>
        <b/>
        <sz val="8"/>
        <color rgb="FF002B54"/>
        <rFont val="Aptos Narrow"/>
        <family val="2"/>
        <scheme val="minor"/>
      </rPr>
      <t>...</t>
    </r>
  </si>
  <si>
    <t>'3921</t>
  </si>
  <si>
    <r>
      <t xml:space="preserve">Plates, sheets, film, foil and strip, of plastics, reinforced, laminated, supported or similarly </t>
    </r>
    <r>
      <rPr>
        <b/>
        <sz val="8"/>
        <color rgb="FF002B54"/>
        <rFont val="Aptos Narrow"/>
        <family val="2"/>
        <scheme val="minor"/>
      </rPr>
      <t>...</t>
    </r>
  </si>
  <si>
    <t>'8805</t>
  </si>
  <si>
    <r>
      <t xml:space="preserve">Aircraft launching gear (excl. motor winches for launching gliders); deck-arrestor or similar </t>
    </r>
    <r>
      <rPr>
        <b/>
        <sz val="8"/>
        <color rgb="FF002B54"/>
        <rFont val="Aptos Narrow"/>
        <family val="2"/>
        <scheme val="minor"/>
      </rPr>
      <t>...</t>
    </r>
  </si>
  <si>
    <t>'2905</t>
  </si>
  <si>
    <t>Acyclic alcohols and their halogenated, sulphonated, nitrated or nitrosated derivatives</t>
  </si>
  <si>
    <t>'8412</t>
  </si>
  <si>
    <r>
      <t xml:space="preserve">Engines and motors (excl. steam turbines, internal combustion piston engine, hydraulic turbines, </t>
    </r>
    <r>
      <rPr>
        <b/>
        <sz val="8"/>
        <color rgb="FF002B54"/>
        <rFont val="Aptos Narrow"/>
        <family val="2"/>
        <scheme val="minor"/>
      </rPr>
      <t>...</t>
    </r>
  </si>
  <si>
    <t>'0901</t>
  </si>
  <si>
    <r>
      <t xml:space="preserve">Coffee, whether or not roasted or decaffeinated; coffee husks and skins; coffee substitutes </t>
    </r>
    <r>
      <rPr>
        <b/>
        <sz val="8"/>
        <color rgb="FF002B54"/>
        <rFont val="Aptos Narrow"/>
        <family val="2"/>
        <scheme val="minor"/>
      </rPr>
      <t>...</t>
    </r>
  </si>
  <si>
    <t>'2523</t>
  </si>
  <si>
    <t>Cement, incl. cement clinkers, whether or not coloured</t>
  </si>
  <si>
    <t>'4801</t>
  </si>
  <si>
    <r>
      <t xml:space="preserve">Newsprint as specified in Note 4 to chapter 48, in rolls of a width &gt; 36 cm or in square or </t>
    </r>
    <r>
      <rPr>
        <b/>
        <sz val="8"/>
        <color rgb="FF002B54"/>
        <rFont val="Aptos Narrow"/>
        <family val="2"/>
        <scheme val="minor"/>
      </rPr>
      <t>...</t>
    </r>
  </si>
  <si>
    <t>'9032</t>
  </si>
  <si>
    <r>
      <t xml:space="preserve">Regulating or controlling instruments and apparatus (excl. taps, cocks and valves of heading </t>
    </r>
    <r>
      <rPr>
        <b/>
        <sz val="8"/>
        <color rgb="FF002B54"/>
        <rFont val="Aptos Narrow"/>
        <family val="2"/>
        <scheme val="minor"/>
      </rPr>
      <t>...</t>
    </r>
  </si>
  <si>
    <t>'7606</t>
  </si>
  <si>
    <r>
      <t xml:space="preserve">Plates, sheets and strip, of aluminium, of a thickness of &gt; 0,2 mm (excl. expanded plates, </t>
    </r>
    <r>
      <rPr>
        <b/>
        <sz val="8"/>
        <color rgb="FF002B54"/>
        <rFont val="Aptos Narrow"/>
        <family val="2"/>
        <scheme val="minor"/>
      </rPr>
      <t>...</t>
    </r>
  </si>
  <si>
    <t>'0602</t>
  </si>
  <si>
    <r>
      <t xml:space="preserve">Live plants incl. their roots, cuttings and slips; mushroom spawn (excl. bulbs, tubers, tuberous </t>
    </r>
    <r>
      <rPr>
        <b/>
        <sz val="8"/>
        <color rgb="FF002B54"/>
        <rFont val="Aptos Narrow"/>
        <family val="2"/>
        <scheme val="minor"/>
      </rPr>
      <t>...</t>
    </r>
  </si>
  <si>
    <t>'3824</t>
  </si>
  <si>
    <r>
      <t xml:space="preserve">Prepared binders for foundry moulds or cores; chemical products and preparations for the chemical </t>
    </r>
    <r>
      <rPr>
        <b/>
        <sz val="8"/>
        <color rgb="FF002B54"/>
        <rFont val="Aptos Narrow"/>
        <family val="2"/>
        <scheme val="minor"/>
      </rPr>
      <t>...</t>
    </r>
  </si>
  <si>
    <t>'8543</t>
  </si>
  <si>
    <r>
      <t xml:space="preserve">Electrical machines and apparatus, having individual functions, n.e.s. in chapter 85 and parts </t>
    </r>
    <r>
      <rPr>
        <b/>
        <sz val="8"/>
        <color rgb="FF002B54"/>
        <rFont val="Aptos Narrow"/>
        <family val="2"/>
        <scheme val="minor"/>
      </rPr>
      <t>...</t>
    </r>
  </si>
  <si>
    <t>'2208</t>
  </si>
  <si>
    <r>
      <t xml:space="preserve">Undenatured ethyl alcohol of an alcoholic strength of &lt; 80%; spirits, liqueurs and other spirituous </t>
    </r>
    <r>
      <rPr>
        <b/>
        <sz val="8"/>
        <color rgb="FF002B54"/>
        <rFont val="Aptos Narrow"/>
        <family val="2"/>
        <scheme val="minor"/>
      </rPr>
      <t>...</t>
    </r>
  </si>
  <si>
    <t>'4810</t>
  </si>
  <si>
    <r>
      <t xml:space="preserve">Paper and paperboard, coated on one or both sides with kaolin "China clay" or other inorganic </t>
    </r>
    <r>
      <rPr>
        <b/>
        <sz val="8"/>
        <color rgb="FF002B54"/>
        <rFont val="Aptos Narrow"/>
        <family val="2"/>
        <scheme val="minor"/>
      </rPr>
      <t>...</t>
    </r>
  </si>
  <si>
    <t>'8705</t>
  </si>
  <si>
    <r>
      <t xml:space="preserve">Special purpose motor vehicles (other than those principally designed for the transport of </t>
    </r>
    <r>
      <rPr>
        <b/>
        <sz val="8"/>
        <color rgb="FF002B54"/>
        <rFont val="Aptos Narrow"/>
        <family val="2"/>
        <scheme val="minor"/>
      </rPr>
      <t>...</t>
    </r>
  </si>
  <si>
    <t>'8418</t>
  </si>
  <si>
    <r>
      <t xml:space="preserve">Refrigerators, freezers and other refrigerating or freezing equipment, electric or other; heat </t>
    </r>
    <r>
      <rPr>
        <b/>
        <sz val="8"/>
        <color rgb="FF002B54"/>
        <rFont val="Aptos Narrow"/>
        <family val="2"/>
        <scheme val="minor"/>
      </rPr>
      <t>...</t>
    </r>
  </si>
  <si>
    <t>'8471</t>
  </si>
  <si>
    <r>
      <t xml:space="preserve">Automatic data-processing machines and units thereof; magnetic or optical readers, machines </t>
    </r>
    <r>
      <rPr>
        <b/>
        <sz val="8"/>
        <color rgb="FF002B54"/>
        <rFont val="Aptos Narrow"/>
        <family val="2"/>
        <scheme val="minor"/>
      </rPr>
      <t>...</t>
    </r>
  </si>
  <si>
    <t>'8477</t>
  </si>
  <si>
    <r>
      <t xml:space="preserve">Machinery for working rubber or plastics or for the manufacture of products from these materials, </t>
    </r>
    <r>
      <rPr>
        <b/>
        <sz val="8"/>
        <color rgb="FF002B54"/>
        <rFont val="Aptos Narrow"/>
        <family val="2"/>
        <scheme val="minor"/>
      </rPr>
      <t>...</t>
    </r>
  </si>
  <si>
    <t>'3916</t>
  </si>
  <si>
    <r>
      <t xml:space="preserve">Monofilament of which any cross-sectional dimension &gt; 1 mm, rods, sticks and profile shapes, </t>
    </r>
    <r>
      <rPr>
        <b/>
        <sz val="8"/>
        <color rgb="FF002B54"/>
        <rFont val="Aptos Narrow"/>
        <family val="2"/>
        <scheme val="minor"/>
      </rPr>
      <t>...</t>
    </r>
  </si>
  <si>
    <t>'2202</t>
  </si>
  <si>
    <r>
      <t xml:space="preserve">Waters, incl. mineral waters and aerated waters, containing added sugar or other sweetening </t>
    </r>
    <r>
      <rPr>
        <b/>
        <sz val="8"/>
        <color rgb="FF002B54"/>
        <rFont val="Aptos Narrow"/>
        <family val="2"/>
        <scheme val="minor"/>
      </rPr>
      <t>...</t>
    </r>
  </si>
  <si>
    <t>'7209</t>
  </si>
  <si>
    <r>
      <t xml:space="preserve">Flat-rolled products of iron or non-alloy steel, of a width of &gt;= 600 mm, cold-rolled "cold-reduced", </t>
    </r>
    <r>
      <rPr>
        <b/>
        <sz val="8"/>
        <color rgb="FF002B54"/>
        <rFont val="Aptos Narrow"/>
        <family val="2"/>
        <scheme val="minor"/>
      </rPr>
      <t>...</t>
    </r>
  </si>
  <si>
    <t>'0707</t>
  </si>
  <si>
    <t>Cucumbers and gherkins, fresh or chilled</t>
  </si>
  <si>
    <t>'2103</t>
  </si>
  <si>
    <r>
      <t xml:space="preserve">Sauce and preparations therefor; mixed condiments and mixed seasonings; mustard flour and meal, </t>
    </r>
    <r>
      <rPr>
        <b/>
        <sz val="8"/>
        <color rgb="FF002B54"/>
        <rFont val="Aptos Narrow"/>
        <family val="2"/>
        <scheme val="minor"/>
      </rPr>
      <t>...</t>
    </r>
  </si>
  <si>
    <t>'7604</t>
  </si>
  <si>
    <t>Bars, rods and profiles, of aluminium, n.e.s.</t>
  </si>
  <si>
    <t>'3822</t>
  </si>
  <si>
    <r>
      <t xml:space="preserve">Diagnostic or laboratory reagents on a backing, prepared diagnostic or laboratory reagents </t>
    </r>
    <r>
      <rPr>
        <b/>
        <sz val="8"/>
        <color rgb="FF002B54"/>
        <rFont val="Aptos Narrow"/>
        <family val="2"/>
        <scheme val="minor"/>
      </rPr>
      <t>...</t>
    </r>
  </si>
  <si>
    <t>'3907</t>
  </si>
  <si>
    <r>
      <t xml:space="preserve">Polyacetals, other polyethers and epoxide resins, in primary forms; polycarbonates, alkyd resins, </t>
    </r>
    <r>
      <rPr>
        <b/>
        <sz val="8"/>
        <color rgb="FF002B54"/>
        <rFont val="Aptos Narrow"/>
        <family val="2"/>
        <scheme val="minor"/>
      </rPr>
      <t>...</t>
    </r>
  </si>
  <si>
    <t>'4811</t>
  </si>
  <si>
    <r>
      <t xml:space="preserve">Paper, paperboard, cellulose wadding and webs of cellulose fibres, coated, impregnated, covered, </t>
    </r>
    <r>
      <rPr>
        <b/>
        <sz val="8"/>
        <color rgb="FF002B54"/>
        <rFont val="Aptos Narrow"/>
        <family val="2"/>
        <scheme val="minor"/>
      </rPr>
      <t>...</t>
    </r>
  </si>
  <si>
    <t>'0103</t>
  </si>
  <si>
    <t>Live swine</t>
  </si>
  <si>
    <t>'2703</t>
  </si>
  <si>
    <t>Peat, incl. peat litter, whether or not agglomerated</t>
  </si>
  <si>
    <t>'4412</t>
  </si>
  <si>
    <r>
      <t xml:space="preserve">Plywood, veneered panel and similar laminated wood (excl. sheets of compressed wood, cellular </t>
    </r>
    <r>
      <rPr>
        <b/>
        <sz val="8"/>
        <color rgb="FF002B54"/>
        <rFont val="Aptos Narrow"/>
        <family val="2"/>
        <scheme val="minor"/>
      </rPr>
      <t>...</t>
    </r>
  </si>
  <si>
    <t>'2008</t>
  </si>
  <si>
    <r>
      <t xml:space="preserve">Fruits, nuts and other edible parts of plants, prepared or preserved, whether or not containing </t>
    </r>
    <r>
      <rPr>
        <b/>
        <sz val="8"/>
        <color rgb="FF002B54"/>
        <rFont val="Aptos Narrow"/>
        <family val="2"/>
        <scheme val="minor"/>
      </rPr>
      <t>...</t>
    </r>
  </si>
  <si>
    <t>'0701</t>
  </si>
  <si>
    <t>Potatoes, fresh or chilled</t>
  </si>
  <si>
    <t>'1004</t>
  </si>
  <si>
    <t>Oats</t>
  </si>
  <si>
    <t>'8466</t>
  </si>
  <si>
    <r>
      <t xml:space="preserve">Parts and accessories suitable for use solely or principally with the machines of headings </t>
    </r>
    <r>
      <rPr>
        <b/>
        <sz val="8"/>
        <color rgb="FF002B54"/>
        <rFont val="Aptos Narrow"/>
        <family val="2"/>
        <scheme val="minor"/>
      </rPr>
      <t>...</t>
    </r>
  </si>
  <si>
    <t>'4016</t>
  </si>
  <si>
    <t>Articles of vulcanised rubber (excl. hard rubber), n.e.s.</t>
  </si>
  <si>
    <t>'3206</t>
  </si>
  <si>
    <r>
      <t xml:space="preserve">Inorganic or mineral colouring matter, n.e.s.; preparations based on inorganic or mineral colouring </t>
    </r>
    <r>
      <rPr>
        <b/>
        <sz val="8"/>
        <color rgb="FF002B54"/>
        <rFont val="Aptos Narrow"/>
        <family val="2"/>
        <scheme val="minor"/>
      </rPr>
      <t>...</t>
    </r>
  </si>
  <si>
    <t>'4411</t>
  </si>
  <si>
    <r>
      <t xml:space="preserve">Fibreboard of wood or other ligneous materials, whether or not agglomerated with resins or </t>
    </r>
    <r>
      <rPr>
        <b/>
        <sz val="8"/>
        <color rgb="FF002B54"/>
        <rFont val="Aptos Narrow"/>
        <family val="2"/>
        <scheme val="minor"/>
      </rPr>
      <t>...</t>
    </r>
  </si>
  <si>
    <t>'6807</t>
  </si>
  <si>
    <t>Articles of asphalt or of similar materials, e.g. petroleum bitumen or coal tar pitch</t>
  </si>
  <si>
    <t>'8701</t>
  </si>
  <si>
    <t>Tractors (other than tractors of heading 8709)</t>
  </si>
  <si>
    <t>'3305</t>
  </si>
  <si>
    <t>Preparations for use on the hair</t>
  </si>
  <si>
    <t>'0702</t>
  </si>
  <si>
    <t>Tomatoes, fresh or chilled</t>
  </si>
  <si>
    <t>'1904</t>
  </si>
  <si>
    <r>
      <t xml:space="preserve">Prepared foods obtained by the swelling or roasting of cereals or cereal products, e.g. corn </t>
    </r>
    <r>
      <rPr>
        <b/>
        <sz val="8"/>
        <color rgb="FF002B54"/>
        <rFont val="Aptos Narrow"/>
        <family val="2"/>
        <scheme val="minor"/>
      </rPr>
      <t>...</t>
    </r>
  </si>
  <si>
    <t>'7318</t>
  </si>
  <si>
    <r>
      <t xml:space="preserve">Screws, bolts, nuts, coach screws, screw hooks, rivets, cotters, cotter pins, washers, incl. </t>
    </r>
    <r>
      <rPr>
        <b/>
        <sz val="8"/>
        <color rgb="FF002B54"/>
        <rFont val="Aptos Narrow"/>
        <family val="2"/>
        <scheme val="minor"/>
      </rPr>
      <t>...</t>
    </r>
  </si>
  <si>
    <t>'1702</t>
  </si>
  <si>
    <r>
      <t xml:space="preserve">Other sugars, incl. chemically pure lactose, maltose, glucose and fructose, in solid form; </t>
    </r>
    <r>
      <rPr>
        <b/>
        <sz val="8"/>
        <color rgb="FF002B54"/>
        <rFont val="Aptos Narrow"/>
        <family val="2"/>
        <scheme val="minor"/>
      </rPr>
      <t>...</t>
    </r>
  </si>
  <si>
    <t>'4005</t>
  </si>
  <si>
    <r>
      <t xml:space="preserve">Compounded rubber, unvulcanised, in primary forms or in plates, sheets or strip (excl. mixtures </t>
    </r>
    <r>
      <rPr>
        <b/>
        <sz val="8"/>
        <color rgb="FF002B54"/>
        <rFont val="Aptos Narrow"/>
        <family val="2"/>
        <scheme val="minor"/>
      </rPr>
      <t>...</t>
    </r>
  </si>
  <si>
    <t>'3402</t>
  </si>
  <si>
    <r>
      <t xml:space="preserve">Organic surface-active agents (excl. soap); surface-active preparations, washing preparations, </t>
    </r>
    <r>
      <rPr>
        <b/>
        <sz val="8"/>
        <color rgb="FF002B54"/>
        <rFont val="Aptos Narrow"/>
        <family val="2"/>
        <scheme val="minor"/>
      </rPr>
      <t>...</t>
    </r>
  </si>
  <si>
    <t>'3902</t>
  </si>
  <si>
    <t>Polymers of propylene or of other olefins, in primary forms</t>
  </si>
  <si>
    <t>'1104</t>
  </si>
  <si>
    <r>
      <t xml:space="preserve">Cereal grains otherwise worked, e.g. hulled, rolled, flaked, pearled, sliced or kibbled; germ </t>
    </r>
    <r>
      <rPr>
        <b/>
        <sz val="8"/>
        <color rgb="FF002B54"/>
        <rFont val="Aptos Narrow"/>
        <family val="2"/>
        <scheme val="minor"/>
      </rPr>
      <t>...</t>
    </r>
  </si>
  <si>
    <t>'7801</t>
  </si>
  <si>
    <t>Unwrought lead :</t>
  </si>
  <si>
    <t>'4421</t>
  </si>
  <si>
    <t>Other articles of wood, n.e.s.</t>
  </si>
  <si>
    <t>'8606</t>
  </si>
  <si>
    <r>
      <t xml:space="preserve">Railway or tramway goods vans and wagons (excl. self-propelled and luggage vans and post office </t>
    </r>
    <r>
      <rPr>
        <b/>
        <sz val="8"/>
        <color rgb="FF002B54"/>
        <rFont val="Aptos Narrow"/>
        <family val="2"/>
        <scheme val="minor"/>
      </rPr>
      <t>...</t>
    </r>
  </si>
  <si>
    <t>'9027</t>
  </si>
  <si>
    <r>
      <t xml:space="preserve">Instruments and apparatus for physical or chemical analysis, e.g. polarimeters, refractometers, </t>
    </r>
    <r>
      <rPr>
        <b/>
        <sz val="8"/>
        <color rgb="FF002B54"/>
        <rFont val="Aptos Narrow"/>
        <family val="2"/>
        <scheme val="minor"/>
      </rPr>
      <t>...</t>
    </r>
  </si>
  <si>
    <t>'0713</t>
  </si>
  <si>
    <t>Dried leguminous vegetables, shelled, whether or not skinned or split</t>
  </si>
  <si>
    <t>'7304</t>
  </si>
  <si>
    <t>Tubes, pipes and hollow profiles, seamless, of iron or steel (excl. products of cast iron)</t>
  </si>
  <si>
    <t>'1605</t>
  </si>
  <si>
    <t>Crustaceans, molluscs and other aquatic invertebrates, prepared or preserved (excl. smoked)</t>
  </si>
  <si>
    <t>'8473</t>
  </si>
  <si>
    <r>
      <t xml:space="preserve">Parts and accessories (other than covers, carrying cases and the like) suitable for use solely </t>
    </r>
    <r>
      <rPr>
        <b/>
        <sz val="8"/>
        <color rgb="FF002B54"/>
        <rFont val="Aptos Narrow"/>
        <family val="2"/>
        <scheme val="minor"/>
      </rPr>
      <t>...</t>
    </r>
  </si>
  <si>
    <t>'1502</t>
  </si>
  <si>
    <t>Fats of bovine animals, sheep or goats (excl. oil and oleostearin)</t>
  </si>
  <si>
    <t>'7112</t>
  </si>
  <si>
    <r>
      <t xml:space="preserve">Waste and scrap of precious metal or of metal clad with precious metal; other waste and scrap </t>
    </r>
    <r>
      <rPr>
        <b/>
        <sz val="8"/>
        <color rgb="FF002B54"/>
        <rFont val="Aptos Narrow"/>
        <family val="2"/>
        <scheme val="minor"/>
      </rPr>
      <t>...</t>
    </r>
  </si>
  <si>
    <t>'3401</t>
  </si>
  <si>
    <r>
      <t xml:space="preserve">Soap; organic surface-active products and preparations for use as soap, in the form of bars, </t>
    </r>
    <r>
      <rPr>
        <b/>
        <sz val="8"/>
        <color rgb="FF002B54"/>
        <rFont val="Aptos Narrow"/>
        <family val="2"/>
        <scheme val="minor"/>
      </rPr>
      <t>...</t>
    </r>
  </si>
  <si>
    <t>'9406</t>
  </si>
  <si>
    <t>Prefabricated buildings, whether or not complete or already assembled</t>
  </si>
  <si>
    <t>'8526</t>
  </si>
  <si>
    <t>Radar apparatus, radio navigational aid apparatus and radio remote control apparatus</t>
  </si>
  <si>
    <t>'7207</t>
  </si>
  <si>
    <t>Semi-finished products of iron or non-alloy steel</t>
  </si>
  <si>
    <t>'8512</t>
  </si>
  <si>
    <r>
      <t xml:space="preserve">Electrical lighting or signalling equipment (excl. lamps of heading 8539), windscreen wipers, </t>
    </r>
    <r>
      <rPr>
        <b/>
        <sz val="8"/>
        <color rgb="FF002B54"/>
        <rFont val="Aptos Narrow"/>
        <family val="2"/>
        <scheme val="minor"/>
      </rPr>
      <t>...</t>
    </r>
  </si>
  <si>
    <t>'2005</t>
  </si>
  <si>
    <r>
      <t xml:space="preserve">Other vegetables prepared or preserved otherwise than by vinegar or acetic acid, not frozen </t>
    </r>
    <r>
      <rPr>
        <b/>
        <sz val="8"/>
        <color rgb="FF002B54"/>
        <rFont val="Aptos Narrow"/>
        <family val="2"/>
        <scheme val="minor"/>
      </rPr>
      <t>...</t>
    </r>
  </si>
  <si>
    <t>'7616</t>
  </si>
  <si>
    <t>Articles of aluminium, n.e.s.</t>
  </si>
  <si>
    <t>'4901</t>
  </si>
  <si>
    <r>
      <t xml:space="preserve">Printed books, brochures and similar printed matter, whether or not in single sheets (excl. </t>
    </r>
    <r>
      <rPr>
        <b/>
        <sz val="8"/>
        <color rgb="FF002B54"/>
        <rFont val="Aptos Narrow"/>
        <family val="2"/>
        <scheme val="minor"/>
      </rPr>
      <t>...</t>
    </r>
  </si>
  <si>
    <t>'4408</t>
  </si>
  <si>
    <r>
      <t xml:space="preserve">Sheets for veneering, incl. those obtained by slicing laminated wood, for plywood or for other </t>
    </r>
    <r>
      <rPr>
        <b/>
        <sz val="8"/>
        <color rgb="FF002B54"/>
        <rFont val="Aptos Narrow"/>
        <family val="2"/>
        <scheme val="minor"/>
      </rPr>
      <t>...</t>
    </r>
  </si>
  <si>
    <t>'1518</t>
  </si>
  <si>
    <r>
      <t xml:space="preserve">Animal or vegetable fats and oils and their fractions, boiled, oxidised, dehydrated, sulphurised, </t>
    </r>
    <r>
      <rPr>
        <b/>
        <sz val="8"/>
        <color rgb="FF002B54"/>
        <rFont val="Aptos Narrow"/>
        <family val="2"/>
        <scheme val="minor"/>
      </rPr>
      <t>...</t>
    </r>
  </si>
  <si>
    <t>'0811</t>
  </si>
  <si>
    <r>
      <t xml:space="preserve">Fruit and nuts, uncooked or cooked by steaming or boiling in water, frozen, whether or not </t>
    </r>
    <r>
      <rPr>
        <b/>
        <sz val="8"/>
        <color rgb="FF002B54"/>
        <rFont val="Aptos Narrow"/>
        <family val="2"/>
        <scheme val="minor"/>
      </rPr>
      <t>...</t>
    </r>
  </si>
  <si>
    <t>'8474</t>
  </si>
  <si>
    <r>
      <t xml:space="preserve">Machinery for sorting, screening, separating, washing, crushing, grinding, mixing or kneading </t>
    </r>
    <r>
      <rPr>
        <b/>
        <sz val="8"/>
        <color rgb="FF002B54"/>
        <rFont val="Aptos Narrow"/>
        <family val="2"/>
        <scheme val="minor"/>
      </rPr>
      <t>...</t>
    </r>
  </si>
  <si>
    <t>'7213</t>
  </si>
  <si>
    <t>Bars and rods of iron or non-alloy steel, hot-rolled, in irregularly wound coils</t>
  </si>
  <si>
    <t>'7404</t>
  </si>
  <si>
    <r>
      <t xml:space="preserve">Waste and scrap, of copper (excluding ingots or other similar unwrought shapes, of remelted </t>
    </r>
    <r>
      <rPr>
        <b/>
        <sz val="8"/>
        <color rgb="FF002B54"/>
        <rFont val="Aptos Narrow"/>
        <family val="2"/>
        <scheme val="minor"/>
      </rPr>
      <t>...</t>
    </r>
  </si>
  <si>
    <t>'7202</t>
  </si>
  <si>
    <t>Ferro-alloys</t>
  </si>
  <si>
    <t>'8301</t>
  </si>
  <si>
    <r>
      <t xml:space="preserve">Padlocks and locks "key, combination or electrically operated", of base metal; clasps and frames </t>
    </r>
    <r>
      <rPr>
        <b/>
        <sz val="8"/>
        <color rgb="FF002B54"/>
        <rFont val="Aptos Narrow"/>
        <family val="2"/>
        <scheme val="minor"/>
      </rPr>
      <t>...</t>
    </r>
  </si>
  <si>
    <t>'0304</t>
  </si>
  <si>
    <t>Fish fillets and other fish meat, whether or not minced, fresh, chilled or frozen</t>
  </si>
  <si>
    <t>'2804</t>
  </si>
  <si>
    <t>Hydrogen, rare gases and other non-metals</t>
  </si>
  <si>
    <t>'4823</t>
  </si>
  <si>
    <r>
      <t xml:space="preserve">Paper, paperboard, cellulose wadding and webs of cellulose fibres, in strips or rolls of a </t>
    </r>
    <r>
      <rPr>
        <b/>
        <sz val="8"/>
        <color rgb="FF002B54"/>
        <rFont val="Aptos Narrow"/>
        <family val="2"/>
        <scheme val="minor"/>
      </rPr>
      <t>...</t>
    </r>
  </si>
  <si>
    <t>'8542</t>
  </si>
  <si>
    <t>Electronic integrated circuits; parts thereof</t>
  </si>
  <si>
    <t>'3904</t>
  </si>
  <si>
    <t>Polymers of vinyl chloride or of other halogenated olefins, in primary forms</t>
  </si>
  <si>
    <t>'8501</t>
  </si>
  <si>
    <t>Electric motors and generators (excl. generating sets)</t>
  </si>
  <si>
    <t>'2807</t>
  </si>
  <si>
    <t>Sulphuric acid; oleum</t>
  </si>
  <si>
    <t>'8424</t>
  </si>
  <si>
    <r>
      <t xml:space="preserve">Mechanical appliances, whether or not hand-operated, for projecting, dispersing or spraying </t>
    </r>
    <r>
      <rPr>
        <b/>
        <sz val="8"/>
        <color rgb="FF002B54"/>
        <rFont val="Aptos Narrow"/>
        <family val="2"/>
        <scheme val="minor"/>
      </rPr>
      <t>...</t>
    </r>
  </si>
  <si>
    <t>'4911</t>
  </si>
  <si>
    <t>Printed matter, incl. printed pictures and photographs, n.e.s.</t>
  </si>
  <si>
    <t>'9015</t>
  </si>
  <si>
    <r>
      <t xml:space="preserve">Surveying, incl. photogrammetrical surveying, hydrographic, oceanographic, hydrological, meteorological </t>
    </r>
    <r>
      <rPr>
        <b/>
        <sz val="8"/>
        <color rgb="FF002B54"/>
        <rFont val="Aptos Narrow"/>
        <family val="2"/>
        <scheme val="minor"/>
      </rPr>
      <t>...</t>
    </r>
  </si>
  <si>
    <t>'2601</t>
  </si>
  <si>
    <t>Iron ores and concentrates, incl. roasted iron pyrites</t>
  </si>
  <si>
    <t>'7019</t>
  </si>
  <si>
    <r>
      <t xml:space="preserve">Glass fibres, incl. glass wool, and articles thereof (excl. mineral wools and articles thereof, </t>
    </r>
    <r>
      <rPr>
        <b/>
        <sz val="8"/>
        <color rgb="FF002B54"/>
        <rFont val="Aptos Narrow"/>
        <family val="2"/>
        <scheme val="minor"/>
      </rPr>
      <t>...</t>
    </r>
  </si>
  <si>
    <t>'3208</t>
  </si>
  <si>
    <r>
      <t xml:space="preserve">Paints and varnishes, incl. enamels and lacquers, based on synthetic polymers or chemically </t>
    </r>
    <r>
      <rPr>
        <b/>
        <sz val="8"/>
        <color rgb="FF002B54"/>
        <rFont val="Aptos Narrow"/>
        <family val="2"/>
        <scheme val="minor"/>
      </rPr>
      <t>...</t>
    </r>
  </si>
  <si>
    <t>'7216</t>
  </si>
  <si>
    <t>Angles, shapes and sections of iron or non-alloy steel, n.e.s.</t>
  </si>
  <si>
    <t>'9506</t>
  </si>
  <si>
    <r>
      <t xml:space="preserve">Articles and equipment for general physical exercise, gymnastics, athletics, other sports, </t>
    </r>
    <r>
      <rPr>
        <b/>
        <sz val="8"/>
        <color rgb="FF002B54"/>
        <rFont val="Aptos Narrow"/>
        <family val="2"/>
        <scheme val="minor"/>
      </rPr>
      <t>...</t>
    </r>
  </si>
  <si>
    <t>'7227</t>
  </si>
  <si>
    <t>Bars and rods of alloy steel other than stainless, hot-rolled, in irregularly wound coils</t>
  </si>
  <si>
    <t>'0307</t>
  </si>
  <si>
    <r>
      <t xml:space="preserve">Molluscs, fit for human consumption, even smoked, whether in shell or not, live, fresh, chilled, </t>
    </r>
    <r>
      <rPr>
        <b/>
        <sz val="8"/>
        <color rgb="FF002B54"/>
        <rFont val="Aptos Narrow"/>
        <family val="2"/>
        <scheme val="minor"/>
      </rPr>
      <t>...</t>
    </r>
  </si>
  <si>
    <t>'8430</t>
  </si>
  <si>
    <r>
      <t xml:space="preserve">Moving, grading, levelling, scraping, excavating, tamping, compacting, extracting or boring </t>
    </r>
    <r>
      <rPr>
        <b/>
        <sz val="8"/>
        <color rgb="FF002B54"/>
        <rFont val="Aptos Narrow"/>
        <family val="2"/>
        <scheme val="minor"/>
      </rPr>
      <t>...</t>
    </r>
  </si>
  <si>
    <t>'2918</t>
  </si>
  <si>
    <r>
      <t xml:space="preserve">Carboxylic acids with additional oxygen function and their anhydrides, halides, peroxides and </t>
    </r>
    <r>
      <rPr>
        <b/>
        <sz val="8"/>
        <color rgb="FF002B54"/>
        <rFont val="Aptos Narrow"/>
        <family val="2"/>
        <scheme val="minor"/>
      </rPr>
      <t>...</t>
    </r>
  </si>
  <si>
    <t>'8536</t>
  </si>
  <si>
    <r>
      <t xml:space="preserve">Electrical apparatus for switching or protecting electrical circuits, or for making connections </t>
    </r>
    <r>
      <rPr>
        <b/>
        <sz val="8"/>
        <color rgb="FF002B54"/>
        <rFont val="Aptos Narrow"/>
        <family val="2"/>
        <scheme val="minor"/>
      </rPr>
      <t>...</t>
    </r>
  </si>
  <si>
    <t>'7214</t>
  </si>
  <si>
    <r>
      <t xml:space="preserve">Bars and rods, of iron or non-alloy steel, not further worked than forged, hot-rolled, hot-drawn </t>
    </r>
    <r>
      <rPr>
        <b/>
        <sz val="8"/>
        <color rgb="FF002B54"/>
        <rFont val="Aptos Narrow"/>
        <family val="2"/>
        <scheme val="minor"/>
      </rPr>
      <t>...</t>
    </r>
  </si>
  <si>
    <t>'3919</t>
  </si>
  <si>
    <r>
      <t xml:space="preserve">Self-adhesive plates, sheets, film, foil, tape, strip and other flat shapes, of plastics, whether </t>
    </r>
    <r>
      <rPr>
        <b/>
        <sz val="8"/>
        <color rgb="FF002B54"/>
        <rFont val="Aptos Narrow"/>
        <family val="2"/>
        <scheme val="minor"/>
      </rPr>
      <t>...</t>
    </r>
  </si>
  <si>
    <t>'1005</t>
  </si>
  <si>
    <t>Maize or corn</t>
  </si>
  <si>
    <t>'8515</t>
  </si>
  <si>
    <r>
      <t xml:space="preserve">Electric, incl. electrically heated gas, laser or other light or photon beam, ultrasonic, electron </t>
    </r>
    <r>
      <rPr>
        <b/>
        <sz val="8"/>
        <color rgb="FF002B54"/>
        <rFont val="Aptos Narrow"/>
        <family val="2"/>
        <scheme val="minor"/>
      </rPr>
      <t>...</t>
    </r>
  </si>
  <si>
    <t>'6810</t>
  </si>
  <si>
    <t>Articles of cement, concrete or artificial stone, whether or not reinforced</t>
  </si>
  <si>
    <t>'7211</t>
  </si>
  <si>
    <r>
      <t xml:space="preserve">Flat-rolled products of iron or non-alloy steel, of a width of &lt; 600 mm, hot-rolled or cold-rolled </t>
    </r>
    <r>
      <rPr>
        <b/>
        <sz val="8"/>
        <color rgb="FF002B54"/>
        <rFont val="Aptos Narrow"/>
        <family val="2"/>
        <scheme val="minor"/>
      </rPr>
      <t>...</t>
    </r>
  </si>
  <si>
    <t>'8503</t>
  </si>
  <si>
    <r>
      <t xml:space="preserve">Parts suitable for use solely or principally with electric motors and generators, electric </t>
    </r>
    <r>
      <rPr>
        <b/>
        <sz val="8"/>
        <color rgb="FF002B54"/>
        <rFont val="Aptos Narrow"/>
        <family val="2"/>
        <scheme val="minor"/>
      </rPr>
      <t>...</t>
    </r>
  </si>
  <si>
    <t>'8207</t>
  </si>
  <si>
    <r>
      <t xml:space="preserve">Tools, interchangeable, for hand tools, whether or not power-operated, or for machine tools </t>
    </r>
    <r>
      <rPr>
        <b/>
        <sz val="8"/>
        <color rgb="FF002B54"/>
        <rFont val="Aptos Narrow"/>
        <family val="2"/>
        <scheme val="minor"/>
      </rPr>
      <t>...</t>
    </r>
  </si>
  <si>
    <t>'1107</t>
  </si>
  <si>
    <t>Malt, whether or not roasted</t>
  </si>
  <si>
    <t>'8482</t>
  </si>
  <si>
    <t>Ball or roller bearings (excl. steel balls of heading 7326); parts thereof</t>
  </si>
  <si>
    <t>'0810</t>
  </si>
  <si>
    <r>
      <t xml:space="preserve">Fresh strawberries, raspberries, blackberries, back, white or red currants, gooseberries and </t>
    </r>
    <r>
      <rPr>
        <b/>
        <sz val="8"/>
        <color rgb="FF002B54"/>
        <rFont val="Aptos Narrow"/>
        <family val="2"/>
        <scheme val="minor"/>
      </rPr>
      <t>...</t>
    </r>
  </si>
  <si>
    <t>'2803</t>
  </si>
  <si>
    <t>Carbon "carbon blacks and other forms of carbon", n.e.s.</t>
  </si>
  <si>
    <t>'7110</t>
  </si>
  <si>
    <r>
      <t xml:space="preserve">Platinum, incl. palladium, rhodium, iridium, osmium and ruthenium, unwrought or in semi-manufactured </t>
    </r>
    <r>
      <rPr>
        <b/>
        <sz val="8"/>
        <color rgb="FF002B54"/>
        <rFont val="Aptos Narrow"/>
        <family val="2"/>
        <scheme val="minor"/>
      </rPr>
      <t>...</t>
    </r>
  </si>
  <si>
    <t>'9026</t>
  </si>
  <si>
    <r>
      <t xml:space="preserve">Instruments and apparatus for measuring or checking the flow, level, pressure or other variables </t>
    </r>
    <r>
      <rPr>
        <b/>
        <sz val="8"/>
        <color rgb="FF002B54"/>
        <rFont val="Aptos Narrow"/>
        <family val="2"/>
        <scheme val="minor"/>
      </rPr>
      <t>...</t>
    </r>
  </si>
  <si>
    <t>'8529</t>
  </si>
  <si>
    <r>
      <t xml:space="preserve">Parts suitable for use solely or principally with flat panel display modules, transmission </t>
    </r>
    <r>
      <rPr>
        <b/>
        <sz val="8"/>
        <color rgb="FF002B54"/>
        <rFont val="Aptos Narrow"/>
        <family val="2"/>
        <scheme val="minor"/>
      </rPr>
      <t>...</t>
    </r>
  </si>
  <si>
    <t>'2620</t>
  </si>
  <si>
    <r>
      <t xml:space="preserve">Slag, ash and residues containing metals, arsenic or their compounds (excl. those from the </t>
    </r>
    <r>
      <rPr>
        <b/>
        <sz val="8"/>
        <color rgb="FF002B54"/>
        <rFont val="Aptos Narrow"/>
        <family val="2"/>
        <scheme val="minor"/>
      </rPr>
      <t>...</t>
    </r>
  </si>
  <si>
    <t>'8710</t>
  </si>
  <si>
    <r>
      <t xml:space="preserve">Tanks and other armoured fighting vehicles, motorised, whether or not fitted with weapons, </t>
    </r>
    <r>
      <rPr>
        <b/>
        <sz val="8"/>
        <color rgb="FF002B54"/>
        <rFont val="Aptos Narrow"/>
        <family val="2"/>
        <scheme val="minor"/>
      </rPr>
      <t>...</t>
    </r>
  </si>
  <si>
    <t>'3307</t>
  </si>
  <si>
    <r>
      <t xml:space="preserve">Shaving preparations, incl. pre-shave and aftershave products, personal deodorants, bath and </t>
    </r>
    <r>
      <rPr>
        <b/>
        <sz val="8"/>
        <color rgb="FF002B54"/>
        <rFont val="Aptos Narrow"/>
        <family val="2"/>
        <scheme val="minor"/>
      </rPr>
      <t>...</t>
    </r>
  </si>
  <si>
    <t>'9030</t>
  </si>
  <si>
    <r>
      <t xml:space="preserve">Oscilloscopes, spectrum analysers and other instruments and apparatus for measuring or checking </t>
    </r>
    <r>
      <rPr>
        <b/>
        <sz val="8"/>
        <color rgb="FF002B54"/>
        <rFont val="Aptos Narrow"/>
        <family val="2"/>
        <scheme val="minor"/>
      </rPr>
      <t>...</t>
    </r>
  </si>
  <si>
    <t>'4704</t>
  </si>
  <si>
    <t>Chemical wood pulp, sulphite (excl. dissolving grades)</t>
  </si>
  <si>
    <t>'8516</t>
  </si>
  <si>
    <r>
      <t xml:space="preserve">Electric instantaneous or storage water heaters and immersion heaters; electric space-heating </t>
    </r>
    <r>
      <rPr>
        <b/>
        <sz val="8"/>
        <color rgb="FF002B54"/>
        <rFont val="Aptos Narrow"/>
        <family val="2"/>
        <scheme val="minor"/>
      </rPr>
      <t>...</t>
    </r>
  </si>
  <si>
    <t>'2104</t>
  </si>
  <si>
    <r>
      <t xml:space="preserve">Soups and broths and preparations therefor; food preparations consisting of finely homogenised </t>
    </r>
    <r>
      <rPr>
        <b/>
        <sz val="8"/>
        <color rgb="FF002B54"/>
        <rFont val="Aptos Narrow"/>
        <family val="2"/>
        <scheme val="minor"/>
      </rPr>
      <t>...</t>
    </r>
  </si>
  <si>
    <t>'3909</t>
  </si>
  <si>
    <t>Amino-resins, phenolic resins and polyurethanes, in primary forms</t>
  </si>
  <si>
    <t>'1205</t>
  </si>
  <si>
    <t>Rape or colza seeds, whether or not broken</t>
  </si>
  <si>
    <t>'2701</t>
  </si>
  <si>
    <t>Coal; briquettes, ovoids and similar solid fuels manufactured from coal</t>
  </si>
  <si>
    <t>'8607</t>
  </si>
  <si>
    <t>Parts of railway or tramway locomotives or rolling stock, n.e.s.</t>
  </si>
  <si>
    <t>'7228</t>
  </si>
  <si>
    <r>
      <t xml:space="preserve">Other bars and rods of alloy steel other than stainless, angles, shapes and sections of alloy </t>
    </r>
    <r>
      <rPr>
        <b/>
        <sz val="8"/>
        <color rgb="FF002B54"/>
        <rFont val="Aptos Narrow"/>
        <family val="2"/>
        <scheme val="minor"/>
      </rPr>
      <t>...</t>
    </r>
  </si>
  <si>
    <t>'3006</t>
  </si>
  <si>
    <t>Pharmaceutical preparations and products of subheadings 3006.10.10 to 3006.93.00</t>
  </si>
  <si>
    <t>'8538</t>
  </si>
  <si>
    <r>
      <t xml:space="preserve">Parts suitable for use solely or principally with the apparatus of heading 8535, 8536 or 8537, </t>
    </r>
    <r>
      <rPr>
        <b/>
        <sz val="8"/>
        <color rgb="FF002B54"/>
        <rFont val="Aptos Narrow"/>
        <family val="2"/>
        <scheme val="minor"/>
      </rPr>
      <t>...</t>
    </r>
  </si>
  <si>
    <t>'7217</t>
  </si>
  <si>
    <t>Wire of iron or non-alloy steel, in coils (excl. bars and rods)</t>
  </si>
  <si>
    <t>'8541</t>
  </si>
  <si>
    <r>
      <t xml:space="preserve">Semiconductor devices "e.g. diodes, transistors, semiconductor-based transducers"; photosensitive </t>
    </r>
    <r>
      <rPr>
        <b/>
        <sz val="8"/>
        <color rgb="FF002B54"/>
        <rFont val="Aptos Narrow"/>
        <family val="2"/>
        <scheme val="minor"/>
      </rPr>
      <t>...</t>
    </r>
  </si>
  <si>
    <t>'3906</t>
  </si>
  <si>
    <t>Acrylic polymers, in primary forms</t>
  </si>
  <si>
    <t>'8425</t>
  </si>
  <si>
    <t>Pulley tackle and hoists (other than skip hoists); winches and capstans; jacks</t>
  </si>
  <si>
    <t>'4403</t>
  </si>
  <si>
    <r>
      <t xml:space="preserve">Wood in the rough, whether or not stripped of bark or sapwood, or roughly squared (excl. rough-cut </t>
    </r>
    <r>
      <rPr>
        <b/>
        <sz val="8"/>
        <color rgb="FF002B54"/>
        <rFont val="Aptos Narrow"/>
        <family val="2"/>
        <scheme val="minor"/>
      </rPr>
      <t>...</t>
    </r>
  </si>
  <si>
    <t>'2517</t>
  </si>
  <si>
    <r>
      <t xml:space="preserve">Pebbles, gravel, broken or crushed stone, for concrete aggregates, for road metalling or for </t>
    </r>
    <r>
      <rPr>
        <b/>
        <sz val="8"/>
        <color rgb="FF002B54"/>
        <rFont val="Aptos Narrow"/>
        <family val="2"/>
        <scheme val="minor"/>
      </rPr>
      <t>...</t>
    </r>
  </si>
  <si>
    <t>'2102</t>
  </si>
  <si>
    <r>
      <t xml:space="preserve">Yeasts, active or inactive; other dead single-cell micro-organisms, prepared baking powders </t>
    </r>
    <r>
      <rPr>
        <b/>
        <sz val="8"/>
        <color rgb="FF002B54"/>
        <rFont val="Aptos Narrow"/>
        <family val="2"/>
        <scheme val="minor"/>
      </rPr>
      <t>...</t>
    </r>
  </si>
  <si>
    <t>'5903</t>
  </si>
  <si>
    <r>
      <t xml:space="preserve">Textile fabrics impregnated, coated, covered or laminated with plastics (excl. tyre cord fabric </t>
    </r>
    <r>
      <rPr>
        <b/>
        <sz val="8"/>
        <color rgb="FF002B54"/>
        <rFont val="Aptos Narrow"/>
        <family val="2"/>
        <scheme val="minor"/>
      </rPr>
      <t>...</t>
    </r>
  </si>
  <si>
    <t>'8707</t>
  </si>
  <si>
    <r>
      <t xml:space="preserve">Bodies, incl. cabs, for tractors, motor vehicles for the transport of ten or more persons, </t>
    </r>
    <r>
      <rPr>
        <b/>
        <sz val="8"/>
        <color rgb="FF002B54"/>
        <rFont val="Aptos Narrow"/>
        <family val="2"/>
        <scheme val="minor"/>
      </rPr>
      <t>...</t>
    </r>
  </si>
  <si>
    <t>'7309</t>
  </si>
  <si>
    <r>
      <t xml:space="preserve">Reservoirs, tanks, vats and similar containers, of iron or steel, for any material "other than </t>
    </r>
    <r>
      <rPr>
        <b/>
        <sz val="8"/>
        <color rgb="FF002B54"/>
        <rFont val="Aptos Narrow"/>
        <family val="2"/>
        <scheme val="minor"/>
      </rPr>
      <t>...</t>
    </r>
  </si>
  <si>
    <t>'1101</t>
  </si>
  <si>
    <t>Wheat or meslin flour</t>
  </si>
  <si>
    <t>'8903</t>
  </si>
  <si>
    <t>Yachts and other vessels for pleasure or sports; rowing boats and canoes</t>
  </si>
  <si>
    <t>'1507</t>
  </si>
  <si>
    <t>Soya-bean oil and its fractions, whether or not refined (excl. chemically modified)</t>
  </si>
  <si>
    <t>'8309</t>
  </si>
  <si>
    <r>
      <t xml:space="preserve">Stoppers, caps and lids, incl. crown corks, screw caps and pouring stoppers, capsules for bottles, </t>
    </r>
    <r>
      <rPr>
        <b/>
        <sz val="8"/>
        <color rgb="FF002B54"/>
        <rFont val="Aptos Narrow"/>
        <family val="2"/>
        <scheme val="minor"/>
      </rPr>
      <t>...</t>
    </r>
  </si>
  <si>
    <t>'1103</t>
  </si>
  <si>
    <t>Cereal groats, meal and pellets</t>
  </si>
  <si>
    <t>'1902</t>
  </si>
  <si>
    <r>
      <t xml:space="preserve">Pasta, whether or not cooked or stuffed with meat or other substances or otherwise prepared, </t>
    </r>
    <r>
      <rPr>
        <b/>
        <sz val="8"/>
        <color rgb="FF002B54"/>
        <rFont val="Aptos Narrow"/>
        <family val="2"/>
        <scheme val="minor"/>
      </rPr>
      <t>...</t>
    </r>
  </si>
  <si>
    <t>'2829</t>
  </si>
  <si>
    <t>Chlorates and perchlorates; bromates and perbromates; iodates and periodates</t>
  </si>
  <si>
    <t>'4821</t>
  </si>
  <si>
    <t>Paper or paperboard labels of all kinds, whether or not printed</t>
  </si>
  <si>
    <t>'9019</t>
  </si>
  <si>
    <r>
      <t xml:space="preserve">Mechano-therapy appliances; massage apparatus; psychological aptitude-testing apparatus; ozone </t>
    </r>
    <r>
      <rPr>
        <b/>
        <sz val="8"/>
        <color rgb="FF002B54"/>
        <rFont val="Aptos Narrow"/>
        <family val="2"/>
        <scheme val="minor"/>
      </rPr>
      <t>...</t>
    </r>
  </si>
  <si>
    <t>'3406</t>
  </si>
  <si>
    <t>Candles, tapers and the like</t>
  </si>
  <si>
    <t>'0206</t>
  </si>
  <si>
    <r>
      <t xml:space="preserve">Edible offal of bovine animals, swine, sheep, goats, horses, asses, mules or hinnies, fresh, </t>
    </r>
    <r>
      <rPr>
        <b/>
        <sz val="8"/>
        <color rgb="FF002B54"/>
        <rFont val="Aptos Narrow"/>
        <family val="2"/>
        <scheme val="minor"/>
      </rPr>
      <t>...</t>
    </r>
  </si>
  <si>
    <t>'7411</t>
  </si>
  <si>
    <t>Copper tubes and pipes</t>
  </si>
  <si>
    <t>'2707</t>
  </si>
  <si>
    <r>
      <t xml:space="preserve">Oils and other products of the distillation of high temperature coal tar; similar products </t>
    </r>
    <r>
      <rPr>
        <b/>
        <sz val="8"/>
        <color rgb="FF002B54"/>
        <rFont val="Aptos Narrow"/>
        <family val="2"/>
        <scheme val="minor"/>
      </rPr>
      <t>...</t>
    </r>
  </si>
  <si>
    <t>'3209</t>
  </si>
  <si>
    <t>'0710</t>
  </si>
  <si>
    <t>Vegetables, uncooked or cooked by steaming or boiling in water, frozen</t>
  </si>
  <si>
    <t>'4409</t>
  </si>
  <si>
    <r>
      <t xml:space="preserve">Wood, incl. strips and friezes for parquet flooring, not assembled, continuously shaped "tongued, </t>
    </r>
    <r>
      <rPr>
        <b/>
        <sz val="8"/>
        <color rgb="FF002B54"/>
        <rFont val="Aptos Narrow"/>
        <family val="2"/>
        <scheme val="minor"/>
      </rPr>
      <t>...</t>
    </r>
  </si>
  <si>
    <t>'2304</t>
  </si>
  <si>
    <t>'1207</t>
  </si>
  <si>
    <r>
      <t xml:space="preserve">Other oil seeds and oleaginous fruits, whether or not broken (excl. edible nuts, olives, soya </t>
    </r>
    <r>
      <rPr>
        <b/>
        <sz val="8"/>
        <color rgb="FF002B54"/>
        <rFont val="Aptos Narrow"/>
        <family val="2"/>
        <scheme val="minor"/>
      </rPr>
      <t>...</t>
    </r>
  </si>
  <si>
    <t>'8711</t>
  </si>
  <si>
    <r>
      <t xml:space="preserve">Motorcycles, incl. mopeds, and cycles fitted with an auxiliary motor, with or without side-cars; </t>
    </r>
    <r>
      <rPr>
        <b/>
        <sz val="8"/>
        <color rgb="FF002B54"/>
        <rFont val="Aptos Narrow"/>
        <family val="2"/>
        <scheme val="minor"/>
      </rPr>
      <t>...</t>
    </r>
  </si>
  <si>
    <t>'1517</t>
  </si>
  <si>
    <r>
      <t xml:space="preserve">Margarine, other edible mixtures or preparations of animal or vegetable fats or oils and edible </t>
    </r>
    <r>
      <rPr>
        <b/>
        <sz val="8"/>
        <color rgb="FF002B54"/>
        <rFont val="Aptos Narrow"/>
        <family val="2"/>
        <scheme val="minor"/>
      </rPr>
      <t>...</t>
    </r>
  </si>
  <si>
    <t>'1003</t>
  </si>
  <si>
    <t>Barley</t>
  </si>
  <si>
    <t>'2501</t>
  </si>
  <si>
    <r>
      <t xml:space="preserve">Salts, incl. table salt and denatured salt, and pure sodium chloride, whether or not in aqueous </t>
    </r>
    <r>
      <rPr>
        <b/>
        <sz val="8"/>
        <color rgb="FF002B54"/>
        <rFont val="Aptos Narrow"/>
        <family val="2"/>
        <scheme val="minor"/>
      </rPr>
      <t>...</t>
    </r>
  </si>
  <si>
    <t>'8534</t>
  </si>
  <si>
    <t>Printed circuits</t>
  </si>
  <si>
    <t>'7320</t>
  </si>
  <si>
    <r>
      <t xml:space="preserve">Springs and leaves for springs, of iron or steel (excl. clock and watch springs, springs for </t>
    </r>
    <r>
      <rPr>
        <b/>
        <sz val="8"/>
        <color rgb="FF002B54"/>
        <rFont val="Aptos Narrow"/>
        <family val="2"/>
        <scheme val="minor"/>
      </rPr>
      <t>...</t>
    </r>
  </si>
  <si>
    <t>'3214</t>
  </si>
  <si>
    <r>
      <t xml:space="preserve">Glaziers' putty, grafting putty, resin cements, caulking compounds and other mastics; painters' </t>
    </r>
    <r>
      <rPr>
        <b/>
        <sz val="8"/>
        <color rgb="FF002B54"/>
        <rFont val="Aptos Narrow"/>
        <family val="2"/>
        <scheme val="minor"/>
      </rPr>
      <t>...</t>
    </r>
  </si>
  <si>
    <t>'9402</t>
  </si>
  <si>
    <r>
      <t xml:space="preserve">Medical, surgical, dental or veterinary furniture, e.g. operating tables, examination tables, </t>
    </r>
    <r>
      <rPr>
        <b/>
        <sz val="8"/>
        <color rgb="FF002B54"/>
        <rFont val="Aptos Narrow"/>
        <family val="2"/>
        <scheme val="minor"/>
      </rPr>
      <t>...</t>
    </r>
  </si>
  <si>
    <t>'7504</t>
  </si>
  <si>
    <t>Powders and flakes, of nickel (excluding nickel oxide sinters)</t>
  </si>
  <si>
    <t>'7321</t>
  </si>
  <si>
    <r>
      <t xml:space="preserve">Stoves, ranges, grates, cookers, incl. those with subsidiary boilers for central heating, barbecues, </t>
    </r>
    <r>
      <rPr>
        <b/>
        <sz val="8"/>
        <color rgb="FF002B54"/>
        <rFont val="Aptos Narrow"/>
        <family val="2"/>
        <scheme val="minor"/>
      </rPr>
      <t>...</t>
    </r>
  </si>
  <si>
    <t>'3924</t>
  </si>
  <si>
    <r>
      <t xml:space="preserve">Tableware, kitchenware, other household articles and toilet articles, of plastics (excl. baths, </t>
    </r>
    <r>
      <rPr>
        <b/>
        <sz val="8"/>
        <color rgb="FF002B54"/>
        <rFont val="Aptos Narrow"/>
        <family val="2"/>
        <scheme val="minor"/>
      </rPr>
      <t>...</t>
    </r>
  </si>
  <si>
    <t>'8438</t>
  </si>
  <si>
    <r>
      <t xml:space="preserve">Machinery, not specified or included elsewhere in this chapter, for the industrial preparation </t>
    </r>
    <r>
      <rPr>
        <b/>
        <sz val="8"/>
        <color rgb="FF002B54"/>
        <rFont val="Aptos Narrow"/>
        <family val="2"/>
        <scheme val="minor"/>
      </rPr>
      <t>...</t>
    </r>
  </si>
  <si>
    <t>'8465</t>
  </si>
  <si>
    <r>
      <t xml:space="preserve">Machine tools, incl. machines for nailing, stapling, glueing or otherwise assembling, for working </t>
    </r>
    <r>
      <rPr>
        <b/>
        <sz val="8"/>
        <color rgb="FF002B54"/>
        <rFont val="Aptos Narrow"/>
        <family val="2"/>
        <scheme val="minor"/>
      </rPr>
      <t>...</t>
    </r>
  </si>
  <si>
    <t>'4009</t>
  </si>
  <si>
    <r>
      <t xml:space="preserve">Tubes, pipes and hoses, of vulcanised rubber other than hard rubber, with or without their </t>
    </r>
    <r>
      <rPr>
        <b/>
        <sz val="8"/>
        <color rgb="FF002B54"/>
        <rFont val="Aptos Narrow"/>
        <family val="2"/>
        <scheme val="minor"/>
      </rPr>
      <t>...</t>
    </r>
  </si>
  <si>
    <t>'1214</t>
  </si>
  <si>
    <r>
      <t xml:space="preserve">Swedes, mangolds, fodder roots, hay, alfalfa, clover, sainfoin, forage kale, lupines, vetches </t>
    </r>
    <r>
      <rPr>
        <b/>
        <sz val="8"/>
        <color rgb="FF002B54"/>
        <rFont val="Aptos Narrow"/>
        <family val="2"/>
        <scheme val="minor"/>
      </rPr>
      <t>...</t>
    </r>
  </si>
  <si>
    <t>'4803</t>
  </si>
  <si>
    <r>
      <t xml:space="preserve">Toilet or facial tissue stock, towel or napkin stock and similar paper for household or sanitary </t>
    </r>
    <r>
      <rPr>
        <b/>
        <sz val="8"/>
        <color rgb="FF002B54"/>
        <rFont val="Aptos Narrow"/>
        <family val="2"/>
        <scheme val="minor"/>
      </rPr>
      <t>...</t>
    </r>
  </si>
  <si>
    <t>'2801</t>
  </si>
  <si>
    <t>Fluorine, chlorine, bromine and iodine</t>
  </si>
  <si>
    <t>'4401</t>
  </si>
  <si>
    <r>
      <t xml:space="preserve">Fuel wood, in logs, billets, twigs, faggots or similar forms; wood in chips or particles; sawdust </t>
    </r>
    <r>
      <rPr>
        <b/>
        <sz val="8"/>
        <color rgb="FF002B54"/>
        <rFont val="Aptos Narrow"/>
        <family val="2"/>
        <scheme val="minor"/>
      </rPr>
      <t>...</t>
    </r>
  </si>
  <si>
    <t>'7322</t>
  </si>
  <si>
    <r>
      <t xml:space="preserve">Radiators for central heating, non-electrically heated, and parts thereof, of iron or steel; </t>
    </r>
    <r>
      <rPr>
        <b/>
        <sz val="8"/>
        <color rgb="FF002B54"/>
        <rFont val="Aptos Narrow"/>
        <family val="2"/>
        <scheme val="minor"/>
      </rPr>
      <t>...</t>
    </r>
  </si>
  <si>
    <t>'8523</t>
  </si>
  <si>
    <r>
      <t xml:space="preserve">Discs, tapes, solid-state non-volatile storage devices, "smart cards" and other media for the </t>
    </r>
    <r>
      <rPr>
        <b/>
        <sz val="8"/>
        <color rgb="FF002B54"/>
        <rFont val="Aptos Narrow"/>
        <family val="2"/>
        <scheme val="minor"/>
      </rPr>
      <t>...</t>
    </r>
  </si>
  <si>
    <t>'3908</t>
  </si>
  <si>
    <t>Polyamides, in primary forms</t>
  </si>
  <si>
    <t>'6806</t>
  </si>
  <si>
    <r>
      <t xml:space="preserve">Slag-wool, rock-wool and similar mineral wools; exfoliated vermiculite, expanded clays, foamed </t>
    </r>
    <r>
      <rPr>
        <b/>
        <sz val="8"/>
        <color rgb="FF002B54"/>
        <rFont val="Aptos Narrow"/>
        <family val="2"/>
        <scheme val="minor"/>
      </rPr>
      <t>...</t>
    </r>
  </si>
  <si>
    <t>'7113</t>
  </si>
  <si>
    <r>
      <t xml:space="preserve">Articles of jewellery and parts thereof, of precious metal or of metal clad with precious metal </t>
    </r>
    <r>
      <rPr>
        <b/>
        <sz val="8"/>
        <color rgb="FF002B54"/>
        <rFont val="Aptos Narrow"/>
        <family val="2"/>
        <scheme val="minor"/>
      </rPr>
      <t>...</t>
    </r>
  </si>
  <si>
    <t>'0207</t>
  </si>
  <si>
    <r>
      <t xml:space="preserve">Meat and edible offal of fowls of the species Gallus domesticus, ducks, geese, turkeys and </t>
    </r>
    <r>
      <rPr>
        <b/>
        <sz val="8"/>
        <color rgb="FF002B54"/>
        <rFont val="Aptos Narrow"/>
        <family val="2"/>
        <scheme val="minor"/>
      </rPr>
      <t>...</t>
    </r>
  </si>
  <si>
    <t>'3811</t>
  </si>
  <si>
    <r>
      <t xml:space="preserve">Anti-knock preparations, oxidation inhibitors, gum inhibitors, viscosity improvers, anti-corrosive </t>
    </r>
    <r>
      <rPr>
        <b/>
        <sz val="8"/>
        <color rgb="FF002B54"/>
        <rFont val="Aptos Narrow"/>
        <family val="2"/>
        <scheme val="minor"/>
      </rPr>
      <t>...</t>
    </r>
  </si>
  <si>
    <t>'6203</t>
  </si>
  <si>
    <r>
      <t xml:space="preserve">Men's or boys' suits, ensembles, jackets, blazers, trousers, bib and brace overalls, breeches </t>
    </r>
    <r>
      <rPr>
        <b/>
        <sz val="8"/>
        <color rgb="FF002B54"/>
        <rFont val="Aptos Narrow"/>
        <family val="2"/>
        <scheme val="minor"/>
      </rPr>
      <t>...</t>
    </r>
  </si>
  <si>
    <t>'3903</t>
  </si>
  <si>
    <t>Polymers of styrene, in primary forms</t>
  </si>
  <si>
    <t>'3808</t>
  </si>
  <si>
    <r>
      <t xml:space="preserve">Insecticides, rodenticides, fungicides, herbicides, anti-sprouting products and plant-growth </t>
    </r>
    <r>
      <rPr>
        <b/>
        <sz val="8"/>
        <color rgb="FF002B54"/>
        <rFont val="Aptos Narrow"/>
        <family val="2"/>
        <scheme val="minor"/>
      </rPr>
      <t>...</t>
    </r>
  </si>
  <si>
    <t>'8531</t>
  </si>
  <si>
    <r>
      <t xml:space="preserve">Electric sound or visual signalling apparatus, e.g. bells, sirens, indicator panels, burglar </t>
    </r>
    <r>
      <rPr>
        <b/>
        <sz val="8"/>
        <color rgb="FF002B54"/>
        <rFont val="Aptos Narrow"/>
        <family val="2"/>
        <scheme val="minor"/>
      </rPr>
      <t>...</t>
    </r>
  </si>
  <si>
    <t>'0202</t>
  </si>
  <si>
    <t>Meat of bovine animals, frozen</t>
  </si>
  <si>
    <t>'8535</t>
  </si>
  <si>
    <t>'2206</t>
  </si>
  <si>
    <r>
      <t xml:space="preserve">Cider, perry, mead and other fermented beverages and mixtures of fermented beverages and non-alcoholic </t>
    </r>
    <r>
      <rPr>
        <b/>
        <sz val="8"/>
        <color rgb="FF002B54"/>
        <rFont val="Aptos Narrow"/>
        <family val="2"/>
        <scheme val="minor"/>
      </rPr>
      <t>...</t>
    </r>
  </si>
  <si>
    <t>'9014</t>
  </si>
  <si>
    <r>
      <t xml:space="preserve">Direction finding compasses; other navigational instruments and appliances (excl. radio navigational </t>
    </r>
    <r>
      <rPr>
        <b/>
        <sz val="8"/>
        <color rgb="FF002B54"/>
        <rFont val="Aptos Narrow"/>
        <family val="2"/>
        <scheme val="minor"/>
      </rPr>
      <t>...</t>
    </r>
  </si>
  <si>
    <t>'5911</t>
  </si>
  <si>
    <t>Textile products and articles, for technical use, specified in Note 7 to chapter 59</t>
  </si>
  <si>
    <t>'5603</t>
  </si>
  <si>
    <t>Nonwovens, whether or not impregnated, coated, covered or laminated, n.e.s.</t>
  </si>
  <si>
    <t>'2503</t>
  </si>
  <si>
    <t>Sulphur of all kinds (excluding sublimed sulphur, precipitated sulphur and colloidal sulphur)</t>
  </si>
  <si>
    <t>'8403</t>
  </si>
  <si>
    <r>
      <t xml:space="preserve">Central heating boilers, non-electric; parts thereof (excl. vapour generating boilers and superheated </t>
    </r>
    <r>
      <rPr>
        <b/>
        <sz val="8"/>
        <color rgb="FF002B54"/>
        <rFont val="Aptos Narrow"/>
        <family val="2"/>
        <scheme val="minor"/>
      </rPr>
      <t>...</t>
    </r>
  </si>
  <si>
    <t>'3922</t>
  </si>
  <si>
    <r>
      <t xml:space="preserve">Baths, shower-baths, sinks, washbasins, bidets, lavatory pans, seats and covers, flushing cisterns </t>
    </r>
    <r>
      <rPr>
        <b/>
        <sz val="8"/>
        <color rgb="FF002B54"/>
        <rFont val="Aptos Narrow"/>
        <family val="2"/>
        <scheme val="minor"/>
      </rPr>
      <t>...</t>
    </r>
  </si>
  <si>
    <t>'0210</t>
  </si>
  <si>
    <r>
      <t xml:space="preserve">Meat and edible offal, salted, in brine, dried or smoked; edible flours and meals of meat or </t>
    </r>
    <r>
      <rPr>
        <b/>
        <sz val="8"/>
        <color rgb="FF002B54"/>
        <rFont val="Aptos Narrow"/>
        <family val="2"/>
        <scheme val="minor"/>
      </rPr>
      <t>...</t>
    </r>
  </si>
  <si>
    <t>'2817</t>
  </si>
  <si>
    <t>Zinc oxide; zinc peroxide</t>
  </si>
  <si>
    <t>'8507</t>
  </si>
  <si>
    <r>
      <t xml:space="preserve">Electric accumulators, incl. separators therefor, whether or not square or rectangular; parts </t>
    </r>
    <r>
      <rPr>
        <b/>
        <sz val="8"/>
        <color rgb="FF002B54"/>
        <rFont val="Aptos Narrow"/>
        <family val="2"/>
        <scheme val="minor"/>
      </rPr>
      <t>...</t>
    </r>
  </si>
  <si>
    <t>'6802</t>
  </si>
  <si>
    <r>
      <t xml:space="preserve">Monumental or building stone, natural (excl. slate), worked, and articles; mosaic cubes etc. </t>
    </r>
    <r>
      <rPr>
        <b/>
        <sz val="8"/>
        <color rgb="FF002B54"/>
        <rFont val="Aptos Narrow"/>
        <family val="2"/>
        <scheme val="minor"/>
      </rPr>
      <t>...</t>
    </r>
  </si>
  <si>
    <t>'9701</t>
  </si>
  <si>
    <r>
      <t xml:space="preserve">Paintings, e.g. oil paintings, watercolours and pastels, and drawings executed entirely by </t>
    </r>
    <r>
      <rPr>
        <b/>
        <sz val="8"/>
        <color rgb="FF002B54"/>
        <rFont val="Aptos Narrow"/>
        <family val="2"/>
        <scheme val="minor"/>
      </rPr>
      <t>...</t>
    </r>
  </si>
  <si>
    <t>'2009</t>
  </si>
  <si>
    <r>
      <t xml:space="preserve">Fruit juices, incl. grape must, and vegetable juices, unfermented, not containing added spirit, </t>
    </r>
    <r>
      <rPr>
        <b/>
        <sz val="8"/>
        <color rgb="FF002B54"/>
        <rFont val="Aptos Narrow"/>
        <family val="2"/>
        <scheme val="minor"/>
      </rPr>
      <t>...</t>
    </r>
  </si>
  <si>
    <t>'4415</t>
  </si>
  <si>
    <r>
      <t xml:space="preserve">Packing cases, boxes, crates, drums and similar packings, of wood; cable-drums of wood; pallets, </t>
    </r>
    <r>
      <rPr>
        <b/>
        <sz val="8"/>
        <color rgb="FF002B54"/>
        <rFont val="Aptos Narrow"/>
        <family val="2"/>
        <scheme val="minor"/>
      </rPr>
      <t>...</t>
    </r>
  </si>
  <si>
    <t>'8605</t>
  </si>
  <si>
    <r>
      <t xml:space="preserve">Railway or tramway passenger coaches, luggage vans, post office coaches and other special purpose </t>
    </r>
    <r>
      <rPr>
        <b/>
        <sz val="8"/>
        <color rgb="FF002B54"/>
        <rFont val="Aptos Narrow"/>
        <family val="2"/>
        <scheme val="minor"/>
      </rPr>
      <t>...</t>
    </r>
  </si>
  <si>
    <t>'2715</t>
  </si>
  <si>
    <r>
      <t xml:space="preserve">Bituminous mastics, cut-backs and other bituminous mixtures based on natural asphalt, on natural </t>
    </r>
    <r>
      <rPr>
        <b/>
        <sz val="8"/>
        <color rgb="FF002B54"/>
        <rFont val="Aptos Narrow"/>
        <family val="2"/>
        <scheme val="minor"/>
      </rPr>
      <t>...</t>
    </r>
  </si>
  <si>
    <t>'2207</t>
  </si>
  <si>
    <r>
      <t xml:space="preserve">Undenatured ethyl alcohol of an alcoholic strength of &gt;= 80%; ethyl alcohol and other spirits, </t>
    </r>
    <r>
      <rPr>
        <b/>
        <sz val="8"/>
        <color rgb="FF002B54"/>
        <rFont val="Aptos Narrow"/>
        <family val="2"/>
        <scheme val="minor"/>
      </rPr>
      <t>...</t>
    </r>
  </si>
  <si>
    <t>'0706</t>
  </si>
  <si>
    <r>
      <t xml:space="preserve">Carrots, turnips, salad beetroot, salsify, celeriac, radishes and similar edible roots, fresh </t>
    </r>
    <r>
      <rPr>
        <b/>
        <sz val="8"/>
        <color rgb="FF002B54"/>
        <rFont val="Aptos Narrow"/>
        <family val="2"/>
        <scheme val="minor"/>
      </rPr>
      <t>...</t>
    </r>
  </si>
  <si>
    <t>'7307</t>
  </si>
  <si>
    <t>Tube or pipe fittings "e.g. couplings, elbows, sleeves", of iron or steel</t>
  </si>
  <si>
    <t>'2203</t>
  </si>
  <si>
    <t>Beer made from malt</t>
  </si>
  <si>
    <t>'0511</t>
  </si>
  <si>
    <t>Animal products n.e.s.; dead animals of all types, unfit for human consumption</t>
  </si>
  <si>
    <t>'4707</t>
  </si>
  <si>
    <t>Recovered "waste and scrap" paper or paperboard (excl. paper wool)</t>
  </si>
  <si>
    <t>'8439</t>
  </si>
  <si>
    <r>
      <t xml:space="preserve">Machinery for making pulp of fibrous cellulosic material or for making or finishing paper or </t>
    </r>
    <r>
      <rPr>
        <b/>
        <sz val="8"/>
        <color rgb="FF002B54"/>
        <rFont val="Aptos Narrow"/>
        <family val="2"/>
        <scheme val="minor"/>
      </rPr>
      <t>...</t>
    </r>
  </si>
  <si>
    <t>'0603</t>
  </si>
  <si>
    <r>
      <t xml:space="preserve">Cut flowers and flower buds of a kind suitable for bouquets or for ornamental purposes, fresh, </t>
    </r>
    <r>
      <rPr>
        <b/>
        <sz val="8"/>
        <color rgb="FF002B54"/>
        <rFont val="Aptos Narrow"/>
        <family val="2"/>
        <scheme val="minor"/>
      </rPr>
      <t>...</t>
    </r>
  </si>
  <si>
    <t>'6805</t>
  </si>
  <si>
    <r>
      <t xml:space="preserve">Natural or artificial abrasive powder or grain, on a base of textile material, paper, paperboard </t>
    </r>
    <r>
      <rPr>
        <b/>
        <sz val="8"/>
        <color rgb="FF002B54"/>
        <rFont val="Aptos Narrow"/>
        <family val="2"/>
        <scheme val="minor"/>
      </rPr>
      <t>...</t>
    </r>
  </si>
  <si>
    <t>'9306</t>
  </si>
  <si>
    <r>
      <t xml:space="preserve">Bombs, grenades, torpedos, mines, missiles, cartridges and other ammunition and projectiles </t>
    </r>
    <r>
      <rPr>
        <b/>
        <sz val="8"/>
        <color rgb="FF002B54"/>
        <rFont val="Aptos Narrow"/>
        <family val="2"/>
        <scheme val="minor"/>
      </rPr>
      <t>...</t>
    </r>
  </si>
  <si>
    <t>'7314</t>
  </si>
  <si>
    <r>
      <t xml:space="preserve">Cloth, incl. endless bands, grill, netting and fencing, of iron or steel wire, expanded metal </t>
    </r>
    <r>
      <rPr>
        <b/>
        <sz val="8"/>
        <color rgb="FF002B54"/>
        <rFont val="Aptos Narrow"/>
        <family val="2"/>
        <scheme val="minor"/>
      </rPr>
      <t>...</t>
    </r>
  </si>
  <si>
    <t>'8426</t>
  </si>
  <si>
    <r>
      <t xml:space="preserve">Ships' derricks; cranes, incl. cable cranes (excl. wheel-mounted cranes and vehicle cranes </t>
    </r>
    <r>
      <rPr>
        <b/>
        <sz val="8"/>
        <color rgb="FF002B54"/>
        <rFont val="Aptos Narrow"/>
        <family val="2"/>
        <scheme val="minor"/>
      </rPr>
      <t>...</t>
    </r>
  </si>
  <si>
    <t>'3504</t>
  </si>
  <si>
    <r>
      <t xml:space="preserve">Peptones and their derivatives; other protein substances and their derivatives, n.e.s.; hide </t>
    </r>
    <r>
      <rPr>
        <b/>
        <sz val="8"/>
        <color rgb="FF002B54"/>
        <rFont val="Aptos Narrow"/>
        <family val="2"/>
        <scheme val="minor"/>
      </rPr>
      <t>...</t>
    </r>
  </si>
  <si>
    <t>'2712</t>
  </si>
  <si>
    <r>
      <t xml:space="preserve">Petroleum jelly, paraffin wax, micro- crystalline petroleum wax, slack wax, ozokerite, lignite </t>
    </r>
    <r>
      <rPr>
        <b/>
        <sz val="8"/>
        <color rgb="FF002B54"/>
        <rFont val="Aptos Narrow"/>
        <family val="2"/>
        <scheme val="minor"/>
      </rPr>
      <t>...</t>
    </r>
  </si>
  <si>
    <t>'2529</t>
  </si>
  <si>
    <t>Feldspar; leucite, nepheline and nepheline syenite; fluorspar</t>
  </si>
  <si>
    <t>'1204</t>
  </si>
  <si>
    <t>Linseed, whether or not broken</t>
  </si>
  <si>
    <t>'3817</t>
  </si>
  <si>
    <r>
      <t xml:space="preserve">Mixed alkylbenzenes and mixed alkylnaphthalenes produced by the alkylation of benzene and naphthalene </t>
    </r>
    <r>
      <rPr>
        <b/>
        <sz val="8"/>
        <color rgb="FF002B54"/>
        <rFont val="Aptos Narrow"/>
        <family val="2"/>
        <scheme val="minor"/>
      </rPr>
      <t>...</t>
    </r>
  </si>
  <si>
    <t>'3601</t>
  </si>
  <si>
    <t>Propellent powders</t>
  </si>
  <si>
    <t>'7205</t>
  </si>
  <si>
    <r>
      <t xml:space="preserve">Granules and powders of pig iron, spiegeleisen, iron or steel (excl. granules and powders of </t>
    </r>
    <r>
      <rPr>
        <b/>
        <sz val="8"/>
        <color rgb="FF002B54"/>
        <rFont val="Aptos Narrow"/>
        <family val="2"/>
        <scheme val="minor"/>
      </rPr>
      <t>...</t>
    </r>
  </si>
  <si>
    <t>'4202</t>
  </si>
  <si>
    <r>
      <t xml:space="preserve">Trunks, suitcases, vanity cases, executive-cases, briefcases, school satchels, spectacle cases, </t>
    </r>
    <r>
      <rPr>
        <b/>
        <sz val="8"/>
        <color rgb="FF002B54"/>
        <rFont val="Aptos Narrow"/>
        <family val="2"/>
        <scheme val="minor"/>
      </rPr>
      <t>...</t>
    </r>
  </si>
  <si>
    <t>'9022</t>
  </si>
  <si>
    <r>
      <t xml:space="preserve">Apparatus based on the use of X-rays or of alpha, beta, gamma or other ionising radiation, </t>
    </r>
    <r>
      <rPr>
        <b/>
        <sz val="8"/>
        <color rgb="FF002B54"/>
        <rFont val="Aptos Narrow"/>
        <family val="2"/>
        <scheme val="minor"/>
      </rPr>
      <t>...</t>
    </r>
  </si>
  <si>
    <t>'6815</t>
  </si>
  <si>
    <r>
      <t xml:space="preserve">Articles of stone or of other mineral substances, incl. carbon fibres, articles of carbon fibres </t>
    </r>
    <r>
      <rPr>
        <b/>
        <sz val="8"/>
        <color rgb="FF002B54"/>
        <rFont val="Aptos Narrow"/>
        <family val="2"/>
        <scheme val="minor"/>
      </rPr>
      <t>...</t>
    </r>
  </si>
  <si>
    <t>'2909</t>
  </si>
  <si>
    <r>
      <t xml:space="preserve">Ethers, ether-alcohols, ether-phenols, ether-alcohol-phenols, alcohol peroxides, ether peroxides, </t>
    </r>
    <r>
      <rPr>
        <b/>
        <sz val="8"/>
        <color rgb="FF002B54"/>
        <rFont val="Aptos Narrow"/>
        <family val="2"/>
        <scheme val="minor"/>
      </rPr>
      <t>...</t>
    </r>
  </si>
  <si>
    <t>'3403</t>
  </si>
  <si>
    <r>
      <t xml:space="preserve">Lubricant preparations, incl. cutting-oil preparations, bolt or nut release preparations, anti-rust </t>
    </r>
    <r>
      <rPr>
        <b/>
        <sz val="8"/>
        <color rgb="FF002B54"/>
        <rFont val="Aptos Narrow"/>
        <family val="2"/>
        <scheme val="minor"/>
      </rPr>
      <t>...</t>
    </r>
  </si>
  <si>
    <t>'8462</t>
  </si>
  <si>
    <r>
      <t xml:space="preserve">Machine tools, incl. presses, for working metal by forging, hammering or die forging (excl. </t>
    </r>
    <r>
      <rPr>
        <b/>
        <sz val="8"/>
        <color rgb="FF002B54"/>
        <rFont val="Aptos Narrow"/>
        <family val="2"/>
        <scheme val="minor"/>
      </rPr>
      <t>...</t>
    </r>
  </si>
  <si>
    <t>'8454</t>
  </si>
  <si>
    <r>
      <t xml:space="preserve">Converters, ladles, ingot moulds and casting machines of a kind used in metallurgy or in metal </t>
    </r>
    <r>
      <rPr>
        <b/>
        <sz val="8"/>
        <color rgb="FF002B54"/>
        <rFont val="Aptos Narrow"/>
        <family val="2"/>
        <scheme val="minor"/>
      </rPr>
      <t>...</t>
    </r>
  </si>
  <si>
    <t>'1604</t>
  </si>
  <si>
    <t>Prepared or preserved fish; caviar and caviar substitutes prepared from fish eggs</t>
  </si>
  <si>
    <t>'0704</t>
  </si>
  <si>
    <t>Cabbages, cauliflowers, kohlrabi, kale and similar edible brassicas, fresh or chilled</t>
  </si>
  <si>
    <t>'7224</t>
  </si>
  <si>
    <r>
      <t xml:space="preserve">Steel, alloy, other than stainless, in ingots or other primary forms, semi-finished products </t>
    </r>
    <r>
      <rPr>
        <b/>
        <sz val="8"/>
        <color rgb="FF002B54"/>
        <rFont val="Aptos Narrow"/>
        <family val="2"/>
        <scheme val="minor"/>
      </rPr>
      <t>...</t>
    </r>
  </si>
  <si>
    <t>'2708</t>
  </si>
  <si>
    <t>Pitch and pitch coke, obtained from coal tar or from other mineral tars</t>
  </si>
  <si>
    <t>'1515</t>
  </si>
  <si>
    <r>
      <t xml:space="preserve">Fixed vegetable or microbial fats and oils, incl. jojoba oil, and their fractions, whether </t>
    </r>
    <r>
      <rPr>
        <b/>
        <sz val="8"/>
        <color rgb="FF002B54"/>
        <rFont val="Aptos Narrow"/>
        <family val="2"/>
        <scheme val="minor"/>
      </rPr>
      <t>...</t>
    </r>
  </si>
  <si>
    <t>'8441</t>
  </si>
  <si>
    <r>
      <t xml:space="preserve">Machinery for making up paper pulp, paper or paperboard, incl. cutting machines of all kinds, </t>
    </r>
    <r>
      <rPr>
        <b/>
        <sz val="8"/>
        <color rgb="FF002B54"/>
        <rFont val="Aptos Narrow"/>
        <family val="2"/>
        <scheme val="minor"/>
      </rPr>
      <t>...</t>
    </r>
  </si>
  <si>
    <t>'3506</t>
  </si>
  <si>
    <r>
      <t xml:space="preserve">Prepared glues and other prepared adhesives, n.e.s.; products suitable for use as glues or </t>
    </r>
    <r>
      <rPr>
        <b/>
        <sz val="8"/>
        <color rgb="FF002B54"/>
        <rFont val="Aptos Narrow"/>
        <family val="2"/>
        <scheme val="minor"/>
      </rPr>
      <t>...</t>
    </r>
  </si>
  <si>
    <t>'0604</t>
  </si>
  <si>
    <r>
      <t xml:space="preserve">Foliage, branches and other parts of plants, without flowers or flower buds, and grasses, mosses </t>
    </r>
    <r>
      <rPr>
        <b/>
        <sz val="8"/>
        <color rgb="FF002B54"/>
        <rFont val="Aptos Narrow"/>
        <family val="2"/>
        <scheme val="minor"/>
      </rPr>
      <t>...</t>
    </r>
  </si>
  <si>
    <t>'5402</t>
  </si>
  <si>
    <r>
      <t xml:space="preserve">Synthetic filament yarn, incl. synthetic monofilaments of &lt; 67 decitex (excl. sewing thread </t>
    </r>
    <r>
      <rPr>
        <b/>
        <sz val="8"/>
        <color rgb="FF002B54"/>
        <rFont val="Aptos Narrow"/>
        <family val="2"/>
        <scheme val="minor"/>
      </rPr>
      <t>...</t>
    </r>
  </si>
  <si>
    <t>'3105</t>
  </si>
  <si>
    <r>
      <t xml:space="preserve">Mineral or chemical fertilisers containing two or three of the fertilising elements nitrogen, </t>
    </r>
    <r>
      <rPr>
        <b/>
        <sz val="8"/>
        <color rgb="FF002B54"/>
        <rFont val="Aptos Narrow"/>
        <family val="2"/>
        <scheme val="minor"/>
      </rPr>
      <t>...</t>
    </r>
  </si>
  <si>
    <t>'9028</t>
  </si>
  <si>
    <t>Gas, liquid or electricity supply or production meters, incl. calibrating meters therefor</t>
  </si>
  <si>
    <t>'2007</t>
  </si>
  <si>
    <r>
      <t xml:space="preserve">Jams, fruit jellies, marmalades, fruit or nut purée and fruit or nut pastes, obtained by cooking, </t>
    </r>
    <r>
      <rPr>
        <b/>
        <sz val="8"/>
        <color rgb="FF002B54"/>
        <rFont val="Aptos Narrow"/>
        <family val="2"/>
        <scheme val="minor"/>
      </rPr>
      <t>...</t>
    </r>
  </si>
  <si>
    <t>'8502</t>
  </si>
  <si>
    <t>Electric generating sets and rotary converters</t>
  </si>
  <si>
    <t>'1209</t>
  </si>
  <si>
    <r>
      <t xml:space="preserve">Seeds, fruits and spores, for sowing (excl. leguminous vegetables and sweetcorn, coffee, tea, </t>
    </r>
    <r>
      <rPr>
        <b/>
        <sz val="8"/>
        <color rgb="FF002B54"/>
        <rFont val="Aptos Narrow"/>
        <family val="2"/>
        <scheme val="minor"/>
      </rPr>
      <t>...</t>
    </r>
  </si>
  <si>
    <t>'8105</t>
  </si>
  <si>
    <r>
      <t xml:space="preserve">Cobalt mattes and other intermediate products of cobalt metallurgy; cobalt and articles thereof, </t>
    </r>
    <r>
      <rPr>
        <b/>
        <sz val="8"/>
        <color rgb="FF002B54"/>
        <rFont val="Aptos Narrow"/>
        <family val="2"/>
        <scheme val="minor"/>
      </rPr>
      <t>...</t>
    </r>
  </si>
  <si>
    <t>'3915</t>
  </si>
  <si>
    <t>Waste, parings and scrap, of plastics</t>
  </si>
  <si>
    <t>'3911</t>
  </si>
  <si>
    <r>
      <t xml:space="preserve">Petroleum resins, coumarone-indene resins, polyterpenes, polysulphides, polysulphones and other </t>
    </r>
    <r>
      <rPr>
        <b/>
        <sz val="8"/>
        <color rgb="FF002B54"/>
        <rFont val="Aptos Narrow"/>
        <family val="2"/>
        <scheme val="minor"/>
      </rPr>
      <t>...</t>
    </r>
  </si>
  <si>
    <t>'8487</t>
  </si>
  <si>
    <r>
      <t xml:space="preserve">Machinery parts, n.e.s. in chapter 84 (excl. parts containing electrical connectors, insulators, </t>
    </r>
    <r>
      <rPr>
        <b/>
        <sz val="8"/>
        <color rgb="FF002B54"/>
        <rFont val="Aptos Narrow"/>
        <family val="2"/>
        <scheme val="minor"/>
      </rPr>
      <t>...</t>
    </r>
  </si>
  <si>
    <t>'4010</t>
  </si>
  <si>
    <t>Conveyor or transmission belts or belting, of vulcanised rubber</t>
  </si>
  <si>
    <t>'9404</t>
  </si>
  <si>
    <r>
      <t xml:space="preserve">Mattress supports (excl. spring interiors for seats); articles of bedding and similar furnishing, </t>
    </r>
    <r>
      <rPr>
        <b/>
        <sz val="8"/>
        <color rgb="FF002B54"/>
        <rFont val="Aptos Narrow"/>
        <family val="2"/>
        <scheme val="minor"/>
      </rPr>
      <t>...</t>
    </r>
  </si>
  <si>
    <t>'7503</t>
  </si>
  <si>
    <r>
      <t xml:space="preserve">Waste and scrap, of nickel (excluding ingots or other similar unwrought shapes, of remelted </t>
    </r>
    <r>
      <rPr>
        <b/>
        <sz val="8"/>
        <color rgb="FF002B54"/>
        <rFont val="Aptos Narrow"/>
        <family val="2"/>
        <scheme val="minor"/>
      </rPr>
      <t>...</t>
    </r>
  </si>
  <si>
    <t>'1002</t>
  </si>
  <si>
    <t>Rye</t>
  </si>
  <si>
    <t>'8456</t>
  </si>
  <si>
    <r>
      <t xml:space="preserve">Machine tools for working any material by removal of material, by laser or other light or photon </t>
    </r>
    <r>
      <rPr>
        <b/>
        <sz val="8"/>
        <color rgb="FF002B54"/>
        <rFont val="Aptos Narrow"/>
        <family val="2"/>
        <scheme val="minor"/>
      </rPr>
      <t>...</t>
    </r>
  </si>
  <si>
    <t>'3910</t>
  </si>
  <si>
    <t>Silicones in primary forms</t>
  </si>
  <si>
    <t>'1201</t>
  </si>
  <si>
    <t>Soya beans, whether or not broken</t>
  </si>
  <si>
    <t>'9021</t>
  </si>
  <si>
    <r>
      <t xml:space="preserve">Orthopaedic appliances, incl. crutches, surgical belts and trusses; splints and other fracture </t>
    </r>
    <r>
      <rPr>
        <b/>
        <sz val="8"/>
        <color rgb="FF002B54"/>
        <rFont val="Aptos Narrow"/>
        <family val="2"/>
        <scheme val="minor"/>
      </rPr>
      <t>...</t>
    </r>
  </si>
  <si>
    <t>'3918</t>
  </si>
  <si>
    <r>
      <t xml:space="preserve">Floor coverings of plastics, whether or not self-adhesive, in rolls or in the form of tiles; </t>
    </r>
    <r>
      <rPr>
        <b/>
        <sz val="8"/>
        <color rgb="FF002B54"/>
        <rFont val="Aptos Narrow"/>
        <family val="2"/>
        <scheme val="minor"/>
      </rPr>
      <t>...</t>
    </r>
  </si>
  <si>
    <t>'7010</t>
  </si>
  <si>
    <r>
      <t xml:space="preserve">Carboys, bottles, flasks, jars, pots, phials, ampoules and other containers, of glass, of a </t>
    </r>
    <r>
      <rPr>
        <b/>
        <sz val="8"/>
        <color rgb="FF002B54"/>
        <rFont val="Aptos Narrow"/>
        <family val="2"/>
        <scheme val="minor"/>
      </rPr>
      <t>...</t>
    </r>
  </si>
  <si>
    <t>'2818</t>
  </si>
  <si>
    <t>Artificial corundum, whether or not chemically defined; aluminium oxide; aluminium hydroxide</t>
  </si>
  <si>
    <t>'7102</t>
  </si>
  <si>
    <r>
      <t xml:space="preserve">Diamonds, whether or not worked, but not mounted or set (excl. unmounted stones for pick-up </t>
    </r>
    <r>
      <rPr>
        <b/>
        <sz val="8"/>
        <color rgb="FF002B54"/>
        <rFont val="Aptos Narrow"/>
        <family val="2"/>
        <scheme val="minor"/>
      </rPr>
      <t>...</t>
    </r>
  </si>
  <si>
    <t>'9023</t>
  </si>
  <si>
    <r>
      <t xml:space="preserve">Instruments, apparatus and models designed for demonstrational purposes, e.g. in education </t>
    </r>
    <r>
      <rPr>
        <b/>
        <sz val="8"/>
        <color rgb="FF002B54"/>
        <rFont val="Aptos Narrow"/>
        <family val="2"/>
        <scheme val="minor"/>
      </rPr>
      <t>...</t>
    </r>
  </si>
  <si>
    <t>'8429</t>
  </si>
  <si>
    <r>
      <t xml:space="preserve">Self-propelled bulldozers, angledozers, graders, levellers, scrapers, mechanical shovels, excavators, </t>
    </r>
    <r>
      <rPr>
        <b/>
        <sz val="8"/>
        <color rgb="FF002B54"/>
        <rFont val="Aptos Narrow"/>
        <family val="2"/>
        <scheme val="minor"/>
      </rPr>
      <t>...</t>
    </r>
  </si>
  <si>
    <t>'2401</t>
  </si>
  <si>
    <t>Unmanufactured tobacco; tobacco refuse</t>
  </si>
  <si>
    <t>'0406</t>
  </si>
  <si>
    <t>Cheese and curd</t>
  </si>
  <si>
    <t>'2101</t>
  </si>
  <si>
    <r>
      <t xml:space="preserve">Extracts, essences and concentrates, of coffee, tea or maté and preparations with a basis of </t>
    </r>
    <r>
      <rPr>
        <b/>
        <sz val="8"/>
        <color rgb="FF002B54"/>
        <rFont val="Aptos Narrow"/>
        <family val="2"/>
        <scheme val="minor"/>
      </rPr>
      <t>...</t>
    </r>
  </si>
  <si>
    <t>'8518</t>
  </si>
  <si>
    <r>
      <t xml:space="preserve">Microphones and stands therefor (excl. cordless microphones with built-in transmitter); loudspeakers, </t>
    </r>
    <r>
      <rPr>
        <b/>
        <sz val="8"/>
        <color rgb="FF002B54"/>
        <rFont val="Aptos Narrow"/>
        <family val="2"/>
        <scheme val="minor"/>
      </rPr>
      <t>...</t>
    </r>
  </si>
  <si>
    <t>'4003</t>
  </si>
  <si>
    <t>Reclaimed rubber in primary forms or in plates, sheets or strip</t>
  </si>
  <si>
    <t>'3603</t>
  </si>
  <si>
    <r>
      <t xml:space="preserve">Safety fuses; detonating cords; percussion or detonating caps; igniters; electric detonators </t>
    </r>
    <r>
      <rPr>
        <b/>
        <sz val="8"/>
        <color rgb="FF002B54"/>
        <rFont val="Aptos Narrow"/>
        <family val="2"/>
        <scheme val="minor"/>
      </rPr>
      <t>...</t>
    </r>
  </si>
  <si>
    <t>'0106</t>
  </si>
  <si>
    <r>
      <t xml:space="preserve">Live animals (excl. horses, asses, mules, hinnies, bovine animals, swine, sheep, goats, poultry, </t>
    </r>
    <r>
      <rPr>
        <b/>
        <sz val="8"/>
        <color rgb="FF002B54"/>
        <rFont val="Aptos Narrow"/>
        <family val="2"/>
        <scheme val="minor"/>
      </rPr>
      <t>...</t>
    </r>
  </si>
  <si>
    <t>'2204</t>
  </si>
  <si>
    <r>
      <t xml:space="preserve">Wine of fresh grapes, incl. fortified wines; grape must, partly fermented and of an actual </t>
    </r>
    <r>
      <rPr>
        <b/>
        <sz val="8"/>
        <color rgb="FF002B54"/>
        <rFont val="Aptos Narrow"/>
        <family val="2"/>
        <scheme val="minor"/>
      </rPr>
      <t>...</t>
    </r>
  </si>
  <si>
    <t>'7007</t>
  </si>
  <si>
    <r>
      <t xml:space="preserve">Safety glass, toughened "tempered", laminated safety glass (excl. multiple-walled insulating </t>
    </r>
    <r>
      <rPr>
        <b/>
        <sz val="8"/>
        <color rgb="FF002B54"/>
        <rFont val="Aptos Narrow"/>
        <family val="2"/>
        <scheme val="minor"/>
      </rPr>
      <t>...</t>
    </r>
  </si>
  <si>
    <t>'7317</t>
  </si>
  <si>
    <r>
      <t xml:space="preserve">Nails, tacks, drawing pins, corrugated nails, staples and similar articles of iron or steel, </t>
    </r>
    <r>
      <rPr>
        <b/>
        <sz val="8"/>
        <color rgb="FF002B54"/>
        <rFont val="Aptos Narrow"/>
        <family val="2"/>
        <scheme val="minor"/>
      </rPr>
      <t>...</t>
    </r>
  </si>
  <si>
    <t>'3302</t>
  </si>
  <si>
    <r>
      <t xml:space="preserve">Mixtures of odoriferous substances and mixtures, incl. alcoholic solutions, based on one or </t>
    </r>
    <r>
      <rPr>
        <b/>
        <sz val="8"/>
        <color rgb="FF002B54"/>
        <rFont val="Aptos Narrow"/>
        <family val="2"/>
        <scheme val="minor"/>
      </rPr>
      <t>...</t>
    </r>
  </si>
  <si>
    <t>'8104</t>
  </si>
  <si>
    <r>
      <t xml:space="preserve">Magnesium and articles thereof, n.e.s.; magnesium waste and scrap (excl. ash and residues containing </t>
    </r>
    <r>
      <rPr>
        <b/>
        <sz val="8"/>
        <color rgb="FF002B54"/>
        <rFont val="Aptos Narrow"/>
        <family val="2"/>
        <scheme val="minor"/>
      </rPr>
      <t>...</t>
    </r>
  </si>
  <si>
    <t>'0703</t>
  </si>
  <si>
    <t>Onions, shallots, garlic, leeks and other alliaceous vegetables, fresh or chilled</t>
  </si>
  <si>
    <t>'8530</t>
  </si>
  <si>
    <r>
      <t xml:space="preserve">Electrical signalling, safety or traffic control equipment for railways, tramways, roads, inland </t>
    </r>
    <r>
      <rPr>
        <b/>
        <sz val="8"/>
        <color rgb="FF002B54"/>
        <rFont val="Aptos Narrow"/>
        <family val="2"/>
        <scheme val="minor"/>
      </rPr>
      <t>...</t>
    </r>
  </si>
  <si>
    <t>'4002</t>
  </si>
  <si>
    <r>
      <t xml:space="preserve">Synthetic rubber and factice derived from oils, in primary forms or in plates, sheets or strip; </t>
    </r>
    <r>
      <rPr>
        <b/>
        <sz val="8"/>
        <color rgb="FF002B54"/>
        <rFont val="Aptos Narrow"/>
        <family val="2"/>
        <scheme val="minor"/>
      </rPr>
      <t>...</t>
    </r>
  </si>
  <si>
    <t>'0705</t>
  </si>
  <si>
    <t>Lettuce "Lactuca sativa" and chicory "Cichorium spp.", fresh or chilled</t>
  </si>
  <si>
    <t>'2835</t>
  </si>
  <si>
    <r>
      <t xml:space="preserve">Phosphinates "hypophosphites", phosphonates "phosphites" and phosphates; polyphosphates, whether </t>
    </r>
    <r>
      <rPr>
        <b/>
        <sz val="8"/>
        <color rgb="FF002B54"/>
        <rFont val="Aptos Narrow"/>
        <family val="2"/>
        <scheme val="minor"/>
      </rPr>
      <t>...</t>
    </r>
  </si>
  <si>
    <t>'9305</t>
  </si>
  <si>
    <t>Parts and accessories for weapons and the like of heading 9301 to 9304, n.e.s.</t>
  </si>
  <si>
    <t>'3821</t>
  </si>
  <si>
    <r>
      <t xml:space="preserve">Prepared culture media for the development or maintenance of micro-organisms "incl. viruses </t>
    </r>
    <r>
      <rPr>
        <b/>
        <sz val="8"/>
        <color rgb="FF002B54"/>
        <rFont val="Aptos Narrow"/>
        <family val="2"/>
        <scheme val="minor"/>
      </rPr>
      <t>...</t>
    </r>
  </si>
  <si>
    <t>'0403</t>
  </si>
  <si>
    <r>
      <t xml:space="preserve">Buttermilk, curdled milk and cream, yogurt, kephir and other fermented or acidified milk and </t>
    </r>
    <r>
      <rPr>
        <b/>
        <sz val="8"/>
        <color rgb="FF002B54"/>
        <rFont val="Aptos Narrow"/>
        <family val="2"/>
        <scheme val="minor"/>
      </rPr>
      <t>...</t>
    </r>
  </si>
  <si>
    <t>'2612</t>
  </si>
  <si>
    <t>Uranium or thorium ores and concentrates</t>
  </si>
  <si>
    <t>'1601</t>
  </si>
  <si>
    <t>Sausages and similar products, of meat, offal or blood; food preparations based on these products</t>
  </si>
  <si>
    <t>'7218</t>
  </si>
  <si>
    <r>
      <t xml:space="preserve">Stainless steel in ingots or other primary forms (excl. remelting scrap ingots and products </t>
    </r>
    <r>
      <rPr>
        <b/>
        <sz val="8"/>
        <color rgb="FF002B54"/>
        <rFont val="Aptos Narrow"/>
        <family val="2"/>
        <scheme val="minor"/>
      </rPr>
      <t>...</t>
    </r>
  </si>
  <si>
    <t>'3905</t>
  </si>
  <si>
    <r>
      <t xml:space="preserve">Polymers of vinyl acetate or of other vinyl esters, in primary forms; other vinyl polymers, </t>
    </r>
    <r>
      <rPr>
        <b/>
        <sz val="8"/>
        <color rgb="FF002B54"/>
        <rFont val="Aptos Narrow"/>
        <family val="2"/>
        <scheme val="minor"/>
      </rPr>
      <t>...</t>
    </r>
  </si>
  <si>
    <t>'8443</t>
  </si>
  <si>
    <r>
      <t xml:space="preserve">Printing machinery used for printing by means of plates, cylinders and other printing components </t>
    </r>
    <r>
      <rPr>
        <b/>
        <sz val="8"/>
        <color rgb="FF002B54"/>
        <rFont val="Aptos Narrow"/>
        <family val="2"/>
        <scheme val="minor"/>
      </rPr>
      <t>...</t>
    </r>
  </si>
  <si>
    <t>'0305</t>
  </si>
  <si>
    <r>
      <t xml:space="preserve">Fish, fit for human consumption, dried, salted or in brine; smoked fish, fit for human consumption, </t>
    </r>
    <r>
      <rPr>
        <b/>
        <sz val="8"/>
        <color rgb="FF002B54"/>
        <rFont val="Aptos Narrow"/>
        <family val="2"/>
        <scheme val="minor"/>
      </rPr>
      <t>...</t>
    </r>
  </si>
  <si>
    <t>'9025</t>
  </si>
  <si>
    <r>
      <t xml:space="preserve">Hydrometers, areometers and similar floating instruments, thermometers, pyrometers, barometers, </t>
    </r>
    <r>
      <rPr>
        <b/>
        <sz val="8"/>
        <color rgb="FF002B54"/>
        <rFont val="Aptos Narrow"/>
        <family val="2"/>
        <scheme val="minor"/>
      </rPr>
      <t>...</t>
    </r>
  </si>
  <si>
    <t>'3809</t>
  </si>
  <si>
    <r>
      <t xml:space="preserve">Finishing agents, dye carriers to accelerate the dyeing or fixing of dyestuffs and other products </t>
    </r>
    <r>
      <rPr>
        <b/>
        <sz val="8"/>
        <color rgb="FF002B54"/>
        <rFont val="Aptos Narrow"/>
        <family val="2"/>
        <scheme val="minor"/>
      </rPr>
      <t>...</t>
    </r>
  </si>
  <si>
    <t>'2505</t>
  </si>
  <si>
    <r>
      <t xml:space="preserve">Natural sands of all kinds, whether or not coloured (excl. gold- and platinum-bearing sands, </t>
    </r>
    <r>
      <rPr>
        <b/>
        <sz val="8"/>
        <color rgb="FF002B54"/>
        <rFont val="Aptos Narrow"/>
        <family val="2"/>
        <scheme val="minor"/>
      </rPr>
      <t>...</t>
    </r>
  </si>
  <si>
    <t>'1108</t>
  </si>
  <si>
    <t>Starches; inulin</t>
  </si>
  <si>
    <t>'2402</t>
  </si>
  <si>
    <t>Cigars, cheroots, cigarillos and cigarettes of tobacco or of tobacco substitutes</t>
  </si>
  <si>
    <t>'8714</t>
  </si>
  <si>
    <r>
      <t xml:space="preserve">Parts and accessories for motorcycles and bicycles and for carriages for disabled persons, </t>
    </r>
    <r>
      <rPr>
        <b/>
        <sz val="8"/>
        <color rgb="FF002B54"/>
        <rFont val="Aptos Narrow"/>
        <family val="2"/>
        <scheme val="minor"/>
      </rPr>
      <t>...</t>
    </r>
  </si>
  <si>
    <t>'3812</t>
  </si>
  <si>
    <r>
      <t xml:space="preserve">Prepared rubber accelerators; compound plasticisers for rubber or plastics, n.e.s.; anti-oxidising </t>
    </r>
    <r>
      <rPr>
        <b/>
        <sz val="8"/>
        <color rgb="FF002B54"/>
        <rFont val="Aptos Narrow"/>
        <family val="2"/>
        <scheme val="minor"/>
      </rPr>
      <t>...</t>
    </r>
  </si>
  <si>
    <t>'6307</t>
  </si>
  <si>
    <t>Made-up articles of textile materials, incl. dress patterns, n.e.s.</t>
  </si>
  <si>
    <t>'8455</t>
  </si>
  <si>
    <t>Metal-rolling mills and rolls therefor; parts of metal-rolling mills</t>
  </si>
  <si>
    <t>'6202</t>
  </si>
  <si>
    <r>
      <t xml:space="preserve">Women's or girls' overcoats, car coats, capes, cloaks, anoraks, incl. ski jackets, windcheaters, </t>
    </r>
    <r>
      <rPr>
        <b/>
        <sz val="8"/>
        <color rgb="FF002B54"/>
        <rFont val="Aptos Narrow"/>
        <family val="2"/>
        <scheme val="minor"/>
      </rPr>
      <t>...</t>
    </r>
  </si>
  <si>
    <t>'3215</t>
  </si>
  <si>
    <t>Printing ink, writing or drawing ink and other inks, whether or not concentrated or solid</t>
  </si>
  <si>
    <t>'8108</t>
  </si>
  <si>
    <r>
      <t xml:space="preserve">Titanium and articles thereof, n.e.s.; titanium waste and scrap (excl. ash and residues containing </t>
    </r>
    <r>
      <rPr>
        <b/>
        <sz val="8"/>
        <color rgb="FF002B54"/>
        <rFont val="Aptos Narrow"/>
        <family val="2"/>
        <scheme val="minor"/>
      </rPr>
      <t>...</t>
    </r>
  </si>
  <si>
    <t>'2806</t>
  </si>
  <si>
    <t>Hydrogen chloride "hydrochloric acid"; chlorosulphuric acid</t>
  </si>
  <si>
    <t>'2828</t>
  </si>
  <si>
    <t>Hypochlorites; commercial calcium hypochlorite; chlorites; hypobromites</t>
  </si>
  <si>
    <t>'7612</t>
  </si>
  <si>
    <r>
      <t xml:space="preserve">Casks, drums, cans, boxes and similar containers, incl. rigid or collapsible tubular containers, </t>
    </r>
    <r>
      <rPr>
        <b/>
        <sz val="8"/>
        <color rgb="FF002B54"/>
        <rFont val="Aptos Narrow"/>
        <family val="2"/>
        <scheme val="minor"/>
      </rPr>
      <t>...</t>
    </r>
  </si>
  <si>
    <t>'8528</t>
  </si>
  <si>
    <r>
      <t xml:space="preserve">Monitors and projectors, not incorporating television reception apparatus; reception apparatus </t>
    </r>
    <r>
      <rPr>
        <b/>
        <sz val="8"/>
        <color rgb="FF002B54"/>
        <rFont val="Aptos Narrow"/>
        <family val="2"/>
        <scheme val="minor"/>
      </rPr>
      <t>...</t>
    </r>
  </si>
  <si>
    <t>'7212</t>
  </si>
  <si>
    <t>'2303</t>
  </si>
  <si>
    <r>
      <t xml:space="preserve">Residues of starch manufacture and similar residues, beet-pulp, bagasse and other waste of </t>
    </r>
    <r>
      <rPr>
        <b/>
        <sz val="8"/>
        <color rgb="FF002B54"/>
        <rFont val="Aptos Narrow"/>
        <family val="2"/>
        <scheme val="minor"/>
      </rPr>
      <t>...</t>
    </r>
  </si>
  <si>
    <t>'1501</t>
  </si>
  <si>
    <r>
      <t xml:space="preserve">Pig fat, incl. lard, and poultry fat, rendered or otherwise extracted (excl. lard stearin and </t>
    </r>
    <r>
      <rPr>
        <b/>
        <sz val="8"/>
        <color rgb="FF002B54"/>
        <rFont val="Aptos Narrow"/>
        <family val="2"/>
        <scheme val="minor"/>
      </rPr>
      <t>...</t>
    </r>
  </si>
  <si>
    <t>'7008</t>
  </si>
  <si>
    <t>Multiple-walled insulating units of glass</t>
  </si>
  <si>
    <t>'8506</t>
  </si>
  <si>
    <t>Primary cells and primary batteries, electrical; parts thereof (excl. spent)</t>
  </si>
  <si>
    <t>'5407</t>
  </si>
  <si>
    <r>
      <t xml:space="preserve">Woven fabrics of synthetic filament yarn, incl. monofilament of &gt;= 67 decitex and with a cross </t>
    </r>
    <r>
      <rPr>
        <b/>
        <sz val="8"/>
        <color rgb="FF002B54"/>
        <rFont val="Aptos Narrow"/>
        <family val="2"/>
        <scheme val="minor"/>
      </rPr>
      <t>...</t>
    </r>
  </si>
  <si>
    <t>'7226</t>
  </si>
  <si>
    <r>
      <t xml:space="preserve">Flat-rolled products of alloy steel other than stainless, of a width of &lt; 600 mm, hot-rolled </t>
    </r>
    <r>
      <rPr>
        <b/>
        <sz val="8"/>
        <color rgb="FF002B54"/>
        <rFont val="Aptos Narrow"/>
        <family val="2"/>
        <scheme val="minor"/>
      </rPr>
      <t>...</t>
    </r>
  </si>
  <si>
    <t>'0101</t>
  </si>
  <si>
    <t>Live horses, asses, mules and hinnies</t>
  </si>
  <si>
    <t>'3816</t>
  </si>
  <si>
    <r>
      <t xml:space="preserve">Refractory cements, mortars, concretes and similar compositions (excluding preparations based </t>
    </r>
    <r>
      <rPr>
        <b/>
        <sz val="8"/>
        <color rgb="FF002B54"/>
        <rFont val="Aptos Narrow"/>
        <family val="2"/>
        <scheme val="minor"/>
      </rPr>
      <t>...</t>
    </r>
  </si>
  <si>
    <t>'6809</t>
  </si>
  <si>
    <r>
      <t xml:space="preserve">Articles of plaster or of compositions based on plaster (excl. plaster bandages for straightening </t>
    </r>
    <r>
      <rPr>
        <b/>
        <sz val="8"/>
        <color rgb="FF002B54"/>
        <rFont val="Aptos Narrow"/>
        <family val="2"/>
        <scheme val="minor"/>
      </rPr>
      <t>...</t>
    </r>
  </si>
  <si>
    <t>'0303</t>
  </si>
  <si>
    <t>Frozen fish (excl. fish fillets and other fish meat of heading 0304)</t>
  </si>
  <si>
    <t>'5906</t>
  </si>
  <si>
    <r>
      <t xml:space="preserve">Rubberised textile fabrics (excl. tyre cord fabric of high-tenacity yarn of nylon or other </t>
    </r>
    <r>
      <rPr>
        <b/>
        <sz val="8"/>
        <color rgb="FF002B54"/>
        <rFont val="Aptos Narrow"/>
        <family val="2"/>
        <scheme val="minor"/>
      </rPr>
      <t>...</t>
    </r>
  </si>
  <si>
    <t>'0404</t>
  </si>
  <si>
    <r>
      <t xml:space="preserve">Whey, whether or not concentrated or containing added sugar or other sweetening matter; products </t>
    </r>
    <r>
      <rPr>
        <b/>
        <sz val="8"/>
        <color rgb="FF002B54"/>
        <rFont val="Aptos Narrow"/>
        <family val="2"/>
        <scheme val="minor"/>
      </rPr>
      <t>...</t>
    </r>
  </si>
  <si>
    <t>'2520</t>
  </si>
  <si>
    <r>
      <t xml:space="preserve">Gypsum; anhydrite; plasters consisting of calcined gypsum or calcium sulphate, whether or not </t>
    </r>
    <r>
      <rPr>
        <b/>
        <sz val="8"/>
        <color rgb="FF002B54"/>
        <rFont val="Aptos Narrow"/>
        <family val="2"/>
        <scheme val="minor"/>
      </rPr>
      <t>...</t>
    </r>
  </si>
  <si>
    <t>'6110</t>
  </si>
  <si>
    <r>
      <t xml:space="preserve">Jerseys, pullovers, cardigans, waistcoats and similar articles, knitted or crocheted (excl. </t>
    </r>
    <r>
      <rPr>
        <b/>
        <sz val="8"/>
        <color rgb="FF002B54"/>
        <rFont val="Aptos Narrow"/>
        <family val="2"/>
        <scheme val="minor"/>
      </rPr>
      <t>...</t>
    </r>
  </si>
  <si>
    <t>'7201</t>
  </si>
  <si>
    <t>Pig iron and spiegeleisen, in pigs, blocks or other primary forms</t>
  </si>
  <si>
    <t>'2845</t>
  </si>
  <si>
    <r>
      <t xml:space="preserve">Non-radioactive isotopes; inorganic or organic compounds of such isotopes, whether or not chemically </t>
    </r>
    <r>
      <rPr>
        <b/>
        <sz val="8"/>
        <color rgb="FF002B54"/>
        <rFont val="Aptos Narrow"/>
        <family val="2"/>
        <scheme val="minor"/>
      </rPr>
      <t>...</t>
    </r>
  </si>
  <si>
    <t>'9504</t>
  </si>
  <si>
    <r>
      <t xml:space="preserve">Video game consoles and machines, table or parlour games, incl. pintables, billiards, special </t>
    </r>
    <r>
      <rPr>
        <b/>
        <sz val="8"/>
        <color rgb="FF002B54"/>
        <rFont val="Aptos Narrow"/>
        <family val="2"/>
        <scheme val="minor"/>
      </rPr>
      <t>...</t>
    </r>
  </si>
  <si>
    <t>'8467</t>
  </si>
  <si>
    <r>
      <t xml:space="preserve">Tools for working in the hand, pneumatic, hydraulic or with self-contained electric or non-electric </t>
    </r>
    <r>
      <rPr>
        <b/>
        <sz val="8"/>
        <color rgb="FF002B54"/>
        <rFont val="Aptos Narrow"/>
        <family val="2"/>
        <scheme val="minor"/>
      </rPr>
      <t>...</t>
    </r>
  </si>
  <si>
    <t>'3404</t>
  </si>
  <si>
    <t>Artificial waxes and prepared waxes</t>
  </si>
  <si>
    <t>'8486</t>
  </si>
  <si>
    <r>
      <t xml:space="preserve">Machines and apparatus of a kind used solely or principally for the manufacture of semiconductor </t>
    </r>
    <r>
      <rPr>
        <b/>
        <sz val="8"/>
        <color rgb="FF002B54"/>
        <rFont val="Aptos Narrow"/>
        <family val="2"/>
        <scheme val="minor"/>
      </rPr>
      <t>...</t>
    </r>
  </si>
  <si>
    <t>'4705</t>
  </si>
  <si>
    <t>Wood pulp obtained by a combination of mechanical and chemical pulping processes</t>
  </si>
  <si>
    <t>'6204</t>
  </si>
  <si>
    <r>
      <t xml:space="preserve">Women's or girls' suits, ensembles, jackets, blazers, dresses, skirts, divided skirts, trousers, </t>
    </r>
    <r>
      <rPr>
        <b/>
        <sz val="8"/>
        <color rgb="FF002B54"/>
        <rFont val="Aptos Narrow"/>
        <family val="2"/>
        <scheme val="minor"/>
      </rPr>
      <t>...</t>
    </r>
  </si>
  <si>
    <t>'8709</t>
  </si>
  <si>
    <r>
      <t xml:space="preserve">Works trucks, self-propelled, not fitted with lifting or handling equipment, of the type used </t>
    </r>
    <r>
      <rPr>
        <b/>
        <sz val="8"/>
        <color rgb="FF002B54"/>
        <rFont val="Aptos Narrow"/>
        <family val="2"/>
        <scheme val="minor"/>
      </rPr>
      <t>...</t>
    </r>
  </si>
  <si>
    <t>'0407</t>
  </si>
  <si>
    <t>Birds' eggs, in shell, fresh, preserved or cooked</t>
  </si>
  <si>
    <t>'0105</t>
  </si>
  <si>
    <t>Live poultry, "fowls of the species Gallus domesticus, ducks, geese, turkeys and guinea fowls"</t>
  </si>
  <si>
    <t>'9033</t>
  </si>
  <si>
    <r>
      <t xml:space="preserve">Parts and accessories for machines, appliances, instruments or other apparatus in chapter 90, </t>
    </r>
    <r>
      <rPr>
        <b/>
        <sz val="8"/>
        <color rgb="FF002B54"/>
        <rFont val="Aptos Narrow"/>
        <family val="2"/>
        <scheme val="minor"/>
      </rPr>
      <t>...</t>
    </r>
  </si>
  <si>
    <t>'8417</t>
  </si>
  <si>
    <r>
      <t xml:space="preserve">Industrial or laboratory furnaces and ovens, non-electric, incl. incinerators (excl. drying </t>
    </r>
    <r>
      <rPr>
        <b/>
        <sz val="8"/>
        <color rgb="FF002B54"/>
        <rFont val="Aptos Narrow"/>
        <family val="2"/>
        <scheme val="minor"/>
      </rPr>
      <t>...</t>
    </r>
  </si>
  <si>
    <t>'6006</t>
  </si>
  <si>
    <r>
      <t xml:space="preserve">Fabrics, knitted or crocheted, of a width of &gt; 30 cm (excl. warp knit fabrics "incl. those </t>
    </r>
    <r>
      <rPr>
        <b/>
        <sz val="8"/>
        <color rgb="FF002B54"/>
        <rFont val="Aptos Narrow"/>
        <family val="2"/>
        <scheme val="minor"/>
      </rPr>
      <t>...</t>
    </r>
  </si>
  <si>
    <t>'4702</t>
  </si>
  <si>
    <t>Chemical wood pulp, dissolving grades</t>
  </si>
  <si>
    <t>'7310</t>
  </si>
  <si>
    <r>
      <t xml:space="preserve">Tanks, casks, drums, cans, boxes and similar containers, of iron or steel, for any material </t>
    </r>
    <r>
      <rPr>
        <b/>
        <sz val="8"/>
        <color rgb="FF002B54"/>
        <rFont val="Aptos Narrow"/>
        <family val="2"/>
        <scheme val="minor"/>
      </rPr>
      <t>...</t>
    </r>
  </si>
  <si>
    <t>'8205</t>
  </si>
  <si>
    <r>
      <t xml:space="preserve">Hand tools, incl. glaziers' diamonds, of base metal, n.e.s.; blowlamps and the like; vices, </t>
    </r>
    <r>
      <rPr>
        <b/>
        <sz val="8"/>
        <color rgb="FF002B54"/>
        <rFont val="Aptos Narrow"/>
        <family val="2"/>
        <scheme val="minor"/>
      </rPr>
      <t>...</t>
    </r>
  </si>
  <si>
    <t>'6201</t>
  </si>
  <si>
    <r>
      <t xml:space="preserve">Men's or boys' overcoats, car coats, capes, cloaks, anoraks, incl. ski jackets, windcheaters, </t>
    </r>
    <r>
      <rPr>
        <b/>
        <sz val="8"/>
        <color rgb="FF002B54"/>
        <rFont val="Aptos Narrow"/>
        <family val="2"/>
        <scheme val="minor"/>
      </rPr>
      <t>...</t>
    </r>
  </si>
  <si>
    <t>'8408</t>
  </si>
  <si>
    <t>Compression-ignition internal combustion piston engine "diesel or semi-diesel engine"</t>
  </si>
  <si>
    <t>'2522</t>
  </si>
  <si>
    <t>Quicklime, slaked lime and hydraulic lime (excl. pure calcium oxide and calcium hydroxide)</t>
  </si>
  <si>
    <t>'3306</t>
  </si>
  <si>
    <r>
      <t xml:space="preserve">Preparations for oral or dental hygiene, incl. denture fixative pastes and powders; yarn used </t>
    </r>
    <r>
      <rPr>
        <b/>
        <sz val="8"/>
        <color rgb="FF002B54"/>
        <rFont val="Aptos Narrow"/>
        <family val="2"/>
        <scheme val="minor"/>
      </rPr>
      <t>...</t>
    </r>
  </si>
  <si>
    <t>'9508</t>
  </si>
  <si>
    <r>
      <t xml:space="preserve">Travelling circuses and travelling menageries; amusement park rides and water park amusements; </t>
    </r>
    <r>
      <rPr>
        <b/>
        <sz val="8"/>
        <color rgb="FF002B54"/>
        <rFont val="Aptos Narrow"/>
        <family val="2"/>
        <scheme val="minor"/>
      </rPr>
      <t>...</t>
    </r>
  </si>
  <si>
    <t>'8511</t>
  </si>
  <si>
    <r>
      <t xml:space="preserve">Electrical ignition or starting equipment of a kind used for spark-ignition or compression-ignition </t>
    </r>
    <r>
      <rPr>
        <b/>
        <sz val="8"/>
        <color rgb="FF002B54"/>
        <rFont val="Aptos Narrow"/>
        <family val="2"/>
        <scheme val="minor"/>
      </rPr>
      <t>...</t>
    </r>
  </si>
  <si>
    <t>'4008</t>
  </si>
  <si>
    <t>Plates, sheets, strip, rods and profile shapes, of vulcanised rubber (excl. hard rubber)</t>
  </si>
  <si>
    <t>'8713</t>
  </si>
  <si>
    <r>
      <t xml:space="preserve">Carriages for disabled persons, whether or not motorised or otherwise mechanically propelled </t>
    </r>
    <r>
      <rPr>
        <b/>
        <sz val="8"/>
        <color rgb="FF002B54"/>
        <rFont val="Aptos Narrow"/>
        <family val="2"/>
        <scheme val="minor"/>
      </rPr>
      <t>...</t>
    </r>
  </si>
  <si>
    <t>'3914</t>
  </si>
  <si>
    <t>Ion-exchangers based on polymers of heading 3901 to 3913, in primary forms</t>
  </si>
  <si>
    <t>'2526</t>
  </si>
  <si>
    <r>
      <t xml:space="preserve">Natural steatite, whether or not roughly trimmed or merely cut, by sawing or otherwise, into </t>
    </r>
    <r>
      <rPr>
        <b/>
        <sz val="8"/>
        <color rgb="FF002B54"/>
        <rFont val="Aptos Narrow"/>
        <family val="2"/>
        <scheme val="minor"/>
      </rPr>
      <t>...</t>
    </r>
  </si>
  <si>
    <t>'3212</t>
  </si>
  <si>
    <r>
      <t xml:space="preserve">Pigments, incl. metallic powders and flakes, dispersed in non-aqueous media, in liquid or paste </t>
    </r>
    <r>
      <rPr>
        <b/>
        <sz val="8"/>
        <color rgb="FF002B54"/>
        <rFont val="Aptos Narrow"/>
        <family val="2"/>
        <scheme val="minor"/>
      </rPr>
      <t>...</t>
    </r>
  </si>
  <si>
    <t>'6210</t>
  </si>
  <si>
    <r>
      <t xml:space="preserve">Garments made up of felt or nonwovens, whether or not impregnated, coated, covered or laminated; </t>
    </r>
    <r>
      <rPr>
        <b/>
        <sz val="8"/>
        <color rgb="FF002B54"/>
        <rFont val="Aptos Narrow"/>
        <family val="2"/>
        <scheme val="minor"/>
      </rPr>
      <t>...</t>
    </r>
  </si>
  <si>
    <t>'7325</t>
  </si>
  <si>
    <t>Articles of iron or steel, cast, n.e.s.</t>
  </si>
  <si>
    <t>'8547</t>
  </si>
  <si>
    <r>
      <t xml:space="preserve">Insulating fittings for electrical machines, appliances or equipment, being fittings wholly </t>
    </r>
    <r>
      <rPr>
        <b/>
        <sz val="8"/>
        <color rgb="FF002B54"/>
        <rFont val="Aptos Narrow"/>
        <family val="2"/>
        <scheme val="minor"/>
      </rPr>
      <t>...</t>
    </r>
  </si>
  <si>
    <t>'3301</t>
  </si>
  <si>
    <r>
      <t xml:space="preserve">Essential oils, whether or not terpeneless, incl. concretes and absolutes; resinoids; extracted </t>
    </r>
    <r>
      <rPr>
        <b/>
        <sz val="8"/>
        <color rgb="FF002B54"/>
        <rFont val="Aptos Narrow"/>
        <family val="2"/>
        <scheme val="minor"/>
      </rPr>
      <t>...</t>
    </r>
  </si>
  <si>
    <t>'8402</t>
  </si>
  <si>
    <r>
      <t xml:space="preserve">Steam or other vapour generating boilers (excl. central heating hot water boilers capable also </t>
    </r>
    <r>
      <rPr>
        <b/>
        <sz val="8"/>
        <color rgb="FF002B54"/>
        <rFont val="Aptos Narrow"/>
        <family val="2"/>
        <scheme val="minor"/>
      </rPr>
      <t>...</t>
    </r>
  </si>
  <si>
    <t>'7215</t>
  </si>
  <si>
    <r>
      <t xml:space="preserve">Bars and rods, of iron or non-alloy steel, cold-formed or cold-finished, whether or not further </t>
    </r>
    <r>
      <rPr>
        <b/>
        <sz val="8"/>
        <color rgb="FF002B54"/>
        <rFont val="Aptos Narrow"/>
        <family val="2"/>
        <scheme val="minor"/>
      </rPr>
      <t>...</t>
    </r>
  </si>
  <si>
    <t>'2827</t>
  </si>
  <si>
    <r>
      <t xml:space="preserve">Chlorides, chloride oxides and chloride hydroxides; bromides and bromide oxides; iodides and </t>
    </r>
    <r>
      <rPr>
        <b/>
        <sz val="8"/>
        <color rgb="FF002B54"/>
        <rFont val="Aptos Narrow"/>
        <family val="2"/>
        <scheme val="minor"/>
      </rPr>
      <t>...</t>
    </r>
  </si>
  <si>
    <t>'2931</t>
  </si>
  <si>
    <r>
      <t xml:space="preserve">Separate chemically defined organo-inorganic compounds (excl. organo-sulphur compounds and </t>
    </r>
    <r>
      <rPr>
        <b/>
        <sz val="8"/>
        <color rgb="FF002B54"/>
        <rFont val="Aptos Narrow"/>
        <family val="2"/>
        <scheme val="minor"/>
      </rPr>
      <t>...</t>
    </r>
  </si>
  <si>
    <t>'2853</t>
  </si>
  <si>
    <r>
      <t xml:space="preserve">Phosphides, whether or not chemically defined (excl. ferrophosphorus); inorganic compounds, </t>
    </r>
    <r>
      <rPr>
        <b/>
        <sz val="8"/>
        <color rgb="FF002B54"/>
        <rFont val="Aptos Narrow"/>
        <family val="2"/>
        <scheme val="minor"/>
      </rPr>
      <t>...</t>
    </r>
  </si>
  <si>
    <t>'6211</t>
  </si>
  <si>
    <t>Tracksuits, ski suits, swimwear and other garments, n.e.s. (excl. knitted or crocheted)</t>
  </si>
  <si>
    <t>'0808</t>
  </si>
  <si>
    <t>Apples, pears and quinces, fresh</t>
  </si>
  <si>
    <t>'8202</t>
  </si>
  <si>
    <r>
      <t xml:space="preserve">Handsaws, with working parts of base metal (excl. power-operated saws); blades for saws of </t>
    </r>
    <r>
      <rPr>
        <b/>
        <sz val="8"/>
        <color rgb="FF002B54"/>
        <rFont val="Aptos Narrow"/>
        <family val="2"/>
        <scheme val="minor"/>
      </rPr>
      <t>...</t>
    </r>
  </si>
  <si>
    <t>'2815</t>
  </si>
  <si>
    <r>
      <t xml:space="preserve">Sodium hydroxide "caustic soda", potassium hydroxide "caustic potash"; peroxides of sodium </t>
    </r>
    <r>
      <rPr>
        <b/>
        <sz val="8"/>
        <color rgb="FF002B54"/>
        <rFont val="Aptos Narrow"/>
        <family val="2"/>
        <scheme val="minor"/>
      </rPr>
      <t>...</t>
    </r>
  </si>
  <si>
    <t>'8208</t>
  </si>
  <si>
    <t>Knives and cutting blades, of base metal, for machines or for mechanical appliances</t>
  </si>
  <si>
    <t>'3503</t>
  </si>
  <si>
    <r>
      <t xml:space="preserve">Gelatin, whether or not in square or rectangular sheets, whether or not surface-worked or coloured, </t>
    </r>
    <r>
      <rPr>
        <b/>
        <sz val="8"/>
        <color rgb="FF002B54"/>
        <rFont val="Aptos Narrow"/>
        <family val="2"/>
        <scheme val="minor"/>
      </rPr>
      <t>...</t>
    </r>
  </si>
  <si>
    <t>'2308</t>
  </si>
  <si>
    <r>
      <t xml:space="preserve">Acorns, horse-chestnuts, marc and other vegetable materials and vegetable waste, vegetable </t>
    </r>
    <r>
      <rPr>
        <b/>
        <sz val="8"/>
        <color rgb="FF002B54"/>
        <rFont val="Aptos Narrow"/>
        <family val="2"/>
        <scheme val="minor"/>
      </rPr>
      <t>...</t>
    </r>
  </si>
  <si>
    <t>'8706</t>
  </si>
  <si>
    <r>
      <t xml:space="preserve">Chassis fitted with engines, for tractors, motor vehicles for the transport of ten or more </t>
    </r>
    <r>
      <rPr>
        <b/>
        <sz val="8"/>
        <color rgb="FF002B54"/>
        <rFont val="Aptos Narrow"/>
        <family val="2"/>
        <scheme val="minor"/>
      </rPr>
      <t>...</t>
    </r>
  </si>
  <si>
    <t>'8476</t>
  </si>
  <si>
    <r>
      <t xml:space="preserve">Automatic goods-vending machines, e.g. postage stamp, cigarette, food or beverage machines, </t>
    </r>
    <r>
      <rPr>
        <b/>
        <sz val="8"/>
        <color rgb="FF002B54"/>
        <rFont val="Aptos Narrow"/>
        <family val="2"/>
        <scheme val="minor"/>
      </rPr>
      <t>...</t>
    </r>
  </si>
  <si>
    <t>'2833</t>
  </si>
  <si>
    <t>Sulphates; alums; peroxosulphates "persulphates"</t>
  </si>
  <si>
    <t>'8514</t>
  </si>
  <si>
    <r>
      <t xml:space="preserve">Industrial or laboratory electric furnaces and ovens, incl. those functioning by induction </t>
    </r>
    <r>
      <rPr>
        <b/>
        <sz val="8"/>
        <color rgb="FF002B54"/>
        <rFont val="Aptos Narrow"/>
        <family val="2"/>
        <scheme val="minor"/>
      </rPr>
      <t>...</t>
    </r>
  </si>
  <si>
    <t>'9024</t>
  </si>
  <si>
    <r>
      <t xml:space="preserve">Machines and appliances for testing the hardness, strength, compressibility, elasticity or </t>
    </r>
    <r>
      <rPr>
        <b/>
        <sz val="8"/>
        <color rgb="FF002B54"/>
        <rFont val="Aptos Narrow"/>
        <family val="2"/>
        <scheme val="minor"/>
      </rPr>
      <t>...</t>
    </r>
  </si>
  <si>
    <t>'2704</t>
  </si>
  <si>
    <t>Coke and semi-coke of coal, of lignite or of peat, whether or not agglomerated; retort carbon</t>
  </si>
  <si>
    <t>'2518</t>
  </si>
  <si>
    <r>
      <t xml:space="preserve">Dolomite, whether or not calcined or sintered, incl. dolomite roughly trimmed or merely cut, </t>
    </r>
    <r>
      <rPr>
        <b/>
        <sz val="8"/>
        <color rgb="FF002B54"/>
        <rFont val="Aptos Narrow"/>
        <family val="2"/>
        <scheme val="minor"/>
      </rPr>
      <t>...</t>
    </r>
  </si>
  <si>
    <t>'8311</t>
  </si>
  <si>
    <r>
      <t xml:space="preserve">Wire, rods, tubes, plates, electrodes and similar products, of base metal or of metal carbides, </t>
    </r>
    <r>
      <rPr>
        <b/>
        <sz val="8"/>
        <color rgb="FF002B54"/>
        <rFont val="Aptos Narrow"/>
        <family val="2"/>
        <scheme val="minor"/>
      </rPr>
      <t>...</t>
    </r>
  </si>
  <si>
    <t>'2603</t>
  </si>
  <si>
    <t>Copper ores and concentrates</t>
  </si>
  <si>
    <t>'7229</t>
  </si>
  <si>
    <t>Wire of alloy steel other than stainless, in coils (excl. bars and rods)</t>
  </si>
  <si>
    <t>'2921</t>
  </si>
  <si>
    <t>Amine-function compounds</t>
  </si>
  <si>
    <t>'3003</t>
  </si>
  <si>
    <r>
      <t xml:space="preserve">Medicaments consisting of two or more constituents mixed together for therapeutic or prophylactic </t>
    </r>
    <r>
      <rPr>
        <b/>
        <sz val="8"/>
        <color rgb="FF002B54"/>
        <rFont val="Aptos Narrow"/>
        <family val="2"/>
        <scheme val="minor"/>
      </rPr>
      <t>...</t>
    </r>
  </si>
  <si>
    <t>'8404</t>
  </si>
  <si>
    <r>
      <t xml:space="preserve">Auxiliary plant for use with boilers of heading 8402 or 8403, e.g. economizers, superheaters, </t>
    </r>
    <r>
      <rPr>
        <b/>
        <sz val="8"/>
        <color rgb="FF002B54"/>
        <rFont val="Aptos Narrow"/>
        <family val="2"/>
        <scheme val="minor"/>
      </rPr>
      <t>...</t>
    </r>
  </si>
  <si>
    <t>'1109</t>
  </si>
  <si>
    <t>Wheat gluten, whether or not dried</t>
  </si>
  <si>
    <t>'2105</t>
  </si>
  <si>
    <t>Ice cream and other edible ice, whether or not containing cocoa</t>
  </si>
  <si>
    <t>'8101</t>
  </si>
  <si>
    <r>
      <t xml:space="preserve">Tungsten "wolfram" and articles thereof, n.e.s.; tungsten waste and scrap (excl. ash and residues </t>
    </r>
    <r>
      <rPr>
        <b/>
        <sz val="8"/>
        <color rgb="FF002B54"/>
        <rFont val="Aptos Narrow"/>
        <family val="2"/>
        <scheme val="minor"/>
      </rPr>
      <t>...</t>
    </r>
  </si>
  <si>
    <t>'3820</t>
  </si>
  <si>
    <r>
      <t xml:space="preserve">Anti-freezing preparations and prepared de-icing fluids (excluding prepared additives for mineral </t>
    </r>
    <r>
      <rPr>
        <b/>
        <sz val="8"/>
        <color rgb="FF002B54"/>
        <rFont val="Aptos Narrow"/>
        <family val="2"/>
        <scheme val="minor"/>
      </rPr>
      <t>...</t>
    </r>
  </si>
  <si>
    <t>'8416</t>
  </si>
  <si>
    <r>
      <t xml:space="preserve">Furnace burners for liquid fuel, for pulverised solid fuel or for gas; mechanical stokers, </t>
    </r>
    <r>
      <rPr>
        <b/>
        <sz val="8"/>
        <color rgb="FF002B54"/>
        <rFont val="Aptos Narrow"/>
        <family val="2"/>
        <scheme val="minor"/>
      </rPr>
      <t>...</t>
    </r>
  </si>
  <si>
    <t>'4817</t>
  </si>
  <si>
    <r>
      <t xml:space="preserve">Envelopes, letter cards, plain postcards and correspondence cards, of paper or paperboard; </t>
    </r>
    <r>
      <rPr>
        <b/>
        <sz val="8"/>
        <color rgb="FF002B54"/>
        <rFont val="Aptos Narrow"/>
        <family val="2"/>
        <scheme val="minor"/>
      </rPr>
      <t>...</t>
    </r>
  </si>
  <si>
    <t>'4820</t>
  </si>
  <si>
    <r>
      <t xml:space="preserve">Registers, account books, notebooks, order books, receipt books, letter pads, memorandum pads, </t>
    </r>
    <r>
      <rPr>
        <b/>
        <sz val="8"/>
        <color rgb="FF002B54"/>
        <rFont val="Aptos Narrow"/>
        <family val="2"/>
        <scheme val="minor"/>
      </rPr>
      <t>...</t>
    </r>
  </si>
  <si>
    <t>'4902</t>
  </si>
  <si>
    <r>
      <t xml:space="preserve">Newspapers, journals and periodicals, whether or not illustrated or containing advertising </t>
    </r>
    <r>
      <rPr>
        <b/>
        <sz val="8"/>
        <color rgb="FF002B54"/>
        <rFont val="Aptos Narrow"/>
        <family val="2"/>
        <scheme val="minor"/>
      </rPr>
      <t>...</t>
    </r>
  </si>
  <si>
    <t>'7614</t>
  </si>
  <si>
    <r>
      <t xml:space="preserve">Stranded wire, cables, plaited bands and the like, of aluminium (excl. such products electrically </t>
    </r>
    <r>
      <rPr>
        <b/>
        <sz val="8"/>
        <color rgb="FF002B54"/>
        <rFont val="Aptos Narrow"/>
        <family val="2"/>
        <scheme val="minor"/>
      </rPr>
      <t>...</t>
    </r>
  </si>
  <si>
    <t>'1102</t>
  </si>
  <si>
    <t>Cereal flours (excl. wheat or meslin)</t>
  </si>
  <si>
    <t>'5703</t>
  </si>
  <si>
    <r>
      <t xml:space="preserve">Carpets and other textile floor coverings, incl. turf, tufted "needle punched", whether or </t>
    </r>
    <r>
      <rPr>
        <b/>
        <sz val="8"/>
        <color rgb="FF002B54"/>
        <rFont val="Aptos Narrow"/>
        <family val="2"/>
        <scheme val="minor"/>
      </rPr>
      <t>...</t>
    </r>
  </si>
  <si>
    <t>'0601</t>
  </si>
  <si>
    <r>
      <t xml:space="preserve">Bulbs, tubers, tuberous roots, corms, crowns and rhizomes, dormant, in growth or in flower, </t>
    </r>
    <r>
      <rPr>
        <b/>
        <sz val="8"/>
        <color rgb="FF002B54"/>
        <rFont val="Aptos Narrow"/>
        <family val="2"/>
        <scheme val="minor"/>
      </rPr>
      <t>...</t>
    </r>
  </si>
  <si>
    <t>'4907</t>
  </si>
  <si>
    <r>
      <t xml:space="preserve">Unused postage, revenue or similar stamps of current or new issue in the country in which they </t>
    </r>
    <r>
      <rPr>
        <b/>
        <sz val="8"/>
        <color rgb="FF002B54"/>
        <rFont val="Aptos Narrow"/>
        <family val="2"/>
        <scheme val="minor"/>
      </rPr>
      <t>...</t>
    </r>
  </si>
  <si>
    <t>'2302</t>
  </si>
  <si>
    <r>
      <t xml:space="preserve">Bran, sharps and other residues, whether or not in the form of pellets, derived from the sifting, </t>
    </r>
    <r>
      <rPr>
        <b/>
        <sz val="8"/>
        <color rgb="FF002B54"/>
        <rFont val="Aptos Narrow"/>
        <family val="2"/>
        <scheme val="minor"/>
      </rPr>
      <t>...</t>
    </r>
  </si>
  <si>
    <t>'8546</t>
  </si>
  <si>
    <t>Electrical insulators of any material (excl. insulating fittings)</t>
  </si>
  <si>
    <t>'7508</t>
  </si>
  <si>
    <r>
      <t xml:space="preserve">Articles of nickel, n.e.s. (excl. powder, flakes, bars, profiles, wire, plates, sheets, strip, </t>
    </r>
    <r>
      <rPr>
        <b/>
        <sz val="8"/>
        <color rgb="FF002B54"/>
        <rFont val="Aptos Narrow"/>
        <family val="2"/>
        <scheme val="minor"/>
      </rPr>
      <t>...</t>
    </r>
  </si>
  <si>
    <t>'9002</t>
  </si>
  <si>
    <r>
      <t xml:space="preserve">Lenses, prisms, mirrors and other optical elements, of any material, mounted, being parts of </t>
    </r>
    <r>
      <rPr>
        <b/>
        <sz val="8"/>
        <color rgb="FF002B54"/>
        <rFont val="Aptos Narrow"/>
        <family val="2"/>
        <scheme val="minor"/>
      </rPr>
      <t>...</t>
    </r>
  </si>
  <si>
    <t>'8470</t>
  </si>
  <si>
    <r>
      <t xml:space="preserve">Calculating machines and pocket-size "dimensions &lt;= 170 mm x 100 mm x 45 mm" data recording, </t>
    </r>
    <r>
      <rPr>
        <b/>
        <sz val="8"/>
        <color rgb="FF002B54"/>
        <rFont val="Aptos Narrow"/>
        <family val="2"/>
        <scheme val="minor"/>
      </rPr>
      <t>...</t>
    </r>
  </si>
  <si>
    <t>'2915</t>
  </si>
  <si>
    <r>
      <t xml:space="preserve">Saturated acyclic monocarboxylic acids and their anhydrides, halides, peroxides and peroxyacids; </t>
    </r>
    <r>
      <rPr>
        <b/>
        <sz val="8"/>
        <color rgb="FF002B54"/>
        <rFont val="Aptos Narrow"/>
        <family val="2"/>
        <scheme val="minor"/>
      </rPr>
      <t>...</t>
    </r>
  </si>
  <si>
    <t>'0504</t>
  </si>
  <si>
    <r>
      <t xml:space="preserve">Guts, bladders and stomachs of animals (other than fish), whole and pieces thereof, fresh, </t>
    </r>
    <r>
      <rPr>
        <b/>
        <sz val="8"/>
        <color rgb="FF002B54"/>
        <rFont val="Aptos Narrow"/>
        <family val="2"/>
        <scheme val="minor"/>
      </rPr>
      <t>...</t>
    </r>
  </si>
  <si>
    <t>'2847</t>
  </si>
  <si>
    <t>Hydrogen peroxide, whether or not solidified with urea</t>
  </si>
  <si>
    <t>'7311</t>
  </si>
  <si>
    <r>
      <t xml:space="preserve">Containers of iron or steel, for compressed or liquefied gas (excluding containers specifically </t>
    </r>
    <r>
      <rPr>
        <b/>
        <sz val="8"/>
        <color rgb="FF002B54"/>
        <rFont val="Aptos Narrow"/>
        <family val="2"/>
        <scheme val="minor"/>
      </rPr>
      <t>...</t>
    </r>
  </si>
  <si>
    <t>'8485</t>
  </si>
  <si>
    <t>Machines for additive manufacturing</t>
  </si>
  <si>
    <t>'8604</t>
  </si>
  <si>
    <r>
      <t xml:space="preserve">Railway or tramway maintenance or service vehicles, whether or not self-propelled, e.g., workshops, </t>
    </r>
    <r>
      <rPr>
        <b/>
        <sz val="8"/>
        <color rgb="FF002B54"/>
        <rFont val="Aptos Narrow"/>
        <family val="2"/>
        <scheme val="minor"/>
      </rPr>
      <t>...</t>
    </r>
  </si>
  <si>
    <t>'1803</t>
  </si>
  <si>
    <t>Cocoa paste, whether or not defatted</t>
  </si>
  <si>
    <t>'9602</t>
  </si>
  <si>
    <r>
      <t xml:space="preserve">Worked vegetable or mineral carving material and articles of these materials n.e.s; moulded </t>
    </r>
    <r>
      <rPr>
        <b/>
        <sz val="8"/>
        <color rgb="FF002B54"/>
        <rFont val="Aptos Narrow"/>
        <family val="2"/>
        <scheme val="minor"/>
      </rPr>
      <t>...</t>
    </r>
  </si>
  <si>
    <t>'9001</t>
  </si>
  <si>
    <r>
      <t xml:space="preserve">Optical fibres and optical fibre bundles; optical fibre cables (excl. made up of individually </t>
    </r>
    <r>
      <rPr>
        <b/>
        <sz val="8"/>
        <color rgb="FF002B54"/>
        <rFont val="Aptos Narrow"/>
        <family val="2"/>
        <scheme val="minor"/>
      </rPr>
      <t>...</t>
    </r>
  </si>
  <si>
    <t>'2607</t>
  </si>
  <si>
    <t>Lead ores and concentrates</t>
  </si>
  <si>
    <t>'7507</t>
  </si>
  <si>
    <t>Tubes, pipes and tube or pipe fittings "e.g., couplings, elbows, sleeves", of nickel</t>
  </si>
  <si>
    <t>'7312</t>
  </si>
  <si>
    <r>
      <t xml:space="preserve">Stranded wire, ropes, cables, plaited bands, slings and the like, of iron or steel (excl. electrically </t>
    </r>
    <r>
      <rPr>
        <b/>
        <sz val="8"/>
        <color rgb="FF002B54"/>
        <rFont val="Aptos Narrow"/>
        <family val="2"/>
        <scheme val="minor"/>
      </rPr>
      <t>...</t>
    </r>
  </si>
  <si>
    <t>'8521</t>
  </si>
  <si>
    <r>
      <t xml:space="preserve">Video recording or reproducing apparatus, whether or not incorporating a video tuner (excl. </t>
    </r>
    <r>
      <rPr>
        <b/>
        <sz val="8"/>
        <color rgb="FF002B54"/>
        <rFont val="Aptos Narrow"/>
        <family val="2"/>
        <scheme val="minor"/>
      </rPr>
      <t>...</t>
    </r>
  </si>
  <si>
    <t>'5602</t>
  </si>
  <si>
    <t>Felt, whether or not impregnated, coated, covered or laminated, n.e.s.</t>
  </si>
  <si>
    <t>'7324</t>
  </si>
  <si>
    <r>
      <t xml:space="preserve">Sanitary ware, and parts thereof, of iron or steel (excl. cans, boxes and similar containers </t>
    </r>
    <r>
      <rPr>
        <b/>
        <sz val="8"/>
        <color rgb="FF002B54"/>
        <rFont val="Aptos Narrow"/>
        <family val="2"/>
        <scheme val="minor"/>
      </rPr>
      <t>...</t>
    </r>
  </si>
  <si>
    <t>'7607</t>
  </si>
  <si>
    <r>
      <t xml:space="preserve">Aluminium foil, "whether or not printed or backed with paper, paperboard, plastics or similar </t>
    </r>
    <r>
      <rPr>
        <b/>
        <sz val="8"/>
        <color rgb="FF002B54"/>
        <rFont val="Aptos Narrow"/>
        <family val="2"/>
        <scheme val="minor"/>
      </rPr>
      <t>...</t>
    </r>
  </si>
  <si>
    <t>'7009</t>
  </si>
  <si>
    <r>
      <t xml:space="preserve">Glass mirrors, whether or not framed, incl. rear-view mirrors (excl. optical mirrors, optically </t>
    </r>
    <r>
      <rPr>
        <b/>
        <sz val="8"/>
        <color rgb="FF002B54"/>
        <rFont val="Aptos Narrow"/>
        <family val="2"/>
        <scheme val="minor"/>
      </rPr>
      <t>...</t>
    </r>
  </si>
  <si>
    <t>'3505</t>
  </si>
  <si>
    <r>
      <t xml:space="preserve">Dextrins and other modified starches, e.g. pregelatinised or esterified starches; glues based </t>
    </r>
    <r>
      <rPr>
        <b/>
        <sz val="8"/>
        <color rgb="FF002B54"/>
        <rFont val="Aptos Narrow"/>
        <family val="2"/>
        <scheme val="minor"/>
      </rPr>
      <t>...</t>
    </r>
  </si>
  <si>
    <t>'8806</t>
  </si>
  <si>
    <t>Unmanned aircraft</t>
  </si>
  <si>
    <t>'6811</t>
  </si>
  <si>
    <t>Articles of asbestos-cement, cellulose fibre-cement or the like</t>
  </si>
  <si>
    <t>'8310</t>
  </si>
  <si>
    <r>
      <t xml:space="preserve">Sign-plates, nameplates, address-plates and similar plates, numbers, letters and other symbols, </t>
    </r>
    <r>
      <rPr>
        <b/>
        <sz val="8"/>
        <color rgb="FF002B54"/>
        <rFont val="Aptos Narrow"/>
        <family val="2"/>
        <scheme val="minor"/>
      </rPr>
      <t>...</t>
    </r>
  </si>
  <si>
    <t>'2842</t>
  </si>
  <si>
    <r>
      <t xml:space="preserve">Salts of inorganic acids or peroxoacids, incl. aluminosilicates whether or not chemically defined </t>
    </r>
    <r>
      <rPr>
        <b/>
        <sz val="8"/>
        <color rgb="FF002B54"/>
        <rFont val="Aptos Narrow"/>
        <family val="2"/>
        <scheme val="minor"/>
      </rPr>
      <t>...</t>
    </r>
  </si>
  <si>
    <t>'8609</t>
  </si>
  <si>
    <r>
      <t xml:space="preserve">Containers, incl. containers for the transport of fluids, specially designed and equipped for </t>
    </r>
    <r>
      <rPr>
        <b/>
        <sz val="8"/>
        <color rgb="FF002B54"/>
        <rFont val="Aptos Narrow"/>
        <family val="2"/>
        <scheme val="minor"/>
      </rPr>
      <t>...</t>
    </r>
  </si>
  <si>
    <t>'0809</t>
  </si>
  <si>
    <t>Apricots, cherries, peaches incl. nectarines, plums and sloes, fresh</t>
  </si>
  <si>
    <t>'3204</t>
  </si>
  <si>
    <r>
      <t xml:space="preserve">Synthetic organic colouring matter, whether or not chemically defined; preparations based on </t>
    </r>
    <r>
      <rPr>
        <b/>
        <sz val="8"/>
        <color rgb="FF002B54"/>
        <rFont val="Aptos Narrow"/>
        <family val="2"/>
        <scheme val="minor"/>
      </rPr>
      <t>...</t>
    </r>
  </si>
  <si>
    <t>'7006</t>
  </si>
  <si>
    <r>
      <t xml:space="preserve">Sheets or profiles of glass, whether or not having an absorbent, reflecting or non-reflecting </t>
    </r>
    <r>
      <rPr>
        <b/>
        <sz val="8"/>
        <color rgb="FF002B54"/>
        <rFont val="Aptos Narrow"/>
        <family val="2"/>
        <scheme val="minor"/>
      </rPr>
      <t>...</t>
    </r>
  </si>
  <si>
    <t>'2519</t>
  </si>
  <si>
    <r>
      <t xml:space="preserve">Natural magnesium carbonate "magnesite"; fused magnesia; dead-burned "sintered" magnesia, whether </t>
    </r>
    <r>
      <rPr>
        <b/>
        <sz val="8"/>
        <color rgb="FF002B54"/>
        <rFont val="Aptos Narrow"/>
        <family val="2"/>
        <scheme val="minor"/>
      </rPr>
      <t>...</t>
    </r>
  </si>
  <si>
    <t>'7907</t>
  </si>
  <si>
    <t>Articles of zinc, n.e.s.</t>
  </si>
  <si>
    <t>'9303</t>
  </si>
  <si>
    <r>
      <t xml:space="preserve">Firearms and similar devices which operate by the firing of an explosive charge, e.g. sporting </t>
    </r>
    <r>
      <rPr>
        <b/>
        <sz val="8"/>
        <color rgb="FF002B54"/>
        <rFont val="Aptos Narrow"/>
        <family val="2"/>
        <scheme val="minor"/>
      </rPr>
      <t>...</t>
    </r>
  </si>
  <si>
    <t>'8423</t>
  </si>
  <si>
    <r>
      <t xml:space="preserve">Weighing machinery, incl. weight-operated counting or checking machines (excl. balances of </t>
    </r>
    <r>
      <rPr>
        <b/>
        <sz val="8"/>
        <color rgb="FF002B54"/>
        <rFont val="Aptos Narrow"/>
        <family val="2"/>
        <scheme val="minor"/>
      </rPr>
      <t>...</t>
    </r>
  </si>
  <si>
    <t>'2933</t>
  </si>
  <si>
    <t>Heterocyclic compounds with nitrogen hetero-atom[s] only</t>
  </si>
  <si>
    <t>'4808</t>
  </si>
  <si>
    <r>
      <t xml:space="preserve">Corrugated paper and paperboard "with or without glued flat surface sheets", creped, crinkled, </t>
    </r>
    <r>
      <rPr>
        <b/>
        <sz val="8"/>
        <color rgb="FF002B54"/>
        <rFont val="Aptos Narrow"/>
        <family val="2"/>
        <scheme val="minor"/>
      </rPr>
      <t>...</t>
    </r>
  </si>
  <si>
    <t>'7315</t>
  </si>
  <si>
    <r>
      <t xml:space="preserve">Chain and parts thereof, or iron or steel (excl. watch chains, necklace chains and the like, </t>
    </r>
    <r>
      <rPr>
        <b/>
        <sz val="8"/>
        <color rgb="FF002B54"/>
        <rFont val="Aptos Narrow"/>
        <family val="2"/>
        <scheme val="minor"/>
      </rPr>
      <t>...</t>
    </r>
  </si>
  <si>
    <t>'6104</t>
  </si>
  <si>
    <t>'2922</t>
  </si>
  <si>
    <t>Oxygen-function amino-compounds</t>
  </si>
  <si>
    <t>'4813</t>
  </si>
  <si>
    <t>Cigarette paper, whether or not cut to size or in the form of booklets or tubes</t>
  </si>
  <si>
    <t>'1106</t>
  </si>
  <si>
    <r>
      <t xml:space="preserve">Flour, meal and powder of peas, beans, lentils and other dried leguminous vegetables of heading </t>
    </r>
    <r>
      <rPr>
        <b/>
        <sz val="8"/>
        <color rgb="FF002B54"/>
        <rFont val="Aptos Narrow"/>
        <family val="2"/>
        <scheme val="minor"/>
      </rPr>
      <t>...</t>
    </r>
  </si>
  <si>
    <t>'5909</t>
  </si>
  <si>
    <r>
      <t xml:space="preserve">Textile hosepiping and similar textile tubing, whether or not impregnated or coated, with or </t>
    </r>
    <r>
      <rPr>
        <b/>
        <sz val="8"/>
        <color rgb="FF002B54"/>
        <rFont val="Aptos Narrow"/>
        <family val="2"/>
        <scheme val="minor"/>
      </rPr>
      <t>...</t>
    </r>
  </si>
  <si>
    <t>'6401</t>
  </si>
  <si>
    <r>
      <t xml:space="preserve">Waterproof footwear with outer soles and uppers of rubber or of plastics, the uppers of which </t>
    </r>
    <r>
      <rPr>
        <b/>
        <sz val="8"/>
        <color rgb="FF002B54"/>
        <rFont val="Aptos Narrow"/>
        <family val="2"/>
        <scheme val="minor"/>
      </rPr>
      <t>...</t>
    </r>
  </si>
  <si>
    <t>'2839</t>
  </si>
  <si>
    <t>Silicates; commercial alkali metal silicates (excl. inorganic or organic compounds of mercury)</t>
  </si>
  <si>
    <t>'3814</t>
  </si>
  <si>
    <r>
      <t xml:space="preserve">Organic composite solvents and thinners, n.e.s.; prepared paint or varnish removers (excluding </t>
    </r>
    <r>
      <rPr>
        <b/>
        <sz val="8"/>
        <color rgb="FF002B54"/>
        <rFont val="Aptos Narrow"/>
        <family val="2"/>
        <scheme val="minor"/>
      </rPr>
      <t>...</t>
    </r>
  </si>
  <si>
    <t>'3001</t>
  </si>
  <si>
    <r>
      <t xml:space="preserve">Dried glands and other organs for organo-therapeutic uses, whether or not powdered; extracts </t>
    </r>
    <r>
      <rPr>
        <b/>
        <sz val="8"/>
        <color rgb="FF002B54"/>
        <rFont val="Aptos Narrow"/>
        <family val="2"/>
        <scheme val="minor"/>
      </rPr>
      <t>...</t>
    </r>
  </si>
  <si>
    <t>'1804</t>
  </si>
  <si>
    <t>Cocoa butter, fat and oil</t>
  </si>
  <si>
    <t>'8508</t>
  </si>
  <si>
    <t>Vacuum cleaners, incl. dry cleaners and wet vacuum cleaners</t>
  </si>
  <si>
    <t>'5607</t>
  </si>
  <si>
    <r>
      <t xml:space="preserve">Twine, cordage, ropes and cables, whether or not plaited or braided and whether or not impregnated, </t>
    </r>
    <r>
      <rPr>
        <b/>
        <sz val="8"/>
        <color rgb="FF002B54"/>
        <rFont val="Aptos Narrow"/>
        <family val="2"/>
        <scheme val="minor"/>
      </rPr>
      <t>...</t>
    </r>
  </si>
  <si>
    <t>'9603</t>
  </si>
  <si>
    <r>
      <t xml:space="preserve">Brooms, brushes, incl. brushes constituting parts of machines, appliances or vehicles, hand-operated </t>
    </r>
    <r>
      <rPr>
        <b/>
        <sz val="8"/>
        <color rgb="FF002B54"/>
        <rFont val="Aptos Narrow"/>
        <family val="2"/>
        <scheme val="minor"/>
      </rPr>
      <t>...</t>
    </r>
  </si>
  <si>
    <t>'6903</t>
  </si>
  <si>
    <r>
      <t xml:space="preserve">Retorts, crucibles, mufflers, nozzles, plugs, supports, cupels, tubes, pipes, sheaths, rods, </t>
    </r>
    <r>
      <rPr>
        <b/>
        <sz val="8"/>
        <color rgb="FF002B54"/>
        <rFont val="Aptos Narrow"/>
        <family val="2"/>
        <scheme val="minor"/>
      </rPr>
      <t>...</t>
    </r>
  </si>
  <si>
    <t>'4004</t>
  </si>
  <si>
    <t>Waste, parings and scrap of soft rubber and powders and granules obtained therefrom</t>
  </si>
  <si>
    <t>'8804</t>
  </si>
  <si>
    <r>
      <t xml:space="preserve">Parachutes, incl. dirigible parachutes and paragliders, and rotochutes; parts thereof and accessories </t>
    </r>
    <r>
      <rPr>
        <b/>
        <sz val="8"/>
        <color rgb="FF002B54"/>
        <rFont val="Aptos Narrow"/>
        <family val="2"/>
        <scheme val="minor"/>
      </rPr>
      <t>...</t>
    </r>
  </si>
  <si>
    <t>'5907</t>
  </si>
  <si>
    <r>
      <t xml:space="preserve">Impregnated, coated or covered textile fabrics; painted canvas being theatrical scenery, studio </t>
    </r>
    <r>
      <rPr>
        <b/>
        <sz val="8"/>
        <color rgb="FF002B54"/>
        <rFont val="Aptos Narrow"/>
        <family val="2"/>
        <scheme val="minor"/>
      </rPr>
      <t>...</t>
    </r>
  </si>
  <si>
    <t>'3303</t>
  </si>
  <si>
    <t>Perfumes and toilet waters (excluding aftershave lotions, personal deodorants and hair lotions)</t>
  </si>
  <si>
    <t>'6306</t>
  </si>
  <si>
    <r>
      <t xml:space="preserve">Tarpaulins, awnings and sunblinds; tents; sails for boats, sailboards or landcraft; camping </t>
    </r>
    <r>
      <rPr>
        <b/>
        <sz val="8"/>
        <color rgb="FF002B54"/>
        <rFont val="Aptos Narrow"/>
        <family val="2"/>
        <scheme val="minor"/>
      </rPr>
      <t>...</t>
    </r>
  </si>
  <si>
    <t>'4807</t>
  </si>
  <si>
    <r>
      <t xml:space="preserve">Composite paper and paperboard "made by sticking flat layers of paper or paperboard together </t>
    </r>
    <r>
      <rPr>
        <b/>
        <sz val="8"/>
        <color rgb="FF002B54"/>
        <rFont val="Aptos Narrow"/>
        <family val="2"/>
        <scheme val="minor"/>
      </rPr>
      <t>...</t>
    </r>
  </si>
  <si>
    <t>'9703</t>
  </si>
  <si>
    <t>Original sculptures and statuary, in any material</t>
  </si>
  <si>
    <t>'0902</t>
  </si>
  <si>
    <t>Tea, whether or not flavoured</t>
  </si>
  <si>
    <t>'2201</t>
  </si>
  <si>
    <r>
      <t xml:space="preserve">Waters, incl. natural or artificial mineral waters and aerated waters, not containing added </t>
    </r>
    <r>
      <rPr>
        <b/>
        <sz val="8"/>
        <color rgb="FF002B54"/>
        <rFont val="Aptos Narrow"/>
        <family val="2"/>
        <scheme val="minor"/>
      </rPr>
      <t>...</t>
    </r>
  </si>
  <si>
    <t>'3507</t>
  </si>
  <si>
    <t>Enzymes; prepared enzymes, n.e.s.</t>
  </si>
  <si>
    <t>'8539</t>
  </si>
  <si>
    <r>
      <t xml:space="preserve">Electric filament or discharge lamps, incl. sealed beam lamp units and ultraviolet or infra-red </t>
    </r>
    <r>
      <rPr>
        <b/>
        <sz val="8"/>
        <color rgb="FF002B54"/>
        <rFont val="Aptos Narrow"/>
        <family val="2"/>
        <scheme val="minor"/>
      </rPr>
      <t>...</t>
    </r>
  </si>
  <si>
    <t>'8437</t>
  </si>
  <si>
    <r>
      <t xml:space="preserve">Machines for cleaning, sorting or grading seed, grain or dried leguminous vegetables; machinery </t>
    </r>
    <r>
      <rPr>
        <b/>
        <sz val="8"/>
        <color rgb="FF002B54"/>
        <rFont val="Aptos Narrow"/>
        <family val="2"/>
        <scheme val="minor"/>
      </rPr>
      <t>...</t>
    </r>
  </si>
  <si>
    <t>'8102</t>
  </si>
  <si>
    <r>
      <t xml:space="preserve">Molybdenum and articles thereof, n.e.s.; molybdenum waste and scrap (excl. ash and residues </t>
    </r>
    <r>
      <rPr>
        <b/>
        <sz val="8"/>
        <color rgb="FF002B54"/>
        <rFont val="Aptos Narrow"/>
        <family val="2"/>
        <scheme val="minor"/>
      </rPr>
      <t>...</t>
    </r>
  </si>
  <si>
    <t>'1105</t>
  </si>
  <si>
    <t>Flour, meal, powder, flakes, granules and pellets of potatoes</t>
  </si>
  <si>
    <t>'1006</t>
  </si>
  <si>
    <t>Rice</t>
  </si>
  <si>
    <t>'2613</t>
  </si>
  <si>
    <t>Molybdenum ores and concentrates</t>
  </si>
  <si>
    <t>'1302</t>
  </si>
  <si>
    <r>
      <t xml:space="preserve">Vegetable saps and extracts; pectic substances, pectinates and pectates; agar-agar and other </t>
    </r>
    <r>
      <rPr>
        <b/>
        <sz val="8"/>
        <color rgb="FF002B54"/>
        <rFont val="Aptos Narrow"/>
        <family val="2"/>
        <scheme val="minor"/>
      </rPr>
      <t>...</t>
    </r>
  </si>
  <si>
    <t>'8457</t>
  </si>
  <si>
    <r>
      <t xml:space="preserve">Machining centres, unit construction machines "single station" and multi-station transfer machines </t>
    </r>
    <r>
      <rPr>
        <b/>
        <sz val="8"/>
        <color rgb="FF002B54"/>
        <rFont val="Aptos Narrow"/>
        <family val="2"/>
        <scheme val="minor"/>
      </rPr>
      <t>...</t>
    </r>
  </si>
  <si>
    <t>'8307</t>
  </si>
  <si>
    <t>Flexible tubing of base metal, with or without fittings</t>
  </si>
  <si>
    <t>'8484</t>
  </si>
  <si>
    <r>
      <t xml:space="preserve">Gaskets and similar joints of metal sheeting combined with other material or of two or more </t>
    </r>
    <r>
      <rPr>
        <b/>
        <sz val="8"/>
        <color rgb="FF002B54"/>
        <rFont val="Aptos Narrow"/>
        <family val="2"/>
        <scheme val="minor"/>
      </rPr>
      <t>...</t>
    </r>
  </si>
  <si>
    <t>'9503</t>
  </si>
  <si>
    <r>
      <t xml:space="preserve">Tricycles, scooters, pedal cars and similar wheeled toys; dolls' carriages; dolls; other toys; </t>
    </r>
    <r>
      <rPr>
        <b/>
        <sz val="8"/>
        <color rgb="FF002B54"/>
        <rFont val="Aptos Narrow"/>
        <family val="2"/>
        <scheme val="minor"/>
      </rPr>
      <t>...</t>
    </r>
  </si>
  <si>
    <t>'1206</t>
  </si>
  <si>
    <t>Sunflower seeds, whether or not broken</t>
  </si>
  <si>
    <t>'8112</t>
  </si>
  <si>
    <r>
      <t xml:space="preserve">Beryllium, chromium, hafnium, rhenium, thallium, cadmium, germanium, vanadium, gallium, indium </t>
    </r>
    <r>
      <rPr>
        <b/>
        <sz val="8"/>
        <color rgb="FF002B54"/>
        <rFont val="Aptos Narrow"/>
        <family val="2"/>
        <scheme val="minor"/>
      </rPr>
      <t>...</t>
    </r>
  </si>
  <si>
    <t>'9209</t>
  </si>
  <si>
    <r>
      <t xml:space="preserve">Parts and accessories for musical instruments, e.g. mechanisms for musical boxes, cards, discs </t>
    </r>
    <r>
      <rPr>
        <b/>
        <sz val="8"/>
        <color rgb="FF002B54"/>
        <rFont val="Aptos Narrow"/>
        <family val="2"/>
        <scheme val="minor"/>
      </rPr>
      <t>...</t>
    </r>
  </si>
  <si>
    <t>'8461</t>
  </si>
  <si>
    <r>
      <t xml:space="preserve">Machine tools for planing, shaping, slotting, broaching, gear cutting, gear grinding or gear </t>
    </r>
    <r>
      <rPr>
        <b/>
        <sz val="8"/>
        <color rgb="FF002B54"/>
        <rFont val="Aptos Narrow"/>
        <family val="2"/>
        <scheme val="minor"/>
      </rPr>
      <t>...</t>
    </r>
  </si>
  <si>
    <t>'9029</t>
  </si>
  <si>
    <r>
      <t xml:space="preserve">Revolution counters, production counters, taximeters, milometers, pedometers and the like (excl. </t>
    </r>
    <r>
      <rPr>
        <b/>
        <sz val="8"/>
        <color rgb="FF002B54"/>
        <rFont val="Aptos Narrow"/>
        <family val="2"/>
        <scheme val="minor"/>
      </rPr>
      <t>...</t>
    </r>
  </si>
  <si>
    <t>'5509</t>
  </si>
  <si>
    <t>Yarn of synthetic staple fibres (excl. sewing thread and yarn put up for retail sale)</t>
  </si>
  <si>
    <t>'3802</t>
  </si>
  <si>
    <t>Activated carbon; activated natural mineral products; animal black, whether or not spent</t>
  </si>
  <si>
    <t>'8505</t>
  </si>
  <si>
    <r>
      <t xml:space="preserve">Electromagnets (excl. magnets for medical use); permanent magnets and articles intended to </t>
    </r>
    <r>
      <rPr>
        <b/>
        <sz val="8"/>
        <color rgb="FF002B54"/>
        <rFont val="Aptos Narrow"/>
        <family val="2"/>
        <scheme val="minor"/>
      </rPr>
      <t>...</t>
    </r>
  </si>
  <si>
    <t>'4420</t>
  </si>
  <si>
    <r>
      <t xml:space="preserve">Wood marquetry and inlaid wood; caskets and cases for jewellery or cutlery, and similar articles, </t>
    </r>
    <r>
      <rPr>
        <b/>
        <sz val="8"/>
        <color rgb="FF002B54"/>
        <rFont val="Aptos Narrow"/>
        <family val="2"/>
        <scheme val="minor"/>
      </rPr>
      <t>...</t>
    </r>
  </si>
  <si>
    <t>'1008</t>
  </si>
  <si>
    <r>
      <t xml:space="preserve">Buckwheat, millet, canary seed and other cereals (excl. wheat and meslin, rye, barley, oats, </t>
    </r>
    <r>
      <rPr>
        <b/>
        <sz val="8"/>
        <color rgb="FF002B54"/>
        <rFont val="Aptos Narrow"/>
        <family val="2"/>
        <scheme val="minor"/>
      </rPr>
      <t>...</t>
    </r>
  </si>
  <si>
    <t>'4822</t>
  </si>
  <si>
    <r>
      <t xml:space="preserve">Bobbins, spools, cops and similar supports of paper pulp, paper or paperboard, whether or not </t>
    </r>
    <r>
      <rPr>
        <b/>
        <sz val="8"/>
        <color rgb="FF002B54"/>
        <rFont val="Aptos Narrow"/>
        <family val="2"/>
        <scheme val="minor"/>
      </rPr>
      <t>...</t>
    </r>
  </si>
  <si>
    <t>'9006</t>
  </si>
  <si>
    <r>
      <t xml:space="preserve">Photographic cameras, photographic flashlight apparatus and flashbulbs (excl. discharge lamps </t>
    </r>
    <r>
      <rPr>
        <b/>
        <sz val="8"/>
        <color rgb="FF002B54"/>
        <rFont val="Aptos Narrow"/>
        <family val="2"/>
        <scheme val="minor"/>
      </rPr>
      <t>...</t>
    </r>
  </si>
  <si>
    <t>'7223</t>
  </si>
  <si>
    <t>Wire of stainless steel, in coils (excluding bars and rods)</t>
  </si>
  <si>
    <t>'9505</t>
  </si>
  <si>
    <r>
      <t xml:space="preserve">Festival, carnival or other entertainment articles, incl. conjuring tricks and novelty jokes, </t>
    </r>
    <r>
      <rPr>
        <b/>
        <sz val="8"/>
        <color rgb="FF002B54"/>
        <rFont val="Aptos Narrow"/>
        <family val="2"/>
        <scheme val="minor"/>
      </rPr>
      <t>...</t>
    </r>
  </si>
  <si>
    <t>'8406</t>
  </si>
  <si>
    <t>Steam turbines and other vapour turbines; parts thereof</t>
  </si>
  <si>
    <t>'3825</t>
  </si>
  <si>
    <r>
      <t xml:space="preserve">Residual products of the chemical or allied industries, n.e.s.; municipal waste; sewage sludge; </t>
    </r>
    <r>
      <rPr>
        <b/>
        <sz val="8"/>
        <color rgb="FF002B54"/>
        <rFont val="Aptos Narrow"/>
        <family val="2"/>
        <scheme val="minor"/>
      </rPr>
      <t>...</t>
    </r>
  </si>
  <si>
    <t>'5107</t>
  </si>
  <si>
    <t>Yarn of combed wool (excl. that put up for retail sale)</t>
  </si>
  <si>
    <t>'7001</t>
  </si>
  <si>
    <r>
      <t xml:space="preserve">Cullet and other waste and scrap of glass; glass in the mass (excluding glass in the form of </t>
    </r>
    <r>
      <rPr>
        <b/>
        <sz val="8"/>
        <color rgb="FF002B54"/>
        <rFont val="Aptos Narrow"/>
        <family val="2"/>
        <scheme val="minor"/>
      </rPr>
      <t>...</t>
    </r>
  </si>
  <si>
    <t>'0409</t>
  </si>
  <si>
    <t>Natural honey</t>
  </si>
  <si>
    <t>'3913</t>
  </si>
  <si>
    <r>
      <t xml:space="preserve">Natural polymers, e.g. alginic acid, and modified natural polymers, e.g. hardened proteins, </t>
    </r>
    <r>
      <rPr>
        <b/>
        <sz val="8"/>
        <color rgb="FF002B54"/>
        <rFont val="Aptos Narrow"/>
        <family val="2"/>
        <scheme val="minor"/>
      </rPr>
      <t>...</t>
    </r>
  </si>
  <si>
    <t>'7412</t>
  </si>
  <si>
    <t>Copper tube or pipe fittings "e.g., couplings, elbows, sleeves"</t>
  </si>
  <si>
    <t>'2811</t>
  </si>
  <si>
    <r>
      <t xml:space="preserve">Inorganic acids and inorganic oxygen compounds of non-metals (excl. hydrogen chloride "hydrochloric </t>
    </r>
    <r>
      <rPr>
        <b/>
        <sz val="8"/>
        <color rgb="FF002B54"/>
        <rFont val="Aptos Narrow"/>
        <family val="2"/>
        <scheme val="minor"/>
      </rPr>
      <t>...</t>
    </r>
  </si>
  <si>
    <t>'4301</t>
  </si>
  <si>
    <r>
      <t xml:space="preserve">Raw furskins, incl. heads, tails, paws and other pieces or cuttings suitable for use in furriery </t>
    </r>
    <r>
      <rPr>
        <b/>
        <sz val="8"/>
        <color rgb="FF002B54"/>
        <rFont val="Aptos Narrow"/>
        <family val="2"/>
        <scheme val="minor"/>
      </rPr>
      <t>...</t>
    </r>
  </si>
  <si>
    <t>'6305</t>
  </si>
  <si>
    <t>Sacks and bags, of a kind used for the packing of goods, of all types of textile materials</t>
  </si>
  <si>
    <t>'2849</t>
  </si>
  <si>
    <t>Carbides, whether or not chemically defined</t>
  </si>
  <si>
    <t>'8459</t>
  </si>
  <si>
    <r>
      <t xml:space="preserve">Machine tools, incl. way-type unit head machines, for drilling, boring, milling, threading </t>
    </r>
    <r>
      <rPr>
        <b/>
        <sz val="8"/>
        <color rgb="FF002B54"/>
        <rFont val="Aptos Narrow"/>
        <family val="2"/>
        <scheme val="minor"/>
      </rPr>
      <t>...</t>
    </r>
  </si>
  <si>
    <t>'2301</t>
  </si>
  <si>
    <r>
      <t xml:space="preserve">Flours, meals and pellets, of meat or meat offal, of fish or of crustaceans, molluscs or other </t>
    </r>
    <r>
      <rPr>
        <b/>
        <sz val="8"/>
        <color rgb="FF002B54"/>
        <rFont val="Aptos Narrow"/>
        <family val="2"/>
        <scheme val="minor"/>
      </rPr>
      <t>...</t>
    </r>
  </si>
  <si>
    <t>'3005</t>
  </si>
  <si>
    <r>
      <t xml:space="preserve">Wadding, gauze, bandages and the like, e.g. dressings, adhesive plasters, poultices, impregnated </t>
    </r>
    <r>
      <rPr>
        <b/>
        <sz val="8"/>
        <color rgb="FF002B54"/>
        <rFont val="Aptos Narrow"/>
        <family val="2"/>
        <scheme val="minor"/>
      </rPr>
      <t>...</t>
    </r>
  </si>
  <si>
    <t>'1504</t>
  </si>
  <si>
    <r>
      <t xml:space="preserve">Fats and oils and their fractions of fish or marine mammals, whether or not refined (excl. </t>
    </r>
    <r>
      <rPr>
        <b/>
        <sz val="8"/>
        <color rgb="FF002B54"/>
        <rFont val="Aptos Narrow"/>
        <family val="2"/>
        <scheme val="minor"/>
      </rPr>
      <t>...</t>
    </r>
  </si>
  <si>
    <t>'2506</t>
  </si>
  <si>
    <r>
      <t xml:space="preserve">Quartz (excl. natural sands); quartzite, whether or not roughly trimmed or merely cut, by sawing </t>
    </r>
    <r>
      <rPr>
        <b/>
        <sz val="8"/>
        <color rgb="FF002B54"/>
        <rFont val="Aptos Narrow"/>
        <family val="2"/>
        <scheme val="minor"/>
      </rPr>
      <t>...</t>
    </r>
  </si>
  <si>
    <t>'8209</t>
  </si>
  <si>
    <t>Plates, sticks, tips and the like for tools, unmounted, of sintered metal carbides or cermets</t>
  </si>
  <si>
    <t>'5811</t>
  </si>
  <si>
    <r>
      <t xml:space="preserve">Quilted textile products in the piece, composed of one or more layers of textile materials </t>
    </r>
    <r>
      <rPr>
        <b/>
        <sz val="8"/>
        <color rgb="FF002B54"/>
        <rFont val="Aptos Narrow"/>
        <family val="2"/>
        <scheme val="minor"/>
      </rPr>
      <t>...</t>
    </r>
  </si>
  <si>
    <t>'2940</t>
  </si>
  <si>
    <r>
      <t xml:space="preserve">Sugars, chemically pure (excluding sucrose, lactose, maltose, glucose and fructose); sugar </t>
    </r>
    <r>
      <rPr>
        <b/>
        <sz val="8"/>
        <color rgb="FF002B54"/>
        <rFont val="Aptos Narrow"/>
        <family val="2"/>
        <scheme val="minor"/>
      </rPr>
      <t>...</t>
    </r>
  </si>
  <si>
    <t>'9020</t>
  </si>
  <si>
    <r>
      <t xml:space="preserve">Breathing appliances and gas masks (excluding protective masks having neither mechanical parts </t>
    </r>
    <r>
      <rPr>
        <b/>
        <sz val="8"/>
        <color rgb="FF002B54"/>
        <rFont val="Aptos Narrow"/>
        <family val="2"/>
        <scheme val="minor"/>
      </rPr>
      <t>...</t>
    </r>
  </si>
  <si>
    <t>'8906</t>
  </si>
  <si>
    <r>
      <t xml:space="preserve">Vessels, incl. warships and lifeboats (excl. rowing boats and other vessels of heading 8901 </t>
    </r>
    <r>
      <rPr>
        <b/>
        <sz val="8"/>
        <color rgb="FF002B54"/>
        <rFont val="Aptos Narrow"/>
        <family val="2"/>
        <scheme val="minor"/>
      </rPr>
      <t>...</t>
    </r>
  </si>
  <si>
    <t>'1212</t>
  </si>
  <si>
    <r>
      <t xml:space="preserve">Locust beans, seaweeds and other algae, sugar beet and sugar cane, fresh, chilled, frozen or </t>
    </r>
    <r>
      <rPr>
        <b/>
        <sz val="8"/>
        <color rgb="FF002B54"/>
        <rFont val="Aptos Narrow"/>
        <family val="2"/>
        <scheme val="minor"/>
      </rPr>
      <t>...</t>
    </r>
  </si>
  <si>
    <t>'5207</t>
  </si>
  <si>
    <t>Cotton yarn put up for retail sale (excl. sewing thread)</t>
  </si>
  <si>
    <t>'8533</t>
  </si>
  <si>
    <t>Electrical resistors, incl. rheostats and potentiometers (excl. heating resistors); parts thereof</t>
  </si>
  <si>
    <t>'6505</t>
  </si>
  <si>
    <r>
      <t xml:space="preserve">Hats and other headgear, knitted or crocheted, or made up from lace, felt or other textile </t>
    </r>
    <r>
      <rPr>
        <b/>
        <sz val="8"/>
        <color rgb="FF002B54"/>
        <rFont val="Aptos Narrow"/>
        <family val="2"/>
        <scheme val="minor"/>
      </rPr>
      <t>...</t>
    </r>
  </si>
  <si>
    <t>'4404</t>
  </si>
  <si>
    <r>
      <t xml:space="preserve">Hoopwood; split poles; piles, pickets and stakes of wood, pointed but not sawn lengthwise; </t>
    </r>
    <r>
      <rPr>
        <b/>
        <sz val="8"/>
        <color rgb="FF002B54"/>
        <rFont val="Aptos Narrow"/>
        <family val="2"/>
        <scheme val="minor"/>
      </rPr>
      <t>...</t>
    </r>
  </si>
  <si>
    <t>'0209</t>
  </si>
  <si>
    <r>
      <t xml:space="preserve">Pig fat, free of lean meat, and poultry fat, not rendered or otherwise extracted, fresh, chilled, </t>
    </r>
    <r>
      <rPr>
        <b/>
        <sz val="8"/>
        <color rgb="FF002B54"/>
        <rFont val="Aptos Narrow"/>
        <family val="2"/>
        <scheme val="minor"/>
      </rPr>
      <t>...</t>
    </r>
  </si>
  <si>
    <t>'7608</t>
  </si>
  <si>
    <t>Aluminium tubes and pipes (excl. hollow profiles)</t>
  </si>
  <si>
    <t>'4908</t>
  </si>
  <si>
    <t>Transfers "decalcomanias"</t>
  </si>
  <si>
    <t>'6403</t>
  </si>
  <si>
    <r>
      <t xml:space="preserve">Footwear with outer soles of rubber, plastics, leather or composition leather and uppers of </t>
    </r>
    <r>
      <rPr>
        <b/>
        <sz val="8"/>
        <color rgb="FF002B54"/>
        <rFont val="Aptos Narrow"/>
        <family val="2"/>
        <scheme val="minor"/>
      </rPr>
      <t>...</t>
    </r>
  </si>
  <si>
    <t>'5806</t>
  </si>
  <si>
    <r>
      <t xml:space="preserve">Narrow woven fabrics of textile materials, with a width of &lt;= 30 cm (excl. labels, badges and </t>
    </r>
    <r>
      <rPr>
        <b/>
        <sz val="8"/>
        <color rgb="FF002B54"/>
        <rFont val="Aptos Narrow"/>
        <family val="2"/>
        <scheme val="minor"/>
      </rPr>
      <t>...</t>
    </r>
  </si>
  <si>
    <t>'5511</t>
  </si>
  <si>
    <t>Yarn of man-made staple fibres, put up for retail sale (excl. sewing thread)</t>
  </si>
  <si>
    <t>'7902</t>
  </si>
  <si>
    <r>
      <t xml:space="preserve">Zinc waste and scrap (excluding ash and residues from zinc production "heading 2620", ingots </t>
    </r>
    <r>
      <rPr>
        <b/>
        <sz val="8"/>
        <color rgb="FF002B54"/>
        <rFont val="Aptos Narrow"/>
        <family val="2"/>
        <scheme val="minor"/>
      </rPr>
      <t>...</t>
    </r>
  </si>
  <si>
    <t>'6808</t>
  </si>
  <si>
    <r>
      <t xml:space="preserve">Panels, boards, tiles, blocks and similar articles of vegetable fibre, of straw or of shavings, </t>
    </r>
    <r>
      <rPr>
        <b/>
        <sz val="8"/>
        <color rgb="FF002B54"/>
        <rFont val="Aptos Narrow"/>
        <family val="2"/>
        <scheme val="minor"/>
      </rPr>
      <t>...</t>
    </r>
  </si>
  <si>
    <t>'1701</t>
  </si>
  <si>
    <t>Cane or beet sugar and chemically pure sucrose, in solid form</t>
  </si>
  <si>
    <t>'0401</t>
  </si>
  <si>
    <t>Milk and cream, not concentrated nor containing added sugar or other sweetening matter</t>
  </si>
  <si>
    <t>'8440</t>
  </si>
  <si>
    <r>
      <t xml:space="preserve">Bookbinding machinery, incl. book-sewing machines (excl. machinery of heading 8441, general-purpose </t>
    </r>
    <r>
      <rPr>
        <b/>
        <sz val="8"/>
        <color rgb="FF002B54"/>
        <rFont val="Aptos Narrow"/>
        <family val="2"/>
        <scheme val="minor"/>
      </rPr>
      <t>...</t>
    </r>
  </si>
  <si>
    <t>'4017</t>
  </si>
  <si>
    <t>Hard rubber, e.g. ebonite, in all forms, incl. waste and scrap; articles of hard rubber, n.e.s.</t>
  </si>
  <si>
    <t>'6506</t>
  </si>
  <si>
    <t>Headgear, whether or not lined or trimmed, n.e.s.</t>
  </si>
  <si>
    <t>'4910</t>
  </si>
  <si>
    <t>Calendars of any kinds, printed, incl. calendars blocks</t>
  </si>
  <si>
    <t>'3207</t>
  </si>
  <si>
    <r>
      <t xml:space="preserve">Prepared pigments, prepared opacifiers and prepared colours, vitrifiable enamels and glazes, </t>
    </r>
    <r>
      <rPr>
        <b/>
        <sz val="8"/>
        <color rgb="FF002B54"/>
        <rFont val="Aptos Narrow"/>
        <family val="2"/>
        <scheme val="minor"/>
      </rPr>
      <t>...</t>
    </r>
  </si>
  <si>
    <t>'2530</t>
  </si>
  <si>
    <t>Vermiculite, perlite and other mineral substances, n.e.s.</t>
  </si>
  <si>
    <t>'2706</t>
  </si>
  <si>
    <r>
      <t xml:space="preserve">Tar distilled from coal, from lignite or from peat, and other mineral tars, whether or not </t>
    </r>
    <r>
      <rPr>
        <b/>
        <sz val="8"/>
        <color rgb="FF002B54"/>
        <rFont val="Aptos Narrow"/>
        <family val="2"/>
        <scheme val="minor"/>
      </rPr>
      <t>...</t>
    </r>
  </si>
  <si>
    <t>'3804</t>
  </si>
  <si>
    <r>
      <t xml:space="preserve">Residual lyes from the manufacture of wood pulp, whether or not concentrated, desugared or </t>
    </r>
    <r>
      <rPr>
        <b/>
        <sz val="8"/>
        <color rgb="FF002B54"/>
        <rFont val="Aptos Narrow"/>
        <family val="2"/>
        <scheme val="minor"/>
      </rPr>
      <t>...</t>
    </r>
  </si>
  <si>
    <t>'2932</t>
  </si>
  <si>
    <t>Heterocyclic compounds with oxygen hetero-atom[s] only</t>
  </si>
  <si>
    <t>'6116</t>
  </si>
  <si>
    <t>Gloves, mittens and mitts, knitted or crocheted (excl. for babies)</t>
  </si>
  <si>
    <t>'2930</t>
  </si>
  <si>
    <t>Organo-sulphur compounds</t>
  </si>
  <si>
    <t>'2516</t>
  </si>
  <si>
    <r>
      <t xml:space="preserve">Granite, porphyry, basalt, sandstone and other monumental or building stone, whether or not </t>
    </r>
    <r>
      <rPr>
        <b/>
        <sz val="8"/>
        <color rgb="FF002B54"/>
        <rFont val="Aptos Narrow"/>
        <family val="2"/>
        <scheme val="minor"/>
      </rPr>
      <t>...</t>
    </r>
  </si>
  <si>
    <t>'2001</t>
  </si>
  <si>
    <r>
      <t xml:space="preserve">Vegetables, fruit, nuts and other edible parts of plants, prepared or preserved by vinegar </t>
    </r>
    <r>
      <rPr>
        <b/>
        <sz val="8"/>
        <color rgb="FF002B54"/>
        <rFont val="Aptos Narrow"/>
        <family val="2"/>
        <scheme val="minor"/>
      </rPr>
      <t>...</t>
    </r>
  </si>
  <si>
    <t>'1211</t>
  </si>
  <si>
    <r>
      <t xml:space="preserve">Plants and parts of plants, incl. seeds and fruits, of a kind used primarily in perfumery, </t>
    </r>
    <r>
      <rPr>
        <b/>
        <sz val="8"/>
        <color rgb="FF002B54"/>
        <rFont val="Aptos Narrow"/>
        <family val="2"/>
        <scheme val="minor"/>
      </rPr>
      <t>...</t>
    </r>
  </si>
  <si>
    <t>'6902</t>
  </si>
  <si>
    <r>
      <t xml:space="preserve">Refractory bricks, blocks, tiles and similar refractory ceramic constructional goods (excl. </t>
    </r>
    <r>
      <rPr>
        <b/>
        <sz val="8"/>
        <color rgb="FF002B54"/>
        <rFont val="Aptos Narrow"/>
        <family val="2"/>
        <scheme val="minor"/>
      </rPr>
      <t>...</t>
    </r>
  </si>
  <si>
    <t>'4012</t>
  </si>
  <si>
    <r>
      <t xml:space="preserve">Retreaded or used pneumatic tyres of rubber; solid or cushion tyres, tyre treads and tyre flaps, </t>
    </r>
    <r>
      <rPr>
        <b/>
        <sz val="8"/>
        <color rgb="FF002B54"/>
        <rFont val="Aptos Narrow"/>
        <family val="2"/>
        <scheme val="minor"/>
      </rPr>
      <t>...</t>
    </r>
  </si>
  <si>
    <t>'7613</t>
  </si>
  <si>
    <t>Aluminium containers for compressed or liquefied gas</t>
  </si>
  <si>
    <t>'7302</t>
  </si>
  <si>
    <r>
      <t xml:space="preserve">Railway or tramway track construction material of iron or steel, the following : rails, check-rails </t>
    </r>
    <r>
      <rPr>
        <b/>
        <sz val="8"/>
        <color rgb="FF002B54"/>
        <rFont val="Aptos Narrow"/>
        <family val="2"/>
        <scheme val="minor"/>
      </rPr>
      <t>...</t>
    </r>
  </si>
  <si>
    <t>'6109</t>
  </si>
  <si>
    <t>T-shirts, singlets and other vests, knitted or crocheted</t>
  </si>
  <si>
    <t>'9507</t>
  </si>
  <si>
    <r>
      <t xml:space="preserve">Fishing rods, fish-hooks and other line fishing tackle n.e.s; fish landing nets, butterfly </t>
    </r>
    <r>
      <rPr>
        <b/>
        <sz val="8"/>
        <color rgb="FF002B54"/>
        <rFont val="Aptos Narrow"/>
        <family val="2"/>
        <scheme val="minor"/>
      </rPr>
      <t>...</t>
    </r>
  </si>
  <si>
    <t>'2504</t>
  </si>
  <si>
    <t>Natural graphite</t>
  </si>
  <si>
    <t>'7409</t>
  </si>
  <si>
    <r>
      <t xml:space="preserve">Plates, sheets and strip, of copper, of a thickness of &gt; 0,15 mm (excl. expanded sheet and </t>
    </r>
    <r>
      <rPr>
        <b/>
        <sz val="8"/>
        <color rgb="FF002B54"/>
        <rFont val="Aptos Narrow"/>
        <family val="2"/>
        <scheme val="minor"/>
      </rPr>
      <t>...</t>
    </r>
  </si>
  <si>
    <t>'2825</t>
  </si>
  <si>
    <r>
      <t xml:space="preserve">Hydrazine and hydroxylamine and their inorganic salts; inorganic bases, metal oxides, hydroxides </t>
    </r>
    <r>
      <rPr>
        <b/>
        <sz val="8"/>
        <color rgb="FF002B54"/>
        <rFont val="Aptos Narrow"/>
        <family val="2"/>
        <scheme val="minor"/>
      </rPr>
      <t>...</t>
    </r>
  </si>
  <si>
    <t>'7615</t>
  </si>
  <si>
    <r>
      <t xml:space="preserve">Table, kitchen or other household articles, sanitary ware, and parts thereof, of aluminium, </t>
    </r>
    <r>
      <rPr>
        <b/>
        <sz val="8"/>
        <color rgb="FF002B54"/>
        <rFont val="Aptos Narrow"/>
        <family val="2"/>
        <scheme val="minor"/>
      </rPr>
      <t>...</t>
    </r>
  </si>
  <si>
    <t>'8545</t>
  </si>
  <si>
    <r>
      <t xml:space="preserve">Carbon electrodes, carbon brushes, lamp carbons, battery carbons and other articles of graphite </t>
    </r>
    <r>
      <rPr>
        <b/>
        <sz val="8"/>
        <color rgb="FF002B54"/>
        <rFont val="Aptos Narrow"/>
        <family val="2"/>
        <scheme val="minor"/>
      </rPr>
      <t>...</t>
    </r>
  </si>
  <si>
    <t>'2521</t>
  </si>
  <si>
    <r>
      <t xml:space="preserve">Limestone flux; limestone and other calcareous stone, of a kind used for the manufacture of </t>
    </r>
    <r>
      <rPr>
        <b/>
        <sz val="8"/>
        <color rgb="FF002B54"/>
        <rFont val="Aptos Narrow"/>
        <family val="2"/>
        <scheme val="minor"/>
      </rPr>
      <t>...</t>
    </r>
  </si>
  <si>
    <t>'7323</t>
  </si>
  <si>
    <r>
      <t xml:space="preserve">Table, kitchen or other household articles, and parts thereof, of iron or steel; iron or steel </t>
    </r>
    <r>
      <rPr>
        <b/>
        <sz val="8"/>
        <color rgb="FF002B54"/>
        <rFont val="Aptos Narrow"/>
        <family val="2"/>
        <scheme val="minor"/>
      </rPr>
      <t>...</t>
    </r>
  </si>
  <si>
    <t>'8458</t>
  </si>
  <si>
    <t>Lathes, incl. turning centres, for removing metal</t>
  </si>
  <si>
    <t>'7013</t>
  </si>
  <si>
    <r>
      <t xml:space="preserve">Glassware of a kind used for table, kitchen, toilet, office, indoor decoration or similar purposes </t>
    </r>
    <r>
      <rPr>
        <b/>
        <sz val="8"/>
        <color rgb="FF002B54"/>
        <rFont val="Aptos Narrow"/>
        <family val="2"/>
        <scheme val="minor"/>
      </rPr>
      <t>...</t>
    </r>
  </si>
  <si>
    <t>'9011</t>
  </si>
  <si>
    <r>
      <t xml:space="preserve">Optical microscopes, incl. those for photomicrography, cinephotomicrography or microprojection </t>
    </r>
    <r>
      <rPr>
        <b/>
        <sz val="8"/>
        <color rgb="FF002B54"/>
        <rFont val="Aptos Narrow"/>
        <family val="2"/>
        <scheme val="minor"/>
      </rPr>
      <t>...</t>
    </r>
  </si>
  <si>
    <t>'8451</t>
  </si>
  <si>
    <r>
      <t xml:space="preserve">Machinery (excl. of heading 8450) for washing, cleaning, wringing, drying, ironing, pressing </t>
    </r>
    <r>
      <rPr>
        <b/>
        <sz val="8"/>
        <color rgb="FF002B54"/>
        <rFont val="Aptos Narrow"/>
        <family val="2"/>
        <scheme val="minor"/>
      </rPr>
      <t>...</t>
    </r>
  </si>
  <si>
    <t>'2621</t>
  </si>
  <si>
    <r>
      <t xml:space="preserve">Slag and ash, incl. seaweed ash "kelp"; ash and residues from the incineration of municipal </t>
    </r>
    <r>
      <rPr>
        <b/>
        <sz val="8"/>
        <color rgb="FF002B54"/>
        <rFont val="Aptos Narrow"/>
        <family val="2"/>
        <scheme val="minor"/>
      </rPr>
      <t>...</t>
    </r>
  </si>
  <si>
    <t>'8472</t>
  </si>
  <si>
    <r>
      <t xml:space="preserve">Office machines, e.g. hectograph or stencil duplicating machines, addressing machines, automatic </t>
    </r>
    <r>
      <rPr>
        <b/>
        <sz val="8"/>
        <color rgb="FF002B54"/>
        <rFont val="Aptos Narrow"/>
        <family val="2"/>
        <scheme val="minor"/>
      </rPr>
      <t>...</t>
    </r>
  </si>
  <si>
    <t>'1520</t>
  </si>
  <si>
    <t>Glycerol, crude; glycerol waters and glycerol lyes</t>
  </si>
  <si>
    <t>'9206</t>
  </si>
  <si>
    <t>Percussion musical instruments, e.g. drums, xylophones, cymbals, castanets, maracas</t>
  </si>
  <si>
    <t>'8306</t>
  </si>
  <si>
    <r>
      <t xml:space="preserve">Bells, gongs and the like, non-electric, of base metal (excl. musical instruments); statuettes </t>
    </r>
    <r>
      <rPr>
        <b/>
        <sz val="8"/>
        <color rgb="FF002B54"/>
        <rFont val="Aptos Narrow"/>
        <family val="2"/>
        <scheme val="minor"/>
      </rPr>
      <t>...</t>
    </r>
  </si>
  <si>
    <t>'8907</t>
  </si>
  <si>
    <r>
      <t xml:space="preserve">Rafts, tanks, coffer-dams, landing stages, buoys, beacons and other floating structures (excl. </t>
    </r>
    <r>
      <rPr>
        <b/>
        <sz val="8"/>
        <color rgb="FF002B54"/>
        <rFont val="Aptos Narrow"/>
        <family val="2"/>
        <scheme val="minor"/>
      </rPr>
      <t>...</t>
    </r>
  </si>
  <si>
    <t>'7609</t>
  </si>
  <si>
    <t>Aluminium tube or pipe fittings "e.g., couplings, elbows, sleeves"</t>
  </si>
  <si>
    <t>'6406</t>
  </si>
  <si>
    <r>
      <t xml:space="preserve">Parts of footwear, incl. uppers whether or not attached to soles other than outer soles; removable </t>
    </r>
    <r>
      <rPr>
        <b/>
        <sz val="8"/>
        <color rgb="FF002B54"/>
        <rFont val="Aptos Narrow"/>
        <family val="2"/>
        <scheme val="minor"/>
      </rPr>
      <t>...</t>
    </r>
  </si>
  <si>
    <t>'3101</t>
  </si>
  <si>
    <r>
      <t xml:space="preserve">Animal or vegetable fertilisers, whether or not mixed together or chemically treated; fertilisers </t>
    </r>
    <r>
      <rPr>
        <b/>
        <sz val="8"/>
        <color rgb="FF002B54"/>
        <rFont val="Aptos Narrow"/>
        <family val="2"/>
        <scheme val="minor"/>
      </rPr>
      <t>...</t>
    </r>
  </si>
  <si>
    <t>'7117</t>
  </si>
  <si>
    <t>Imitation jewellery</t>
  </si>
  <si>
    <t>'8410</t>
  </si>
  <si>
    <r>
      <t xml:space="preserve">Hydraulic turbines, water wheels, and regulators therefor (excl. hydraulic power engines and </t>
    </r>
    <r>
      <rPr>
        <b/>
        <sz val="8"/>
        <color rgb="FF002B54"/>
        <rFont val="Aptos Narrow"/>
        <family val="2"/>
        <scheme val="minor"/>
      </rPr>
      <t>...</t>
    </r>
  </si>
  <si>
    <t>'5512</t>
  </si>
  <si>
    <t>Woven fabrics containing &gt;= 85% synthetic staple fibres by weight</t>
  </si>
  <si>
    <t>'8442</t>
  </si>
  <si>
    <r>
      <t xml:space="preserve">Machinery, apparatus and equipment (other than the machines of headings 8456 to 8465) for preparing </t>
    </r>
    <r>
      <rPr>
        <b/>
        <sz val="8"/>
        <color rgb="FF002B54"/>
        <rFont val="Aptos Narrow"/>
        <family val="2"/>
        <scheme val="minor"/>
      </rPr>
      <t>...</t>
    </r>
  </si>
  <si>
    <t>'3810</t>
  </si>
  <si>
    <r>
      <t xml:space="preserve">Pickling preparations for metal surfaces; fluxes and other auxiliary preparations for soldering, </t>
    </r>
    <r>
      <rPr>
        <b/>
        <sz val="8"/>
        <color rgb="FF002B54"/>
        <rFont val="Aptos Narrow"/>
        <family val="2"/>
        <scheme val="minor"/>
      </rPr>
      <t>...</t>
    </r>
  </si>
  <si>
    <t>'8001</t>
  </si>
  <si>
    <t>Unwrought tin</t>
  </si>
  <si>
    <t>'2619</t>
  </si>
  <si>
    <r>
      <t xml:space="preserve">Slag, dross, scalings and other waste from the manufacture of iron or steel (excluding granulated </t>
    </r>
    <r>
      <rPr>
        <b/>
        <sz val="8"/>
        <color rgb="FF002B54"/>
        <rFont val="Aptos Narrow"/>
        <family val="2"/>
        <scheme val="minor"/>
      </rPr>
      <t>...</t>
    </r>
  </si>
  <si>
    <t>'9010</t>
  </si>
  <si>
    <r>
      <t xml:space="preserve">Apparatus and equipment for photographic or cinematographic laboratories, not elsewhere specified </t>
    </r>
    <r>
      <rPr>
        <b/>
        <sz val="8"/>
        <color rgb="FF002B54"/>
        <rFont val="Aptos Narrow"/>
        <family val="2"/>
        <scheme val="minor"/>
      </rPr>
      <t>...</t>
    </r>
  </si>
  <si>
    <t>'7219</t>
  </si>
  <si>
    <r>
      <t xml:space="preserve">Flat-rolled products of stainless steel, of a width of &gt;= 600 mm, hot-rolled or cold-rolled </t>
    </r>
    <r>
      <rPr>
        <b/>
        <sz val="8"/>
        <color rgb="FF002B54"/>
        <rFont val="Aptos Narrow"/>
        <family val="2"/>
        <scheme val="minor"/>
      </rPr>
      <t>...</t>
    </r>
  </si>
  <si>
    <t>'8460</t>
  </si>
  <si>
    <r>
      <t xml:space="preserve">Machine tools for deburring, sharpening, grinding, honing, lapping, polishing or otherwise </t>
    </r>
    <r>
      <rPr>
        <b/>
        <sz val="8"/>
        <color rgb="FF002B54"/>
        <rFont val="Aptos Narrow"/>
        <family val="2"/>
        <scheme val="minor"/>
      </rPr>
      <t>...</t>
    </r>
  </si>
  <si>
    <t>'9705</t>
  </si>
  <si>
    <r>
      <t xml:space="preserve">Collections and collector's pieces of zoological, botanical, mineralogical, anatomical, historical, </t>
    </r>
    <r>
      <rPr>
        <b/>
        <sz val="8"/>
        <color rgb="FF002B54"/>
        <rFont val="Aptos Narrow"/>
        <family val="2"/>
        <scheme val="minor"/>
      </rPr>
      <t>...</t>
    </r>
  </si>
  <si>
    <t>'6310</t>
  </si>
  <si>
    <r>
      <t xml:space="preserve">Used or new rags, scrap twine, cordage, rope and cables and worn-out articles thereof, of textile </t>
    </r>
    <r>
      <rPr>
        <b/>
        <sz val="8"/>
        <color rgb="FF002B54"/>
        <rFont val="Aptos Narrow"/>
        <family val="2"/>
        <scheme val="minor"/>
      </rPr>
      <t>...</t>
    </r>
  </si>
  <si>
    <t>'7419</t>
  </si>
  <si>
    <t>Other articles of copper, n.e.s.</t>
  </si>
  <si>
    <t>'0408</t>
  </si>
  <si>
    <r>
      <t xml:space="preserve">Birds' eggs, not in shell, and egg yolks, fresh, dried, cooked by steaming or by boiling in </t>
    </r>
    <r>
      <rPr>
        <b/>
        <sz val="8"/>
        <color rgb="FF002B54"/>
        <rFont val="Aptos Narrow"/>
        <family val="2"/>
        <scheme val="minor"/>
      </rPr>
      <t>...</t>
    </r>
  </si>
  <si>
    <t>'7806</t>
  </si>
  <si>
    <t>Articles of lead, n.e.s.</t>
  </si>
  <si>
    <t>'0308</t>
  </si>
  <si>
    <r>
      <t xml:space="preserve">Aquatic invertebrates other than crustaceans and molluscs, live, fresh, chilled, frozen, dried, </t>
    </r>
    <r>
      <rPr>
        <b/>
        <sz val="8"/>
        <color rgb="FF002B54"/>
        <rFont val="Aptos Narrow"/>
        <family val="2"/>
        <scheme val="minor"/>
      </rPr>
      <t>...</t>
    </r>
  </si>
  <si>
    <t>'8113</t>
  </si>
  <si>
    <r>
      <t xml:space="preserve">Cermets and articles thereof, n.e.s.; waste and scrap of cermets (excluding ash and residues </t>
    </r>
    <r>
      <rPr>
        <b/>
        <sz val="8"/>
        <color rgb="FF002B54"/>
        <rFont val="Aptos Narrow"/>
        <family val="2"/>
        <scheme val="minor"/>
      </rPr>
      <t>...</t>
    </r>
  </si>
  <si>
    <t>'1213</t>
  </si>
  <si>
    <r>
      <t xml:space="preserve">Cereal straw and husks, unprepared, whether or not chopped, ground, pressed or in the form </t>
    </r>
    <r>
      <rPr>
        <b/>
        <sz val="8"/>
        <color rgb="FF002B54"/>
        <rFont val="Aptos Narrow"/>
        <family val="2"/>
        <scheme val="minor"/>
      </rPr>
      <t>...</t>
    </r>
  </si>
  <si>
    <t>'8212</t>
  </si>
  <si>
    <t>Non-electric razors and razor blades of base metal, incl. razor blade blanks in strips</t>
  </si>
  <si>
    <t>'4006</t>
  </si>
  <si>
    <r>
      <t xml:space="preserve">Rods, bars, tubes, profiles and other forms of unvulcanised rubber, incl. mixed rubber, and </t>
    </r>
    <r>
      <rPr>
        <b/>
        <sz val="8"/>
        <color rgb="FF002B54"/>
        <rFont val="Aptos Narrow"/>
        <family val="2"/>
        <scheme val="minor"/>
      </rPr>
      <t>...</t>
    </r>
  </si>
  <si>
    <t>'2836</t>
  </si>
  <si>
    <r>
      <t xml:space="preserve">Carbonates; peroxocarbonates "percarbonates"; commercial ammonium carbonate containing ammonium </t>
    </r>
    <r>
      <rPr>
        <b/>
        <sz val="8"/>
        <color rgb="FF002B54"/>
        <rFont val="Aptos Narrow"/>
        <family val="2"/>
        <scheme val="minor"/>
      </rPr>
      <t>...</t>
    </r>
  </si>
  <si>
    <t>'2826</t>
  </si>
  <si>
    <r>
      <t xml:space="preserve">Fluorides; fluorosilicates, fluoroaluminates and other complex fluorine salts (excl. inorganic </t>
    </r>
    <r>
      <rPr>
        <b/>
        <sz val="8"/>
        <color rgb="FF002B54"/>
        <rFont val="Aptos Narrow"/>
        <family val="2"/>
        <scheme val="minor"/>
      </rPr>
      <t>...</t>
    </r>
  </si>
  <si>
    <t>'8463</t>
  </si>
  <si>
    <r>
      <t xml:space="preserve">Machine tools for working metal, sintered metal carbides or cermets, without removing material </t>
    </r>
    <r>
      <rPr>
        <b/>
        <sz val="8"/>
        <color rgb="FF002B54"/>
        <rFont val="Aptos Narrow"/>
        <family val="2"/>
        <scheme val="minor"/>
      </rPr>
      <t>...</t>
    </r>
  </si>
  <si>
    <t>'7505</t>
  </si>
  <si>
    <t>Bars, rods, profiles and wire, of nickel (excl. electrically insulated products)</t>
  </si>
  <si>
    <t>'3801</t>
  </si>
  <si>
    <r>
      <t xml:space="preserve">Artificial graphite; colloidal or semi-colloidal graphite; preparations based on graphite or </t>
    </r>
    <r>
      <rPr>
        <b/>
        <sz val="8"/>
        <color rgb="FF002B54"/>
        <rFont val="Aptos Narrow"/>
        <family val="2"/>
        <scheme val="minor"/>
      </rPr>
      <t>...</t>
    </r>
  </si>
  <si>
    <t>'6303</t>
  </si>
  <si>
    <r>
      <t xml:space="preserve">Curtains, incl. drapes, and interior blinds; curtain or bed valances of all types of textile </t>
    </r>
    <r>
      <rPr>
        <b/>
        <sz val="8"/>
        <color rgb="FF002B54"/>
        <rFont val="Aptos Narrow"/>
        <family val="2"/>
        <scheme val="minor"/>
      </rPr>
      <t>...</t>
    </r>
  </si>
  <si>
    <t>'3805</t>
  </si>
  <si>
    <r>
      <t xml:space="preserve">Gum, wood or sulphate turpentine and other terpenic oils produced by the distillation or other </t>
    </r>
    <r>
      <rPr>
        <b/>
        <sz val="8"/>
        <color rgb="FF002B54"/>
        <rFont val="Aptos Narrow"/>
        <family val="2"/>
        <scheme val="minor"/>
      </rPr>
      <t>...</t>
    </r>
  </si>
  <si>
    <t>'4201</t>
  </si>
  <si>
    <r>
      <t xml:space="preserve">Saddlery and harness for any animal, incl. traces, leads, knee pads, muzzles, saddle cloths, </t>
    </r>
    <r>
      <rPr>
        <b/>
        <sz val="8"/>
        <color rgb="FF002B54"/>
        <rFont val="Aptos Narrow"/>
        <family val="2"/>
        <scheme val="minor"/>
      </rPr>
      <t>...</t>
    </r>
  </si>
  <si>
    <t>'2702</t>
  </si>
  <si>
    <t>Lignite, whether or not agglomerated (excl. jet)</t>
  </si>
  <si>
    <t>'7802</t>
  </si>
  <si>
    <r>
      <t xml:space="preserve">Lead waste and scrap (excluding ashes and residues from lead production "heading No 2620", </t>
    </r>
    <r>
      <rPr>
        <b/>
        <sz val="8"/>
        <color rgb="FF002B54"/>
        <rFont val="Aptos Narrow"/>
        <family val="2"/>
        <scheme val="minor"/>
      </rPr>
      <t>...</t>
    </r>
  </si>
  <si>
    <t>'3707</t>
  </si>
  <si>
    <r>
      <t xml:space="preserve">Chemical preparations for photographic uses (excl. varnishes, glues, adhesives and similar </t>
    </r>
    <r>
      <rPr>
        <b/>
        <sz val="8"/>
        <color rgb="FF002B54"/>
        <rFont val="Aptos Narrow"/>
        <family val="2"/>
        <scheme val="minor"/>
      </rPr>
      <t>...</t>
    </r>
  </si>
  <si>
    <t>'7305</t>
  </si>
  <si>
    <r>
      <t xml:space="preserve">Tubes and pipes, having circular cross-sections and an external diameter of &gt; 406,4 mm, of </t>
    </r>
    <r>
      <rPr>
        <b/>
        <sz val="8"/>
        <color rgb="FF002B54"/>
        <rFont val="Aptos Narrow"/>
        <family val="2"/>
        <scheme val="minor"/>
      </rPr>
      <t>...</t>
    </r>
  </si>
  <si>
    <t>'2934</t>
  </si>
  <si>
    <r>
      <t xml:space="preserve">Nucleic acids and their salts, whether or not chemically defined; heterocyclic compounds (excl. </t>
    </r>
    <r>
      <rPr>
        <b/>
        <sz val="8"/>
        <color rgb="FF002B54"/>
        <rFont val="Aptos Narrow"/>
        <family val="2"/>
        <scheme val="minor"/>
      </rPr>
      <t>...</t>
    </r>
  </si>
  <si>
    <t>'3602</t>
  </si>
  <si>
    <t>Prepared explosives (excluding propellent powders)</t>
  </si>
  <si>
    <t>'7222</t>
  </si>
  <si>
    <t>Other bars and rods of stainless steel; angles, shapes and sections of stainless steel, n.e.s.</t>
  </si>
  <si>
    <t>'6803</t>
  </si>
  <si>
    <r>
      <t xml:space="preserve">Worked slate and articles of slate or of agglomerated slate (excluding slate granules, chippings </t>
    </r>
    <r>
      <rPr>
        <b/>
        <sz val="8"/>
        <color rgb="FF002B54"/>
        <rFont val="Aptos Narrow"/>
        <family val="2"/>
        <scheme val="minor"/>
      </rPr>
      <t>...</t>
    </r>
  </si>
  <si>
    <t>'2821</t>
  </si>
  <si>
    <r>
      <t xml:space="preserve">Iron oxides and hydroxides; earth colours containing &gt;= 70% by weight of combined iron evaluated </t>
    </r>
    <r>
      <rPr>
        <b/>
        <sz val="8"/>
        <color rgb="FF002B54"/>
        <rFont val="Aptos Narrow"/>
        <family val="2"/>
        <scheme val="minor"/>
      </rPr>
      <t>...</t>
    </r>
  </si>
  <si>
    <t>'2614</t>
  </si>
  <si>
    <t>Titanium ores and concentrates</t>
  </si>
  <si>
    <t>'4701</t>
  </si>
  <si>
    <t>Mechanical wood pulp, not chemically treated</t>
  </si>
  <si>
    <t>'0909</t>
  </si>
  <si>
    <t>Seeds of anis, badian, fennel, coriander, cumin or caraway; juniper berries</t>
  </si>
  <si>
    <t>'1208</t>
  </si>
  <si>
    <t>Flours and meals of oil seeds or oleaginous fruits (excl. mustard)</t>
  </si>
  <si>
    <t>'8003</t>
  </si>
  <si>
    <t>Tin bars, rods, profiles and wire, n.e.s.</t>
  </si>
  <si>
    <t>'3803</t>
  </si>
  <si>
    <t>Tall oil, whether or not refined</t>
  </si>
  <si>
    <t>'2002</t>
  </si>
  <si>
    <t>Tomatoes, prepared or preserved otherwise than by vinegar or acetic acid</t>
  </si>
  <si>
    <t>'2618</t>
  </si>
  <si>
    <t>Granulated slag "slag sand" from the manufacture of iron or steel</t>
  </si>
  <si>
    <t>'8905</t>
  </si>
  <si>
    <r>
      <t xml:space="preserve">Light-vessels, fire-floats, dredgers, floating cranes, and other vessels the navigability of </t>
    </r>
    <r>
      <rPr>
        <b/>
        <sz val="8"/>
        <color rgb="FF002B54"/>
        <rFont val="Aptos Narrow"/>
        <family val="2"/>
        <scheme val="minor"/>
      </rPr>
      <t>...</t>
    </r>
  </si>
  <si>
    <t>'8549</t>
  </si>
  <si>
    <t>Electrical and electronic waste and scrap</t>
  </si>
  <si>
    <t>'2929</t>
  </si>
  <si>
    <r>
      <t xml:space="preserve">Compounds with other nitrogen function (excl. amine-function compounds; oxygen-function amino-compounds; </t>
    </r>
    <r>
      <rPr>
        <b/>
        <sz val="8"/>
        <color rgb="FF002B54"/>
        <rFont val="Aptos Narrow"/>
        <family val="2"/>
        <scheme val="minor"/>
      </rPr>
      <t>...</t>
    </r>
  </si>
  <si>
    <t>'8532</t>
  </si>
  <si>
    <t>Electrical capacitors, fixed, variable or adjustable "pre-set"; parts thereof</t>
  </si>
  <si>
    <t>'9702</t>
  </si>
  <si>
    <t>Original engravings, prints and lithographs</t>
  </si>
  <si>
    <t>'7220</t>
  </si>
  <si>
    <r>
      <t xml:space="preserve">Flat-rolled products of stainless steel, of a width of &lt; 600 mm, hot-rolled or cold-rolled </t>
    </r>
    <r>
      <rPr>
        <b/>
        <sz val="8"/>
        <color rgb="FF002B54"/>
        <rFont val="Aptos Narrow"/>
        <family val="2"/>
        <scheme val="minor"/>
      </rPr>
      <t>...</t>
    </r>
  </si>
  <si>
    <t>'4909</t>
  </si>
  <si>
    <r>
      <t xml:space="preserve">Printed or illustrated postcards; printed cards bearing personal greetings, messages or announcements, </t>
    </r>
    <r>
      <rPr>
        <b/>
        <sz val="8"/>
        <color rgb="FF002B54"/>
        <rFont val="Aptos Narrow"/>
        <family val="2"/>
        <scheme val="minor"/>
      </rPr>
      <t>...</t>
    </r>
  </si>
  <si>
    <t>'6704</t>
  </si>
  <si>
    <r>
      <t xml:space="preserve">Wigs, false beards, eyebrows and eyelashes, switches and the like, of human or animal hair </t>
    </r>
    <r>
      <rPr>
        <b/>
        <sz val="8"/>
        <color rgb="FF002B54"/>
        <rFont val="Aptos Narrow"/>
        <family val="2"/>
        <scheme val="minor"/>
      </rPr>
      <t>...</t>
    </r>
  </si>
  <si>
    <t>'2923</t>
  </si>
  <si>
    <r>
      <t xml:space="preserve">Quaternary ammonium salts and hydroxides; lecithins and other phosphoaminolipids, whether or </t>
    </r>
    <r>
      <rPr>
        <b/>
        <sz val="8"/>
        <color rgb="FF002B54"/>
        <rFont val="Aptos Narrow"/>
        <family val="2"/>
        <scheme val="minor"/>
      </rPr>
      <t>...</t>
    </r>
  </si>
  <si>
    <t>'2937</t>
  </si>
  <si>
    <r>
      <t xml:space="preserve">Hormones, prostaglandins, thromboxanes and leukotrienes, natural or reproduced by synthesis; </t>
    </r>
    <r>
      <rPr>
        <b/>
        <sz val="8"/>
        <color rgb="FF002B54"/>
        <rFont val="Aptos Narrow"/>
        <family val="2"/>
        <scheme val="minor"/>
      </rPr>
      <t>...</t>
    </r>
  </si>
  <si>
    <t>'4806</t>
  </si>
  <si>
    <r>
      <t xml:space="preserve">Vegetable parchment, greaseproof papers, tracing papers and glassine and other glazed transparent </t>
    </r>
    <r>
      <rPr>
        <b/>
        <sz val="8"/>
        <color rgb="FF002B54"/>
        <rFont val="Aptos Narrow"/>
        <family val="2"/>
        <scheme val="minor"/>
      </rPr>
      <t>...</t>
    </r>
  </si>
  <si>
    <t>'0510</t>
  </si>
  <si>
    <r>
      <t xml:space="preserve">Ambergris, castoreum, civet and musk; cantharides; bile, whether or not dried; glands and other </t>
    </r>
    <r>
      <rPr>
        <b/>
        <sz val="8"/>
        <color rgb="FF002B54"/>
        <rFont val="Aptos Narrow"/>
        <family val="2"/>
        <scheme val="minor"/>
      </rPr>
      <t>...</t>
    </r>
  </si>
  <si>
    <t>'2936</t>
  </si>
  <si>
    <r>
      <t xml:space="preserve">Provitamins and vitamins, natural or reproduced by synthesis, incl. natural concentrates, derivatives </t>
    </r>
    <r>
      <rPr>
        <b/>
        <sz val="8"/>
        <color rgb="FF002B54"/>
        <rFont val="Aptos Narrow"/>
        <family val="2"/>
        <scheme val="minor"/>
      </rPr>
      <t>...</t>
    </r>
  </si>
  <si>
    <t>'8712</t>
  </si>
  <si>
    <t>Bicycles and other cycles, incl. delivery tricycles, not motorised</t>
  </si>
  <si>
    <t>'6114</t>
  </si>
  <si>
    <t>Special garments for professional, sporting or other purposes, n.e.s., knitted or crocheted</t>
  </si>
  <si>
    <t>'2615</t>
  </si>
  <si>
    <t>Niobium, tantalum, vanadium or zirconium ores and concentrates</t>
  </si>
  <si>
    <t>'2912</t>
  </si>
  <si>
    <r>
      <t xml:space="preserve">Aldehydes, whether or not with other oxygen function; cyclic polymers of aldehydes; parafo </t>
    </r>
    <r>
      <rPr>
        <b/>
        <sz val="8"/>
        <color rgb="FF002B54"/>
        <rFont val="Aptos Narrow"/>
        <family val="2"/>
        <scheme val="minor"/>
      </rPr>
      <t>...</t>
    </r>
  </si>
  <si>
    <t>'2841</t>
  </si>
  <si>
    <t>Salts of oxometallic or peroxometallic acids</t>
  </si>
  <si>
    <t>'2508</t>
  </si>
  <si>
    <r>
      <t xml:space="preserve">Clays, andalusite, kyanite and sillimanite, whether or not calcined; mullite; chamotte or dinas </t>
    </r>
    <r>
      <rPr>
        <b/>
        <sz val="8"/>
        <color rgb="FF002B54"/>
        <rFont val="Aptos Narrow"/>
        <family val="2"/>
        <scheme val="minor"/>
      </rPr>
      <t>...</t>
    </r>
  </si>
  <si>
    <t>'4419</t>
  </si>
  <si>
    <r>
      <t xml:space="preserve">Tableware and kitchenware, of wood (excl. interior fittings, ornaments, coopers' products, </t>
    </r>
    <r>
      <rPr>
        <b/>
        <sz val="8"/>
        <color rgb="FF002B54"/>
        <rFont val="Aptos Narrow"/>
        <family val="2"/>
        <scheme val="minor"/>
      </rPr>
      <t>...</t>
    </r>
  </si>
  <si>
    <t>'8608</t>
  </si>
  <si>
    <r>
      <t xml:space="preserve">Railway or tramway track fixtures and fittings (excluding sleepers of wood, concrete or steel, </t>
    </r>
    <r>
      <rPr>
        <b/>
        <sz val="8"/>
        <color rgb="FF002B54"/>
        <rFont val="Aptos Narrow"/>
        <family val="2"/>
        <scheme val="minor"/>
      </rPr>
      <t>...</t>
    </r>
  </si>
  <si>
    <t>'7413</t>
  </si>
  <si>
    <r>
      <t xml:space="preserve">Stranded wire, cables, plaited bands and the like, of copper (excluding electrically insulated </t>
    </r>
    <r>
      <rPr>
        <b/>
        <sz val="8"/>
        <color rgb="FF002B54"/>
        <rFont val="Aptos Narrow"/>
        <family val="2"/>
        <scheme val="minor"/>
      </rPr>
      <t>...</t>
    </r>
  </si>
  <si>
    <t>'6302</t>
  </si>
  <si>
    <r>
      <t xml:space="preserve">Bedlinen, table linen, toilet linen and kitchen linen of all types of textile materials (excl. </t>
    </r>
    <r>
      <rPr>
        <b/>
        <sz val="8"/>
        <color rgb="FF002B54"/>
        <rFont val="Aptos Narrow"/>
        <family val="2"/>
        <scheme val="minor"/>
      </rPr>
      <t>...</t>
    </r>
  </si>
  <si>
    <t>'9007</t>
  </si>
  <si>
    <r>
      <t xml:space="preserve">Cinematographic cameras and projectors, whether or not incorporating sound recording or reproducing </t>
    </r>
    <r>
      <rPr>
        <b/>
        <sz val="8"/>
        <color rgb="FF002B54"/>
        <rFont val="Aptos Narrow"/>
        <family val="2"/>
        <scheme val="minor"/>
      </rPr>
      <t>...</t>
    </r>
  </si>
  <si>
    <t>'2608</t>
  </si>
  <si>
    <t>Zinc ores and concentrates</t>
  </si>
  <si>
    <t>'5601</t>
  </si>
  <si>
    <r>
      <t xml:space="preserve">Wadding of textile materials and articles thereof; textile fibres with a length of &lt;= 5 mm </t>
    </r>
    <r>
      <rPr>
        <b/>
        <sz val="8"/>
        <color rgb="FF002B54"/>
        <rFont val="Aptos Narrow"/>
        <family val="2"/>
        <scheme val="minor"/>
      </rPr>
      <t>...</t>
    </r>
  </si>
  <si>
    <t>'8434</t>
  </si>
  <si>
    <r>
      <t xml:space="preserve">Milking machines and dairy machinery (excl. refrigerating or heat treatment equipment, cream </t>
    </r>
    <r>
      <rPr>
        <b/>
        <sz val="8"/>
        <color rgb="FF002B54"/>
        <rFont val="Aptos Narrow"/>
        <family val="2"/>
        <scheme val="minor"/>
      </rPr>
      <t>...</t>
    </r>
  </si>
  <si>
    <t>'2843</t>
  </si>
  <si>
    <r>
      <t xml:space="preserve">Colloidal precious metals; inorganic or organic compounds of precious metals, whether or not </t>
    </r>
    <r>
      <rPr>
        <b/>
        <sz val="8"/>
        <color rgb="FF002B54"/>
        <rFont val="Aptos Narrow"/>
        <family val="2"/>
        <scheme val="minor"/>
      </rPr>
      <t>...</t>
    </r>
  </si>
  <si>
    <t>'7415</t>
  </si>
  <si>
    <r>
      <t xml:space="preserve">Nails, tacks, drawing pins, staples and similar articles, of copper or with shafts of iron </t>
    </r>
    <r>
      <rPr>
        <b/>
        <sz val="8"/>
        <color rgb="FF002B54"/>
        <rFont val="Aptos Narrow"/>
        <family val="2"/>
        <scheme val="minor"/>
      </rPr>
      <t>...</t>
    </r>
  </si>
  <si>
    <t>'8450</t>
  </si>
  <si>
    <t>Household or laundry-type washing machines, incl. machines which both wash and dry; parts thereof</t>
  </si>
  <si>
    <t>'2512</t>
  </si>
  <si>
    <r>
      <t xml:space="preserve">Siliceous fossil meals, e.g. kieselguhr, tripolite and diatomite, and similar siliceous earths, </t>
    </r>
    <r>
      <rPr>
        <b/>
        <sz val="8"/>
        <color rgb="FF002B54"/>
        <rFont val="Aptos Narrow"/>
        <family val="2"/>
        <scheme val="minor"/>
      </rPr>
      <t>...</t>
    </r>
  </si>
  <si>
    <t>'6801</t>
  </si>
  <si>
    <t>Setts, curbstones and flagstones, of natural stone (excluding slate)</t>
  </si>
  <si>
    <t>'3405</t>
  </si>
  <si>
    <r>
      <t xml:space="preserve">Shoe polish, furniture wax and floor waxes, polishes and creams for coachwork, glass or metal, </t>
    </r>
    <r>
      <rPr>
        <b/>
        <sz val="8"/>
        <color rgb="FF002B54"/>
        <rFont val="Aptos Narrow"/>
        <family val="2"/>
        <scheme val="minor"/>
      </rPr>
      <t>...</t>
    </r>
  </si>
  <si>
    <t>'7104</t>
  </si>
  <si>
    <r>
      <t xml:space="preserve">Precious and semi-precious stones, synthetic or reconstructed, whether or not worked or graded </t>
    </r>
    <r>
      <rPr>
        <b/>
        <sz val="8"/>
        <color rgb="FF002B54"/>
        <rFont val="Aptos Narrow"/>
        <family val="2"/>
        <scheme val="minor"/>
      </rPr>
      <t>...</t>
    </r>
  </si>
  <si>
    <t>'8527</t>
  </si>
  <si>
    <r>
      <t xml:space="preserve">Reception apparatus for radio-broadcasting, whether or not combined, in the same housing, with </t>
    </r>
    <r>
      <rPr>
        <b/>
        <sz val="8"/>
        <color rgb="FF002B54"/>
        <rFont val="Aptos Narrow"/>
        <family val="2"/>
        <scheme val="minor"/>
      </rPr>
      <t>...</t>
    </r>
  </si>
  <si>
    <t>'2832</t>
  </si>
  <si>
    <t>Sulphites; thiosulphates</t>
  </si>
  <si>
    <t>'2525</t>
  </si>
  <si>
    <t>Mica, whether or not rifted into sheets or splittings; mica waste</t>
  </si>
  <si>
    <t>'4101</t>
  </si>
  <si>
    <r>
      <t xml:space="preserve">Raw hides and skins of bovine "incl. buffalo" or equine animals, fresh, or salted, dried, limed, </t>
    </r>
    <r>
      <rPr>
        <b/>
        <sz val="8"/>
        <color rgb="FF002B54"/>
        <rFont val="Aptos Narrow"/>
        <family val="2"/>
        <scheme val="minor"/>
      </rPr>
      <t>...</t>
    </r>
  </si>
  <si>
    <t>'2942</t>
  </si>
  <si>
    <t>Separate chemically defined organic compounds, n.e.s.</t>
  </si>
  <si>
    <t>'3823</t>
  </si>
  <si>
    <t>Industrial monocarboxylic fatty acids; acid oils from refining; industrial fatty alcohols</t>
  </si>
  <si>
    <t>'5503</t>
  </si>
  <si>
    <t>Synthetic staple fibres, not carded, combed or otherwise processed for spinning</t>
  </si>
  <si>
    <t>'4303</t>
  </si>
  <si>
    <r>
      <t xml:space="preserve">Articles of apparel, clothing accessories and other furskin articles (excl. gloves made of </t>
    </r>
    <r>
      <rPr>
        <b/>
        <sz val="8"/>
        <color rgb="FF002B54"/>
        <rFont val="Aptos Narrow"/>
        <family val="2"/>
        <scheme val="minor"/>
      </rPr>
      <t>...</t>
    </r>
  </si>
  <si>
    <t>'2808</t>
  </si>
  <si>
    <t>Nitric acid; sulphonitric acids</t>
  </si>
  <si>
    <t>'8524</t>
  </si>
  <si>
    <t>Flat panel display modules, whether or not incorporating touch-sensitive screens</t>
  </si>
  <si>
    <t>'2916</t>
  </si>
  <si>
    <r>
      <t xml:space="preserve">Unsaturated acyclic monocarboxylic acids, cyclic monocarboxylic acids, their anhydrides, halides, </t>
    </r>
    <r>
      <rPr>
        <b/>
        <sz val="8"/>
        <color rgb="FF002B54"/>
        <rFont val="Aptos Narrow"/>
        <family val="2"/>
        <scheme val="minor"/>
      </rPr>
      <t>...</t>
    </r>
  </si>
  <si>
    <t>'8420</t>
  </si>
  <si>
    <r>
      <t xml:space="preserve">Calendering or other rolling machines (other than for metals or glass) and cylinders therefor; </t>
    </r>
    <r>
      <rPr>
        <b/>
        <sz val="8"/>
        <color rgb="FF002B54"/>
        <rFont val="Aptos Narrow"/>
        <family val="2"/>
        <scheme val="minor"/>
      </rPr>
      <t>...</t>
    </r>
  </si>
  <si>
    <t>'6004</t>
  </si>
  <si>
    <r>
      <t xml:space="preserve">Knitted or crocheted fabrics, of a width &gt; 30 cm, containing by weight &gt;= 5% of elastomeric </t>
    </r>
    <r>
      <rPr>
        <b/>
        <sz val="8"/>
        <color rgb="FF002B54"/>
        <rFont val="Aptos Narrow"/>
        <family val="2"/>
        <scheme val="minor"/>
      </rPr>
      <t>...</t>
    </r>
  </si>
  <si>
    <t>'4203</t>
  </si>
  <si>
    <r>
      <t xml:space="preserve">Articles of apparel and clothing accessories, of leather or composition leather (excl. footware </t>
    </r>
    <r>
      <rPr>
        <b/>
        <sz val="8"/>
        <color rgb="FF002B54"/>
        <rFont val="Aptos Narrow"/>
        <family val="2"/>
        <scheme val="minor"/>
      </rPr>
      <t>...</t>
    </r>
  </si>
  <si>
    <t>'8464</t>
  </si>
  <si>
    <r>
      <t xml:space="preserve">Machine tools for working stone, ceramics, concrete, asbestos-cement or like mineral materials </t>
    </r>
    <r>
      <rPr>
        <b/>
        <sz val="8"/>
        <color rgb="FF002B54"/>
        <rFont val="Aptos Narrow"/>
        <family val="2"/>
        <scheme val="minor"/>
      </rPr>
      <t>...</t>
    </r>
  </si>
  <si>
    <t>'1404</t>
  </si>
  <si>
    <t>Vegetable products, n.e.s.</t>
  </si>
  <si>
    <t>'8103</t>
  </si>
  <si>
    <r>
      <t xml:space="preserve">Tantalum and articles thereof, n.e.s.; tantalum waste and scrap (excl. ash and residues containing </t>
    </r>
    <r>
      <rPr>
        <b/>
        <sz val="8"/>
        <color rgb="FF002B54"/>
        <rFont val="Aptos Narrow"/>
        <family val="2"/>
        <scheme val="minor"/>
      </rPr>
      <t>...</t>
    </r>
  </si>
  <si>
    <t>'7303</t>
  </si>
  <si>
    <t>Tubes, pipes and hollow profiles, of cast iron</t>
  </si>
  <si>
    <t>'1516</t>
  </si>
  <si>
    <r>
      <t xml:space="preserve">Animal, vegetable or microbial fats and oils and their fractions, partly or wholly hydrogenated, </t>
    </r>
    <r>
      <rPr>
        <b/>
        <sz val="8"/>
        <color rgb="FF002B54"/>
        <rFont val="Aptos Narrow"/>
        <family val="2"/>
        <scheme val="minor"/>
      </rPr>
      <t>...</t>
    </r>
  </si>
  <si>
    <t>'6206</t>
  </si>
  <si>
    <t>Women's or girls' blouses, shirts and shirt-blouses (excl. knitted or crocheted and vests)</t>
  </si>
  <si>
    <t>'6117</t>
  </si>
  <si>
    <r>
      <t xml:space="preserve">Made-up clothing accessories, knitted or crocheted; knitted or crocheted parts of garments </t>
    </r>
    <r>
      <rPr>
        <b/>
        <sz val="8"/>
        <color rgb="FF002B54"/>
        <rFont val="Aptos Narrow"/>
        <family val="2"/>
        <scheme val="minor"/>
      </rPr>
      <t>...</t>
    </r>
  </si>
  <si>
    <t>'2809</t>
  </si>
  <si>
    <t>Diphosphorus pentaoxide; phosphoric acid; polyphosphoric acids, whether or not chemically defined</t>
  </si>
  <si>
    <t>'7103</t>
  </si>
  <si>
    <r>
      <t xml:space="preserve">Precious stones and semi-precious stones, whether or not worked or graded, but not strung, </t>
    </r>
    <r>
      <rPr>
        <b/>
        <sz val="8"/>
        <color rgb="FF002B54"/>
        <rFont val="Aptos Narrow"/>
        <family val="2"/>
        <scheme val="minor"/>
      </rPr>
      <t>...</t>
    </r>
  </si>
  <si>
    <t>'7301</t>
  </si>
  <si>
    <r>
      <t xml:space="preserve">Sheet piling of iron or steel, whether or not drilled, punched or made from assembled elements; </t>
    </r>
    <r>
      <rPr>
        <b/>
        <sz val="8"/>
        <color rgb="FF002B54"/>
        <rFont val="Aptos Narrow"/>
        <family val="2"/>
        <scheme val="minor"/>
      </rPr>
      <t>...</t>
    </r>
  </si>
  <si>
    <t>'5404</t>
  </si>
  <si>
    <r>
      <t xml:space="preserve">Synthetic monofilament of &gt;= 67 decitex and with a cross sectional dimension of &lt;= 1 mm; strip </t>
    </r>
    <r>
      <rPr>
        <b/>
        <sz val="8"/>
        <color rgb="FF002B54"/>
        <rFont val="Aptos Narrow"/>
        <family val="2"/>
        <scheme val="minor"/>
      </rPr>
      <t>...</t>
    </r>
  </si>
  <si>
    <t>'8204</t>
  </si>
  <si>
    <r>
      <t xml:space="preserve">Hand-operated spanners and wrenches, incl. torque meter wrenches (excl. tap wrenches), of base </t>
    </r>
    <r>
      <rPr>
        <b/>
        <sz val="8"/>
        <color rgb="FF002B54"/>
        <rFont val="Aptos Narrow"/>
        <family val="2"/>
        <scheme val="minor"/>
      </rPr>
      <t>...</t>
    </r>
  </si>
  <si>
    <t>'6103</t>
  </si>
  <si>
    <t>'7020</t>
  </si>
  <si>
    <t>Articles of glass, n.e.s.</t>
  </si>
  <si>
    <t>'3203</t>
  </si>
  <si>
    <r>
      <t xml:space="preserve">Colouring matter of vegetable or animal origin, incl. dye extracts (excluding animal black), </t>
    </r>
    <r>
      <rPr>
        <b/>
        <sz val="8"/>
        <color rgb="FF002B54"/>
        <rFont val="Aptos Narrow"/>
        <family val="2"/>
        <scheme val="minor"/>
      </rPr>
      <t>...</t>
    </r>
  </si>
  <si>
    <t>'4706</t>
  </si>
  <si>
    <r>
      <t xml:space="preserve">Pulps of fibres derived from recovered "waste and scrap" paper or paperboard or of other fibrous </t>
    </r>
    <r>
      <rPr>
        <b/>
        <sz val="8"/>
        <color rgb="FF002B54"/>
        <rFont val="Aptos Narrow"/>
        <family val="2"/>
        <scheme val="minor"/>
      </rPr>
      <t>...</t>
    </r>
  </si>
  <si>
    <t>'9207</t>
  </si>
  <si>
    <r>
      <t xml:space="preserve">Musical instruments, the sound of which is produced, or must be amplified, electrically, e.g. </t>
    </r>
    <r>
      <rPr>
        <b/>
        <sz val="8"/>
        <color rgb="FF002B54"/>
        <rFont val="Aptos Narrow"/>
        <family val="2"/>
        <scheme val="minor"/>
      </rPr>
      <t>...</t>
    </r>
  </si>
  <si>
    <t>'4602</t>
  </si>
  <si>
    <r>
      <t xml:space="preserve">Basketwork, wickerwork and other articles, made directly to shape from plaiting materials or </t>
    </r>
    <r>
      <rPr>
        <b/>
        <sz val="8"/>
        <color rgb="FF002B54"/>
        <rFont val="Aptos Narrow"/>
        <family val="2"/>
        <scheme val="minor"/>
      </rPr>
      <t>...</t>
    </r>
  </si>
  <si>
    <t>'9105</t>
  </si>
  <si>
    <r>
      <t xml:space="preserve">Clocks (excl. wrist-watches, pocket-watches and other watches of heading 9101 or 9102, clocks </t>
    </r>
    <r>
      <rPr>
        <b/>
        <sz val="8"/>
        <color rgb="FF002B54"/>
        <rFont val="Aptos Narrow"/>
        <family val="2"/>
        <scheme val="minor"/>
      </rPr>
      <t>...</t>
    </r>
  </si>
  <si>
    <t>'7018</t>
  </si>
  <si>
    <r>
      <t xml:space="preserve">Glass beads, imitation pearls, imitation precious or semi-precious stones and similar glass </t>
    </r>
    <r>
      <rPr>
        <b/>
        <sz val="8"/>
        <color rgb="FF002B54"/>
        <rFont val="Aptos Narrow"/>
        <family val="2"/>
        <scheme val="minor"/>
      </rPr>
      <t>...</t>
    </r>
  </si>
  <si>
    <t>'0208</t>
  </si>
  <si>
    <r>
      <t xml:space="preserve">Meat and edible offal of rabbits, hares, pigeons and other animals, fresh, chilled or frozen </t>
    </r>
    <r>
      <rPr>
        <b/>
        <sz val="8"/>
        <color rgb="FF002B54"/>
        <rFont val="Aptos Narrow"/>
        <family val="2"/>
        <scheme val="minor"/>
      </rPr>
      <t>...</t>
    </r>
  </si>
  <si>
    <t>'8109</t>
  </si>
  <si>
    <r>
      <t xml:space="preserve">Zirconium and articles thereof, n.e.s.; zirconium waste and scrap (excl. ash and residues containing </t>
    </r>
    <r>
      <rPr>
        <b/>
        <sz val="8"/>
        <color rgb="FF002B54"/>
        <rFont val="Aptos Narrow"/>
        <family val="2"/>
        <scheme val="minor"/>
      </rPr>
      <t>...</t>
    </r>
  </si>
  <si>
    <t>'7611</t>
  </si>
  <si>
    <r>
      <t xml:space="preserve">Reservoirs, tanks, vats and similar containers, of aluminium, for any material (other than </t>
    </r>
    <r>
      <rPr>
        <b/>
        <sz val="8"/>
        <color rgb="FF002B54"/>
        <rFont val="Aptos Narrow"/>
        <family val="2"/>
        <scheme val="minor"/>
      </rPr>
      <t>...</t>
    </r>
  </si>
  <si>
    <t>'3705</t>
  </si>
  <si>
    <r>
      <t xml:space="preserve">Photographic plates and film, exposed and developed (excluding products made of paper, paperboard </t>
    </r>
    <r>
      <rPr>
        <b/>
        <sz val="8"/>
        <color rgb="FF002B54"/>
        <rFont val="Aptos Narrow"/>
        <family val="2"/>
        <scheme val="minor"/>
      </rPr>
      <t>...</t>
    </r>
  </si>
  <si>
    <t>'2404</t>
  </si>
  <si>
    <r>
      <t xml:space="preserve">Products containing tobacco, reconstituted tobacco, nicotine, or tobacco or nicotine substitutes, </t>
    </r>
    <r>
      <rPr>
        <b/>
        <sz val="8"/>
        <color rgb="FF002B54"/>
        <rFont val="Aptos Narrow"/>
        <family val="2"/>
        <scheme val="minor"/>
      </rPr>
      <t>...</t>
    </r>
  </si>
  <si>
    <t>'9607</t>
  </si>
  <si>
    <t>Slide fasteners and parts thereof</t>
  </si>
  <si>
    <t>'4015</t>
  </si>
  <si>
    <r>
      <t xml:space="preserve">Articles of apparel and clothing accessories, incl. gloves, mittens and mitts, for all purposes, </t>
    </r>
    <r>
      <rPr>
        <b/>
        <sz val="8"/>
        <color rgb="FF002B54"/>
        <rFont val="Aptos Narrow"/>
        <family val="2"/>
        <scheme val="minor"/>
      </rPr>
      <t>...</t>
    </r>
  </si>
  <si>
    <t>'8452</t>
  </si>
  <si>
    <r>
      <t xml:space="preserve">Sewing machines (other than book-sewing machines of heading 8440); furniture, bases and covers </t>
    </r>
    <r>
      <rPr>
        <b/>
        <sz val="8"/>
        <color rgb="FF002B54"/>
        <rFont val="Aptos Narrow"/>
        <family val="2"/>
        <scheme val="minor"/>
      </rPr>
      <t>...</t>
    </r>
  </si>
  <si>
    <t>'2926</t>
  </si>
  <si>
    <t>Nitrile-function compounds</t>
  </si>
  <si>
    <t>'0708</t>
  </si>
  <si>
    <t>Leguminous vegetables, shelled or unshelled, fresh or chilled</t>
  </si>
  <si>
    <t>'8468</t>
  </si>
  <si>
    <r>
      <t xml:space="preserve">Machinery and apparatus for soldering, brazing or welding, whether or not capable of cutting </t>
    </r>
    <r>
      <rPr>
        <b/>
        <sz val="8"/>
        <color rgb="FF002B54"/>
        <rFont val="Aptos Narrow"/>
        <family val="2"/>
        <scheme val="minor"/>
      </rPr>
      <t>...</t>
    </r>
  </si>
  <si>
    <t>'6005</t>
  </si>
  <si>
    <r>
      <t xml:space="preserve">Warp knit fabrics "incl. those made on galloon knitting machines", of a width of &gt; 30 cm (excl. </t>
    </r>
    <r>
      <rPr>
        <b/>
        <sz val="8"/>
        <color rgb="FF002B54"/>
        <rFont val="Aptos Narrow"/>
        <family val="2"/>
        <scheme val="minor"/>
      </rPr>
      <t>...</t>
    </r>
  </si>
  <si>
    <t>'6205</t>
  </si>
  <si>
    <t>Men's or boys' shirts (excl. knitted or crocheted, nightshirts, singlets and other vests)</t>
  </si>
  <si>
    <t>'8303</t>
  </si>
  <si>
    <r>
      <t xml:space="preserve">Armoured or reinforced safes, strongboxes and doors and safe deposit lockers for strongrooms, </t>
    </r>
    <r>
      <rPr>
        <b/>
        <sz val="8"/>
        <color rgb="FF002B54"/>
        <rFont val="Aptos Narrow"/>
        <family val="2"/>
        <scheme val="minor"/>
      </rPr>
      <t>...</t>
    </r>
  </si>
  <si>
    <t>'8002</t>
  </si>
  <si>
    <r>
      <t xml:space="preserve">Tin waste and scrap (excluding ash and residues from the manufacture of tin of heading 2620, </t>
    </r>
    <r>
      <rPr>
        <b/>
        <sz val="8"/>
        <color rgb="FF002B54"/>
        <rFont val="Aptos Narrow"/>
        <family val="2"/>
        <scheme val="minor"/>
      </rPr>
      <t>...</t>
    </r>
  </si>
  <si>
    <t>'7116</t>
  </si>
  <si>
    <r>
      <t xml:space="preserve">Articles of natural or cultured pearls, precious or semi-precious stones "natural, synthetic </t>
    </r>
    <r>
      <rPr>
        <b/>
        <sz val="8"/>
        <color rgb="FF002B54"/>
        <rFont val="Aptos Narrow"/>
        <family val="2"/>
        <scheme val="minor"/>
      </rPr>
      <t>...</t>
    </r>
  </si>
  <si>
    <t>'7603</t>
  </si>
  <si>
    <t>Powder and flakes, of aluminium (excl. pellets of aluminium, and spangles)</t>
  </si>
  <si>
    <t>'9017</t>
  </si>
  <si>
    <r>
      <t xml:space="preserve">Drawing, marking-out or mathematical calculating instruments, e.g. drafting machines, pantographs, </t>
    </r>
    <r>
      <rPr>
        <b/>
        <sz val="8"/>
        <color rgb="FF002B54"/>
        <rFont val="Aptos Narrow"/>
        <family val="2"/>
        <scheme val="minor"/>
      </rPr>
      <t>...</t>
    </r>
  </si>
  <si>
    <t>'9610</t>
  </si>
  <si>
    <t>Slates and boards, with writing or drawing surfaces, whether or not framed</t>
  </si>
  <si>
    <t>'5510</t>
  </si>
  <si>
    <t>Yarn of artificial staple fibres (excl. sewing thread and yarn put up for retail sale)</t>
  </si>
  <si>
    <t>'2935</t>
  </si>
  <si>
    <t>Sulphonamides</t>
  </si>
  <si>
    <t>'8201</t>
  </si>
  <si>
    <r>
      <t xml:space="preserve">Hand tools, the following: spades, shovels, mattocks, picks, hoes, forks and rakes, of base </t>
    </r>
    <r>
      <rPr>
        <b/>
        <sz val="8"/>
        <color rgb="FF002B54"/>
        <rFont val="Aptos Narrow"/>
        <family val="2"/>
        <scheme val="minor"/>
      </rPr>
      <t>...</t>
    </r>
  </si>
  <si>
    <t>'8308</t>
  </si>
  <si>
    <r>
      <t xml:space="preserve">Clasps, frames with clasps, buckles, buckle-clasps, hooks, eyes, eyelets and the like, of base </t>
    </r>
    <r>
      <rPr>
        <b/>
        <sz val="8"/>
        <color rgb="FF002B54"/>
        <rFont val="Aptos Narrow"/>
        <family val="2"/>
        <scheme val="minor"/>
      </rPr>
      <t>...</t>
    </r>
  </si>
  <si>
    <t>'9601</t>
  </si>
  <si>
    <r>
      <t xml:space="preserve">Worked ivory, bone, tortoiseshell, horn, antlers, coral, mother-of-pearl and other animal carving </t>
    </r>
    <r>
      <rPr>
        <b/>
        <sz val="8"/>
        <color rgb="FF002B54"/>
        <rFont val="Aptos Narrow"/>
        <family val="2"/>
        <scheme val="minor"/>
      </rPr>
      <t>...</t>
    </r>
  </si>
  <si>
    <t>'9202</t>
  </si>
  <si>
    <t>String musical instruments, e.g. guitars, violins, and harps (excl. with keyboard)</t>
  </si>
  <si>
    <t>'7005</t>
  </si>
  <si>
    <r>
      <t xml:space="preserve">Float glass and surface ground or polished glass, in sheets, whether or not having an absorbent, </t>
    </r>
    <r>
      <rPr>
        <b/>
        <sz val="8"/>
        <color rgb="FF002B54"/>
        <rFont val="Aptos Narrow"/>
        <family val="2"/>
        <scheme val="minor"/>
      </rPr>
      <t>...</t>
    </r>
  </si>
  <si>
    <t>'6909</t>
  </si>
  <si>
    <r>
      <t xml:space="preserve">Ceramic wares for laboratory, chemical or other technical uses; ceramic troughs, tubs and similar </t>
    </r>
    <r>
      <rPr>
        <b/>
        <sz val="8"/>
        <color rgb="FF002B54"/>
        <rFont val="Aptos Narrow"/>
        <family val="2"/>
        <scheme val="minor"/>
      </rPr>
      <t>...</t>
    </r>
  </si>
  <si>
    <t>'7316</t>
  </si>
  <si>
    <t>Anchors, grapnels and parts thereof, of iron or steel</t>
  </si>
  <si>
    <t>'2515</t>
  </si>
  <si>
    <r>
      <t xml:space="preserve">Marble, travertine, ecaussine and other calcareous monumental or building stone of an apparent </t>
    </r>
    <r>
      <rPr>
        <b/>
        <sz val="8"/>
        <color rgb="FF002B54"/>
        <rFont val="Aptos Narrow"/>
        <family val="2"/>
        <scheme val="minor"/>
      </rPr>
      <t>...</t>
    </r>
  </si>
  <si>
    <t>'6212</t>
  </si>
  <si>
    <r>
      <t xml:space="preserve">Brassieres, girdles, corsets, braces, suspenders, garters and similar articles and parts thereof, </t>
    </r>
    <r>
      <rPr>
        <b/>
        <sz val="8"/>
        <color rgb="FF002B54"/>
        <rFont val="Aptos Narrow"/>
        <family val="2"/>
        <scheme val="minor"/>
      </rPr>
      <t>...</t>
    </r>
  </si>
  <si>
    <t>'9608</t>
  </si>
  <si>
    <r>
      <t xml:space="preserve">Ball-point pens; felt tipped and other porous-tipped pens and markers; fountain pens, stylograph </t>
    </r>
    <r>
      <rPr>
        <b/>
        <sz val="8"/>
        <color rgb="FF002B54"/>
        <rFont val="Aptos Narrow"/>
        <family val="2"/>
        <scheme val="minor"/>
      </rPr>
      <t>...</t>
    </r>
  </si>
  <si>
    <t>'9106</t>
  </si>
  <si>
    <r>
      <t xml:space="preserve">Time of day recording apparatus and apparatus for measuring, recording or otherwise indicating </t>
    </r>
    <r>
      <rPr>
        <b/>
        <sz val="8"/>
        <color rgb="FF002B54"/>
        <rFont val="Aptos Narrow"/>
        <family val="2"/>
        <scheme val="minor"/>
      </rPr>
      <t>...</t>
    </r>
  </si>
  <si>
    <t>'4402</t>
  </si>
  <si>
    <r>
      <t xml:space="preserve">Wood charcoal, incl. shell or nut charcoal, whether or not agglomerated (excl. wood charcoal </t>
    </r>
    <r>
      <rPr>
        <b/>
        <sz val="8"/>
        <color rgb="FF002B54"/>
        <rFont val="Aptos Narrow"/>
        <family val="2"/>
        <scheme val="minor"/>
      </rPr>
      <t>...</t>
    </r>
  </si>
  <si>
    <t>'2924</t>
  </si>
  <si>
    <t>Carboxyamide-function compounds; amide-function compounds of carbonic acid</t>
  </si>
  <si>
    <t>'6102</t>
  </si>
  <si>
    <t>'4406</t>
  </si>
  <si>
    <t>Railway or tramway sleepers "cross-ties" of wood</t>
  </si>
  <si>
    <t>'0714</t>
  </si>
  <si>
    <r>
      <t xml:space="preserve">Roots and tubers of manioc, arrowroot, salep, Jerusalem artichokes, sweet potatoes and similar </t>
    </r>
    <r>
      <rPr>
        <b/>
        <sz val="8"/>
        <color rgb="FF002B54"/>
        <rFont val="Aptos Narrow"/>
        <family val="2"/>
        <scheme val="minor"/>
      </rPr>
      <t>...</t>
    </r>
  </si>
  <si>
    <t>'3210</t>
  </si>
  <si>
    <r>
      <t xml:space="preserve">Paints and varnishes, incl. enamels, lacquers and distempers (excluding those based on synthetic </t>
    </r>
    <r>
      <rPr>
        <b/>
        <sz val="8"/>
        <color rgb="FF002B54"/>
        <rFont val="Aptos Narrow"/>
        <family val="2"/>
        <scheme val="minor"/>
      </rPr>
      <t>...</t>
    </r>
  </si>
  <si>
    <t>'2823</t>
  </si>
  <si>
    <t>Titanium oxides</t>
  </si>
  <si>
    <t>'2904</t>
  </si>
  <si>
    <t>Sulphonated, nitrated or nitrosated derivatives of hydrocarbons, whether or not halogenated</t>
  </si>
  <si>
    <t>'6106</t>
  </si>
  <si>
    <r>
      <t xml:space="preserve">Women's or girls' blouses, shirts and shirt-blouses, knitted or crocheted (excl. T-shirts and </t>
    </r>
    <r>
      <rPr>
        <b/>
        <sz val="8"/>
        <color rgb="FF002B54"/>
        <rFont val="Aptos Narrow"/>
        <family val="2"/>
        <scheme val="minor"/>
      </rPr>
      <t>...</t>
    </r>
  </si>
  <si>
    <t>'7004</t>
  </si>
  <si>
    <r>
      <t xml:space="preserve">Sheets of glass, drawn or blown, whether or not having an absorbent, reflecting or non-reflecting </t>
    </r>
    <r>
      <rPr>
        <b/>
        <sz val="8"/>
        <color rgb="FF002B54"/>
        <rFont val="Aptos Narrow"/>
        <family val="2"/>
        <scheme val="minor"/>
      </rPr>
      <t>...</t>
    </r>
  </si>
  <si>
    <t>'0910</t>
  </si>
  <si>
    <r>
      <t xml:space="preserve">Ginger, saffron, turmeric "curcuma", thyme, bay leaves, curry and other spices (excl. pepper </t>
    </r>
    <r>
      <rPr>
        <b/>
        <sz val="8"/>
        <color rgb="FF002B54"/>
        <rFont val="Aptos Narrow"/>
        <family val="2"/>
        <scheme val="minor"/>
      </rPr>
      <t>...</t>
    </r>
  </si>
  <si>
    <t>'5702</t>
  </si>
  <si>
    <r>
      <t xml:space="preserve">Carpets and other textile floor coverings, woven, not tufted or flocked, whether or not made </t>
    </r>
    <r>
      <rPr>
        <b/>
        <sz val="8"/>
        <color rgb="FF002B54"/>
        <rFont val="Aptos Narrow"/>
        <family val="2"/>
        <scheme val="minor"/>
      </rPr>
      <t>...</t>
    </r>
  </si>
  <si>
    <t>'4814</t>
  </si>
  <si>
    <t>Wallpaper and similar wallcoverings of paper; window transparencies of paper</t>
  </si>
  <si>
    <t>'1703</t>
  </si>
  <si>
    <t>Molasses resulting from the extraction or refining of sugar</t>
  </si>
  <si>
    <t>'9004</t>
  </si>
  <si>
    <r>
      <t xml:space="preserve">Spectacles, goggles and the like, corrective, protective or other (excl. spectacles for testing </t>
    </r>
    <r>
      <rPr>
        <b/>
        <sz val="8"/>
        <color rgb="FF002B54"/>
        <rFont val="Aptos Narrow"/>
        <family val="2"/>
        <scheme val="minor"/>
      </rPr>
      <t>...</t>
    </r>
  </si>
  <si>
    <t>'0712</t>
  </si>
  <si>
    <t>Dried vegetables, whole, cut, sliced, broken or in powder, but not further prepared</t>
  </si>
  <si>
    <t>'7407</t>
  </si>
  <si>
    <t>Bars, rods and profiles, of copper, n.e.s.</t>
  </si>
  <si>
    <t>'2209</t>
  </si>
  <si>
    <t>Vinegar, fermented vinegar and substitutes for vinegar obtained from acetic acid</t>
  </si>
  <si>
    <t>'8902</t>
  </si>
  <si>
    <r>
      <t xml:space="preserve">Fishing vessels; factory ships and other vessels for processing or preserving fishery products </t>
    </r>
    <r>
      <rPr>
        <b/>
        <sz val="8"/>
        <color rgb="FF002B54"/>
        <rFont val="Aptos Narrow"/>
        <family val="2"/>
        <scheme val="minor"/>
      </rPr>
      <t>...</t>
    </r>
  </si>
  <si>
    <t>'8509</t>
  </si>
  <si>
    <r>
      <t xml:space="preserve">Electromechanical domestic appliances, with self-contained electric motor; parts thereof (excl. </t>
    </r>
    <r>
      <rPr>
        <b/>
        <sz val="8"/>
        <color rgb="FF002B54"/>
        <rFont val="Aptos Narrow"/>
        <family val="2"/>
        <scheme val="minor"/>
      </rPr>
      <t>...</t>
    </r>
  </si>
  <si>
    <t>'2903</t>
  </si>
  <si>
    <t>Halogenated derivatives of hydrocarbons</t>
  </si>
  <si>
    <t>'6404</t>
  </si>
  <si>
    <t>'2941</t>
  </si>
  <si>
    <t>Antibiotics</t>
  </si>
  <si>
    <t>'5515</t>
  </si>
  <si>
    <r>
      <t xml:space="preserve">Woven fabrics containing predominantly, but &lt; 85% synthetic staple fibres by weight, other </t>
    </r>
    <r>
      <rPr>
        <b/>
        <sz val="8"/>
        <color rgb="FF002B54"/>
        <rFont val="Aptos Narrow"/>
        <family val="2"/>
        <scheme val="minor"/>
      </rPr>
      <t>...</t>
    </r>
  </si>
  <si>
    <t>'9208</t>
  </si>
  <si>
    <r>
      <t xml:space="preserve">Musical boxes, fairground organs, mechanical street organs, mechanical singing birds, musical </t>
    </r>
    <r>
      <rPr>
        <b/>
        <sz val="8"/>
        <color rgb="FF002B54"/>
        <rFont val="Aptos Narrow"/>
        <family val="2"/>
        <scheme val="minor"/>
      </rPr>
      <t>...</t>
    </r>
  </si>
  <si>
    <t>'0813</t>
  </si>
  <si>
    <r>
      <t xml:space="preserve">Dried apricots, prunes, apples, peaches, pears, papaws "papayas", tamarinds and other edible </t>
    </r>
    <r>
      <rPr>
        <b/>
        <sz val="8"/>
        <color rgb="FF002B54"/>
        <rFont val="Aptos Narrow"/>
        <family val="2"/>
        <scheme val="minor"/>
      </rPr>
      <t>...</t>
    </r>
  </si>
  <si>
    <t>'0402</t>
  </si>
  <si>
    <t>Milk and cream, concentrated or containing added sugar or other sweetening matter</t>
  </si>
  <si>
    <t>'6804</t>
  </si>
  <si>
    <r>
      <t xml:space="preserve">Millstones, grindstones, grinding wheels and the like, without frameworks, for milling, grinding, </t>
    </r>
    <r>
      <rPr>
        <b/>
        <sz val="8"/>
        <color rgb="FF002B54"/>
        <rFont val="Aptos Narrow"/>
        <family val="2"/>
        <scheme val="minor"/>
      </rPr>
      <t>...</t>
    </r>
  </si>
  <si>
    <t>'6101</t>
  </si>
  <si>
    <t>'6105</t>
  </si>
  <si>
    <r>
      <t xml:space="preserve">Men's or boys' shirts, knitted or crocheted (excl. nightshirts, T-shirts, singlets and other </t>
    </r>
    <r>
      <rPr>
        <b/>
        <sz val="8"/>
        <color rgb="FF002B54"/>
        <rFont val="Aptos Narrow"/>
        <family val="2"/>
        <scheme val="minor"/>
      </rPr>
      <t>...</t>
    </r>
  </si>
  <si>
    <t>'4417</t>
  </si>
  <si>
    <r>
      <t xml:space="preserve">Tools, tool bodies, tool handles, broom or brush bodies and handles, of wood; boot or shoe </t>
    </r>
    <r>
      <rPr>
        <b/>
        <sz val="8"/>
        <color rgb="FF002B54"/>
        <rFont val="Aptos Narrow"/>
        <family val="2"/>
        <scheme val="minor"/>
      </rPr>
      <t>...</t>
    </r>
  </si>
  <si>
    <t>'6304</t>
  </si>
  <si>
    <r>
      <t xml:space="preserve">Articles for interior furnishing, of all types of textile materials (excl. blankets and travelling </t>
    </r>
    <r>
      <rPr>
        <b/>
        <sz val="8"/>
        <color rgb="FF002B54"/>
        <rFont val="Aptos Narrow"/>
        <family val="2"/>
        <scheme val="minor"/>
      </rPr>
      <t>...</t>
    </r>
  </si>
  <si>
    <t>'1521</t>
  </si>
  <si>
    <r>
      <t xml:space="preserve">Vegetable waxes, beeswax, other insect waxes and spermaceti, whether or not refined or coloured </t>
    </r>
    <r>
      <rPr>
        <b/>
        <sz val="8"/>
        <color rgb="FF002B54"/>
        <rFont val="Aptos Narrow"/>
        <family val="2"/>
        <scheme val="minor"/>
      </rPr>
      <t>...</t>
    </r>
  </si>
  <si>
    <t>'9205</t>
  </si>
  <si>
    <r>
      <t xml:space="preserve">Wind musical instruments "e.g. clarinets, trumpets, bagpipes, keyboard pipe organs, harmoniums </t>
    </r>
    <r>
      <rPr>
        <b/>
        <sz val="8"/>
        <color rgb="FF002B54"/>
        <rFont val="Aptos Narrow"/>
        <family val="2"/>
        <scheme val="minor"/>
      </rPr>
      <t>...</t>
    </r>
  </si>
  <si>
    <t>'7016</t>
  </si>
  <si>
    <r>
      <t xml:space="preserve">Paving blocks, slabs, bricks, squares, tiles and other articles of pressed or moulded glass, </t>
    </r>
    <r>
      <rPr>
        <b/>
        <sz val="8"/>
        <color rgb="FF002B54"/>
        <rFont val="Aptos Narrow"/>
        <family val="2"/>
        <scheme val="minor"/>
      </rPr>
      <t>...</t>
    </r>
  </si>
  <si>
    <t>'6003</t>
  </si>
  <si>
    <r>
      <t xml:space="preserve">Knitted or crocheted fabrics, of a width &lt;= 30 cm (excl. those containing by weight &gt;= 5% of </t>
    </r>
    <r>
      <rPr>
        <b/>
        <sz val="8"/>
        <color rgb="FF002B54"/>
        <rFont val="Aptos Narrow"/>
        <family val="2"/>
        <scheme val="minor"/>
      </rPr>
      <t>...</t>
    </r>
  </si>
  <si>
    <t>'9618</t>
  </si>
  <si>
    <r>
      <t xml:space="preserve">Tailors' dummies and other lay figures, automata and other animated displays used for shop </t>
    </r>
    <r>
      <rPr>
        <b/>
        <sz val="8"/>
        <color rgb="FF002B54"/>
        <rFont val="Aptos Narrow"/>
        <family val="2"/>
        <scheme val="minor"/>
      </rPr>
      <t>...</t>
    </r>
  </si>
  <si>
    <t>'8513</t>
  </si>
  <si>
    <r>
      <t xml:space="preserve">Portable electric lamps designed to function by their own source of energy, e.g. dry batteries, </t>
    </r>
    <r>
      <rPr>
        <b/>
        <sz val="8"/>
        <color rgb="FF002B54"/>
        <rFont val="Aptos Narrow"/>
        <family val="2"/>
        <scheme val="minor"/>
      </rPr>
      <t>...</t>
    </r>
  </si>
  <si>
    <t>'4903</t>
  </si>
  <si>
    <t>Children's picture, drawing or colouring books</t>
  </si>
  <si>
    <t>'0205</t>
  </si>
  <si>
    <t>Meat of horses, asses, mules or hinnies, fresh, chilled or frozen</t>
  </si>
  <si>
    <t>'0506</t>
  </si>
  <si>
    <r>
      <t xml:space="preserve">Bones and horn-cores and their powder and waste, unworked, defatted, simply prepared, treated </t>
    </r>
    <r>
      <rPr>
        <b/>
        <sz val="8"/>
        <color rgb="FF002B54"/>
        <rFont val="Aptos Narrow"/>
        <family val="2"/>
        <scheme val="minor"/>
      </rPr>
      <t>...</t>
    </r>
  </si>
  <si>
    <t>'4905</t>
  </si>
  <si>
    <r>
      <t xml:space="preserve">Maps and hydrographic or similar charts of all kinds, incl. atlases, wall maps, topographical </t>
    </r>
    <r>
      <rPr>
        <b/>
        <sz val="8"/>
        <color rgb="FF002B54"/>
        <rFont val="Aptos Narrow"/>
        <family val="2"/>
        <scheme val="minor"/>
      </rPr>
      <t>...</t>
    </r>
  </si>
  <si>
    <t>'8305</t>
  </si>
  <si>
    <r>
      <t xml:space="preserve">Fittings for loose-leaf binders or files, letter clips, letter corners, paper clips, indexing </t>
    </r>
    <r>
      <rPr>
        <b/>
        <sz val="8"/>
        <color rgb="FF002B54"/>
        <rFont val="Aptos Narrow"/>
        <family val="2"/>
        <scheme val="minor"/>
      </rPr>
      <t>...</t>
    </r>
  </si>
  <si>
    <t>'8519</t>
  </si>
  <si>
    <t>Sound recording or sound reproducing apparatus</t>
  </si>
  <si>
    <t>'5408</t>
  </si>
  <si>
    <r>
      <t xml:space="preserve">Woven fabrics of artificial filament yarn, incl. monofilament of &gt;= 67 decitex and a maximum </t>
    </r>
    <r>
      <rPr>
        <b/>
        <sz val="8"/>
        <color rgb="FF002B54"/>
        <rFont val="Aptos Narrow"/>
        <family val="2"/>
        <scheme val="minor"/>
      </rPr>
      <t>...</t>
    </r>
  </si>
  <si>
    <t>'2003</t>
  </si>
  <si>
    <t>Mushrooms and truffles, prepared or preserved otherwise than by vinegar or acetic acid</t>
  </si>
  <si>
    <t>'6507</t>
  </si>
  <si>
    <r>
      <t xml:space="preserve">Headbands, linings, covers, hat foundations, hat frames, peaks and chinstraps, for headgear </t>
    </r>
    <r>
      <rPr>
        <b/>
        <sz val="8"/>
        <color rgb="FF002B54"/>
        <rFont val="Aptos Narrow"/>
        <family val="2"/>
        <scheme val="minor"/>
      </rPr>
      <t>...</t>
    </r>
  </si>
  <si>
    <t>'2927</t>
  </si>
  <si>
    <t>Diazo-, azo- or azoxy-compounds</t>
  </si>
  <si>
    <t>'1301</t>
  </si>
  <si>
    <t>Lac; natural gums, resins, gum-resins, balsams and other natural oleoresins</t>
  </si>
  <si>
    <t>'9005</t>
  </si>
  <si>
    <r>
      <t xml:space="preserve">Binoculars, monoculars, astronomical and other optical telescopes, and mountings therefor; </t>
    </r>
    <r>
      <rPr>
        <b/>
        <sz val="8"/>
        <color rgb="FF002B54"/>
        <rFont val="Aptos Narrow"/>
        <family val="2"/>
        <scheme val="minor"/>
      </rPr>
      <t>...</t>
    </r>
  </si>
  <si>
    <t>'8405</t>
  </si>
  <si>
    <r>
      <t xml:space="preserve">Producer gas or water gas generators, with or without their purifiers; acetylene gas generators </t>
    </r>
    <r>
      <rPr>
        <b/>
        <sz val="8"/>
        <color rgb="FF002B54"/>
        <rFont val="Aptos Narrow"/>
        <family val="2"/>
        <scheme val="minor"/>
      </rPr>
      <t>...</t>
    </r>
  </si>
  <si>
    <t>'9616</t>
  </si>
  <si>
    <r>
      <t xml:space="preserve">Scent sprays and similar toilet sprays, and mounts and heads therefor; powder puffs and pads </t>
    </r>
    <r>
      <rPr>
        <b/>
        <sz val="8"/>
        <color rgb="FF002B54"/>
        <rFont val="Aptos Narrow"/>
        <family val="2"/>
        <scheme val="minor"/>
      </rPr>
      <t>...</t>
    </r>
  </si>
  <si>
    <t>'3502</t>
  </si>
  <si>
    <r>
      <t xml:space="preserve">Albumins, incl. concentrates of two or more whey proteins containing by weight &gt; 80% whey proteins, </t>
    </r>
    <r>
      <rPr>
        <b/>
        <sz val="8"/>
        <color rgb="FF002B54"/>
        <rFont val="Aptos Narrow"/>
        <family val="2"/>
        <scheme val="minor"/>
      </rPr>
      <t>...</t>
    </r>
  </si>
  <si>
    <t>'9111</t>
  </si>
  <si>
    <r>
      <t xml:space="preserve">Cases for wrist-watches, pocket-watches and other watches, incl. stop-watches, of heading 9101 </t>
    </r>
    <r>
      <rPr>
        <b/>
        <sz val="8"/>
        <color rgb="FF002B54"/>
        <rFont val="Aptos Narrow"/>
        <family val="2"/>
        <scheme val="minor"/>
      </rPr>
      <t>...</t>
    </r>
  </si>
  <si>
    <t>'5516</t>
  </si>
  <si>
    <t>Woven fabrics of artificial staple fibres</t>
  </si>
  <si>
    <t>'6309</t>
  </si>
  <si>
    <r>
      <t xml:space="preserve">Worn clothing and clothing accessories, blankets and travelling rugs, household linen and articles </t>
    </r>
    <r>
      <rPr>
        <b/>
        <sz val="8"/>
        <color rgb="FF002B54"/>
        <rFont val="Aptos Narrow"/>
        <family val="2"/>
        <scheme val="minor"/>
      </rPr>
      <t>...</t>
    </r>
  </si>
  <si>
    <t>'8602</t>
  </si>
  <si>
    <r>
      <t xml:space="preserve">Rail locomotives (excl. those powered from an external source of electricity or by accumulators); </t>
    </r>
    <r>
      <rPr>
        <b/>
        <sz val="8"/>
        <color rgb="FF002B54"/>
        <rFont val="Aptos Narrow"/>
        <family val="2"/>
        <scheme val="minor"/>
      </rPr>
      <t>...</t>
    </r>
  </si>
  <si>
    <t>'2939</t>
  </si>
  <si>
    <r>
      <t xml:space="preserve">Alkaloids, natural or reproduced by synthesis, and their salts, ethers, esters and other d </t>
    </r>
    <r>
      <rPr>
        <b/>
        <sz val="8"/>
        <color rgb="FF002B54"/>
        <rFont val="Aptos Narrow"/>
        <family val="2"/>
        <scheme val="minor"/>
      </rPr>
      <t>...</t>
    </r>
  </si>
  <si>
    <t>'6217</t>
  </si>
  <si>
    <r>
      <t xml:space="preserve">Made-up clothing accessories and parts of garments or clothing accessories, of all types of </t>
    </r>
    <r>
      <rPr>
        <b/>
        <sz val="8"/>
        <color rgb="FF002B54"/>
        <rFont val="Aptos Narrow"/>
        <family val="2"/>
        <scheme val="minor"/>
      </rPr>
      <t>...</t>
    </r>
  </si>
  <si>
    <t>'9706</t>
  </si>
  <si>
    <t>Antiques of &gt; 100 years old</t>
  </si>
  <si>
    <t>'3806</t>
  </si>
  <si>
    <t>Rosin, resin acids and derivatives thereof; rosin spirit and rosin oils; run gums</t>
  </si>
  <si>
    <t>'8540</t>
  </si>
  <si>
    <r>
      <t xml:space="preserve">Thermionic, cold cathode or photo-cathode valves and tubes, e.g. vacuum or vapour or gas filled </t>
    </r>
    <r>
      <rPr>
        <b/>
        <sz val="8"/>
        <color rgb="FF002B54"/>
        <rFont val="Aptos Narrow"/>
        <family val="2"/>
        <scheme val="minor"/>
      </rPr>
      <t>...</t>
    </r>
  </si>
  <si>
    <t>'2919</t>
  </si>
  <si>
    <r>
      <t xml:space="preserve">Phosphoric esters and their salts, incl. lactophosphates; their halogenated, sulphonated, nitrated </t>
    </r>
    <r>
      <rPr>
        <b/>
        <sz val="8"/>
        <color rgb="FF002B54"/>
        <rFont val="Aptos Narrow"/>
        <family val="2"/>
        <scheme val="minor"/>
      </rPr>
      <t>...</t>
    </r>
  </si>
  <si>
    <t>'8445</t>
  </si>
  <si>
    <r>
      <t xml:space="preserve">Machines for preparing textile fibres; spinning, doubling or twisting machines and other machinery </t>
    </r>
    <r>
      <rPr>
        <b/>
        <sz val="8"/>
        <color rgb="FF002B54"/>
        <rFont val="Aptos Narrow"/>
        <family val="2"/>
        <scheme val="minor"/>
      </rPr>
      <t>...</t>
    </r>
  </si>
  <si>
    <t>'6112</t>
  </si>
  <si>
    <t>Track-suits, ski-suits and swimwear, knitted or crocheted</t>
  </si>
  <si>
    <t>'4205</t>
  </si>
  <si>
    <r>
      <t xml:space="preserve">Articles of leather or composition leather (excluding saddlery and harness bags; cases and </t>
    </r>
    <r>
      <rPr>
        <b/>
        <sz val="8"/>
        <color rgb="FF002B54"/>
        <rFont val="Aptos Narrow"/>
        <family val="2"/>
        <scheme val="minor"/>
      </rPr>
      <t>...</t>
    </r>
  </si>
  <si>
    <t>'1512</t>
  </si>
  <si>
    <r>
      <t xml:space="preserve">Sunflower-seed, safflower or cotton-seed oil and fractions thereof, whether or not refined, </t>
    </r>
    <r>
      <rPr>
        <b/>
        <sz val="8"/>
        <color rgb="FF002B54"/>
        <rFont val="Aptos Narrow"/>
        <family val="2"/>
        <scheme val="minor"/>
      </rPr>
      <t>...</t>
    </r>
  </si>
  <si>
    <t>'8203</t>
  </si>
  <si>
    <r>
      <t xml:space="preserve">Files, rasps, pliers, incl. cutting pliers, pincers and tweezers for non-medical use, metal-cutting </t>
    </r>
    <r>
      <rPr>
        <b/>
        <sz val="8"/>
        <color rgb="FF002B54"/>
        <rFont val="Aptos Narrow"/>
        <family val="2"/>
        <scheme val="minor"/>
      </rPr>
      <t>...</t>
    </r>
  </si>
  <si>
    <t>'0301</t>
  </si>
  <si>
    <t>Live fish</t>
  </si>
  <si>
    <t>'5910</t>
  </si>
  <si>
    <r>
      <t xml:space="preserve">Transmission or conveyor belts or belting, of textile material, whether or not impregnated, </t>
    </r>
    <r>
      <rPr>
        <b/>
        <sz val="8"/>
        <color rgb="FF002B54"/>
        <rFont val="Aptos Narrow"/>
        <family val="2"/>
        <scheme val="minor"/>
      </rPr>
      <t>...</t>
    </r>
  </si>
  <si>
    <t>'6912</t>
  </si>
  <si>
    <r>
      <t xml:space="preserve">Tableware, kitchenware, other household articles and toilet articles, of ceramics other than </t>
    </r>
    <r>
      <rPr>
        <b/>
        <sz val="8"/>
        <color rgb="FF002B54"/>
        <rFont val="Aptos Narrow"/>
        <family val="2"/>
        <scheme val="minor"/>
      </rPr>
      <t>...</t>
    </r>
  </si>
  <si>
    <t>'5608</t>
  </si>
  <si>
    <r>
      <t xml:space="preserve">Knotted netting of twine, cordage or rope, by the piece or metre; made-up fishing nets and </t>
    </r>
    <r>
      <rPr>
        <b/>
        <sz val="8"/>
        <color rgb="FF002B54"/>
        <rFont val="Aptos Narrow"/>
        <family val="2"/>
        <scheme val="minor"/>
      </rPr>
      <t>...</t>
    </r>
  </si>
  <si>
    <t>'6813</t>
  </si>
  <si>
    <r>
      <t xml:space="preserve">Friction material and articles thereof, e.g., sheets, rolls, strips, segments, discs, washers, </t>
    </r>
    <r>
      <rPr>
        <b/>
        <sz val="8"/>
        <color rgb="FF002B54"/>
        <rFont val="Aptos Narrow"/>
        <family val="2"/>
        <scheme val="minor"/>
      </rPr>
      <t>...</t>
    </r>
  </si>
  <si>
    <t>'2834</t>
  </si>
  <si>
    <t>Nitrites; nitrates</t>
  </si>
  <si>
    <t>'6601</t>
  </si>
  <si>
    <r>
      <t xml:space="preserve">Umbrellas and sun umbrellas, incl. walking-stick umbrellas, garden umbrellas and similar umbrellas </t>
    </r>
    <r>
      <rPr>
        <b/>
        <sz val="8"/>
        <color rgb="FF002B54"/>
        <rFont val="Aptos Narrow"/>
        <family val="2"/>
        <scheme val="minor"/>
      </rPr>
      <t>...</t>
    </r>
  </si>
  <si>
    <t>'4413</t>
  </si>
  <si>
    <t>Metallised wood and other densified wood in blocks, plates, strips or profile shapes</t>
  </si>
  <si>
    <t>'8522</t>
  </si>
  <si>
    <r>
      <t xml:space="preserve">Parts and accessories suitable for use solely or principally with sound reproducing and recording </t>
    </r>
    <r>
      <rPr>
        <b/>
        <sz val="8"/>
        <color rgb="FF002B54"/>
        <rFont val="Aptos Narrow"/>
        <family val="2"/>
        <scheme val="minor"/>
      </rPr>
      <t>...</t>
    </r>
  </si>
  <si>
    <t>'0807</t>
  </si>
  <si>
    <t>Melons, incl. watermelons, and papaws "papayas", fresh</t>
  </si>
  <si>
    <t>'3818</t>
  </si>
  <si>
    <r>
      <t xml:space="preserve">Chemical elements and compounds doped for use in electronics, in the form of discs, wafers, </t>
    </r>
    <r>
      <rPr>
        <b/>
        <sz val="8"/>
        <color rgb="FF002B54"/>
        <rFont val="Aptos Narrow"/>
        <family val="2"/>
        <scheme val="minor"/>
      </rPr>
      <t>...</t>
    </r>
  </si>
  <si>
    <t>'7501</t>
  </si>
  <si>
    <t>Nickel mattes, nickel oxide sinters and other intermediate products of nickel metallurgy :</t>
  </si>
  <si>
    <t>'3604</t>
  </si>
  <si>
    <r>
      <t xml:space="preserve">Fireworks, signalling flares, rain rockets, fog signals and other pyrotechnic articles (excl. </t>
    </r>
    <r>
      <rPr>
        <b/>
        <sz val="8"/>
        <color rgb="FF002B54"/>
        <rFont val="Aptos Narrow"/>
        <family val="2"/>
        <scheme val="minor"/>
      </rPr>
      <t>...</t>
    </r>
  </si>
  <si>
    <t>'8475</t>
  </si>
  <si>
    <r>
      <t xml:space="preserve">Machines for assembling electric or electronic lamps, tubes or valves or flashbulbs, in glass </t>
    </r>
    <r>
      <rPr>
        <b/>
        <sz val="8"/>
        <color rgb="FF002B54"/>
        <rFont val="Aptos Narrow"/>
        <family val="2"/>
        <scheme val="minor"/>
      </rPr>
      <t>...</t>
    </r>
  </si>
  <si>
    <t>'6115</t>
  </si>
  <si>
    <r>
      <t xml:space="preserve">Pantyhose, tights, stockings, socks and other hosiery, incl. graduated compression hosiery </t>
    </r>
    <r>
      <rPr>
        <b/>
        <sz val="8"/>
        <color rgb="FF002B54"/>
        <rFont val="Aptos Narrow"/>
        <family val="2"/>
        <scheme val="minor"/>
      </rPr>
      <t>...</t>
    </r>
  </si>
  <si>
    <t>'8448</t>
  </si>
  <si>
    <r>
      <t xml:space="preserve">Auxiliary machinery for use with machines of heading 8444, 8445, 8446 or 8447, e.g. dobbies, </t>
    </r>
    <r>
      <rPr>
        <b/>
        <sz val="8"/>
        <color rgb="FF002B54"/>
        <rFont val="Aptos Narrow"/>
        <family val="2"/>
        <scheme val="minor"/>
      </rPr>
      <t>...</t>
    </r>
  </si>
  <si>
    <t>'2840</t>
  </si>
  <si>
    <t>Borates; peroxoborates "perborates"</t>
  </si>
  <si>
    <t>'7017</t>
  </si>
  <si>
    <r>
      <t xml:space="preserve">Laboratory, hygienic or pharmaceutical glassware, whether or not graduated or calibrated (excl. </t>
    </r>
    <r>
      <rPr>
        <b/>
        <sz val="8"/>
        <color rgb="FF002B54"/>
        <rFont val="Aptos Narrow"/>
        <family val="2"/>
        <scheme val="minor"/>
      </rPr>
      <t>...</t>
    </r>
  </si>
  <si>
    <t>'4414</t>
  </si>
  <si>
    <t>Wooden frames for paintings, photographs, mirrors or similar objects</t>
  </si>
  <si>
    <t>'8007</t>
  </si>
  <si>
    <t>Articles of tin, n.e.s.</t>
  </si>
  <si>
    <t>'5905</t>
  </si>
  <si>
    <t>Textile wallcoverings</t>
  </si>
  <si>
    <t>'0802</t>
  </si>
  <si>
    <r>
      <t xml:space="preserve">Other nuts, fresh or dried, whether or not shelled or peeled (excl. coconuts, Brazil nuts and </t>
    </r>
    <r>
      <rPr>
        <b/>
        <sz val="8"/>
        <color rgb="FF002B54"/>
        <rFont val="Aptos Narrow"/>
        <family val="2"/>
        <scheme val="minor"/>
      </rPr>
      <t>...</t>
    </r>
  </si>
  <si>
    <t>'2928</t>
  </si>
  <si>
    <t>Organic derivatives of hydrazine or of hydroxylamine</t>
  </si>
  <si>
    <t>'4816</t>
  </si>
  <si>
    <r>
      <t xml:space="preserve">Carbon paper, self-copy paper and other copying or transfer papers, in rolls of a width of </t>
    </r>
    <r>
      <rPr>
        <b/>
        <sz val="8"/>
        <color rgb="FF002B54"/>
        <rFont val="Aptos Narrow"/>
        <family val="2"/>
        <scheme val="minor"/>
      </rPr>
      <t>...</t>
    </r>
  </si>
  <si>
    <t>'0405</t>
  </si>
  <si>
    <r>
      <t xml:space="preserve">Butter, incl. dehydrated butter and ghee, and other fats and oils derived from milk; dairy </t>
    </r>
    <r>
      <rPr>
        <b/>
        <sz val="8"/>
        <color rgb="FF002B54"/>
        <rFont val="Aptos Narrow"/>
        <family val="2"/>
        <scheme val="minor"/>
      </rPr>
      <t>...</t>
    </r>
  </si>
  <si>
    <t>'0104</t>
  </si>
  <si>
    <t>Live sheep and goats</t>
  </si>
  <si>
    <t>'5801</t>
  </si>
  <si>
    <r>
      <t xml:space="preserve">Woven pile fabrics and chenille fabrics (excl. terry towelling and similar woven terry fabrics, </t>
    </r>
    <r>
      <rPr>
        <b/>
        <sz val="8"/>
        <color rgb="FF002B54"/>
        <rFont val="Aptos Narrow"/>
        <family val="2"/>
        <scheme val="minor"/>
      </rPr>
      <t>...</t>
    </r>
  </si>
  <si>
    <t>'8548</t>
  </si>
  <si>
    <r>
      <t xml:space="preserve">Waste and scrap of primary cells, primary batteries and electric accumulators; spent primary </t>
    </r>
    <r>
      <rPr>
        <b/>
        <sz val="8"/>
        <color rgb="FF002B54"/>
        <rFont val="Aptos Narrow"/>
        <family val="2"/>
        <scheme val="minor"/>
      </rPr>
      <t>...</t>
    </r>
  </si>
  <si>
    <t>'9012</t>
  </si>
  <si>
    <t>Electron microscopes, proton microscopes and diffraction apparatus</t>
  </si>
  <si>
    <t>'2812</t>
  </si>
  <si>
    <t>Halides and halide oxides of non-metals</t>
  </si>
  <si>
    <t>'4302</t>
  </si>
  <si>
    <r>
      <t xml:space="preserve">Tanned or dressed furskins, incl. heads, tails, paws and other pieces, scraps and remnants, </t>
    </r>
    <r>
      <rPr>
        <b/>
        <sz val="8"/>
        <color rgb="FF002B54"/>
        <rFont val="Aptos Narrow"/>
        <family val="2"/>
        <scheme val="minor"/>
      </rPr>
      <t>...</t>
    </r>
  </si>
  <si>
    <t>'9704</t>
  </si>
  <si>
    <r>
      <t xml:space="preserve">Postage or revenue stamps, stamp-postmarks, first-day covers, postal stationery, stamped paper </t>
    </r>
    <r>
      <rPr>
        <b/>
        <sz val="8"/>
        <color rgb="FF002B54"/>
        <rFont val="Aptos Narrow"/>
        <family val="2"/>
        <scheme val="minor"/>
      </rPr>
      <t>...</t>
    </r>
  </si>
  <si>
    <t>'8510</t>
  </si>
  <si>
    <r>
      <t xml:space="preserve">Electric shavers, hair clippers and hair-removing appliances, with self-contained electric </t>
    </r>
    <r>
      <rPr>
        <b/>
        <sz val="8"/>
        <color rgb="FF002B54"/>
        <rFont val="Aptos Narrow"/>
        <family val="2"/>
        <scheme val="minor"/>
      </rPr>
      <t>...</t>
    </r>
  </si>
  <si>
    <t>'0507</t>
  </si>
  <si>
    <r>
      <t xml:space="preserve">Ivory, tortoiseshell, whalebone and whalebone hair, horns, antlers, hooves, nails, claws and </t>
    </r>
    <r>
      <rPr>
        <b/>
        <sz val="8"/>
        <color rgb="FF002B54"/>
        <rFont val="Aptos Narrow"/>
        <family val="2"/>
        <scheme val="minor"/>
      </rPr>
      <t>...</t>
    </r>
  </si>
  <si>
    <t>'6602</t>
  </si>
  <si>
    <r>
      <t xml:space="preserve">Walking sticks, seat-sticks, whips, riding-crops and the like (excluding measure walking sticks, </t>
    </r>
    <r>
      <rPr>
        <b/>
        <sz val="8"/>
        <color rgb="FF002B54"/>
        <rFont val="Aptos Narrow"/>
        <family val="2"/>
        <scheme val="minor"/>
      </rPr>
      <t>...</t>
    </r>
  </si>
  <si>
    <t>'2920</t>
  </si>
  <si>
    <r>
      <t xml:space="preserve">Esters of inorganic acids of non-metals and their salts; their halogenated, sulphonated, nitrated </t>
    </r>
    <r>
      <rPr>
        <b/>
        <sz val="8"/>
        <color rgb="FF002B54"/>
        <rFont val="Aptos Narrow"/>
        <family val="2"/>
        <scheme val="minor"/>
      </rPr>
      <t>...</t>
    </r>
  </si>
  <si>
    <t>'8901</t>
  </si>
  <si>
    <r>
      <t xml:space="preserve">Cruise ships, excursion boats, ferry-boats, cargo ships, barges and similar vessels for the </t>
    </r>
    <r>
      <rPr>
        <b/>
        <sz val="8"/>
        <color rgb="FF002B54"/>
        <rFont val="Aptos Narrow"/>
        <family val="2"/>
        <scheme val="minor"/>
      </rPr>
      <t>...</t>
    </r>
  </si>
  <si>
    <t>'6814</t>
  </si>
  <si>
    <r>
      <t xml:space="preserve">Worked mica and articles of mica, incl. agglomerated or reconstituted mica, whether or not </t>
    </r>
    <r>
      <rPr>
        <b/>
        <sz val="8"/>
        <color rgb="FF002B54"/>
        <rFont val="Aptos Narrow"/>
        <family val="2"/>
        <scheme val="minor"/>
      </rPr>
      <t>...</t>
    </r>
  </si>
  <si>
    <t>'0505</t>
  </si>
  <si>
    <r>
      <t xml:space="preserve">Skins and other parts of birds, with their feathers or down, feathers and parts of feathers, </t>
    </r>
    <r>
      <rPr>
        <b/>
        <sz val="8"/>
        <color rgb="FF002B54"/>
        <rFont val="Aptos Narrow"/>
        <family val="2"/>
        <scheme val="minor"/>
      </rPr>
      <t>...</t>
    </r>
  </si>
  <si>
    <t>'6907</t>
  </si>
  <si>
    <r>
      <t xml:space="preserve">Ceramic flags and paving, hearth or wall tiles; ceramic mosaic cubes and the like, whether </t>
    </r>
    <r>
      <rPr>
        <b/>
        <sz val="8"/>
        <color rgb="FF002B54"/>
        <rFont val="Aptos Narrow"/>
        <family val="2"/>
        <scheme val="minor"/>
      </rPr>
      <t>...</t>
    </r>
  </si>
  <si>
    <t>'5302</t>
  </si>
  <si>
    <r>
      <t xml:space="preserve">True hemp "Cannabis sativa L.", raw or processed, but not spun; tow and waste of true hemp, </t>
    </r>
    <r>
      <rPr>
        <b/>
        <sz val="8"/>
        <color rgb="FF002B54"/>
        <rFont val="Aptos Narrow"/>
        <family val="2"/>
        <scheme val="minor"/>
      </rPr>
      <t>...</t>
    </r>
  </si>
  <si>
    <t>'2925</t>
  </si>
  <si>
    <t>Carboxyimide-function compounds, incl. saccharin and its salts, and imine-function compounds</t>
  </si>
  <si>
    <t>'8401</t>
  </si>
  <si>
    <r>
      <t xml:space="preserve">Nuclear reactors; fuel elements "cartridges", non-irradiated, for nuclear reactors; machinery </t>
    </r>
    <r>
      <rPr>
        <b/>
        <sz val="8"/>
        <color rgb="FF002B54"/>
        <rFont val="Aptos Narrow"/>
        <family val="2"/>
        <scheme val="minor"/>
      </rPr>
      <t>...</t>
    </r>
  </si>
  <si>
    <t>'2714</t>
  </si>
  <si>
    <r>
      <t xml:space="preserve">Bitumen and asphalt, natural; bituminous or oil-shale and tar sands; asphaltites and asphaltic </t>
    </r>
    <r>
      <rPr>
        <b/>
        <sz val="8"/>
        <color rgb="FF002B54"/>
        <rFont val="Aptos Narrow"/>
        <family val="2"/>
        <scheme val="minor"/>
      </rPr>
      <t>...</t>
    </r>
  </si>
  <si>
    <t>'7206</t>
  </si>
  <si>
    <r>
      <t xml:space="preserve">Iron and non-alloy steel in ingots or other primary forms (excl. remelting scrap ingots, products </t>
    </r>
    <r>
      <rPr>
        <b/>
        <sz val="8"/>
        <color rgb="FF002B54"/>
        <rFont val="Aptos Narrow"/>
        <family val="2"/>
        <scheme val="minor"/>
      </rPr>
      <t>...</t>
    </r>
  </si>
  <si>
    <t>'1210</t>
  </si>
  <si>
    <t>Hop cones, fresh or dried, whether or not ground, powdered or in the form of pellets; lupulin</t>
  </si>
  <si>
    <t>'2907</t>
  </si>
  <si>
    <t>Phenols; phenol-alcohols</t>
  </si>
  <si>
    <t>'2513</t>
  </si>
  <si>
    <r>
      <t xml:space="preserve">Pumice stone; emery; natural corundum, natural garnet and other natural abrasives, whether </t>
    </r>
    <r>
      <rPr>
        <b/>
        <sz val="8"/>
        <color rgb="FF002B54"/>
        <rFont val="Aptos Narrow"/>
        <family val="2"/>
        <scheme val="minor"/>
      </rPr>
      <t>...</t>
    </r>
  </si>
  <si>
    <t>'1513</t>
  </si>
  <si>
    <r>
      <t xml:space="preserve">Coconut "copra", palm kernel or babassu oil and fractions thereof, whether or not refined, </t>
    </r>
    <r>
      <rPr>
        <b/>
        <sz val="8"/>
        <color rgb="FF002B54"/>
        <rFont val="Aptos Narrow"/>
        <family val="2"/>
        <scheme val="minor"/>
      </rPr>
      <t>...</t>
    </r>
  </si>
  <si>
    <t>'4007</t>
  </si>
  <si>
    <r>
      <t xml:space="preserve">Vulcanised rubber thread and cord (excluding ungimped single thread with a diameter of &gt; 5 </t>
    </r>
    <r>
      <rPr>
        <b/>
        <sz val="8"/>
        <color rgb="FF002B54"/>
        <rFont val="Aptos Narrow"/>
        <family val="2"/>
        <scheme val="minor"/>
      </rPr>
      <t>...</t>
    </r>
  </si>
  <si>
    <t>'6914</t>
  </si>
  <si>
    <t>Ceramic articles, n.e.s.</t>
  </si>
  <si>
    <t>'0804</t>
  </si>
  <si>
    <t>Dates, figs, pineapples, avocados, guavas, mangoes and mangosteens, fresh or dried</t>
  </si>
  <si>
    <t>'4504</t>
  </si>
  <si>
    <r>
      <t xml:space="preserve">Agglomerated cork, with or without a binding substance, and articles of agglomerated cork (excl. </t>
    </r>
    <r>
      <rPr>
        <b/>
        <sz val="8"/>
        <color rgb="FF002B54"/>
        <rFont val="Aptos Narrow"/>
        <family val="2"/>
        <scheme val="minor"/>
      </rPr>
      <t>...</t>
    </r>
  </si>
  <si>
    <t>'0204</t>
  </si>
  <si>
    <t>Meat of sheep or goats, fresh, chilled or frozen</t>
  </si>
  <si>
    <t>'5606</t>
  </si>
  <si>
    <r>
      <t xml:space="preserve">Gimped yarn, gimped strip and the like of heading 5404 or 5405; chenille yarn, incl. flock </t>
    </r>
    <r>
      <rPr>
        <b/>
        <sz val="8"/>
        <color rgb="FF002B54"/>
        <rFont val="Aptos Narrow"/>
        <family val="2"/>
        <scheme val="minor"/>
      </rPr>
      <t>...</t>
    </r>
  </si>
  <si>
    <t>'1522</t>
  </si>
  <si>
    <t>Degras; residues resulting from the treatment of fatty substances or animal or vegetable waxes</t>
  </si>
  <si>
    <t>'5609</t>
  </si>
  <si>
    <r>
      <t xml:space="preserve">Articles of yarn, strip or the like of heading 5404 or 5405, or of twine, cordage, ropes or </t>
    </r>
    <r>
      <rPr>
        <b/>
        <sz val="8"/>
        <color rgb="FF002B54"/>
        <rFont val="Aptos Narrow"/>
        <family val="2"/>
        <scheme val="minor"/>
      </rPr>
      <t>...</t>
    </r>
  </si>
  <si>
    <t>'8453</t>
  </si>
  <si>
    <r>
      <t xml:space="preserve">Machinery for preparing, tanning or working hides, skins or leather or for making or repairing </t>
    </r>
    <r>
      <rPr>
        <b/>
        <sz val="8"/>
        <color rgb="FF002B54"/>
        <rFont val="Aptos Narrow"/>
        <family val="2"/>
        <scheme val="minor"/>
      </rPr>
      <t>...</t>
    </r>
  </si>
  <si>
    <t>'5807</t>
  </si>
  <si>
    <r>
      <t xml:space="preserve">Labels, badges and similar articles, of textile materials, in the piece, in strips or cut to </t>
    </r>
    <r>
      <rPr>
        <b/>
        <sz val="8"/>
        <color rgb="FF002B54"/>
        <rFont val="Aptos Narrow"/>
        <family val="2"/>
        <scheme val="minor"/>
      </rPr>
      <t>...</t>
    </r>
  </si>
  <si>
    <t>'2813</t>
  </si>
  <si>
    <t>Sulphides of non-metals; commercial phosphorus trisulphide</t>
  </si>
  <si>
    <t>'5904</t>
  </si>
  <si>
    <r>
      <t xml:space="preserve">Linoleum, whether or not cut to shape; floor coverings consisting of a coating or covering </t>
    </r>
    <r>
      <rPr>
        <b/>
        <sz val="8"/>
        <color rgb="FF002B54"/>
        <rFont val="Aptos Narrow"/>
        <family val="2"/>
        <scheme val="minor"/>
      </rPr>
      <t>...</t>
    </r>
  </si>
  <si>
    <t>'4001</t>
  </si>
  <si>
    <r>
      <t xml:space="preserve">Natural rubber, balata, gutta-percha, guayule, chicle and similar natural gums, in primary </t>
    </r>
    <r>
      <rPr>
        <b/>
        <sz val="8"/>
        <color rgb="FF002B54"/>
        <rFont val="Aptos Narrow"/>
        <family val="2"/>
        <scheme val="minor"/>
      </rPr>
      <t>...</t>
    </r>
  </si>
  <si>
    <t>'8446</t>
  </si>
  <si>
    <t>Weaving machines "looms"</t>
  </si>
  <si>
    <t>'8211</t>
  </si>
  <si>
    <r>
      <t xml:space="preserve">Knives with cutting blades, serrated or not, incl. pruning knives, and blades therefor, of </t>
    </r>
    <r>
      <rPr>
        <b/>
        <sz val="8"/>
        <color rgb="FF002B54"/>
        <rFont val="Aptos Narrow"/>
        <family val="2"/>
        <scheme val="minor"/>
      </rPr>
      <t>...</t>
    </r>
  </si>
  <si>
    <t>'7904</t>
  </si>
  <si>
    <t>Zinc bars, rods, profiles and wire, n.e.s.</t>
  </si>
  <si>
    <t>'1805</t>
  </si>
  <si>
    <t>Cocoa powder, not containing added sugar or other sweetening matter</t>
  </si>
  <si>
    <t>'4107</t>
  </si>
  <si>
    <r>
      <t xml:space="preserve">Leather further prepared after tanning or crusting "incl. parchment-dressed leather", of bovine </t>
    </r>
    <r>
      <rPr>
        <b/>
        <sz val="8"/>
        <color rgb="FF002B54"/>
        <rFont val="Aptos Narrow"/>
        <family val="2"/>
        <scheme val="minor"/>
      </rPr>
      <t>...</t>
    </r>
  </si>
  <si>
    <t>'9617</t>
  </si>
  <si>
    <t>Vacuum flasks and other vacuum vessels, and parts thereof (excluding glass inners)</t>
  </si>
  <si>
    <t>'3912</t>
  </si>
  <si>
    <t>Cellulose and its chemical derivatives, n.e.s., in primary forms</t>
  </si>
  <si>
    <t>'5205</t>
  </si>
  <si>
    <r>
      <t xml:space="preserve">Cotton yarn other than sewing thread, containing &gt;= 85% cotton by weight (excl. that put up </t>
    </r>
    <r>
      <rPr>
        <b/>
        <sz val="8"/>
        <color rgb="FF002B54"/>
        <rFont val="Aptos Narrow"/>
        <family val="2"/>
        <scheme val="minor"/>
      </rPr>
      <t>...</t>
    </r>
  </si>
  <si>
    <t>'7014</t>
  </si>
  <si>
    <r>
      <t xml:space="preserve">Signalling glassware and optical elements of glass, not optically worked (excluding clock or </t>
    </r>
    <r>
      <rPr>
        <b/>
        <sz val="8"/>
        <color rgb="FF002B54"/>
        <rFont val="Aptos Narrow"/>
        <family val="2"/>
        <scheme val="minor"/>
      </rPr>
      <t>...</t>
    </r>
  </si>
  <si>
    <t>'6402</t>
  </si>
  <si>
    <r>
      <t xml:space="preserve">Footwear with outer soles and uppers of rubber or plastics (excl. waterproof footwear of heading </t>
    </r>
    <r>
      <rPr>
        <b/>
        <sz val="8"/>
        <color rgb="FF002B54"/>
        <rFont val="Aptos Narrow"/>
        <family val="2"/>
        <scheme val="minor"/>
      </rPr>
      <t>...</t>
    </r>
  </si>
  <si>
    <t>'7114</t>
  </si>
  <si>
    <r>
      <t xml:space="preserve">Articles of goldsmiths' or silversmiths' wares and parts thereof, of precious metal or of metal </t>
    </r>
    <r>
      <rPr>
        <b/>
        <sz val="8"/>
        <color rgb="FF002B54"/>
        <rFont val="Aptos Narrow"/>
        <family val="2"/>
        <scheme val="minor"/>
      </rPr>
      <t>...</t>
    </r>
  </si>
  <si>
    <t>'6301</t>
  </si>
  <si>
    <r>
      <t xml:space="preserve">Blankets and travelling rugs of all types of textile materials (excl. table covers, bedspreads </t>
    </r>
    <r>
      <rPr>
        <b/>
        <sz val="8"/>
        <color rgb="FF002B54"/>
        <rFont val="Aptos Narrow"/>
        <family val="2"/>
        <scheme val="minor"/>
      </rPr>
      <t>...</t>
    </r>
  </si>
  <si>
    <t>'6904</t>
  </si>
  <si>
    <r>
      <t xml:space="preserve">Ceramic building bricks, flooring blocks, support or filler tiles and the like (excl. those </t>
    </r>
    <r>
      <rPr>
        <b/>
        <sz val="8"/>
        <color rgb="FF002B54"/>
        <rFont val="Aptos Narrow"/>
        <family val="2"/>
        <scheme val="minor"/>
      </rPr>
      <t>...</t>
    </r>
  </si>
  <si>
    <t>'5808</t>
  </si>
  <si>
    <r>
      <t xml:space="preserve">Braids of textile materials, in the piece; ornamental trimmings of textile materials, in the </t>
    </r>
    <r>
      <rPr>
        <b/>
        <sz val="8"/>
        <color rgb="FF002B54"/>
        <rFont val="Aptos Narrow"/>
        <family val="2"/>
        <scheme val="minor"/>
      </rPr>
      <t>...</t>
    </r>
  </si>
  <si>
    <t>'3807</t>
  </si>
  <si>
    <r>
      <t xml:space="preserve">Wood tar; wood tar oils; wood creosote; wood naphtha; vegetable pitch; brewer's pitch and similar </t>
    </r>
    <r>
      <rPr>
        <b/>
        <sz val="8"/>
        <color rgb="FF002B54"/>
        <rFont val="Aptos Narrow"/>
        <family val="2"/>
        <scheme val="minor"/>
      </rPr>
      <t>...</t>
    </r>
  </si>
  <si>
    <t>'6208</t>
  </si>
  <si>
    <r>
      <t xml:space="preserve">Women's or girls' singlets and other vests, slips, petticoats, briefs, panties, nightdresses, </t>
    </r>
    <r>
      <rPr>
        <b/>
        <sz val="8"/>
        <color rgb="FF002B54"/>
        <rFont val="Aptos Narrow"/>
        <family val="2"/>
        <scheme val="minor"/>
      </rPr>
      <t>...</t>
    </r>
  </si>
  <si>
    <t>'4416</t>
  </si>
  <si>
    <t>Casks, barrels, vats, tubs and other coopers' products parts thereof, of wood, incl. staves</t>
  </si>
  <si>
    <t>'5508</t>
  </si>
  <si>
    <t>Sewing thread of man-made staple fibres, whether or not put up for retail sale</t>
  </si>
  <si>
    <t>'6910</t>
  </si>
  <si>
    <r>
      <t xml:space="preserve">Ceramic sinks, washbasins, washbasin pedestals, baths, bidets, water closet pans, flushing </t>
    </r>
    <r>
      <rPr>
        <b/>
        <sz val="8"/>
        <color rgb="FF002B54"/>
        <rFont val="Aptos Narrow"/>
        <family val="2"/>
        <scheme val="minor"/>
      </rPr>
      <t>...</t>
    </r>
  </si>
  <si>
    <t>'0904</t>
  </si>
  <si>
    <r>
      <t xml:space="preserve">Pepper of the genus Piper; dried or crushed or ground fruits of the genus Capsicum or of the </t>
    </r>
    <r>
      <rPr>
        <b/>
        <sz val="8"/>
        <color rgb="FF002B54"/>
        <rFont val="Aptos Narrow"/>
        <family val="2"/>
        <scheme val="minor"/>
      </rPr>
      <t>...</t>
    </r>
  </si>
  <si>
    <t>'8449</t>
  </si>
  <si>
    <r>
      <t xml:space="preserve">Machinery for the manufacture or finishing of felt or nonwovens in the piece or in shapes, </t>
    </r>
    <r>
      <rPr>
        <b/>
        <sz val="8"/>
        <color rgb="FF002B54"/>
        <rFont val="Aptos Narrow"/>
        <family val="2"/>
        <scheme val="minor"/>
      </rPr>
      <t>...</t>
    </r>
  </si>
  <si>
    <t>'2938</t>
  </si>
  <si>
    <r>
      <t xml:space="preserve">Glycosides, natural or reproduced by synthesis, and their salts, ethers, esters and other </t>
    </r>
    <r>
      <rPr>
        <b/>
        <sz val="8"/>
        <color rgb="FF002B54"/>
        <rFont val="Aptos Narrow"/>
        <family val="2"/>
        <scheme val="minor"/>
      </rPr>
      <t>...</t>
    </r>
  </si>
  <si>
    <t>'6913</t>
  </si>
  <si>
    <t>Statuettes and other ornamental ceramic articles, n.e.s.</t>
  </si>
  <si>
    <t>'9620</t>
  </si>
  <si>
    <t>Monopods, bipods, tripods and similar articles</t>
  </si>
  <si>
    <t>'2914</t>
  </si>
  <si>
    <r>
      <t xml:space="preserve">Ketones and quinones, whether or not with other oxygen function, and their halogenated, sulphonated, </t>
    </r>
    <r>
      <rPr>
        <b/>
        <sz val="8"/>
        <color rgb="FF002B54"/>
        <rFont val="Aptos Narrow"/>
        <family val="2"/>
        <scheme val="minor"/>
      </rPr>
      <t>...</t>
    </r>
  </si>
  <si>
    <t>'8801</t>
  </si>
  <si>
    <t>Balloons and dirigibles; gliders, hang gliders and other non-powered aircraft</t>
  </si>
  <si>
    <t>'3205</t>
  </si>
  <si>
    <r>
      <t xml:space="preserve">Colour lakes (other than Chinese or Japanese lacquer and paints); preparations based on colour </t>
    </r>
    <r>
      <rPr>
        <b/>
        <sz val="8"/>
        <color rgb="FF002B54"/>
        <rFont val="Aptos Narrow"/>
        <family val="2"/>
        <scheme val="minor"/>
      </rPr>
      <t>...</t>
    </r>
  </si>
  <si>
    <t>'2403</t>
  </si>
  <si>
    <r>
      <t xml:space="preserve">Manufactured tobacco and manufactured tobacco substitutes, "homogenised" or "reconstituted" </t>
    </r>
    <r>
      <rPr>
        <b/>
        <sz val="8"/>
        <color rgb="FF002B54"/>
        <rFont val="Aptos Narrow"/>
        <family val="2"/>
        <scheme val="minor"/>
      </rPr>
      <t>...</t>
    </r>
  </si>
  <si>
    <t>'2819</t>
  </si>
  <si>
    <t>Chromium oxides and hydroxides</t>
  </si>
  <si>
    <t>'2510</t>
  </si>
  <si>
    <r>
      <t xml:space="preserve">Natural calcium phosphates and natural aluminium calcium phosphates, natural and phosphatic </t>
    </r>
    <r>
      <rPr>
        <b/>
        <sz val="8"/>
        <color rgb="FF002B54"/>
        <rFont val="Aptos Narrow"/>
        <family val="2"/>
        <scheme val="minor"/>
      </rPr>
      <t>...</t>
    </r>
  </si>
  <si>
    <t>'7313</t>
  </si>
  <si>
    <r>
      <t xml:space="preserve">Barbed wire of iron or steel; twisted hoop or single flat wire, barbed or not, and loosely </t>
    </r>
    <r>
      <rPr>
        <b/>
        <sz val="8"/>
        <color rgb="FF002B54"/>
        <rFont val="Aptos Narrow"/>
        <family val="2"/>
        <scheme val="minor"/>
      </rPr>
      <t>...</t>
    </r>
  </si>
  <si>
    <t>'7903</t>
  </si>
  <si>
    <t>Zinc dust, powders and flakes (excl. grains of zinc, and spangles of heading 8308)</t>
  </si>
  <si>
    <t>'5704</t>
  </si>
  <si>
    <t>Carpets and other floor coverings, of felt, not tufted or flocked, whether or not made up</t>
  </si>
  <si>
    <t>'8603</t>
  </si>
  <si>
    <t>Self-propelled railway or tramway coaches, vans and trucks (excl. those of heading 8604)</t>
  </si>
  <si>
    <t>'3819</t>
  </si>
  <si>
    <r>
      <t xml:space="preserve">Hydraulic brake fluids and other prepared liquids for hydraulic transmission not containing </t>
    </r>
    <r>
      <rPr>
        <b/>
        <sz val="8"/>
        <color rgb="FF002B54"/>
        <rFont val="Aptos Narrow"/>
        <family val="2"/>
        <scheme val="minor"/>
      </rPr>
      <t>...</t>
    </r>
  </si>
  <si>
    <t>'5109</t>
  </si>
  <si>
    <t>Yarn of wool or fine animal hair, put up for retail sale</t>
  </si>
  <si>
    <t>'7002</t>
  </si>
  <si>
    <r>
      <t xml:space="preserve">Glass in balls, rods or tubes, unworked (excl. glass microspheres &lt;= 1 mm in diameter, glass </t>
    </r>
    <r>
      <rPr>
        <b/>
        <sz val="8"/>
        <color rgb="FF002B54"/>
        <rFont val="Aptos Narrow"/>
        <family val="2"/>
        <scheme val="minor"/>
      </rPr>
      <t>...</t>
    </r>
  </si>
  <si>
    <t>'6216</t>
  </si>
  <si>
    <r>
      <t xml:space="preserve">Gloves, mittens and mitts, of all types of textile materials (excluding knitted or crocheted </t>
    </r>
    <r>
      <rPr>
        <b/>
        <sz val="8"/>
        <color rgb="FF002B54"/>
        <rFont val="Aptos Narrow"/>
        <family val="2"/>
        <scheme val="minor"/>
      </rPr>
      <t>...</t>
    </r>
  </si>
  <si>
    <t>'3407</t>
  </si>
  <si>
    <r>
      <t xml:space="preserve">Modelling pastes, incl. those put up for children's amusement; preparations known as "dental </t>
    </r>
    <r>
      <rPr>
        <b/>
        <sz val="8"/>
        <color rgb="FF002B54"/>
        <rFont val="Aptos Narrow"/>
        <family val="2"/>
        <scheme val="minor"/>
      </rPr>
      <t>...</t>
    </r>
  </si>
  <si>
    <t>'6107</t>
  </si>
  <si>
    <r>
      <t xml:space="preserve">Men's or boys' underpants, briefs, nightshirts, pyjamas, bathrobes, dressing gowns and similar </t>
    </r>
    <r>
      <rPr>
        <b/>
        <sz val="8"/>
        <color rgb="FF002B54"/>
        <rFont val="Aptos Narrow"/>
        <family val="2"/>
        <scheme val="minor"/>
      </rPr>
      <t>...</t>
    </r>
  </si>
  <si>
    <t>'9114</t>
  </si>
  <si>
    <t>Clock or watch parts, n.e.s.</t>
  </si>
  <si>
    <t>'2831</t>
  </si>
  <si>
    <t>Dithionites and sulfoxylates</t>
  </si>
  <si>
    <t>'5106</t>
  </si>
  <si>
    <t>Carded wool yarn (excl. that put up for retail sale)</t>
  </si>
  <si>
    <t>'5401</t>
  </si>
  <si>
    <t>Sewing thread of man-made filaments, whether or not put up for retail sale</t>
  </si>
  <si>
    <t>'3702</t>
  </si>
  <si>
    <r>
      <t xml:space="preserve">Photographic film in rolls, sensitised, unexposed, of any material other than paper, paperboard </t>
    </r>
    <r>
      <rPr>
        <b/>
        <sz val="8"/>
        <color rgb="FF002B54"/>
        <rFont val="Aptos Narrow"/>
        <family val="2"/>
        <scheme val="minor"/>
      </rPr>
      <t>...</t>
    </r>
  </si>
  <si>
    <t>'9612</t>
  </si>
  <si>
    <r>
      <t xml:space="preserve">Typewriter or similar ribbons, inked or otherwise prepared for giving impressions, whether </t>
    </r>
    <r>
      <rPr>
        <b/>
        <sz val="8"/>
        <color rgb="FF002B54"/>
        <rFont val="Aptos Narrow"/>
        <family val="2"/>
        <scheme val="minor"/>
      </rPr>
      <t>...</t>
    </r>
  </si>
  <si>
    <t>'4904</t>
  </si>
  <si>
    <t>Music, printed or in manuscript, whether or not bound or illustrated</t>
  </si>
  <si>
    <t>'6001</t>
  </si>
  <si>
    <t>Pile fabrics, incl. "long pile" fabrics and terry fabrics, knitted or crocheted</t>
  </si>
  <si>
    <t>'5810</t>
  </si>
  <si>
    <t>Embroidery on a textile fabric ground, in the piece, in strips or in motifs</t>
  </si>
  <si>
    <t>'6504</t>
  </si>
  <si>
    <r>
      <t xml:space="preserve">Hats and other headgear, plaited or made by assembling strips of any material, whether or not </t>
    </r>
    <r>
      <rPr>
        <b/>
        <sz val="8"/>
        <color rgb="FF002B54"/>
        <rFont val="Aptos Narrow"/>
        <family val="2"/>
        <scheme val="minor"/>
      </rPr>
      <t>...</t>
    </r>
  </si>
  <si>
    <t>'9008</t>
  </si>
  <si>
    <t>Image projectors, and photographic enlargers and reducers (excl. cinematographic)</t>
  </si>
  <si>
    <t>'5211</t>
  </si>
  <si>
    <r>
      <t xml:space="preserve">Woven fabrics of cotton, containing predominantly, but &lt; 85% cotton by weight, mixed principally </t>
    </r>
    <r>
      <rPr>
        <b/>
        <sz val="8"/>
        <color rgb="FF002B54"/>
        <rFont val="Aptos Narrow"/>
        <family val="2"/>
        <scheme val="minor"/>
      </rPr>
      <t>...</t>
    </r>
  </si>
  <si>
    <t>'2906</t>
  </si>
  <si>
    <t>Cyclic alcohols and their halogenated, sulphonated, nitrated or nitrosated derivatives</t>
  </si>
  <si>
    <t>'9003</t>
  </si>
  <si>
    <t>Frames and mountings for spectacles, goggles or the like, and parts thereof, n.e.s.</t>
  </si>
  <si>
    <t>'8447</t>
  </si>
  <si>
    <r>
      <t xml:space="preserve">Knitting machines, stitch-bonding machines and machines for making gimped yarn, tulle, lace, </t>
    </r>
    <r>
      <rPr>
        <b/>
        <sz val="8"/>
        <color rgb="FF002B54"/>
        <rFont val="Aptos Narrow"/>
        <family val="2"/>
        <scheme val="minor"/>
      </rPr>
      <t>...</t>
    </r>
  </si>
  <si>
    <t>'9606</t>
  </si>
  <si>
    <r>
      <t xml:space="preserve">Buttons, press-fasteners, snap-fasteners and press studs, button moulds and other parts of </t>
    </r>
    <r>
      <rPr>
        <b/>
        <sz val="8"/>
        <color rgb="FF002B54"/>
        <rFont val="Aptos Narrow"/>
        <family val="2"/>
        <scheme val="minor"/>
      </rPr>
      <t>...</t>
    </r>
  </si>
  <si>
    <t>'6108</t>
  </si>
  <si>
    <r>
      <t xml:space="preserve">Women's or girls' slips, petticoats, briefs, panties, nightdresses, pyjamas, négligés, bathrobes, </t>
    </r>
    <r>
      <rPr>
        <b/>
        <sz val="8"/>
        <color rgb="FF002B54"/>
        <rFont val="Aptos Narrow"/>
        <family val="2"/>
        <scheme val="minor"/>
      </rPr>
      <t>...</t>
    </r>
  </si>
  <si>
    <t>'1603</t>
  </si>
  <si>
    <t>Extracts and juices of meat, fish or crustaceans, molluscs and other aquatic invertebrates</t>
  </si>
  <si>
    <t>'8110</t>
  </si>
  <si>
    <r>
      <t xml:space="preserve">Antimony and articles thereof, n.e.s.; antimony waste and scrap (excl. ash and residues containing </t>
    </r>
    <r>
      <rPr>
        <b/>
        <sz val="8"/>
        <color rgb="FF002B54"/>
        <rFont val="Aptos Narrow"/>
        <family val="2"/>
        <scheme val="minor"/>
      </rPr>
      <t>...</t>
    </r>
  </si>
  <si>
    <t>'5901</t>
  </si>
  <si>
    <r>
      <t xml:space="preserve">Textile fabrics coated with gum or amylaceous substances, of a kind used for the outer covers </t>
    </r>
    <r>
      <rPr>
        <b/>
        <sz val="8"/>
        <color rgb="FF002B54"/>
        <rFont val="Aptos Narrow"/>
        <family val="2"/>
        <scheme val="minor"/>
      </rPr>
      <t>...</t>
    </r>
  </si>
  <si>
    <t>'7406</t>
  </si>
  <si>
    <t>Powders and flakes, of copper (excl. grains of copper and spangles of heading 8308)</t>
  </si>
  <si>
    <t>'7506</t>
  </si>
  <si>
    <t>Plates, sheets, strip and foil, of nickel (excl. expanded plates, sheets or strip)</t>
  </si>
  <si>
    <t>'4014</t>
  </si>
  <si>
    <r>
      <t xml:space="preserve">Hygienic or pharmaceutical articles, incl. teats, of vulcanised rubber (excl. hard rubber), </t>
    </r>
    <r>
      <rPr>
        <b/>
        <sz val="8"/>
        <color rgb="FF002B54"/>
        <rFont val="Aptos Narrow"/>
        <family val="2"/>
        <scheme val="minor"/>
      </rPr>
      <t>...</t>
    </r>
  </si>
  <si>
    <t>'8111</t>
  </si>
  <si>
    <r>
      <t xml:space="preserve">Manganese and articles thereof, n.e.s.; manganese waste and scrap (excluding ash and residues </t>
    </r>
    <r>
      <rPr>
        <b/>
        <sz val="8"/>
        <color rgb="FF002B54"/>
        <rFont val="Aptos Narrow"/>
        <family val="2"/>
        <scheme val="minor"/>
      </rPr>
      <t>...</t>
    </r>
  </si>
  <si>
    <t>'5101</t>
  </si>
  <si>
    <t>Wool, neither carded nor combed</t>
  </si>
  <si>
    <t>'6214</t>
  </si>
  <si>
    <t>Shawls, scarves, mufflers, mantillas, veils and similar articles (excl. knitted or crocheted)</t>
  </si>
  <si>
    <t>'9613</t>
  </si>
  <si>
    <r>
      <t xml:space="preserve">Cigarette lighters and other lighters, whether or not mechanical or electrical and parts thereof, </t>
    </r>
    <r>
      <rPr>
        <b/>
        <sz val="8"/>
        <color rgb="FF002B54"/>
        <rFont val="Aptos Narrow"/>
        <family val="2"/>
        <scheme val="minor"/>
      </rPr>
      <t>...</t>
    </r>
  </si>
  <si>
    <t>'3211</t>
  </si>
  <si>
    <t>Prepared driers</t>
  </si>
  <si>
    <t>'3827</t>
  </si>
  <si>
    <t>Mixtures containing halogenated derivatives of methane, ethane or propane, n.e.s.</t>
  </si>
  <si>
    <t>'8435</t>
  </si>
  <si>
    <r>
      <t xml:space="preserve">Presses, crushers and similar machinery used in the manufacture of wine, cider, fruit juices </t>
    </r>
    <r>
      <rPr>
        <b/>
        <sz val="8"/>
        <color rgb="FF002B54"/>
        <rFont val="Aptos Narrow"/>
        <family val="2"/>
        <scheme val="minor"/>
      </rPr>
      <t>...</t>
    </r>
  </si>
  <si>
    <t>'7203</t>
  </si>
  <si>
    <r>
      <t xml:space="preserve">Ferrous products obtained by direct reduction of iron ore and other spongy ferrous products, </t>
    </r>
    <r>
      <rPr>
        <b/>
        <sz val="8"/>
        <color rgb="FF002B54"/>
        <rFont val="Aptos Narrow"/>
        <family val="2"/>
        <scheme val="minor"/>
      </rPr>
      <t>...</t>
    </r>
  </si>
  <si>
    <t>'9611</t>
  </si>
  <si>
    <r>
      <t xml:space="preserve">Hand-operated date, sealing or numbering stamps, and the like; hand-operated composing sticks </t>
    </r>
    <r>
      <rPr>
        <b/>
        <sz val="8"/>
        <color rgb="FF002B54"/>
        <rFont val="Aptos Narrow"/>
        <family val="2"/>
        <scheme val="minor"/>
      </rPr>
      <t>...</t>
    </r>
  </si>
  <si>
    <t>'4102</t>
  </si>
  <si>
    <r>
      <t xml:space="preserve">Raw skins of sheep or lambs, fresh, or salted, dried, limed, pickled or otherwise preserved, </t>
    </r>
    <r>
      <rPr>
        <b/>
        <sz val="8"/>
        <color rgb="FF002B54"/>
        <rFont val="Aptos Narrow"/>
        <family val="2"/>
        <scheme val="minor"/>
      </rPr>
      <t>...</t>
    </r>
  </si>
  <si>
    <t>'6405</t>
  </si>
  <si>
    <r>
      <t xml:space="preserve">Footwear with outer soles of rubber or plastics, with uppers other than rubber, plastics, leather </t>
    </r>
    <r>
      <rPr>
        <b/>
        <sz val="8"/>
        <color rgb="FF002B54"/>
        <rFont val="Aptos Narrow"/>
        <family val="2"/>
        <scheme val="minor"/>
      </rPr>
      <t>...</t>
    </r>
  </si>
  <si>
    <t>'7402</t>
  </si>
  <si>
    <t>Copper, unrefined; copper anodes for electrolytic refining</t>
  </si>
  <si>
    <t>'6209</t>
  </si>
  <si>
    <r>
      <t xml:space="preserve">Babies' garments and clothing accessories of textile materials (excl. knitted or crocheted </t>
    </r>
    <r>
      <rPr>
        <b/>
        <sz val="8"/>
        <color rgb="FF002B54"/>
        <rFont val="Aptos Narrow"/>
        <family val="2"/>
        <scheme val="minor"/>
      </rPr>
      <t>...</t>
    </r>
  </si>
  <si>
    <t>'8214</t>
  </si>
  <si>
    <r>
      <t xml:space="preserve">Articles of cutlery, n.e.s., e.g. hair clippers, butchers' or kitchen cleavers, choppers and </t>
    </r>
    <r>
      <rPr>
        <b/>
        <sz val="8"/>
        <color rgb="FF002B54"/>
        <rFont val="Aptos Narrow"/>
        <family val="2"/>
        <scheme val="minor"/>
      </rPr>
      <t>...</t>
    </r>
  </si>
  <si>
    <t>'2824</t>
  </si>
  <si>
    <t>Lead oxides; red lead and orange lead</t>
  </si>
  <si>
    <t>'5505</t>
  </si>
  <si>
    <t>Waste of man-made staple fibres, incl. noils, yarn waste and garnetted stock</t>
  </si>
  <si>
    <t>'6603</t>
  </si>
  <si>
    <r>
      <t xml:space="preserve">Parts, trimmings and accessories for umbrellas and sun umbrellas of heading 6601 or for walking </t>
    </r>
    <r>
      <rPr>
        <b/>
        <sz val="8"/>
        <color rgb="FF002B54"/>
        <rFont val="Aptos Narrow"/>
        <family val="2"/>
        <scheme val="minor"/>
      </rPr>
      <t>...</t>
    </r>
  </si>
  <si>
    <t>'1510</t>
  </si>
  <si>
    <r>
      <t xml:space="preserve">Other oils and their fractions, obtained solely from olives, whether or not refined, but not </t>
    </r>
    <r>
      <rPr>
        <b/>
        <sz val="8"/>
        <color rgb="FF002B54"/>
        <rFont val="Aptos Narrow"/>
        <family val="2"/>
        <scheme val="minor"/>
      </rPr>
      <t>...</t>
    </r>
  </si>
  <si>
    <t>'4601</t>
  </si>
  <si>
    <r>
      <t xml:space="preserve">Plaits and similar products of plaiting materials, whether or not assembled into strips; plaiting </t>
    </r>
    <r>
      <rPr>
        <b/>
        <sz val="8"/>
        <color rgb="FF002B54"/>
        <rFont val="Aptos Narrow"/>
        <family val="2"/>
        <scheme val="minor"/>
      </rPr>
      <t>...</t>
    </r>
  </si>
  <si>
    <t>'7319</t>
  </si>
  <si>
    <r>
      <t xml:space="preserve">Sewing needles, knitting needles, bodkins, crochet hoods, embroidery stilettos and similar </t>
    </r>
    <r>
      <rPr>
        <b/>
        <sz val="8"/>
        <color rgb="FF002B54"/>
        <rFont val="Aptos Narrow"/>
        <family val="2"/>
        <scheme val="minor"/>
      </rPr>
      <t>...</t>
    </r>
  </si>
  <si>
    <t>'3813</t>
  </si>
  <si>
    <r>
      <t xml:space="preserve">Preparations and charges for fire-extinguishers; charged fire-extinguishing grenades (excluding </t>
    </r>
    <r>
      <rPr>
        <b/>
        <sz val="8"/>
        <color rgb="FF002B54"/>
        <rFont val="Aptos Narrow"/>
        <family val="2"/>
        <scheme val="minor"/>
      </rPr>
      <t>...</t>
    </r>
  </si>
  <si>
    <t>'6113</t>
  </si>
  <si>
    <r>
      <t xml:space="preserve">Garments, knitted or crocheted, rubberised or impregnated, coated or covered with plastics </t>
    </r>
    <r>
      <rPr>
        <b/>
        <sz val="8"/>
        <color rgb="FF002B54"/>
        <rFont val="Aptos Narrow"/>
        <family val="2"/>
        <scheme val="minor"/>
      </rPr>
      <t>...</t>
    </r>
  </si>
  <si>
    <t>'5206</t>
  </si>
  <si>
    <r>
      <t xml:space="preserve">Cotton yarn containing predominantly, but &lt; 85% cotton by weight (excl. sewing thread and yarn </t>
    </r>
    <r>
      <rPr>
        <b/>
        <sz val="8"/>
        <color rgb="FF002B54"/>
        <rFont val="Aptos Narrow"/>
        <family val="2"/>
        <scheme val="minor"/>
      </rPr>
      <t>...</t>
    </r>
  </si>
  <si>
    <t>'7905</t>
  </si>
  <si>
    <t>Zinc plates, sheets, strip and foil</t>
  </si>
  <si>
    <t>'0906</t>
  </si>
  <si>
    <t>Cinnamon and cinnamon-tree flowers</t>
  </si>
  <si>
    <t>'9102</t>
  </si>
  <si>
    <r>
      <t xml:space="preserve">Wrist-watches, pocket-watches and other watches, incl. stop-watches (excl. of precious metal </t>
    </r>
    <r>
      <rPr>
        <b/>
        <sz val="8"/>
        <color rgb="FF002B54"/>
        <rFont val="Aptos Narrow"/>
        <family val="2"/>
        <scheme val="minor"/>
      </rPr>
      <t>...</t>
    </r>
  </si>
  <si>
    <t>'7804</t>
  </si>
  <si>
    <r>
      <t xml:space="preserve">Lead plates, sheets, strip and foil; lead powders and flakes (excl. grains of lead, and spangles </t>
    </r>
    <r>
      <rPr>
        <b/>
        <sz val="8"/>
        <color rgb="FF002B54"/>
        <rFont val="Aptos Narrow"/>
        <family val="2"/>
        <scheme val="minor"/>
      </rPr>
      <t>...</t>
    </r>
  </si>
  <si>
    <t>'8106</t>
  </si>
  <si>
    <r>
      <t xml:space="preserve">Bismuth and articles thereof, n.e.s.; bismuth waste and scrap (excl. ash and residues containing </t>
    </r>
    <r>
      <rPr>
        <b/>
        <sz val="8"/>
        <color rgb="FF002B54"/>
        <rFont val="Aptos Narrow"/>
        <family val="2"/>
        <scheme val="minor"/>
      </rPr>
      <t>...</t>
    </r>
  </si>
  <si>
    <t>'6207</t>
  </si>
  <si>
    <r>
      <t xml:space="preserve">Men's or boys' singlets and other vests, underpants, briefs, nightshirts, pyjamas, bathrobes, </t>
    </r>
    <r>
      <rPr>
        <b/>
        <sz val="8"/>
        <color rgb="FF002B54"/>
        <rFont val="Aptos Narrow"/>
        <family val="2"/>
        <scheme val="minor"/>
      </rPr>
      <t>...</t>
    </r>
  </si>
  <si>
    <t>'3606</t>
  </si>
  <si>
    <r>
      <t xml:space="preserve">Ferro-cerium and other pyrophoric alloys in all forms; metaldehyde, hexamethylenetetramine </t>
    </r>
    <r>
      <rPr>
        <b/>
        <sz val="8"/>
        <color rgb="FF002B54"/>
        <rFont val="Aptos Narrow"/>
        <family val="2"/>
        <scheme val="minor"/>
      </rPr>
      <t>...</t>
    </r>
  </si>
  <si>
    <t>'4103</t>
  </si>
  <si>
    <r>
      <t xml:space="preserve">Other raw hides and skins, fresh, or salted, dried, limed, pickled or otherwise preserved, </t>
    </r>
    <r>
      <rPr>
        <b/>
        <sz val="8"/>
        <color rgb="FF002B54"/>
        <rFont val="Aptos Narrow"/>
        <family val="2"/>
        <scheme val="minor"/>
      </rPr>
      <t>...</t>
    </r>
  </si>
  <si>
    <t>'5604</t>
  </si>
  <si>
    <r>
      <t xml:space="preserve">Textile-covered rubber thread and cord; textile yarn, strip and the like of heading 5404 and </t>
    </r>
    <r>
      <rPr>
        <b/>
        <sz val="8"/>
        <color rgb="FF002B54"/>
        <rFont val="Aptos Narrow"/>
        <family val="2"/>
        <scheme val="minor"/>
      </rPr>
      <t>...</t>
    </r>
  </si>
  <si>
    <t>'7410</t>
  </si>
  <si>
    <r>
      <t xml:space="preserve">Copper foil "whether or not printed or backed with paper, paperboard, plastics or similar backing </t>
    </r>
    <r>
      <rPr>
        <b/>
        <sz val="8"/>
        <color rgb="FF002B54"/>
        <rFont val="Aptos Narrow"/>
        <family val="2"/>
        <scheme val="minor"/>
      </rPr>
      <t>...</t>
    </r>
  </si>
  <si>
    <t>'4809</t>
  </si>
  <si>
    <r>
      <t xml:space="preserve">Carbon paper, self-copy paper and other copying or transfer papers, incl. coated or impregnated </t>
    </r>
    <r>
      <rPr>
        <b/>
        <sz val="8"/>
        <color rgb="FF002B54"/>
        <rFont val="Aptos Narrow"/>
        <family val="2"/>
        <scheme val="minor"/>
      </rPr>
      <t>...</t>
    </r>
  </si>
  <si>
    <t>'8304</t>
  </si>
  <si>
    <r>
      <t xml:space="preserve">Filing cabinets, card-index cabinets, paper trays, paper rests, pen trays, office-stamp stands </t>
    </r>
    <r>
      <rPr>
        <b/>
        <sz val="8"/>
        <color rgb="FF002B54"/>
        <rFont val="Aptos Narrow"/>
        <family val="2"/>
        <scheme val="minor"/>
      </rPr>
      <t>...</t>
    </r>
  </si>
  <si>
    <t>'8210</t>
  </si>
  <si>
    <r>
      <t xml:space="preserve">Hand-operated mechanical devices, of base metal, weighing &lt;= 10 kg, used in the preparation, </t>
    </r>
    <r>
      <rPr>
        <b/>
        <sz val="8"/>
        <color rgb="FF002B54"/>
        <rFont val="Aptos Narrow"/>
        <family val="2"/>
        <scheme val="minor"/>
      </rPr>
      <t>...</t>
    </r>
  </si>
  <si>
    <t>'5705</t>
  </si>
  <si>
    <r>
      <t xml:space="preserve">Carpets and other textile floor coverings, whether or not made up (excluding knotted, woven </t>
    </r>
    <r>
      <rPr>
        <b/>
        <sz val="8"/>
        <color rgb="FF002B54"/>
        <rFont val="Aptos Narrow"/>
        <family val="2"/>
        <scheme val="minor"/>
      </rPr>
      <t>...</t>
    </r>
  </si>
  <si>
    <t>'9609</t>
  </si>
  <si>
    <r>
      <t xml:space="preserve">Pencils, crayons, pencil leads, pastels, drawing charcoals, writing or drawing chalks and tailors' </t>
    </r>
    <r>
      <rPr>
        <b/>
        <sz val="8"/>
        <color rgb="FF002B54"/>
        <rFont val="Aptos Narrow"/>
        <family val="2"/>
        <scheme val="minor"/>
      </rPr>
      <t>...</t>
    </r>
  </si>
  <si>
    <t>'9614</t>
  </si>
  <si>
    <t>Smoking pipes, incl. pipe bowls, cigar or cigarette holders, and parts thereof, n.e.s.</t>
  </si>
  <si>
    <t>'9112</t>
  </si>
  <si>
    <r>
      <t xml:space="preserve">Clock and watch cases and parts thereof, n.e.s. (excl. for wrist-watches, pocket-watches and </t>
    </r>
    <r>
      <rPr>
        <b/>
        <sz val="8"/>
        <color rgb="FF002B54"/>
        <rFont val="Aptos Narrow"/>
        <family val="2"/>
        <scheme val="minor"/>
      </rPr>
      <t>...</t>
    </r>
  </si>
  <si>
    <t>'9113</t>
  </si>
  <si>
    <t>Watch straps, watch bands and watch bracelets, and parts thereof, n.e.s.</t>
  </si>
  <si>
    <t>'7011</t>
  </si>
  <si>
    <r>
      <t xml:space="preserve">Glass envelopes, incl. bulbs and tubes, open, and glass parts thereof, without fittings, for </t>
    </r>
    <r>
      <rPr>
        <b/>
        <sz val="8"/>
        <color rgb="FF002B54"/>
        <rFont val="Aptos Narrow"/>
        <family val="2"/>
        <scheme val="minor"/>
      </rPr>
      <t>...</t>
    </r>
  </si>
  <si>
    <t>'5111</t>
  </si>
  <si>
    <r>
      <t xml:space="preserve">Woven fabrics of carded wool or of carded fine animal hair (excl. fabrics for technical use </t>
    </r>
    <r>
      <rPr>
        <b/>
        <sz val="8"/>
        <color rgb="FF002B54"/>
        <rFont val="Aptos Narrow"/>
        <family val="2"/>
        <scheme val="minor"/>
      </rPr>
      <t>...</t>
    </r>
  </si>
  <si>
    <t>'8478</t>
  </si>
  <si>
    <r>
      <t xml:space="preserve">Machinery for preparing or making up tobacco, not specified or included elsewhere in this chapter; </t>
    </r>
    <r>
      <rPr>
        <b/>
        <sz val="8"/>
        <color rgb="FF002B54"/>
        <rFont val="Aptos Narrow"/>
        <family val="2"/>
        <scheme val="minor"/>
      </rPr>
      <t>...</t>
    </r>
  </si>
  <si>
    <t>'7418</t>
  </si>
  <si>
    <r>
      <t xml:space="preserve">Table, kitchen or other household articles, sanitary ware, and parts thereof, of copper; pot </t>
    </r>
    <r>
      <rPr>
        <b/>
        <sz val="8"/>
        <color rgb="FF002B54"/>
        <rFont val="Aptos Narrow"/>
        <family val="2"/>
        <scheme val="minor"/>
      </rPr>
      <t>...</t>
    </r>
  </si>
  <si>
    <t>'7105</t>
  </si>
  <si>
    <t>Dust and powder of natural or synthetic precious or semi-precious stones</t>
  </si>
  <si>
    <t>'2616</t>
  </si>
  <si>
    <t>Precious-metal ores and concentrates</t>
  </si>
  <si>
    <t>'2820</t>
  </si>
  <si>
    <t>Manganese oxides</t>
  </si>
  <si>
    <t>'3501</t>
  </si>
  <si>
    <r>
      <t xml:space="preserve">Casein, caseinates and other casein derivatives; casein glues (excl. those packaged as glue </t>
    </r>
    <r>
      <rPr>
        <b/>
        <sz val="8"/>
        <color rgb="FF002B54"/>
        <rFont val="Aptos Narrow"/>
        <family val="2"/>
        <scheme val="minor"/>
      </rPr>
      <t>...</t>
    </r>
  </si>
  <si>
    <t>'9201</t>
  </si>
  <si>
    <t>Pianos, incl. automatic; harpsichords and other keyboard stringed instruments</t>
  </si>
  <si>
    <t>'2846</t>
  </si>
  <si>
    <r>
      <t xml:space="preserve">Compounds, inorganic or organic, of rare-earth metals, of yttrium or of scandium or of mixtures </t>
    </r>
    <r>
      <rPr>
        <b/>
        <sz val="8"/>
        <color rgb="FF002B54"/>
        <rFont val="Aptos Narrow"/>
        <family val="2"/>
        <scheme val="minor"/>
      </rPr>
      <t>...</t>
    </r>
  </si>
  <si>
    <t>'1509</t>
  </si>
  <si>
    <r>
      <t xml:space="preserve">Olive oil and its fractions obtained from the fruit of the olive tree solely by mechanical </t>
    </r>
    <r>
      <rPr>
        <b/>
        <sz val="8"/>
        <color rgb="FF002B54"/>
        <rFont val="Aptos Narrow"/>
        <family val="2"/>
        <scheme val="minor"/>
      </rPr>
      <t>...</t>
    </r>
  </si>
  <si>
    <t>'4405</t>
  </si>
  <si>
    <r>
      <t xml:space="preserve">Wood wool; wood flour "wood powder able to pass through a fine", 0,63 mm mesh, sieve with a </t>
    </r>
    <r>
      <rPr>
        <b/>
        <sz val="8"/>
        <color rgb="FF002B54"/>
        <rFont val="Aptos Narrow"/>
        <family val="2"/>
        <scheme val="minor"/>
      </rPr>
      <t>...</t>
    </r>
  </si>
  <si>
    <t>'6702</t>
  </si>
  <si>
    <r>
      <t xml:space="preserve">Artificial flowers, foliage and fruit and parts thereof, and articles made of artificial flowers, </t>
    </r>
    <r>
      <rPr>
        <b/>
        <sz val="8"/>
        <color rgb="FF002B54"/>
        <rFont val="Aptos Narrow"/>
        <family val="2"/>
        <scheme val="minor"/>
      </rPr>
      <t>...</t>
    </r>
  </si>
  <si>
    <t>'2528</t>
  </si>
  <si>
    <r>
      <t xml:space="preserve">Borates, natural, and concentrates thereof, whether or not calcined, and natural boric acids </t>
    </r>
    <r>
      <rPr>
        <b/>
        <sz val="8"/>
        <color rgb="FF002B54"/>
        <rFont val="Aptos Narrow"/>
        <family val="2"/>
        <scheme val="minor"/>
      </rPr>
      <t>...</t>
    </r>
  </si>
  <si>
    <t>'9301</t>
  </si>
  <si>
    <r>
      <t xml:space="preserve">Military weapons, incl. sub-machine guns (excl. revolvers and pistols of heading 9302 and cutting </t>
    </r>
    <r>
      <rPr>
        <b/>
        <sz val="8"/>
        <color rgb="FF002B54"/>
        <rFont val="Aptos Narrow"/>
        <family val="2"/>
        <scheme val="minor"/>
      </rPr>
      <t>...</t>
    </r>
  </si>
  <si>
    <t>'0806</t>
  </si>
  <si>
    <t>Grapes, fresh or dried</t>
  </si>
  <si>
    <t>'5309</t>
  </si>
  <si>
    <t>Woven fabrics of flax</t>
  </si>
  <si>
    <t>'3213</t>
  </si>
  <si>
    <r>
      <t xml:space="preserve">Artist's, student's or signboard painter's colours, modifying tints, amusement colours and </t>
    </r>
    <r>
      <rPr>
        <b/>
        <sz val="8"/>
        <color rgb="FF002B54"/>
        <rFont val="Aptos Narrow"/>
        <family val="2"/>
        <scheme val="minor"/>
      </rPr>
      <t>...</t>
    </r>
  </si>
  <si>
    <t>'4503</t>
  </si>
  <si>
    <r>
      <t xml:space="preserve">Articles of natural cork (excl. cork in square or rectangular blocks, plates, sheets or strips; </t>
    </r>
    <r>
      <rPr>
        <b/>
        <sz val="8"/>
        <color rgb="FF002B54"/>
        <rFont val="Aptos Narrow"/>
        <family val="2"/>
        <scheme val="minor"/>
      </rPr>
      <t>...</t>
    </r>
  </si>
  <si>
    <t>'5301</t>
  </si>
  <si>
    <t>Flax, raw or processed, but not spun; flax tow and waste, incl. yarn waste and garnetted stock</t>
  </si>
  <si>
    <t>'5701</t>
  </si>
  <si>
    <r>
      <t xml:space="preserve">Carpets and other textile floor coverings, of textile materials, knotted, whether or not made </t>
    </r>
    <r>
      <rPr>
        <b/>
        <sz val="8"/>
        <color rgb="FF002B54"/>
        <rFont val="Aptos Narrow"/>
        <family val="2"/>
        <scheme val="minor"/>
      </rPr>
      <t>...</t>
    </r>
  </si>
  <si>
    <t>'5112</t>
  </si>
  <si>
    <r>
      <t xml:space="preserve">Woven fabrics of combed wool or of combed fine animal hair (excl. fabrics for technical purposes </t>
    </r>
    <r>
      <rPr>
        <b/>
        <sz val="8"/>
        <color rgb="FF002B54"/>
        <rFont val="Aptos Narrow"/>
        <family val="2"/>
        <scheme val="minor"/>
      </rPr>
      <t>...</t>
    </r>
  </si>
  <si>
    <t>'9108</t>
  </si>
  <si>
    <t>Watch movements, complete and assembled</t>
  </si>
  <si>
    <t>'4502</t>
  </si>
  <si>
    <r>
      <t xml:space="preserve">Natural cork, debacked or roughly squared, or in square or rectangular blocks, plates, sheets </t>
    </r>
    <r>
      <rPr>
        <b/>
        <sz val="8"/>
        <color rgb="FF002B54"/>
        <rFont val="Aptos Narrow"/>
        <family val="2"/>
        <scheme val="minor"/>
      </rPr>
      <t>...</t>
    </r>
  </si>
  <si>
    <t>'9016</t>
  </si>
  <si>
    <t>Balances of a sensitivity of 50 mg or better, with or without weights</t>
  </si>
  <si>
    <t>'5209</t>
  </si>
  <si>
    <t>Woven fabrics of cotton, containing &gt;= 85% cotton by weight and weighing &gt; 200 g/m²</t>
  </si>
  <si>
    <t>'2816</t>
  </si>
  <si>
    <t>Hydroxide and peroxide of magnesium; oxides, hydroxides and peroxides, of strontium or barium</t>
  </si>
  <si>
    <t>'5204</t>
  </si>
  <si>
    <t>Cotton sewing thread, whether or not put up for retail sale</t>
  </si>
  <si>
    <t>'3701</t>
  </si>
  <si>
    <r>
      <t xml:space="preserve">Photographic plates and film in the flat, sensitised, unexposed, of any material other than </t>
    </r>
    <r>
      <rPr>
        <b/>
        <sz val="8"/>
        <color rgb="FF002B54"/>
        <rFont val="Aptos Narrow"/>
        <family val="2"/>
        <scheme val="minor"/>
      </rPr>
      <t>...</t>
    </r>
  </si>
  <si>
    <t>'3704</t>
  </si>
  <si>
    <t>Photographic plates, film, paper, paperboard and textiles, exposed but not developed</t>
  </si>
  <si>
    <t>'9107</t>
  </si>
  <si>
    <t>Time switches with clock or watch movement or with synchronous motor</t>
  </si>
  <si>
    <t>'2852</t>
  </si>
  <si>
    <t>Compounds, inorganic or organic, of mercury, whether or not chemically defined (excl. amalgams)</t>
  </si>
  <si>
    <t>'2509</t>
  </si>
  <si>
    <t>Chalk</t>
  </si>
  <si>
    <t>'7107</t>
  </si>
  <si>
    <t>Base metals clad with silver, not further worked than semi-manufactured</t>
  </si>
  <si>
    <t>'6911</t>
  </si>
  <si>
    <r>
      <t xml:space="preserve">Tableware, kitchenware, other household articles and toilet articles, of porcelain or china </t>
    </r>
    <r>
      <rPr>
        <b/>
        <sz val="8"/>
        <color rgb="FF002B54"/>
        <rFont val="Aptos Narrow"/>
        <family val="2"/>
        <scheme val="minor"/>
      </rPr>
      <t>...</t>
    </r>
  </si>
  <si>
    <t>'2805</t>
  </si>
  <si>
    <r>
      <t xml:space="preserve">Alkali or alkaline-earth metals; rare-earth metals, scandium and yttrium, whether or not intermixed </t>
    </r>
    <r>
      <rPr>
        <b/>
        <sz val="8"/>
        <color rgb="FF002B54"/>
        <rFont val="Aptos Narrow"/>
        <family val="2"/>
        <scheme val="minor"/>
      </rPr>
      <t>...</t>
    </r>
  </si>
  <si>
    <t>'1506</t>
  </si>
  <si>
    <r>
      <t xml:space="preserve">Other animal fats and oils and their fractions, whether or not refined, but not chemically </t>
    </r>
    <r>
      <rPr>
        <b/>
        <sz val="8"/>
        <color rgb="FF002B54"/>
        <rFont val="Aptos Narrow"/>
        <family val="2"/>
        <scheme val="minor"/>
      </rPr>
      <t>...</t>
    </r>
  </si>
  <si>
    <t>'2507</t>
  </si>
  <si>
    <t>Kaolin and other kaolinic clays, whether or not calcined</t>
  </si>
  <si>
    <t>'5514</t>
  </si>
  <si>
    <r>
      <t xml:space="preserve">Woven fabrics containing predominantly, but &lt; 85% synthetic staple fibres by weight, mixed </t>
    </r>
    <r>
      <rPr>
        <b/>
        <sz val="8"/>
        <color rgb="FF002B54"/>
        <rFont val="Aptos Narrow"/>
        <family val="2"/>
        <scheme val="minor"/>
      </rPr>
      <t>...</t>
    </r>
  </si>
  <si>
    <t>'5908</t>
  </si>
  <si>
    <r>
      <t xml:space="preserve">Textile wicks, woven, plaited or knitted, for lamps, stoves, lighters, candles or the like; </t>
    </r>
    <r>
      <rPr>
        <b/>
        <sz val="8"/>
        <color rgb="FF002B54"/>
        <rFont val="Aptos Narrow"/>
        <family val="2"/>
        <scheme val="minor"/>
      </rPr>
      <t>...</t>
    </r>
  </si>
  <si>
    <t>'2850</t>
  </si>
  <si>
    <r>
      <t xml:space="preserve">Hydrides, nitrides, azides, silicides and borides, whether or not chemically defined (excluding </t>
    </r>
    <r>
      <rPr>
        <b/>
        <sz val="8"/>
        <color rgb="FF002B54"/>
        <rFont val="Aptos Narrow"/>
        <family val="2"/>
        <scheme val="minor"/>
      </rPr>
      <t>...</t>
    </r>
  </si>
  <si>
    <t>'1511</t>
  </si>
  <si>
    <t>Palm oil and its fractions, whether or not refined (excl. chemically modified)</t>
  </si>
  <si>
    <t>'7405</t>
  </si>
  <si>
    <r>
      <t xml:space="preserve">Master alloys of copper (excluding phosphorus-copper compounds "copper phosphide" containing </t>
    </r>
    <r>
      <rPr>
        <b/>
        <sz val="8"/>
        <color rgb="FF002B54"/>
        <rFont val="Aptos Narrow"/>
        <family val="2"/>
        <scheme val="minor"/>
      </rPr>
      <t>...</t>
    </r>
  </si>
  <si>
    <t>'0711</t>
  </si>
  <si>
    <r>
      <t xml:space="preserve">Vegetables provisionally preserved, e.g. by sulphur dioxide gas, in brine, in sulphur water </t>
    </r>
    <r>
      <rPr>
        <b/>
        <sz val="8"/>
        <color rgb="FF002B54"/>
        <rFont val="Aptos Narrow"/>
        <family val="2"/>
        <scheme val="minor"/>
      </rPr>
      <t>...</t>
    </r>
  </si>
  <si>
    <t>'5210</t>
  </si>
  <si>
    <t>'2810</t>
  </si>
  <si>
    <t>Oxides of boron; boric acids</t>
  </si>
  <si>
    <t>'9307</t>
  </si>
  <si>
    <r>
      <t xml:space="preserve">Swords, cutlasses, bayonets, lances and similar arms and parts thereof, and scabbards and sheaths </t>
    </r>
    <r>
      <rPr>
        <b/>
        <sz val="8"/>
        <color rgb="FF002B54"/>
        <rFont val="Aptos Narrow"/>
        <family val="2"/>
        <scheme val="minor"/>
      </rPr>
      <t>...</t>
    </r>
  </si>
  <si>
    <t>'6812</t>
  </si>
  <si>
    <r>
      <t xml:space="preserve">Fabricated asbestos fibres; mixtures with a basis of asbestos or with a basis of asbestos and </t>
    </r>
    <r>
      <rPr>
        <b/>
        <sz val="8"/>
        <color rgb="FF002B54"/>
        <rFont val="Aptos Narrow"/>
        <family val="2"/>
        <scheme val="minor"/>
      </rPr>
      <t>...</t>
    </r>
  </si>
  <si>
    <t>'7109</t>
  </si>
  <si>
    <t>Base metals or silver, clad with gold, not further worked than semi-manufactured</t>
  </si>
  <si>
    <t>'5208</t>
  </si>
  <si>
    <t>Woven fabrics of cotton, containing &gt;= 85% cotton by weight and weighing &lt;= 200 g/m²</t>
  </si>
  <si>
    <t>'5310</t>
  </si>
  <si>
    <t>Woven fabrics of jute or of other textile bast fibres of heading 5303</t>
  </si>
  <si>
    <t>'0410</t>
  </si>
  <si>
    <t>Insects, turtles' eggs, birds' nests and other edible products of animal origin, n.e.s.</t>
  </si>
  <si>
    <t>'9304</t>
  </si>
  <si>
    <r>
      <t xml:space="preserve">Spring, air or gas guns and pistols, truncheons and other non-firearms (excluding swords, cutlasses, </t>
    </r>
    <r>
      <rPr>
        <b/>
        <sz val="8"/>
        <color rgb="FF002B54"/>
        <rFont val="Aptos Narrow"/>
        <family val="2"/>
        <scheme val="minor"/>
      </rPr>
      <t>...</t>
    </r>
  </si>
  <si>
    <t>'9604</t>
  </si>
  <si>
    <t>Hand sieves and hand riddles (excluding colanders)</t>
  </si>
  <si>
    <t>'3202</t>
  </si>
  <si>
    <r>
      <t xml:space="preserve">Synthetic organic tanning substances; inorganic tanning substances; tanning preparations, whether </t>
    </r>
    <r>
      <rPr>
        <b/>
        <sz val="8"/>
        <color rgb="FF002B54"/>
        <rFont val="Aptos Narrow"/>
        <family val="2"/>
        <scheme val="minor"/>
      </rPr>
      <t>...</t>
    </r>
  </si>
  <si>
    <t>'2830</t>
  </si>
  <si>
    <t>Sulphides; polysulphides, whether or not chemically defined</t>
  </si>
  <si>
    <t>'4906</t>
  </si>
  <si>
    <r>
      <t xml:space="preserve">Plans and drawings for architectural, engineering, industrial, commercial, topographical or </t>
    </r>
    <r>
      <rPr>
        <b/>
        <sz val="8"/>
        <color rgb="FF002B54"/>
        <rFont val="Aptos Narrow"/>
        <family val="2"/>
        <scheme val="minor"/>
      </rPr>
      <t>...</t>
    </r>
  </si>
  <si>
    <t>'0801</t>
  </si>
  <si>
    <t>Coconuts, Brazil nuts and cashew nuts, fresh or dried, whether or not shelled or peeled</t>
  </si>
  <si>
    <t>'8904</t>
  </si>
  <si>
    <t>Tugs and pusher craft</t>
  </si>
  <si>
    <t>'8206</t>
  </si>
  <si>
    <t>Sets of two or more tools of heading 8202 to 8205, put up in sets for retail sale</t>
  </si>
  <si>
    <t>'5202</t>
  </si>
  <si>
    <t>Cotton waste, incl. yarn waste and garnetted stock</t>
  </si>
  <si>
    <t>'8444</t>
  </si>
  <si>
    <t>Machines for extruding, drawing, texturing or cutting man-made textile materials</t>
  </si>
  <si>
    <t>'5804</t>
  </si>
  <si>
    <r>
      <t xml:space="preserve">Tulles and other net fabrics (excl. woven, knitted or crocheted fabrics); lace in the piece, </t>
    </r>
    <r>
      <rPr>
        <b/>
        <sz val="8"/>
        <color rgb="FF002B54"/>
        <rFont val="Aptos Narrow"/>
        <family val="2"/>
        <scheme val="minor"/>
      </rPr>
      <t>...</t>
    </r>
  </si>
  <si>
    <t>'5506</t>
  </si>
  <si>
    <t>Synthetic staple fibres, carded, combed or otherwise processed for spinning</t>
  </si>
  <si>
    <t>'2514</t>
  </si>
  <si>
    <r>
      <t xml:space="preserve">Slate, whether or not roughly trimmed or merely cut, by sawing or otherwise, into blocks or </t>
    </r>
    <r>
      <rPr>
        <b/>
        <sz val="8"/>
        <color rgb="FF002B54"/>
        <rFont val="Aptos Narrow"/>
        <family val="2"/>
        <scheme val="minor"/>
      </rPr>
      <t>...</t>
    </r>
  </si>
  <si>
    <t>'0805</t>
  </si>
  <si>
    <t>Citrus fruit, fresh or dried</t>
  </si>
  <si>
    <t>'5902</t>
  </si>
  <si>
    <r>
      <t xml:space="preserve">Tyre cord fabric of high-tenacity yarn of nylon or other polyamides, polyesters or viscose </t>
    </r>
    <r>
      <rPr>
        <b/>
        <sz val="8"/>
        <color rgb="FF002B54"/>
        <rFont val="Aptos Narrow"/>
        <family val="2"/>
        <scheme val="minor"/>
      </rPr>
      <t>...</t>
    </r>
  </si>
  <si>
    <t>'6213</t>
  </si>
  <si>
    <t>Handkerchiefs, of which no side exceeds 60 cm (excl. knitted or crocheted)</t>
  </si>
  <si>
    <t>'5805</t>
  </si>
  <si>
    <r>
      <t xml:space="preserve">Hand-woven tapestries of the type Gobelin, Flanders, Aubusson, Beauvais and the like, and needle-worked </t>
    </r>
    <r>
      <rPr>
        <b/>
        <sz val="8"/>
        <color rgb="FF002B54"/>
        <rFont val="Aptos Narrow"/>
        <family val="2"/>
        <scheme val="minor"/>
      </rPr>
      <t>...</t>
    </r>
  </si>
  <si>
    <t>'8215</t>
  </si>
  <si>
    <r>
      <t xml:space="preserve">Spoons, forks, ladles, skimmers, cake-servers, fish-knives, butter-knives, sugar tongs and </t>
    </r>
    <r>
      <rPr>
        <b/>
        <sz val="8"/>
        <color rgb="FF002B54"/>
        <rFont val="Aptos Narrow"/>
        <family val="2"/>
        <scheme val="minor"/>
      </rPr>
      <t>...</t>
    </r>
  </si>
  <si>
    <t>'6905</t>
  </si>
  <si>
    <r>
      <t xml:space="preserve">Roofing tiles, chimney pots, cowls, chimney liners, architectural ornaments and other ceramic </t>
    </r>
    <r>
      <rPr>
        <b/>
        <sz val="8"/>
        <color rgb="FF002B54"/>
        <rFont val="Aptos Narrow"/>
        <family val="2"/>
        <scheme val="minor"/>
      </rPr>
      <t>...</t>
    </r>
  </si>
  <si>
    <t>'6901</t>
  </si>
  <si>
    <r>
      <t xml:space="preserve">Bricks, blocks, tiles and other ceramic goods of siliceous fossil meals, e.g. kieselguhr, tripolite </t>
    </r>
    <r>
      <rPr>
        <b/>
        <sz val="8"/>
        <color rgb="FF002B54"/>
        <rFont val="Aptos Narrow"/>
        <family val="2"/>
        <scheme val="minor"/>
      </rPr>
      <t>...</t>
    </r>
  </si>
  <si>
    <t>'9104</t>
  </si>
  <si>
    <r>
      <t xml:space="preserve">Instrument panel clocks and clocks of a similar type for vehicles, aircraft, vessels and other </t>
    </r>
    <r>
      <rPr>
        <b/>
        <sz val="8"/>
        <color rgb="FF002B54"/>
        <rFont val="Aptos Narrow"/>
        <family val="2"/>
        <scheme val="minor"/>
      </rPr>
      <t>...</t>
    </r>
  </si>
  <si>
    <t>'2837</t>
  </si>
  <si>
    <t>Cyanides, cyanide oxides and complex cyanides</t>
  </si>
  <si>
    <t>'7003</t>
  </si>
  <si>
    <r>
      <t xml:space="preserve">Cast glass and rolled glass, in sheets or profiles, whether or not having an absorbent, reflecting </t>
    </r>
    <r>
      <rPr>
        <b/>
        <sz val="8"/>
        <color rgb="FF002B54"/>
        <rFont val="Aptos Narrow"/>
        <family val="2"/>
        <scheme val="minor"/>
      </rPr>
      <t>...</t>
    </r>
  </si>
  <si>
    <t>'6111</t>
  </si>
  <si>
    <t>Babies' garments and clothing accessories, knitted or crocheted (excl. hats)</t>
  </si>
  <si>
    <t>'5501</t>
  </si>
  <si>
    <t>Synthetic filament tow as specified in Note 1 to chapter 55</t>
  </si>
  <si>
    <t>'3103</t>
  </si>
  <si>
    <r>
      <t xml:space="preserve">Mineral or chemical phosphatic fertilisers (excl. those in tablets or similar forms, or in </t>
    </r>
    <r>
      <rPr>
        <b/>
        <sz val="8"/>
        <color rgb="FF002B54"/>
        <rFont val="Aptos Narrow"/>
        <family val="2"/>
        <scheme val="minor"/>
      </rPr>
      <t>...</t>
    </r>
  </si>
  <si>
    <t>'4104</t>
  </si>
  <si>
    <r>
      <t xml:space="preserve">Tanned or crust hides and skins of bovine "incl. buffalo" or equine animals, without hair on, </t>
    </r>
    <r>
      <rPr>
        <b/>
        <sz val="8"/>
        <color rgb="FF002B54"/>
        <rFont val="Aptos Narrow"/>
        <family val="2"/>
        <scheme val="minor"/>
      </rPr>
      <t>...</t>
    </r>
  </si>
  <si>
    <t>'5007</t>
  </si>
  <si>
    <t>Woven fabrics of silk or of silk waste</t>
  </si>
  <si>
    <t>'4812</t>
  </si>
  <si>
    <t>Filter blocks, slabs and plates, of paper pulp</t>
  </si>
  <si>
    <t>'4112</t>
  </si>
  <si>
    <r>
      <t xml:space="preserve">Leather further prepared after tanning or crusting "incl. parchment-dressed leather", of sheep </t>
    </r>
    <r>
      <rPr>
        <b/>
        <sz val="8"/>
        <color rgb="FF002B54"/>
        <rFont val="Aptos Narrow"/>
        <family val="2"/>
        <scheme val="minor"/>
      </rPr>
      <t>...</t>
    </r>
  </si>
  <si>
    <t>'5406</t>
  </si>
  <si>
    <t>Man-made filament yarn, put up for retail sale (excluding sewing thread)</t>
  </si>
  <si>
    <t>'9615</t>
  </si>
  <si>
    <r>
      <t xml:space="preserve">Combs, hair-slides and the like; hairpins; curling pins, curling grips, hair-curlers and the </t>
    </r>
    <r>
      <rPr>
        <b/>
        <sz val="8"/>
        <color rgb="FF002B54"/>
        <rFont val="Aptos Narrow"/>
        <family val="2"/>
        <scheme val="minor"/>
      </rPr>
      <t>...</t>
    </r>
  </si>
  <si>
    <t>'1401</t>
  </si>
  <si>
    <r>
      <t xml:space="preserve">Vegetable materials of a kind used primarily for plaiting, e.g. bamboos, rattans, reeds, rushes, </t>
    </r>
    <r>
      <rPr>
        <b/>
        <sz val="8"/>
        <color rgb="FF002B54"/>
        <rFont val="Aptos Narrow"/>
        <family val="2"/>
        <scheme val="minor"/>
      </rPr>
      <t>...</t>
    </r>
  </si>
  <si>
    <t>'6002</t>
  </si>
  <si>
    <r>
      <t xml:space="preserve">Knitted or crocheted fabrics, of a width &lt;= 30 cm, containing by weight &gt;= 5% of elastomeric </t>
    </r>
    <r>
      <rPr>
        <b/>
        <sz val="8"/>
        <color rgb="FF002B54"/>
        <rFont val="Aptos Narrow"/>
        <family val="2"/>
        <scheme val="minor"/>
      </rPr>
      <t>...</t>
    </r>
  </si>
  <si>
    <t>'5108</t>
  </si>
  <si>
    <t>Carded or combed yarn of fine animal hair (excl. that of wool or that put up for retail sale)</t>
  </si>
  <si>
    <t>'6701</t>
  </si>
  <si>
    <r>
      <t xml:space="preserve">Skins and other parts of birds with their feathers or down, feathers, parts of feathers, down </t>
    </r>
    <r>
      <rPr>
        <b/>
        <sz val="8"/>
        <color rgb="FF002B54"/>
        <rFont val="Aptos Narrow"/>
        <family val="2"/>
        <scheme val="minor"/>
      </rPr>
      <t>...</t>
    </r>
  </si>
  <si>
    <t>'9101</t>
  </si>
  <si>
    <r>
      <t xml:space="preserve">Wrist-watches, pocket-watches and other watches, incl. stop-watches, with case of precious </t>
    </r>
    <r>
      <rPr>
        <b/>
        <sz val="8"/>
        <color rgb="FF002B54"/>
        <rFont val="Aptos Narrow"/>
        <family val="2"/>
        <scheme val="minor"/>
      </rPr>
      <t>...</t>
    </r>
  </si>
  <si>
    <t>'5102</t>
  </si>
  <si>
    <r>
      <t xml:space="preserve">Fine or coarse animal hair, neither carded nor combed (excl. wool, hair and bristles used in </t>
    </r>
    <r>
      <rPr>
        <b/>
        <sz val="8"/>
        <color rgb="FF002B54"/>
        <rFont val="Aptos Narrow"/>
        <family val="2"/>
        <scheme val="minor"/>
      </rPr>
      <t>...</t>
    </r>
  </si>
  <si>
    <t>'4013</t>
  </si>
  <si>
    <t>Inner tubes, of rubber</t>
  </si>
  <si>
    <t>'5212</t>
  </si>
  <si>
    <r>
      <t xml:space="preserve">Woven fabrics of cotton, containing predominantly, but &lt; 85% cotton by weight, other than those </t>
    </r>
    <r>
      <rPr>
        <b/>
        <sz val="8"/>
        <color rgb="FF002B54"/>
        <rFont val="Aptos Narrow"/>
        <family val="2"/>
        <scheme val="minor"/>
      </rPr>
      <t>...</t>
    </r>
  </si>
  <si>
    <t>'5504</t>
  </si>
  <si>
    <t>Artificial staple fibres, not carded, combed or otherwise processed for spinning</t>
  </si>
  <si>
    <t>'5103</t>
  </si>
  <si>
    <r>
      <t xml:space="preserve">Waste of wool or of fine or coarse animal hair, incl. yarn waste (excl. garnetted stock, waste </t>
    </r>
    <r>
      <rPr>
        <b/>
        <sz val="8"/>
        <color rgb="FF002B54"/>
        <rFont val="Aptos Narrow"/>
        <family val="2"/>
        <scheme val="minor"/>
      </rPr>
      <t>...</t>
    </r>
  </si>
  <si>
    <t>'5005</t>
  </si>
  <si>
    <t>Yarn spun from silk waste (excluding that put up for retail sale)</t>
  </si>
  <si>
    <t>'1508</t>
  </si>
  <si>
    <t>Groundnut oil and its fractions, whether or not refined, but not chemically modified</t>
  </si>
  <si>
    <t>'7101</t>
  </si>
  <si>
    <r>
      <t xml:space="preserve">Pearls, natural or cultured, whether or not worked or graded, but not strung, mounted or set, </t>
    </r>
    <r>
      <rPr>
        <b/>
        <sz val="8"/>
        <color rgb="FF002B54"/>
        <rFont val="Aptos Narrow"/>
        <family val="2"/>
        <scheme val="minor"/>
      </rPr>
      <t>...</t>
    </r>
  </si>
  <si>
    <t>'2617</t>
  </si>
  <si>
    <r>
      <t xml:space="preserve">Ores and concentrates (excl. iron, manganese, copper, nickel, cobalt, aluminium, lead, zinc, </t>
    </r>
    <r>
      <rPr>
        <b/>
        <sz val="8"/>
        <color rgb="FF002B54"/>
        <rFont val="Aptos Narrow"/>
        <family val="2"/>
        <scheme val="minor"/>
      </rPr>
      <t>...</t>
    </r>
  </si>
  <si>
    <t>'2913</t>
  </si>
  <si>
    <r>
      <t xml:space="preserve">Halogenated, sulphonated, nitrated or nitrosated derivatives of cyclic polymers of aldehydes </t>
    </r>
    <r>
      <rPr>
        <b/>
        <sz val="8"/>
        <color rgb="FF002B54"/>
        <rFont val="Aptos Narrow"/>
        <family val="2"/>
        <scheme val="minor"/>
      </rPr>
      <t>...</t>
    </r>
  </si>
  <si>
    <t>'7401</t>
  </si>
  <si>
    <t>Copper mattes; cement copper "precipitated copper"</t>
  </si>
  <si>
    <t>'1202</t>
  </si>
  <si>
    <t>Groundnuts, whether or not shelled or broken (excl. roasted or otherwise cooked)</t>
  </si>
  <si>
    <t>'8715</t>
  </si>
  <si>
    <t>Baby carriages and parts thereof, n.e.s.</t>
  </si>
  <si>
    <t>'7221</t>
  </si>
  <si>
    <t>Bars and rods of stainless steel, hot-rolled, in irregularly wound coils</t>
  </si>
  <si>
    <t>'3706</t>
  </si>
  <si>
    <r>
      <t xml:space="preserve">Cinematographic film, exposed and developed, whether or not incorporating soundtrack or consisting </t>
    </r>
    <r>
      <rPr>
        <b/>
        <sz val="8"/>
        <color rgb="FF002B54"/>
        <rFont val="Aptos Narrow"/>
        <family val="2"/>
        <scheme val="minor"/>
      </rPr>
      <t>...</t>
    </r>
  </si>
  <si>
    <t>'5105</t>
  </si>
  <si>
    <t>Wool and fine or coarse animal hair, carded or combed, incl. combed wool in fragments</t>
  </si>
  <si>
    <t>'7015</t>
  </si>
  <si>
    <r>
      <t xml:space="preserve">Clock or watch glasses and similar glasses, glasses for non-corrective or corrective spectacles, </t>
    </r>
    <r>
      <rPr>
        <b/>
        <sz val="8"/>
        <color rgb="FF002B54"/>
        <rFont val="Aptos Narrow"/>
        <family val="2"/>
        <scheme val="minor"/>
      </rPr>
      <t>...</t>
    </r>
  </si>
  <si>
    <t>'5802</t>
  </si>
  <si>
    <r>
      <t xml:space="preserve">Terry towelling and similar woven terry fabrics, tufted textile fabrics (excl. narrow woven </t>
    </r>
    <r>
      <rPr>
        <b/>
        <sz val="8"/>
        <color rgb="FF002B54"/>
        <rFont val="Aptos Narrow"/>
        <family val="2"/>
        <scheme val="minor"/>
      </rPr>
      <t>...</t>
    </r>
  </si>
  <si>
    <t>'1007</t>
  </si>
  <si>
    <t>Grain sorghum</t>
  </si>
  <si>
    <t>'3605</t>
  </si>
  <si>
    <t>Matches (excluding pyrotechnic articles of heading 3604)</t>
  </si>
  <si>
    <t>'2910</t>
  </si>
  <si>
    <r>
      <t xml:space="preserve">Epoxides, epoxyalcohols, epoxyphenols and epoxyethers, with a three-membered ring, and their </t>
    </r>
    <r>
      <rPr>
        <b/>
        <sz val="8"/>
        <color rgb="FF002B54"/>
        <rFont val="Aptos Narrow"/>
        <family val="2"/>
        <scheme val="minor"/>
      </rPr>
      <t>...</t>
    </r>
  </si>
  <si>
    <t>'5305</t>
  </si>
  <si>
    <r>
      <t xml:space="preserve">Coconut, abaca "Manila hemp or Musa textilis Nee", ramie, agave and other vegetable textile </t>
    </r>
    <r>
      <rPr>
        <b/>
        <sz val="8"/>
        <color rgb="FF002B54"/>
        <rFont val="Aptos Narrow"/>
        <family val="2"/>
        <scheme val="minor"/>
      </rPr>
      <t>...</t>
    </r>
  </si>
  <si>
    <t>'9302</t>
  </si>
  <si>
    <r>
      <t xml:space="preserve">Revolvers and pistols (excluding those of heading 9303 or 9304 and sub-machine guns for military </t>
    </r>
    <r>
      <rPr>
        <b/>
        <sz val="8"/>
        <color rgb="FF002B54"/>
        <rFont val="Aptos Narrow"/>
        <family val="2"/>
        <scheme val="minor"/>
      </rPr>
      <t>...</t>
    </r>
  </si>
  <si>
    <t>'6308</t>
  </si>
  <si>
    <r>
      <t xml:space="preserve">Sets consisting of woven fabric and yarn, whether or not with accessories, for making up into </t>
    </r>
    <r>
      <rPr>
        <b/>
        <sz val="8"/>
        <color rgb="FF002B54"/>
        <rFont val="Aptos Narrow"/>
        <family val="2"/>
        <scheme val="minor"/>
      </rPr>
      <t>...</t>
    </r>
  </si>
  <si>
    <t>'4113</t>
  </si>
  <si>
    <r>
      <t xml:space="preserve">Leather further prepared after tanning or crusting "incl. parchment-dressed leather", of goats </t>
    </r>
    <r>
      <rPr>
        <b/>
        <sz val="8"/>
        <color rgb="FF002B54"/>
        <rFont val="Aptos Narrow"/>
        <family val="2"/>
        <scheme val="minor"/>
      </rPr>
      <t>...</t>
    </r>
  </si>
  <si>
    <t>'4304</t>
  </si>
  <si>
    <r>
      <t xml:space="preserve">Artificial fur and articles thereof (excluding gloves made of leather and artificial fur, footware </t>
    </r>
    <r>
      <rPr>
        <b/>
        <sz val="8"/>
        <color rgb="FF002B54"/>
        <rFont val="Aptos Narrow"/>
        <family val="2"/>
        <scheme val="minor"/>
      </rPr>
      <t>...</t>
    </r>
  </si>
  <si>
    <t>'9605</t>
  </si>
  <si>
    <t>Travel sets for personal toilet, sewing or shoe or clothes cleaning (excluding manicure sets)</t>
  </si>
  <si>
    <t>'2511</t>
  </si>
  <si>
    <r>
      <t xml:space="preserve">Natural barium sulphate "barytes"; natural barium carbonate "witherite", whether or not calcined </t>
    </r>
    <r>
      <rPr>
        <b/>
        <sz val="8"/>
        <color rgb="FF002B54"/>
        <rFont val="Aptos Narrow"/>
        <family val="2"/>
        <scheme val="minor"/>
      </rPr>
      <t>...</t>
    </r>
  </si>
  <si>
    <t>'8213</t>
  </si>
  <si>
    <r>
      <t xml:space="preserve">Scissors, tailors' shears and similar shears, and blades therefor, of base metal (excluding </t>
    </r>
    <r>
      <rPr>
        <b/>
        <sz val="8"/>
        <color rgb="FF002B54"/>
        <rFont val="Aptos Narrow"/>
        <family val="2"/>
        <scheme val="minor"/>
      </rPr>
      <t>...</t>
    </r>
  </si>
  <si>
    <t>'0508</t>
  </si>
  <si>
    <r>
      <t xml:space="preserve">Coral and similar materials, shells of molluscs, crustaceans or echinoderms, cuttle-bone, powder </t>
    </r>
    <r>
      <rPr>
        <b/>
        <sz val="8"/>
        <color rgb="FF002B54"/>
        <rFont val="Aptos Narrow"/>
        <family val="2"/>
        <scheme val="minor"/>
      </rPr>
      <t>...</t>
    </r>
  </si>
  <si>
    <t>'6906</t>
  </si>
  <si>
    <r>
      <t xml:space="preserve">Ceramic pipes, conduits, guttering and pipe fittings (excluding of siliceous fossil meals or </t>
    </r>
    <r>
      <rPr>
        <b/>
        <sz val="8"/>
        <color rgb="FF002B54"/>
        <rFont val="Aptos Narrow"/>
        <family val="2"/>
        <scheme val="minor"/>
      </rPr>
      <t>...</t>
    </r>
  </si>
  <si>
    <t>'6703</t>
  </si>
  <si>
    <r>
      <t xml:space="preserve">Human hair, dressed, thinned, bleached or otherwise worked; wool, other animal hair or other </t>
    </r>
    <r>
      <rPr>
        <b/>
        <sz val="8"/>
        <color rgb="FF002B54"/>
        <rFont val="Aptos Narrow"/>
        <family val="2"/>
        <scheme val="minor"/>
      </rPr>
      <t>...</t>
    </r>
  </si>
  <si>
    <t>'5006</t>
  </si>
  <si>
    <t>Silk yarn and yarn spun from silk waste, put up for retail sale; silkworm gut</t>
  </si>
  <si>
    <t>'4105</t>
  </si>
  <si>
    <r>
      <t xml:space="preserve">Tanned or crust skins of sheep or lambs, without wool on, whether or not split (excl. further </t>
    </r>
    <r>
      <rPr>
        <b/>
        <sz val="8"/>
        <color rgb="FF002B54"/>
        <rFont val="Aptos Narrow"/>
        <family val="2"/>
        <scheme val="minor"/>
      </rPr>
      <t>...</t>
    </r>
  </si>
  <si>
    <t>'1503</t>
  </si>
  <si>
    <r>
      <t xml:space="preserve">Lard stearin, lard oil, oleostearin, oleo-oil and tallow oil (excluding emulsified, mixed or </t>
    </r>
    <r>
      <rPr>
        <b/>
        <sz val="8"/>
        <color rgb="FF002B54"/>
        <rFont val="Aptos Narrow"/>
        <family val="2"/>
        <scheme val="minor"/>
      </rPr>
      <t>...</t>
    </r>
  </si>
  <si>
    <t>'2006</t>
  </si>
  <si>
    <r>
      <t xml:space="preserve">Vegetables, fruit, nuts, fruit-peel and other edible parts of plants, preserved by sugar "drained, </t>
    </r>
    <r>
      <rPr>
        <b/>
        <sz val="8"/>
        <color rgb="FF002B54"/>
        <rFont val="Aptos Narrow"/>
        <family val="2"/>
        <scheme val="minor"/>
      </rPr>
      <t>...</t>
    </r>
  </si>
  <si>
    <t>'5605</t>
  </si>
  <si>
    <r>
      <t xml:space="preserve">Metallised yarn, whether or not gimped, being textile yarn, or strip or the like of heading </t>
    </r>
    <r>
      <rPr>
        <b/>
        <sz val="8"/>
        <color rgb="FF002B54"/>
        <rFont val="Aptos Narrow"/>
        <family val="2"/>
        <scheme val="minor"/>
      </rPr>
      <t>...</t>
    </r>
  </si>
  <si>
    <t>'0812</t>
  </si>
  <si>
    <r>
      <t xml:space="preserve">Fruit and nuts, provisionally preserved, e.g. by sulphur dioxide gas, in brine, in sulphur </t>
    </r>
    <r>
      <rPr>
        <b/>
        <sz val="8"/>
        <color rgb="FF002B54"/>
        <rFont val="Aptos Narrow"/>
        <family val="2"/>
        <scheme val="minor"/>
      </rPr>
      <t>...</t>
    </r>
  </si>
  <si>
    <t>'4115</t>
  </si>
  <si>
    <r>
      <t xml:space="preserve">Composition leather with a basis of leather or leather fibre, in slabs, sheets or strip, whether </t>
    </r>
    <r>
      <rPr>
        <b/>
        <sz val="8"/>
        <color rgb="FF002B54"/>
        <rFont val="Aptos Narrow"/>
        <family val="2"/>
        <scheme val="minor"/>
      </rPr>
      <t>...</t>
    </r>
  </si>
  <si>
    <t>'5803</t>
  </si>
  <si>
    <t>Gauze (excluding narrow woven fabrics of heading 5806)</t>
  </si>
  <si>
    <t>'2611</t>
  </si>
  <si>
    <t>Tungsten ores and concentrates</t>
  </si>
  <si>
    <t>'6501</t>
  </si>
  <si>
    <r>
      <t xml:space="preserve">Hat-forms, hat bodies and hoods of felt, neither blocked to shape nor with made brims; plateaux </t>
    </r>
    <r>
      <rPr>
        <b/>
        <sz val="8"/>
        <color rgb="FF002B54"/>
        <rFont val="Aptos Narrow"/>
        <family val="2"/>
        <scheme val="minor"/>
      </rPr>
      <t>...</t>
    </r>
  </si>
  <si>
    <t>'4501</t>
  </si>
  <si>
    <r>
      <t xml:space="preserve">Natural cork, raw or merely surface-worked or otherwise cleaned; cork waste; crushed, powdered </t>
    </r>
    <r>
      <rPr>
        <b/>
        <sz val="8"/>
        <color rgb="FF002B54"/>
        <rFont val="Aptos Narrow"/>
        <family val="2"/>
        <scheme val="minor"/>
      </rPr>
      <t>...</t>
    </r>
  </si>
  <si>
    <t>'6215</t>
  </si>
  <si>
    <t>Ties, bow ties and cravats of textile materials (excl. knitted or crocheted)</t>
  </si>
  <si>
    <t>'2606</t>
  </si>
  <si>
    <t>Aluminium ores and concentrates</t>
  </si>
  <si>
    <t>'5104</t>
  </si>
  <si>
    <t>Garnetted stock of wool or of fine or coarse animal hair, neither carded nor combed</t>
  </si>
  <si>
    <t>'5201</t>
  </si>
  <si>
    <t>Cotton, neither carded nor combed</t>
  </si>
  <si>
    <t>'5308</t>
  </si>
  <si>
    <r>
      <t xml:space="preserve">Yarn of vegetable textile fibres; paper yarn (excl. flax yarn, yarn of jute or of other textile </t>
    </r>
    <r>
      <rPr>
        <b/>
        <sz val="8"/>
        <color rgb="FF002B54"/>
        <rFont val="Aptos Narrow"/>
        <family val="2"/>
        <scheme val="minor"/>
      </rPr>
      <t>...</t>
    </r>
  </si>
  <si>
    <t>'3703</t>
  </si>
  <si>
    <t>Photographic paper, paperboard and textiles, sensitised, unexposed</t>
  </si>
  <si>
    <t>'5203</t>
  </si>
  <si>
    <t>Cotton, carded or combed</t>
  </si>
  <si>
    <t>'4114</t>
  </si>
  <si>
    <r>
      <t xml:space="preserve">Chamois leather, incl. combination chamois leather (excl. glacé-tanned leather subsequently </t>
    </r>
    <r>
      <rPr>
        <b/>
        <sz val="8"/>
        <color rgb="FF002B54"/>
        <rFont val="Aptos Narrow"/>
        <family val="2"/>
        <scheme val="minor"/>
      </rPr>
      <t>...</t>
    </r>
  </si>
  <si>
    <t>'5809</t>
  </si>
  <si>
    <r>
      <t xml:space="preserve">Woven fabrics of metal thread and woven fabrics of metallised yarn of heading 5605, of a kind </t>
    </r>
    <r>
      <rPr>
        <b/>
        <sz val="8"/>
        <color rgb="FF002B54"/>
        <rFont val="Aptos Narrow"/>
        <family val="2"/>
        <scheme val="minor"/>
      </rPr>
      <t>...</t>
    </r>
  </si>
  <si>
    <t>'5303</t>
  </si>
  <si>
    <r>
      <t xml:space="preserve">Jute and other textile bast fibres, raw or processed, but not spun; tow and waste of such fibres, </t>
    </r>
    <r>
      <rPr>
        <b/>
        <sz val="8"/>
        <color rgb="FF002B54"/>
        <rFont val="Aptos Narrow"/>
        <family val="2"/>
        <scheme val="minor"/>
      </rPr>
      <t>...</t>
    </r>
  </si>
  <si>
    <t>'5113</t>
  </si>
  <si>
    <r>
      <t xml:space="preserve">Woven fabrics of coarse animal hair or of horsehair (excluding fabrics for technical uses of </t>
    </r>
    <r>
      <rPr>
        <b/>
        <sz val="8"/>
        <color rgb="FF002B54"/>
        <rFont val="Aptos Narrow"/>
        <family val="2"/>
        <scheme val="minor"/>
      </rPr>
      <t>...</t>
    </r>
  </si>
  <si>
    <t>'5004</t>
  </si>
  <si>
    <t>Silk yarn (excluding that spun from silk waste and that put up for retail sale)</t>
  </si>
  <si>
    <t>'0903</t>
  </si>
  <si>
    <t>Mate</t>
  </si>
  <si>
    <t>'3201</t>
  </si>
  <si>
    <t>Tanning extracts of vegetable origin; tannins and their salts, ethers, esters and other derivatives</t>
  </si>
  <si>
    <t>'5311</t>
  </si>
  <si>
    <r>
      <t xml:space="preserve">Woven fabrics of other vegetable textile fibres; woven fabrics of paper yarn (excluding those </t>
    </r>
    <r>
      <rPr>
        <b/>
        <sz val="8"/>
        <color rgb="FF002B54"/>
        <rFont val="Aptos Narrow"/>
        <family val="2"/>
        <scheme val="minor"/>
      </rPr>
      <t>...</t>
    </r>
  </si>
  <si>
    <t>'5306</t>
  </si>
  <si>
    <t>Flax yarn</t>
  </si>
  <si>
    <t>'5002</t>
  </si>
  <si>
    <t>Raw silk "non-thrown"</t>
  </si>
  <si>
    <t>'2502</t>
  </si>
  <si>
    <t>Unroasted iron pyrites</t>
  </si>
  <si>
    <t>'5110</t>
  </si>
  <si>
    <r>
      <t xml:space="preserve">Yarn of coarse animal hair or of horsehair, incl. gimped horsehair yarn, whether or not put </t>
    </r>
    <r>
      <rPr>
        <b/>
        <sz val="8"/>
        <color rgb="FF002B54"/>
        <rFont val="Aptos Narrow"/>
        <family val="2"/>
        <scheme val="minor"/>
      </rPr>
      <t>...</t>
    </r>
  </si>
  <si>
    <t>'4106</t>
  </si>
  <si>
    <r>
      <t xml:space="preserve">Tanned or crust hides and skins of goats or kids, pigs, reptiles and other animals, without </t>
    </r>
    <r>
      <rPr>
        <b/>
        <sz val="8"/>
        <color rgb="FF002B54"/>
        <rFont val="Aptos Narrow"/>
        <family val="2"/>
        <scheme val="minor"/>
      </rPr>
      <t>...</t>
    </r>
  </si>
  <si>
    <t>'1903</t>
  </si>
  <si>
    <r>
      <t xml:space="preserve">Tapioca and substitutes therefor prepared from starch, in the form of flakes, grains, pearls, </t>
    </r>
    <r>
      <rPr>
        <b/>
        <sz val="8"/>
        <color rgb="FF002B54"/>
        <rFont val="Aptos Narrow"/>
        <family val="2"/>
        <scheme val="minor"/>
      </rPr>
      <t>...</t>
    </r>
  </si>
  <si>
    <t>'2604</t>
  </si>
  <si>
    <t>Nickel ores and concentrates</t>
  </si>
  <si>
    <t>'0501</t>
  </si>
  <si>
    <t>Human hair, unworked, whether or not washed or scoured; waste of human hair</t>
  </si>
  <si>
    <t>'0309</t>
  </si>
  <si>
    <r>
      <t xml:space="preserve">Flours, meals and pellets of fish, crustaceans, molluscs and other aquatic invertebrates, fit </t>
    </r>
    <r>
      <rPr>
        <b/>
        <sz val="8"/>
        <color rgb="FF002B54"/>
        <rFont val="Aptos Narrow"/>
        <family val="2"/>
        <scheme val="minor"/>
      </rPr>
      <t>...</t>
    </r>
  </si>
  <si>
    <t>'0907</t>
  </si>
  <si>
    <t>Cloves, whole fruit, cloves and stems</t>
  </si>
  <si>
    <t>'0908</t>
  </si>
  <si>
    <t>Nutmeg, mace and cardamoms</t>
  </si>
  <si>
    <t>'1505</t>
  </si>
  <si>
    <t>Wool grease and fatty substances derived therefrom, incl. lanolin</t>
  </si>
  <si>
    <t>'6502</t>
  </si>
  <si>
    <r>
      <t xml:space="preserve">Hat-shapes, plaited or made by assembling strips of any material (excluding blocked to shape, </t>
    </r>
    <r>
      <rPr>
        <b/>
        <sz val="8"/>
        <color rgb="FF002B54"/>
        <rFont val="Aptos Narrow"/>
        <family val="2"/>
        <scheme val="minor"/>
      </rPr>
      <t>...</t>
    </r>
  </si>
  <si>
    <t>'5513</t>
  </si>
  <si>
    <t>'9103</t>
  </si>
  <si>
    <r>
      <t xml:space="preserve">Clocks with watch movements (excl. wrist-watches, pocket-watches and other watches of heading </t>
    </r>
    <r>
      <rPr>
        <b/>
        <sz val="8"/>
        <color rgb="FF002B54"/>
        <rFont val="Aptos Narrow"/>
        <family val="2"/>
        <scheme val="minor"/>
      </rPr>
      <t>...</t>
    </r>
  </si>
  <si>
    <t>'8601</t>
  </si>
  <si>
    <t>Rail locomotives powered from an external source of electricity or by electric accumulators</t>
  </si>
  <si>
    <t>'2802</t>
  </si>
  <si>
    <t>Sulphur, sublimed or precipitated; colloidal sulphur</t>
  </si>
  <si>
    <t>'2908</t>
  </si>
  <si>
    <t>Halogenated, sulphonated, nitrated or nitrosated derivatives of phenols or phenol-alcohols</t>
  </si>
  <si>
    <t>'5405</t>
  </si>
  <si>
    <r>
      <t xml:space="preserve">Artificial monofilament of &gt;= 67 decitex and with a cross sectional dimension of &lt;= 1 mm; strip </t>
    </r>
    <r>
      <rPr>
        <b/>
        <sz val="8"/>
        <color rgb="FF002B54"/>
        <rFont val="Aptos Narrow"/>
        <family val="2"/>
        <scheme val="minor"/>
      </rPr>
      <t>...</t>
    </r>
  </si>
  <si>
    <t>'9109</t>
  </si>
  <si>
    <t>Clock movements, complete and assembled (excl. watch movements)</t>
  </si>
  <si>
    <t>'8107</t>
  </si>
  <si>
    <r>
      <t xml:space="preserve">Cadmium and articles thereof, n.e.s.; cadmium waste and scrap (excluding ash and residues containing </t>
    </r>
    <r>
      <rPr>
        <b/>
        <sz val="8"/>
        <color rgb="FF002B54"/>
        <rFont val="Aptos Narrow"/>
        <family val="2"/>
        <scheme val="minor"/>
      </rPr>
      <t>...</t>
    </r>
  </si>
  <si>
    <t>'2911</t>
  </si>
  <si>
    <r>
      <t xml:space="preserve">Acetals and hemiacetals, whether or not with other oxygen function, and their halogenated, </t>
    </r>
    <r>
      <rPr>
        <b/>
        <sz val="8"/>
        <color rgb="FF002B54"/>
        <rFont val="Aptos Narrow"/>
        <family val="2"/>
        <scheme val="minor"/>
      </rPr>
      <t>...</t>
    </r>
  </si>
  <si>
    <t>'1801</t>
  </si>
  <si>
    <t>Cocoa beans, whole or broken, raw or roasted</t>
  </si>
  <si>
    <t>'2602</t>
  </si>
  <si>
    <r>
      <t xml:space="preserve">Manganese ores and concentrates, incl. ferruginous manganese ores and concentrates, with a </t>
    </r>
    <r>
      <rPr>
        <b/>
        <sz val="8"/>
        <color rgb="FF002B54"/>
        <rFont val="Aptos Narrow"/>
        <family val="2"/>
        <scheme val="minor"/>
      </rPr>
      <t>...</t>
    </r>
  </si>
  <si>
    <t>'2610</t>
  </si>
  <si>
    <t>Chromium ores and concentrates</t>
  </si>
  <si>
    <t>'2524</t>
  </si>
  <si>
    <t>Asbestos (excl. products made from asbestos)</t>
  </si>
  <si>
    <t>'2205</t>
  </si>
  <si>
    <t>Vermouth and other wine of fresh grapes, flavoured with plants or aromatic substances</t>
  </si>
  <si>
    <t>'2307</t>
  </si>
  <si>
    <t>Wine lees; argol</t>
  </si>
  <si>
    <t>'5507</t>
  </si>
  <si>
    <t>Artificial staple fibres, carded, combed or otherwise processed for spinning</t>
  </si>
  <si>
    <t>'8908</t>
  </si>
  <si>
    <t>Vessels and other floating structures for breaking up</t>
  </si>
  <si>
    <t>'5307</t>
  </si>
  <si>
    <t>Yarn of jute or of other textile bast fibres of heading 5303</t>
  </si>
  <si>
    <t>'5001</t>
  </si>
  <si>
    <t>Silkworm cocoons suitable for reeling</t>
  </si>
  <si>
    <t>'4206</t>
  </si>
  <si>
    <r>
      <t xml:space="preserve">Articles of gut, goldbeater's skin, bladders or tendons (excluding silkworm gut, sterile catgut, </t>
    </r>
    <r>
      <rPr>
        <b/>
        <sz val="8"/>
        <color rgb="FF002B54"/>
        <rFont val="Aptos Narrow"/>
        <family val="2"/>
        <scheme val="minor"/>
      </rPr>
      <t>...</t>
    </r>
  </si>
  <si>
    <t>'2822</t>
  </si>
  <si>
    <t>Cobalt oxides and hydroxides; commercial cobalt oxides</t>
  </si>
  <si>
    <t>'2705</t>
  </si>
  <si>
    <r>
      <t xml:space="preserve">Coal gas, water gas, producer gas, lean gas and similar gases (excluding petroleum gases and </t>
    </r>
    <r>
      <rPr>
        <b/>
        <sz val="8"/>
        <color rgb="FF002B54"/>
        <rFont val="Aptos Narrow"/>
        <family val="2"/>
        <scheme val="minor"/>
      </rPr>
      <t>...</t>
    </r>
  </si>
  <si>
    <t>'2609</t>
  </si>
  <si>
    <t>Tin ores and concentrates</t>
  </si>
  <si>
    <t>'1802</t>
  </si>
  <si>
    <t>Cocoa shells, husks, skins and other cocoa waste</t>
  </si>
  <si>
    <t>'2305</t>
  </si>
  <si>
    <t>'0803</t>
  </si>
  <si>
    <t>Bananas, incl. plantains, fresh or dried</t>
  </si>
  <si>
    <t>'0814</t>
  </si>
  <si>
    <r>
      <t xml:space="preserve">Peel of citrus fruit or melons, incl. watermelons, fresh, frozen, dried or provisionally preserved </t>
    </r>
    <r>
      <rPr>
        <b/>
        <sz val="8"/>
        <color rgb="FF002B54"/>
        <rFont val="Aptos Narrow"/>
        <family val="2"/>
        <scheme val="minor"/>
      </rPr>
      <t>...</t>
    </r>
  </si>
  <si>
    <t>'0905</t>
  </si>
  <si>
    <t>Vanilla</t>
  </si>
  <si>
    <t>'5502</t>
  </si>
  <si>
    <t>Artificial filament tow as specified in Note 1 to chapter 55</t>
  </si>
  <si>
    <t>'5403</t>
  </si>
  <si>
    <r>
      <t xml:space="preserve">Artificial filament yarn, incl. artificial monofilament of &lt; 67 decitex (excl. sewing thread </t>
    </r>
    <r>
      <rPr>
        <b/>
        <sz val="8"/>
        <color rgb="FF002B54"/>
        <rFont val="Aptos Narrow"/>
        <family val="2"/>
        <scheme val="minor"/>
      </rPr>
      <t>...</t>
    </r>
  </si>
  <si>
    <t>'5003</t>
  </si>
  <si>
    <t>Silk waste, incl. cocoons unsuitable for reeling, yarn waste and garnetted stock</t>
  </si>
  <si>
    <t>'7111</t>
  </si>
  <si>
    <t>Base metals, silver or gold, clad with platinum, not further worked than semi-manufactured</t>
  </si>
  <si>
    <t>'1203</t>
  </si>
  <si>
    <t>Copra</t>
  </si>
  <si>
    <t>'0502</t>
  </si>
  <si>
    <r>
      <t xml:space="preserve">Pigs', hogs' or boars' bristles and hair; badger hair and other brush making hair; waste of </t>
    </r>
    <r>
      <rPr>
        <b/>
        <sz val="8"/>
        <color rgb="FF002B54"/>
        <rFont val="Aptos Narrow"/>
        <family val="2"/>
        <scheme val="minor"/>
      </rPr>
      <t>...</t>
    </r>
  </si>
  <si>
    <t>'2605</t>
  </si>
  <si>
    <t>Cobalt ores and concentrates</t>
  </si>
  <si>
    <t>'9110</t>
  </si>
  <si>
    <r>
      <t xml:space="preserve">Complete, unassembled or partly assembled watch or clock movements or movement sets; incomplete </t>
    </r>
    <r>
      <rPr>
        <b/>
        <sz val="8"/>
        <color rgb="FF002B54"/>
        <rFont val="Aptos Narrow"/>
        <family val="2"/>
        <scheme val="minor"/>
      </rPr>
      <t>...</t>
    </r>
  </si>
  <si>
    <t>'8803</t>
  </si>
  <si>
    <t>Parts of aircraft and spacecraft of heading 8801 or 8802, n.e.s.</t>
  </si>
  <si>
    <t>https://www.trademap.org/Bilateral_TS.aspx?nvpm=1%7c842%7c%7c124%7c%7cTOTAL%7c%7c%7c4%7c1%7c1%7c1%7c2%7c1%7c1%7c1%7c1%7c1</t>
  </si>
  <si>
    <t>x</t>
  </si>
  <si>
    <t>Products</t>
  </si>
  <si>
    <t>US$</t>
  </si>
  <si>
    <t>Change</t>
  </si>
  <si>
    <t>Crude oil</t>
  </si>
  <si>
    <t>Cars</t>
  </si>
  <si>
    <t>Petroleum gases</t>
  </si>
  <si>
    <t>Processed petroleum oils</t>
  </si>
  <si>
    <t>Automobile parts/accessories</t>
  </si>
  <si>
    <t>Aluminum (unwrought)</t>
  </si>
  <si>
    <t>Trucks</t>
  </si>
  <si>
    <t>Turbo-jets</t>
  </si>
  <si>
    <t>Gold (unwrought)</t>
  </si>
  <si>
    <t>Sawn wood</t>
  </si>
  <si>
    <t>Tariff</t>
  </si>
  <si>
    <r>
      <t xml:space="preserve">Mineral fuels, mineral oils and products of their distillation; bituminous substances; mineral </t>
    </r>
    <r>
      <rPr>
        <b/>
        <sz val="8"/>
        <color rgb="FF002B54"/>
        <rFont val="Aptos Narrow"/>
        <family val="2"/>
        <scheme val="minor"/>
      </rPr>
      <t>…</t>
    </r>
  </si>
  <si>
    <t>contribution</t>
  </si>
  <si>
    <t>US global import price impact</t>
  </si>
  <si>
    <t>$ appreciation vs trade partner currency</t>
  </si>
  <si>
    <t>post fx</t>
  </si>
  <si>
    <t>$ appreciation</t>
  </si>
  <si>
    <t>Tariff pre fx</t>
  </si>
  <si>
    <t>Tariff post fx
(assuming full px drop on partner side)</t>
  </si>
  <si>
    <t>Prove out of full fx impact</t>
  </si>
  <si>
    <t>US global import price impact (post full pass-thru of FX)</t>
  </si>
  <si>
    <t>CPI impact</t>
  </si>
  <si>
    <t>Electrical machinery and equipment and parts thereof; sound recorders and reproducers, television ...</t>
  </si>
  <si>
    <t>Mineral fuels, mineral oils and products of their distillation; bituminous substances; mineral ...</t>
  </si>
  <si>
    <t>Optical, photographic, cinematographic, measuring, checking, precision, medical or surgical ...</t>
  </si>
  <si>
    <t>Furniture; bedding, mattresses, mattress supports, cushions and similar stuffed furnishings; ...</t>
  </si>
  <si>
    <t>Natural or cultured pearls, precious or semi-precious stones, precious metals, metals clad ...</t>
  </si>
  <si>
    <t>Soap, organic surface-active agents, washing preparations, lubricating preparations, artificial ...</t>
  </si>
  <si>
    <t>Inorganic chemicals; organic or inorganic compounds of precious metals, of rare-earth metals, ...</t>
  </si>
  <si>
    <t>Animal, vegetable or microbial fats and oils and their cleavage products; prepared edible fats; ...</t>
  </si>
  <si>
    <t>Printed books, newspapers, pictures and other products of the printing industry; manuscripts, ...</t>
  </si>
  <si>
    <t>Tanning or dyeing extracts; tannins and their derivatives; dyes, pigments and other colouring ...</t>
  </si>
  <si>
    <t>Impregnated, coated, covered or laminated textile fabrics; textile articles of a kind suitable ...</t>
  </si>
  <si>
    <t>Articles of leather; saddlery and harness; travel goods, handbags and similar containers; articles ...</t>
  </si>
  <si>
    <t>Railway or tramway locomotives, rolling stock and parts thereof; railway or tramway track fixtures ...</t>
  </si>
  <si>
    <t>Dairy produce; birds' eggs; natural honey; edible products of animal origin, not elsewhere ...</t>
  </si>
  <si>
    <t>Preparations of meat, of fish, of crustaceans, molluscs or other aquatic invertebrates, or ...</t>
  </si>
  <si>
    <t>Oil seeds and oleaginous fruits; miscellaneous grains, seeds and fruit; industrial or medicinal ...</t>
  </si>
  <si>
    <t>Tobacco and manufactured tobacco substitutes; products, whether or not containing nicotine, ...</t>
  </si>
  <si>
    <t>Pulp of wood or of other fibrous cellulosic material; recovered (waste and scrap) paper or ...</t>
  </si>
  <si>
    <t>Prepared feathers and down and articles made of feathers or of down; artificial flowers; articles ...</t>
  </si>
  <si>
    <t>Impact from</t>
  </si>
  <si>
    <t>Canada</t>
  </si>
  <si>
    <t>Mexico</t>
  </si>
  <si>
    <t>China</t>
  </si>
  <si>
    <t>25%/10%</t>
  </si>
  <si>
    <t>global share of imports in CPI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</si>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</sst>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\+0.0%;[Red]\-0.0%"/>
  </numFmts>
  <fonts count="2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8"/>
      <color rgb="FFFFFFFF"/>
      <name val="Aptos Narrow"/>
      <family val="2"/>
      <scheme val="minor"/>
    </font>
    <font>
      <sz val="8"/>
      <color rgb="FF002B54"/>
      <name val="Aptos Narrow"/>
      <family val="2"/>
      <scheme val="minor"/>
    </font>
    <font>
      <b/>
      <sz val="8"/>
      <color rgb="FF002B54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D7B9D"/>
        <bgColor indexed="64"/>
      </patternFill>
    </fill>
    <fill>
      <patternFill patternType="solid">
        <fgColor rgb="FFF7F6F3"/>
        <bgColor indexed="64"/>
      </patternFill>
    </fill>
    <fill>
      <patternFill patternType="solid">
        <fgColor rgb="FFFFFFFF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2B54"/>
      </left>
      <right style="thin">
        <color rgb="FF000000"/>
      </right>
      <top style="thin">
        <color rgb="FF002B54"/>
      </top>
      <bottom/>
      <diagonal/>
    </border>
    <border>
      <left style="thin">
        <color rgb="FF000000"/>
      </left>
      <right style="thin">
        <color rgb="FF000000"/>
      </right>
      <top style="thin">
        <color rgb="FF002B54"/>
      </top>
      <bottom/>
      <diagonal/>
    </border>
    <border>
      <left style="thin">
        <color rgb="FF000000"/>
      </left>
      <right/>
      <top style="thin">
        <color rgb="FF002B54"/>
      </top>
      <bottom style="thin">
        <color rgb="FF000000"/>
      </bottom>
      <diagonal/>
    </border>
    <border>
      <left/>
      <right/>
      <top style="thin">
        <color rgb="FF002B54"/>
      </top>
      <bottom style="thin">
        <color rgb="FF000000"/>
      </bottom>
      <diagonal/>
    </border>
    <border>
      <left/>
      <right style="thin">
        <color rgb="FF000000"/>
      </right>
      <top style="thin">
        <color rgb="FF002B54"/>
      </top>
      <bottom style="thin">
        <color rgb="FF000000"/>
      </bottom>
      <diagonal/>
    </border>
    <border>
      <left/>
      <right style="thin">
        <color rgb="FF002B54"/>
      </right>
      <top style="thin">
        <color rgb="FF002B54"/>
      </top>
      <bottom style="thin">
        <color rgb="FF000000"/>
      </bottom>
      <diagonal/>
    </border>
    <border>
      <left style="thin">
        <color rgb="FF002B5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2B54"/>
      </right>
      <top style="thin">
        <color rgb="FF000000"/>
      </top>
      <bottom style="thin">
        <color rgb="FF000000"/>
      </bottom>
      <diagonal/>
    </border>
    <border>
      <left style="thin">
        <color rgb="FF002B5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2B54"/>
      </left>
      <right style="thin">
        <color rgb="FF000000"/>
      </right>
      <top style="thin">
        <color rgb="FF000000"/>
      </top>
      <bottom style="thin">
        <color rgb="FF002B5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2B54"/>
      </bottom>
      <diagonal/>
    </border>
    <border>
      <left style="thin">
        <color rgb="FF000000"/>
      </left>
      <right style="thin">
        <color rgb="FF002B54"/>
      </right>
      <top style="thin">
        <color rgb="FF000000"/>
      </top>
      <bottom style="thin">
        <color rgb="FF002B5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0">
    <xf numFmtId="0" fontId="0" fillId="0" borderId="0" xfId="0"/>
    <xf numFmtId="0" fontId="19" fillId="33" borderId="15" xfId="0" applyFont="1" applyFill="1" applyBorder="1" applyAlignment="1">
      <alignment horizontal="center" wrapText="1"/>
    </xf>
    <xf numFmtId="0" fontId="19" fillId="33" borderId="13" xfId="0" applyFont="1" applyFill="1" applyBorder="1" applyAlignment="1">
      <alignment horizontal="center" vertical="center" wrapText="1"/>
    </xf>
    <xf numFmtId="3" fontId="20" fillId="35" borderId="10" xfId="0" applyNumberFormat="1" applyFont="1" applyFill="1" applyBorder="1" applyAlignment="1">
      <alignment horizontal="right" wrapText="1"/>
    </xf>
    <xf numFmtId="3" fontId="20" fillId="34" borderId="10" xfId="0" applyNumberFormat="1" applyFont="1" applyFill="1" applyBorder="1" applyAlignment="1">
      <alignment horizontal="right" wrapText="1"/>
    </xf>
    <xf numFmtId="3" fontId="19" fillId="33" borderId="10" xfId="0" applyNumberFormat="1" applyFont="1" applyFill="1" applyBorder="1" applyAlignment="1">
      <alignment horizontal="center" vertical="center" wrapText="1"/>
    </xf>
    <xf numFmtId="3" fontId="19" fillId="33" borderId="16" xfId="0" applyNumberFormat="1" applyFont="1" applyFill="1" applyBorder="1" applyAlignment="1">
      <alignment horizontal="center" wrapText="1"/>
    </xf>
    <xf numFmtId="3" fontId="20" fillId="35" borderId="22" xfId="0" applyNumberFormat="1" applyFont="1" applyFill="1" applyBorder="1" applyAlignment="1">
      <alignment horizontal="right" wrapText="1"/>
    </xf>
    <xf numFmtId="0" fontId="19" fillId="33" borderId="16" xfId="0" applyFont="1" applyFill="1" applyBorder="1" applyAlignment="1">
      <alignment horizontal="center" wrapText="1"/>
    </xf>
    <xf numFmtId="3" fontId="19" fillId="33" borderId="15" xfId="0" applyNumberFormat="1" applyFont="1" applyFill="1" applyBorder="1" applyAlignment="1">
      <alignment horizontal="center" wrapText="1"/>
    </xf>
    <xf numFmtId="0" fontId="19" fillId="33" borderId="11" xfId="0" applyFont="1" applyFill="1" applyBorder="1" applyAlignment="1">
      <alignment horizontal="center" vertical="center" wrapText="1"/>
    </xf>
    <xf numFmtId="3" fontId="19" fillId="33" borderId="14" xfId="0" applyNumberFormat="1" applyFont="1" applyFill="1" applyBorder="1" applyAlignment="1">
      <alignment horizontal="center" wrapText="1"/>
    </xf>
    <xf numFmtId="0" fontId="18" fillId="0" borderId="0" xfId="42"/>
    <xf numFmtId="0" fontId="19" fillId="33" borderId="12" xfId="0" applyFont="1" applyFill="1" applyBorder="1" applyAlignment="1">
      <alignment horizontal="center" vertical="center" wrapText="1"/>
    </xf>
    <xf numFmtId="0" fontId="19" fillId="33" borderId="14" xfId="0" applyFont="1" applyFill="1" applyBorder="1" applyAlignment="1">
      <alignment horizontal="center" wrapText="1"/>
    </xf>
    <xf numFmtId="3" fontId="0" fillId="0" borderId="0" xfId="0" applyNumberFormat="1"/>
    <xf numFmtId="0" fontId="19" fillId="33" borderId="18" xfId="0" applyFont="1" applyFill="1" applyBorder="1" applyAlignment="1">
      <alignment horizontal="center" vertical="center" wrapText="1"/>
    </xf>
    <xf numFmtId="9" fontId="19" fillId="33" borderId="0" xfId="0" applyNumberFormat="1" applyFont="1" applyFill="1" applyBorder="1" applyAlignment="1">
      <alignment horizontal="center" vertical="center" wrapText="1"/>
    </xf>
    <xf numFmtId="3" fontId="20" fillId="34" borderId="19" xfId="0" applyNumberFormat="1" applyFont="1" applyFill="1" applyBorder="1" applyAlignment="1">
      <alignment horizontal="right" wrapText="1"/>
    </xf>
    <xf numFmtId="3" fontId="19" fillId="33" borderId="19" xfId="0" applyNumberFormat="1" applyFont="1" applyFill="1" applyBorder="1" applyAlignment="1">
      <alignment horizontal="center" vertical="center" wrapText="1"/>
    </xf>
    <xf numFmtId="10" fontId="0" fillId="0" borderId="0" xfId="0" applyNumberFormat="1"/>
    <xf numFmtId="0" fontId="19" fillId="33" borderId="17" xfId="0" applyFont="1" applyFill="1" applyBorder="1" applyAlignment="1">
      <alignment horizontal="center" wrapText="1"/>
    </xf>
    <xf numFmtId="3" fontId="20" fillId="35" borderId="23" xfId="0" applyNumberFormat="1" applyFont="1" applyFill="1" applyBorder="1" applyAlignment="1">
      <alignment horizontal="right" wrapText="1"/>
    </xf>
    <xf numFmtId="0" fontId="0" fillId="0" borderId="0" xfId="0"/>
    <xf numFmtId="9" fontId="0" fillId="0" borderId="0" xfId="0" applyNumberFormat="1"/>
    <xf numFmtId="3" fontId="19" fillId="33" borderId="17" xfId="0" applyNumberFormat="1" applyFont="1" applyFill="1" applyBorder="1" applyAlignment="1">
      <alignment horizontal="center" wrapText="1"/>
    </xf>
    <xf numFmtId="3" fontId="20" fillId="35" borderId="19" xfId="0" applyNumberFormat="1" applyFont="1" applyFill="1" applyBorder="1" applyAlignment="1">
      <alignment horizontal="right" wrapText="1"/>
    </xf>
    <xf numFmtId="0" fontId="0" fillId="0" borderId="0" xfId="0"/>
    <xf numFmtId="0" fontId="0" fillId="0" borderId="0" xfId="0" applyAlignment="1">
      <alignment wrapText="1"/>
    </xf>
    <xf numFmtId="0" fontId="19" fillId="33" borderId="10" xfId="0" applyFont="1" applyFill="1" applyBorder="1" applyAlignment="1">
      <alignment horizontal="center" vertical="center" wrapText="1"/>
    </xf>
    <xf numFmtId="0" fontId="20" fillId="34" borderId="10" xfId="0" applyFont="1" applyFill="1" applyBorder="1" applyAlignment="1">
      <alignment horizontal="left" wrapText="1"/>
    </xf>
    <xf numFmtId="0" fontId="20" fillId="35" borderId="10" xfId="0" applyFont="1" applyFill="1" applyBorder="1" applyAlignment="1">
      <alignment horizontal="left" wrapText="1"/>
    </xf>
    <xf numFmtId="0" fontId="19" fillId="33" borderId="19" xfId="0" applyFont="1" applyFill="1" applyBorder="1" applyAlignment="1">
      <alignment horizontal="center" vertical="center" wrapText="1"/>
    </xf>
    <xf numFmtId="0" fontId="20" fillId="34" borderId="20" xfId="0" applyFont="1" applyFill="1" applyBorder="1" applyAlignment="1">
      <alignment horizontal="left" wrapText="1"/>
    </xf>
    <xf numFmtId="0" fontId="20" fillId="35" borderId="20" xfId="0" applyFont="1" applyFill="1" applyBorder="1" applyAlignment="1">
      <alignment horizontal="left" wrapText="1"/>
    </xf>
    <xf numFmtId="0" fontId="20" fillId="35" borderId="21" xfId="0" applyFont="1" applyFill="1" applyBorder="1" applyAlignment="1">
      <alignment horizontal="left" wrapText="1"/>
    </xf>
    <xf numFmtId="0" fontId="20" fillId="35" borderId="22" xfId="0" applyFont="1" applyFill="1" applyBorder="1" applyAlignment="1">
      <alignment horizontal="left" wrapText="1"/>
    </xf>
    <xf numFmtId="9" fontId="0" fillId="0" borderId="0" xfId="0" applyNumberFormat="1" applyAlignment="1">
      <alignment horizontal="center"/>
    </xf>
    <xf numFmtId="3" fontId="20" fillId="35" borderId="0" xfId="0" applyNumberFormat="1" applyFont="1" applyFill="1" applyBorder="1" applyAlignment="1">
      <alignment horizontal="right" wrapText="1"/>
    </xf>
    <xf numFmtId="10" fontId="0" fillId="0" borderId="0" xfId="0" applyNumberFormat="1" applyAlignment="1">
      <alignment horizontal="center"/>
    </xf>
    <xf numFmtId="173" fontId="0" fillId="0" borderId="0" xfId="0" applyNumberFormat="1"/>
    <xf numFmtId="4" fontId="0" fillId="0" borderId="0" xfId="0" applyNumberFormat="1" applyAlignment="1">
      <alignment horizontal="center"/>
    </xf>
    <xf numFmtId="0" fontId="22" fillId="0" borderId="0" xfId="0" applyFont="1" applyAlignment="1">
      <alignment horizontal="left" indent="1"/>
    </xf>
    <xf numFmtId="173" fontId="22" fillId="0" borderId="0" xfId="0" applyNumberFormat="1" applyFont="1"/>
    <xf numFmtId="0" fontId="0" fillId="0" borderId="0" xfId="0" applyAlignment="1">
      <alignment horizontal="right" wrapText="1"/>
    </xf>
    <xf numFmtId="173" fontId="0" fillId="0" borderId="25" xfId="0" applyNumberFormat="1" applyBorder="1"/>
    <xf numFmtId="0" fontId="0" fillId="0" borderId="24" xfId="0" applyBorder="1" applyAlignment="1">
      <alignment horizontal="centerContinuous"/>
    </xf>
    <xf numFmtId="9" fontId="0" fillId="0" borderId="0" xfId="0" applyNumberFormat="1" applyAlignment="1">
      <alignment wrapText="1"/>
    </xf>
    <xf numFmtId="0" fontId="0" fillId="0" borderId="0" xfId="0"/>
    <xf numFmtId="0" fontId="19" fillId="33" borderId="10" xfId="0" applyFont="1" applyFill="1" applyBorder="1" applyAlignment="1">
      <alignment horizontal="center" vertical="center" wrapText="1"/>
    </xf>
    <xf numFmtId="0" fontId="19" fillId="33" borderId="19" xfId="0" applyFont="1" applyFill="1" applyBorder="1" applyAlignment="1">
      <alignment horizontal="center" vertical="center" wrapText="1"/>
    </xf>
    <xf numFmtId="0" fontId="0" fillId="0" borderId="0" xfId="0"/>
    <xf numFmtId="0" fontId="19" fillId="33" borderId="10" xfId="0" applyFont="1" applyFill="1" applyBorder="1" applyAlignment="1">
      <alignment horizontal="center" vertical="center" wrapText="1"/>
    </xf>
    <xf numFmtId="0" fontId="20" fillId="34" borderId="10" xfId="0" applyFont="1" applyFill="1" applyBorder="1" applyAlignment="1">
      <alignment horizontal="left" wrapText="1"/>
    </xf>
    <xf numFmtId="0" fontId="20" fillId="35" borderId="10" xfId="0" applyFont="1" applyFill="1" applyBorder="1" applyAlignment="1">
      <alignment horizontal="left" wrapText="1"/>
    </xf>
    <xf numFmtId="0" fontId="19" fillId="33" borderId="19" xfId="0" applyFont="1" applyFill="1" applyBorder="1" applyAlignment="1">
      <alignment horizontal="center" vertical="center" wrapText="1"/>
    </xf>
    <xf numFmtId="0" fontId="20" fillId="34" borderId="20" xfId="0" applyFont="1" applyFill="1" applyBorder="1" applyAlignment="1">
      <alignment horizontal="left" wrapText="1"/>
    </xf>
    <xf numFmtId="0" fontId="20" fillId="35" borderId="20" xfId="0" applyFont="1" applyFill="1" applyBorder="1" applyAlignment="1">
      <alignment horizontal="left" wrapText="1"/>
    </xf>
    <xf numFmtId="0" fontId="20" fillId="35" borderId="21" xfId="0" applyFont="1" applyFill="1" applyBorder="1" applyAlignment="1">
      <alignment horizontal="left" wrapText="1"/>
    </xf>
    <xf numFmtId="0" fontId="20" fillId="35" borderId="22" xfId="0" applyFont="1" applyFill="1" applyBorder="1" applyAlignment="1">
      <alignment horizontal="left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trademap.org/Bilateral_TS.aspx?nvpm=1%7c842%7c%7c124%7c%7cTOTAL%7c%7c%7c4%7c1%7c1%7c1%7c2%7c1%7c1%7c1%7c1%7c1" TargetMode="External"/><Relationship Id="rId1" Type="http://schemas.openxmlformats.org/officeDocument/2006/relationships/hyperlink" Target="https://www.trademap.org/Bilateral_TS.aspx?nvpm=1%7c842%7c%7c124%7c%7cTOTAL%7c%7c%7c2%7c1%7c1%7c1%7c2%7c1%7c1%7c1%7c%7c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rademap.org/Bilateral_TS.aspx?nvpm=1%7c842%7c%7c124%7c%7cTOTAL%7c%7c%7c2%7c1%7c1%7c1%7c2%7c1%7c1%7c1%7c%7c1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rademap.org/Bilateral_TS.aspx?nvpm=1%7c842%7c%7c124%7c%7cTOTAL%7c%7c%7c2%7c1%7c1%7c1%7c2%7c1%7c1%7c1%7c%7c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624EC-F3EE-413C-8645-1A815C245EAC}">
  <dimension ref="A1:E8"/>
  <sheetViews>
    <sheetView tabSelected="1" workbookViewId="0"/>
  </sheetViews>
  <sheetFormatPr defaultRowHeight="15" x14ac:dyDescent="0.25"/>
  <cols>
    <col min="1" max="1" width="56.140625" bestFit="1" customWidth="1"/>
  </cols>
  <sheetData>
    <row r="1" spans="1:5" s="51" customFormat="1" x14ac:dyDescent="0.25">
      <c r="B1" s="46" t="s">
        <v>2699</v>
      </c>
      <c r="C1" s="46"/>
      <c r="D1" s="46"/>
      <c r="E1" s="46"/>
    </row>
    <row r="2" spans="1:5" x14ac:dyDescent="0.25">
      <c r="B2" s="28" t="s">
        <v>2700</v>
      </c>
      <c r="C2" s="28" t="s">
        <v>2701</v>
      </c>
      <c r="D2" t="s">
        <v>2702</v>
      </c>
      <c r="E2" t="s">
        <v>2705</v>
      </c>
    </row>
    <row r="3" spans="1:5" s="51" customFormat="1" x14ac:dyDescent="0.25">
      <c r="A3" s="51" t="s">
        <v>2668</v>
      </c>
      <c r="B3" s="44" t="s">
        <v>2703</v>
      </c>
      <c r="C3" s="47">
        <v>0.25</v>
      </c>
      <c r="D3" s="24">
        <v>0.1</v>
      </c>
    </row>
    <row r="4" spans="1:5" x14ac:dyDescent="0.25">
      <c r="A4" t="s">
        <v>2671</v>
      </c>
      <c r="B4" s="40">
        <f>+canada!C4</f>
        <v>2.7742028359488944E-2</v>
      </c>
      <c r="C4" s="40">
        <f>+mexico!C4</f>
        <v>3.7831002713852889E-2</v>
      </c>
      <c r="D4" s="40">
        <f>+china!C4</f>
        <v>1.4122341127937291E-2</v>
      </c>
    </row>
    <row r="5" spans="1:5" x14ac:dyDescent="0.25">
      <c r="A5" s="42" t="s">
        <v>2672</v>
      </c>
      <c r="B5" s="43">
        <f>1.47/1.35-1</f>
        <v>8.8888888888888795E-2</v>
      </c>
      <c r="C5" s="43">
        <f>20.7/17-1</f>
        <v>0.2176470588235293</v>
      </c>
      <c r="D5" s="43">
        <f>7.25/7.2-1</f>
        <v>6.9444444444444198E-3</v>
      </c>
    </row>
    <row r="6" spans="1:5" x14ac:dyDescent="0.25">
      <c r="A6" s="27" t="s">
        <v>2678</v>
      </c>
      <c r="B6" s="40">
        <f>+canada!E4</f>
        <v>1.4382244742054934E-2</v>
      </c>
      <c r="C6" s="40">
        <f>+mexico!E4</f>
        <v>4.0206862787669929E-3</v>
      </c>
      <c r="D6" s="20">
        <f>+china!E4</f>
        <v>1.3050991111335153E-2</v>
      </c>
    </row>
    <row r="7" spans="1:5" x14ac:dyDescent="0.25">
      <c r="A7" s="42" t="s">
        <v>2704</v>
      </c>
      <c r="B7" s="43">
        <v>0.105</v>
      </c>
      <c r="C7" s="43">
        <v>0.105</v>
      </c>
      <c r="D7" s="43">
        <v>0.105</v>
      </c>
    </row>
    <row r="8" spans="1:5" x14ac:dyDescent="0.25">
      <c r="A8" t="s">
        <v>2679</v>
      </c>
      <c r="B8" s="40">
        <f>+B6*B7</f>
        <v>1.5101356979157681E-3</v>
      </c>
      <c r="C8" s="40">
        <f>+C6*C7</f>
        <v>4.2217205927053424E-4</v>
      </c>
      <c r="D8" s="40">
        <f>+D6*D7</f>
        <v>1.370354066690191E-3</v>
      </c>
      <c r="E8" s="45">
        <f>SUM(B8:D8)</f>
        <v>3.3026618238764932E-3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7AA9E-A83B-43E8-8053-F6E0233D64BC}">
  <dimension ref="A1:AP1235"/>
  <sheetViews>
    <sheetView workbookViewId="0"/>
  </sheetViews>
  <sheetFormatPr defaultRowHeight="15" x14ac:dyDescent="0.25"/>
  <cols>
    <col min="1" max="1" width="13.7109375" style="37" bestFit="1" customWidth="1"/>
    <col min="2" max="2" width="9.5703125" style="37" bestFit="1" customWidth="1"/>
    <col min="3" max="3" width="12.5703125" style="37" bestFit="1" customWidth="1"/>
    <col min="4" max="5" width="12.5703125" style="37" customWidth="1"/>
    <col min="6" max="6" width="1.7109375" customWidth="1"/>
    <col min="7" max="9" width="9.140625" style="27"/>
    <col min="10" max="10" width="1.7109375" style="27" customWidth="1"/>
    <col min="11" max="11" width="5.28515625" bestFit="1" customWidth="1"/>
    <col min="12" max="12" width="70.7109375" bestFit="1" customWidth="1"/>
    <col min="13" max="15" width="9.5703125" style="15" bestFit="1" customWidth="1"/>
    <col min="16" max="16" width="9.5703125" style="15" customWidth="1"/>
    <col min="17" max="19" width="10.85546875" style="15" bestFit="1" customWidth="1"/>
    <col min="20" max="20" width="1.7109375" customWidth="1"/>
    <col min="22" max="22" width="1.7109375" style="27" customWidth="1"/>
    <col min="24" max="24" width="79" bestFit="1" customWidth="1"/>
    <col min="25" max="27" width="9.5703125" style="15" bestFit="1" customWidth="1"/>
    <col min="28" max="28" width="9.140625" style="15"/>
    <col min="29" max="31" width="10.85546875" style="15" bestFit="1" customWidth="1"/>
    <col min="34" max="39" width="9.140625" style="27"/>
    <col min="42" max="42" width="11.7109375" bestFit="1" customWidth="1"/>
  </cols>
  <sheetData>
    <row r="1" spans="1:42" s="23" customFormat="1" x14ac:dyDescent="0.25">
      <c r="A1" s="37">
        <v>0.1</v>
      </c>
      <c r="B1" s="37">
        <v>0.25</v>
      </c>
      <c r="C1" s="37"/>
      <c r="D1" s="37"/>
      <c r="E1" s="37" t="s">
        <v>2674</v>
      </c>
      <c r="F1"/>
      <c r="G1" s="27"/>
      <c r="H1" s="27"/>
      <c r="I1" s="27"/>
      <c r="J1" s="27"/>
      <c r="K1" s="12" t="s">
        <v>202</v>
      </c>
      <c r="M1" s="15"/>
      <c r="N1" s="15"/>
      <c r="O1" s="15"/>
      <c r="P1" s="15"/>
      <c r="Q1" s="15"/>
      <c r="R1" s="15"/>
      <c r="S1" s="15"/>
      <c r="T1" s="23" t="s">
        <v>2654</v>
      </c>
      <c r="V1" s="27"/>
      <c r="W1" s="12" t="s">
        <v>2653</v>
      </c>
      <c r="Y1" s="15"/>
      <c r="Z1" s="15"/>
      <c r="AA1" s="15"/>
      <c r="AB1" s="15"/>
      <c r="AC1" s="15"/>
      <c r="AD1" s="15"/>
      <c r="AE1" s="15"/>
      <c r="AH1" s="27"/>
      <c r="AI1" s="27"/>
      <c r="AJ1" s="27"/>
      <c r="AK1" s="27"/>
      <c r="AL1" s="27"/>
      <c r="AM1" s="27"/>
    </row>
    <row r="2" spans="1:42" ht="15" customHeight="1" x14ac:dyDescent="0.25">
      <c r="A2" s="3">
        <f>SUMIF(A4:A101,"="&amp;$A$1,O4:O101)</f>
        <v>131909734</v>
      </c>
      <c r="B2" s="3">
        <f>SUMIF(B4:B101,"="&amp;$B$1,O4:O101)</f>
        <v>299286114</v>
      </c>
      <c r="C2" s="38"/>
      <c r="D2" s="38"/>
      <c r="E2" s="39">
        <f>+main!B5</f>
        <v>8.8888888888888795E-2</v>
      </c>
      <c r="K2" s="13" t="s">
        <v>0</v>
      </c>
      <c r="L2" s="2" t="s">
        <v>1</v>
      </c>
      <c r="M2" s="14" t="s">
        <v>2</v>
      </c>
      <c r="N2" s="1"/>
      <c r="O2" s="8"/>
      <c r="P2" s="14" t="s">
        <v>203</v>
      </c>
      <c r="Q2" s="1"/>
      <c r="R2" s="1"/>
      <c r="S2" s="21"/>
      <c r="W2" s="13" t="s">
        <v>0</v>
      </c>
      <c r="X2" s="2" t="s">
        <v>1</v>
      </c>
      <c r="Y2" s="11" t="s">
        <v>2</v>
      </c>
      <c r="Z2" s="9"/>
      <c r="AA2" s="6"/>
      <c r="AB2" s="11" t="s">
        <v>203</v>
      </c>
      <c r="AC2" s="9"/>
      <c r="AD2" s="9"/>
      <c r="AE2" s="25"/>
    </row>
    <row r="3" spans="1:42" ht="45" x14ac:dyDescent="0.25">
      <c r="A3" s="17" t="s">
        <v>2675</v>
      </c>
      <c r="B3" s="17"/>
      <c r="C3" s="17" t="s">
        <v>2670</v>
      </c>
      <c r="D3" s="17" t="s">
        <v>2676</v>
      </c>
      <c r="E3" s="17" t="s">
        <v>2673</v>
      </c>
      <c r="G3" s="17" t="s">
        <v>2677</v>
      </c>
      <c r="H3" s="17"/>
      <c r="I3" s="17"/>
      <c r="K3" s="16"/>
      <c r="L3" s="10"/>
      <c r="M3" s="29" t="s">
        <v>3</v>
      </c>
      <c r="N3" s="29" t="s">
        <v>4</v>
      </c>
      <c r="O3" s="29" t="s">
        <v>5</v>
      </c>
      <c r="P3" s="29"/>
      <c r="Q3" s="29" t="s">
        <v>3</v>
      </c>
      <c r="R3" s="29" t="s">
        <v>4</v>
      </c>
      <c r="S3" s="32" t="s">
        <v>5</v>
      </c>
      <c r="W3" s="16"/>
      <c r="X3" s="10"/>
      <c r="Y3" s="5" t="s">
        <v>3</v>
      </c>
      <c r="Z3" s="5" t="s">
        <v>4</v>
      </c>
      <c r="AA3" s="5" t="s">
        <v>5</v>
      </c>
      <c r="AB3" s="5"/>
      <c r="AC3" s="5" t="s">
        <v>3</v>
      </c>
      <c r="AD3" s="5" t="s">
        <v>4</v>
      </c>
      <c r="AE3" s="19" t="s">
        <v>5</v>
      </c>
      <c r="AN3" t="s">
        <v>2655</v>
      </c>
      <c r="AO3" t="s">
        <v>2656</v>
      </c>
      <c r="AP3" t="s">
        <v>2657</v>
      </c>
    </row>
    <row r="4" spans="1:42" ht="15" customHeight="1" x14ac:dyDescent="0.25">
      <c r="C4" s="39">
        <f>SUM(C5:C101)</f>
        <v>2.7742028359488944E-2</v>
      </c>
      <c r="E4" s="39">
        <f>SUM(E5:E101)</f>
        <v>1.4382244742054934E-2</v>
      </c>
      <c r="G4" s="41">
        <v>100</v>
      </c>
      <c r="H4">
        <v>1.35</v>
      </c>
      <c r="I4">
        <f>+G4*H4</f>
        <v>135</v>
      </c>
      <c r="K4" s="33" t="s">
        <v>6</v>
      </c>
      <c r="L4" s="30" t="s">
        <v>7</v>
      </c>
      <c r="M4" s="4">
        <v>366473071</v>
      </c>
      <c r="N4" s="4">
        <v>448335040</v>
      </c>
      <c r="O4" s="4">
        <v>431195849</v>
      </c>
      <c r="P4" s="4"/>
      <c r="Q4" s="4">
        <v>2935314152</v>
      </c>
      <c r="R4" s="4">
        <v>3375948186</v>
      </c>
      <c r="S4" s="18">
        <v>3172533052</v>
      </c>
      <c r="U4">
        <f>97+14.7+13.134</f>
        <v>124.834</v>
      </c>
      <c r="W4" s="33" t="s">
        <v>6</v>
      </c>
      <c r="X4" s="30" t="s">
        <v>7</v>
      </c>
      <c r="Y4" s="4">
        <v>366473071</v>
      </c>
      <c r="Z4" s="4">
        <v>448335040</v>
      </c>
      <c r="AA4" s="4">
        <v>431195849</v>
      </c>
      <c r="AB4" s="4"/>
      <c r="AC4" s="4">
        <v>2935314152</v>
      </c>
      <c r="AD4" s="4">
        <v>3375948186</v>
      </c>
      <c r="AE4" s="18">
        <v>3172533052</v>
      </c>
    </row>
    <row r="5" spans="1:42" ht="15" customHeight="1" x14ac:dyDescent="0.25">
      <c r="A5" s="37">
        <v>0.1</v>
      </c>
      <c r="C5" s="39">
        <f>SUM(A5:B5)*O5/$S$4</f>
        <v>4.1578679193536739E-3</v>
      </c>
      <c r="D5" s="39">
        <f>(((1+SUM(A5:B5))*1)*(1/(1+$E$2)))-1</f>
        <v>1.0204081632653184E-2</v>
      </c>
      <c r="E5" s="39">
        <f>SUM(D5)*O5/$S$4</f>
        <v>4.2427223666874727E-4</v>
      </c>
      <c r="G5" s="41">
        <f>+G4</f>
        <v>100</v>
      </c>
      <c r="H5" s="27">
        <f>+(1+E2)*H4</f>
        <v>1.47</v>
      </c>
      <c r="I5" s="27">
        <f>+G5*H5</f>
        <v>147</v>
      </c>
      <c r="K5" s="34" t="s">
        <v>8</v>
      </c>
      <c r="L5" s="31" t="s">
        <v>2669</v>
      </c>
      <c r="M5" s="3">
        <v>109789578</v>
      </c>
      <c r="N5" s="3">
        <v>164475285</v>
      </c>
      <c r="O5" s="3">
        <v>131909734</v>
      </c>
      <c r="P5" s="3"/>
      <c r="Q5" s="3">
        <v>225121448</v>
      </c>
      <c r="R5" s="3">
        <v>322698860</v>
      </c>
      <c r="S5" s="26">
        <v>266592032</v>
      </c>
      <c r="W5" s="34" t="s">
        <v>204</v>
      </c>
      <c r="X5" s="31" t="s">
        <v>205</v>
      </c>
      <c r="Y5" s="3">
        <v>79991211</v>
      </c>
      <c r="Z5" s="3">
        <v>117856834</v>
      </c>
      <c r="AA5" s="3">
        <v>97187166</v>
      </c>
      <c r="AB5" s="3"/>
      <c r="AC5" s="3">
        <v>138464885</v>
      </c>
      <c r="AD5" s="3">
        <v>204715565</v>
      </c>
      <c r="AE5" s="26">
        <v>172426221</v>
      </c>
      <c r="AH5" s="24">
        <f>+AA5/$AA$4</f>
        <v>0.22538984599547943</v>
      </c>
      <c r="AI5" s="24"/>
      <c r="AJ5" s="24"/>
      <c r="AK5" s="24">
        <f>+AA5/AE5</f>
        <v>0.56364493425857776</v>
      </c>
      <c r="AN5">
        <v>1</v>
      </c>
      <c r="AO5" t="s">
        <v>2658</v>
      </c>
      <c r="AP5" s="26">
        <v>97187166000</v>
      </c>
    </row>
    <row r="6" spans="1:42" ht="15" customHeight="1" x14ac:dyDescent="0.25">
      <c r="B6" s="37">
        <v>0.25</v>
      </c>
      <c r="C6" s="39">
        <f>SUM(A6:B6)*O6/$S$4</f>
        <v>4.4406397881713855E-3</v>
      </c>
      <c r="D6" s="39">
        <f>(((1+SUM(A6:B6))*1)*(1/(1+$E$2)))-1</f>
        <v>0.1479591836734695</v>
      </c>
      <c r="E6" s="39">
        <f t="shared" ref="E6:E69" si="0">SUM(D6)*O6/$S$4</f>
        <v>2.6281337521830671E-3</v>
      </c>
      <c r="G6" s="41">
        <f>1/(I5/I4)*100</f>
        <v>91.83673469387756</v>
      </c>
      <c r="H6" s="27">
        <f>+H5</f>
        <v>1.47</v>
      </c>
      <c r="I6" s="27">
        <f>+G6*H6</f>
        <v>135</v>
      </c>
      <c r="K6" s="33" t="s">
        <v>10</v>
      </c>
      <c r="L6" s="30" t="s">
        <v>11</v>
      </c>
      <c r="M6" s="4">
        <v>38374611</v>
      </c>
      <c r="N6" s="4">
        <v>43805662</v>
      </c>
      <c r="O6" s="4">
        <v>56352306</v>
      </c>
      <c r="P6" s="4"/>
      <c r="Q6" s="4">
        <v>282898550</v>
      </c>
      <c r="R6" s="4">
        <v>329648232</v>
      </c>
      <c r="S6" s="18">
        <v>381037566</v>
      </c>
      <c r="W6" s="33" t="s">
        <v>206</v>
      </c>
      <c r="X6" s="30" t="s">
        <v>207</v>
      </c>
      <c r="Y6" s="4">
        <v>25452819</v>
      </c>
      <c r="Z6" s="4">
        <v>26369430</v>
      </c>
      <c r="AA6" s="4">
        <v>34871102</v>
      </c>
      <c r="AB6" s="4"/>
      <c r="AC6" s="4">
        <v>148038801</v>
      </c>
      <c r="AD6" s="4">
        <v>168337379</v>
      </c>
      <c r="AE6" s="18">
        <v>210288253</v>
      </c>
      <c r="AH6" s="24">
        <f t="shared" ref="AH6:AH69" si="1">+AA6/$AA$4</f>
        <v>8.0870681108991843E-2</v>
      </c>
      <c r="AI6" s="24"/>
      <c r="AJ6" s="24"/>
      <c r="AK6" s="24">
        <f t="shared" ref="AK6:AK69" si="2">+AA6/AE6</f>
        <v>0.16582524940182941</v>
      </c>
      <c r="AN6">
        <v>2</v>
      </c>
      <c r="AO6" t="s">
        <v>2659</v>
      </c>
      <c r="AP6" s="18">
        <v>34871102000</v>
      </c>
    </row>
    <row r="7" spans="1:42" ht="15" customHeight="1" x14ac:dyDescent="0.25">
      <c r="B7" s="37">
        <v>0.25</v>
      </c>
      <c r="C7" s="39">
        <f>SUM(A7:B7)*O7/$S$4</f>
        <v>2.5104352324963578E-3</v>
      </c>
      <c r="D7" s="39">
        <f t="shared" ref="D7:D70" si="3">(((1+SUM(A7:B7))*1)*(1/(1+$E$2)))-1</f>
        <v>0.1479591836734695</v>
      </c>
      <c r="E7" s="39">
        <f t="shared" si="0"/>
        <v>1.4857677906611111E-3</v>
      </c>
      <c r="G7" s="41">
        <f>+G6*1.1</f>
        <v>101.02040816326533</v>
      </c>
      <c r="H7" s="27">
        <f>+H6</f>
        <v>1.47</v>
      </c>
      <c r="I7" s="27">
        <f>(G7/1.1)*H7</f>
        <v>135</v>
      </c>
      <c r="K7" s="34" t="s">
        <v>12</v>
      </c>
      <c r="L7" s="31" t="s">
        <v>13</v>
      </c>
      <c r="M7" s="3">
        <v>23033065</v>
      </c>
      <c r="N7" s="3">
        <v>27498187</v>
      </c>
      <c r="O7" s="3">
        <v>31857755</v>
      </c>
      <c r="P7" s="3"/>
      <c r="Q7" s="3">
        <v>427918555</v>
      </c>
      <c r="R7" s="3">
        <v>475932653</v>
      </c>
      <c r="S7" s="26">
        <v>459195220</v>
      </c>
      <c r="W7" s="34" t="s">
        <v>208</v>
      </c>
      <c r="X7" s="31" t="s">
        <v>15</v>
      </c>
      <c r="Y7" s="3">
        <v>19334410</v>
      </c>
      <c r="Z7" s="3">
        <v>19331469</v>
      </c>
      <c r="AA7" s="3">
        <v>19966424</v>
      </c>
      <c r="AB7" s="3"/>
      <c r="AC7" s="3">
        <v>120523238</v>
      </c>
      <c r="AD7" s="3">
        <v>117234923</v>
      </c>
      <c r="AE7" s="26">
        <v>124977171</v>
      </c>
      <c r="AH7" s="24">
        <f t="shared" si="1"/>
        <v>4.6304768578604751E-2</v>
      </c>
      <c r="AI7" s="24"/>
      <c r="AJ7" s="24"/>
      <c r="AK7" s="24">
        <f t="shared" si="2"/>
        <v>0.15976056939230926</v>
      </c>
      <c r="AN7">
        <v>3</v>
      </c>
      <c r="AO7" t="s">
        <v>2660</v>
      </c>
      <c r="AP7" s="26">
        <v>14754873000</v>
      </c>
    </row>
    <row r="8" spans="1:42" ht="15" customHeight="1" x14ac:dyDescent="0.25">
      <c r="B8" s="37">
        <v>0.25</v>
      </c>
      <c r="C8" s="39">
        <f>SUM(A8:B8)*O8/$S$4</f>
        <v>1.5733818744152204E-3</v>
      </c>
      <c r="D8" s="39">
        <f t="shared" si="3"/>
        <v>0.1479591836734695</v>
      </c>
      <c r="E8" s="39">
        <f t="shared" si="0"/>
        <v>9.3118519098043737E-4</v>
      </c>
      <c r="G8" s="39">
        <f>+G7/G4-1</f>
        <v>1.0204081632653406E-2</v>
      </c>
      <c r="H8" s="39"/>
      <c r="I8" s="39"/>
      <c r="K8" s="33" t="s">
        <v>14</v>
      </c>
      <c r="L8" s="30" t="s">
        <v>15</v>
      </c>
      <c r="M8" s="4">
        <v>19334410</v>
      </c>
      <c r="N8" s="4">
        <v>19331469</v>
      </c>
      <c r="O8" s="4">
        <v>19966424</v>
      </c>
      <c r="P8" s="4"/>
      <c r="Q8" s="4">
        <v>120523238</v>
      </c>
      <c r="R8" s="4">
        <v>117234923</v>
      </c>
      <c r="S8" s="18">
        <v>124977171</v>
      </c>
      <c r="W8" s="33" t="s">
        <v>209</v>
      </c>
      <c r="X8" s="30" t="s">
        <v>210</v>
      </c>
      <c r="Y8" s="4">
        <v>13877051</v>
      </c>
      <c r="Z8" s="4">
        <v>22512120</v>
      </c>
      <c r="AA8" s="4">
        <v>14754873</v>
      </c>
      <c r="AB8" s="4"/>
      <c r="AC8" s="4">
        <v>15146773</v>
      </c>
      <c r="AD8" s="4">
        <v>24123703</v>
      </c>
      <c r="AE8" s="18">
        <v>16041911</v>
      </c>
      <c r="AH8" s="24">
        <f t="shared" si="1"/>
        <v>3.4218494992979395E-2</v>
      </c>
      <c r="AI8" s="24"/>
      <c r="AJ8" s="24"/>
      <c r="AK8" s="24">
        <f t="shared" si="2"/>
        <v>0.91977028173264397</v>
      </c>
      <c r="AN8">
        <v>4</v>
      </c>
      <c r="AO8" t="s">
        <v>2661</v>
      </c>
      <c r="AP8" s="18">
        <v>13129797000</v>
      </c>
    </row>
    <row r="9" spans="1:42" ht="15" customHeight="1" x14ac:dyDescent="0.25">
      <c r="B9" s="37">
        <v>0.25</v>
      </c>
      <c r="C9" s="39">
        <f>SUM(A9:B9)*O9/$S$4</f>
        <v>1.0773477987393401E-3</v>
      </c>
      <c r="D9" s="39">
        <f t="shared" si="3"/>
        <v>0.1479591836734695</v>
      </c>
      <c r="E9" s="39">
        <f t="shared" si="0"/>
        <v>6.3761400333552814E-4</v>
      </c>
      <c r="G9" s="39"/>
      <c r="H9" s="39"/>
      <c r="I9" s="39"/>
      <c r="K9" s="34" t="s">
        <v>16</v>
      </c>
      <c r="L9" s="31" t="s">
        <v>17</v>
      </c>
      <c r="M9" s="3">
        <v>15009639</v>
      </c>
      <c r="N9" s="3">
        <v>15282181</v>
      </c>
      <c r="O9" s="3">
        <v>13671686</v>
      </c>
      <c r="P9" s="3"/>
      <c r="Q9" s="3">
        <v>82383519</v>
      </c>
      <c r="R9" s="3">
        <v>89879630</v>
      </c>
      <c r="S9" s="26">
        <v>72346644</v>
      </c>
      <c r="W9" s="34" t="s">
        <v>211</v>
      </c>
      <c r="X9" s="31" t="s">
        <v>212</v>
      </c>
      <c r="Y9" s="3">
        <v>10590086</v>
      </c>
      <c r="Z9" s="3">
        <v>15755615</v>
      </c>
      <c r="AA9" s="3">
        <v>13129797</v>
      </c>
      <c r="AB9" s="3"/>
      <c r="AC9" s="3">
        <v>64341790</v>
      </c>
      <c r="AD9" s="3">
        <v>82306262</v>
      </c>
      <c r="AE9" s="26">
        <v>69024978</v>
      </c>
      <c r="AH9" s="24">
        <f t="shared" si="1"/>
        <v>3.0449729584479373E-2</v>
      </c>
      <c r="AI9" s="24"/>
      <c r="AJ9" s="24"/>
      <c r="AK9" s="24">
        <f t="shared" si="2"/>
        <v>0.19021805410789119</v>
      </c>
      <c r="AN9">
        <v>5</v>
      </c>
      <c r="AO9" t="s">
        <v>2662</v>
      </c>
      <c r="AP9" s="26">
        <v>11629715000</v>
      </c>
    </row>
    <row r="10" spans="1:42" ht="15" customHeight="1" x14ac:dyDescent="0.25">
      <c r="B10" s="37">
        <v>0.25</v>
      </c>
      <c r="C10" s="39">
        <f>SUM(A10:B10)*O10/$S$4</f>
        <v>1.0324740345683875E-3</v>
      </c>
      <c r="D10" s="39">
        <f t="shared" si="3"/>
        <v>0.1479591836734695</v>
      </c>
      <c r="E10" s="39">
        <f t="shared" si="0"/>
        <v>6.1105606127516865E-4</v>
      </c>
      <c r="G10" s="39"/>
      <c r="H10" s="39">
        <f>+A5*E2</f>
        <v>8.8888888888888802E-3</v>
      </c>
      <c r="I10" s="39"/>
      <c r="K10" s="33" t="s">
        <v>18</v>
      </c>
      <c r="L10" s="30" t="s">
        <v>19</v>
      </c>
      <c r="M10" s="4">
        <v>8339414</v>
      </c>
      <c r="N10" s="4">
        <v>7443108</v>
      </c>
      <c r="O10" s="4">
        <v>13102232</v>
      </c>
      <c r="P10" s="4"/>
      <c r="Q10" s="4">
        <v>95969683</v>
      </c>
      <c r="R10" s="4">
        <v>96960127</v>
      </c>
      <c r="S10" s="18">
        <v>89549261</v>
      </c>
      <c r="W10" s="33" t="s">
        <v>213</v>
      </c>
      <c r="X10" s="30" t="s">
        <v>214</v>
      </c>
      <c r="Y10" s="4">
        <v>9372831</v>
      </c>
      <c r="Z10" s="4">
        <v>10991646</v>
      </c>
      <c r="AA10" s="4">
        <v>11629715</v>
      </c>
      <c r="AB10" s="4"/>
      <c r="AC10" s="4">
        <v>73913887</v>
      </c>
      <c r="AD10" s="4">
        <v>86225918</v>
      </c>
      <c r="AE10" s="18">
        <v>87831229</v>
      </c>
      <c r="AH10" s="24">
        <f t="shared" si="1"/>
        <v>2.6970841734610482E-2</v>
      </c>
      <c r="AI10" s="24"/>
      <c r="AJ10" s="24"/>
      <c r="AK10" s="24">
        <f t="shared" si="2"/>
        <v>0.13240979469842099</v>
      </c>
      <c r="AN10">
        <v>6</v>
      </c>
      <c r="AO10" t="s">
        <v>2663</v>
      </c>
      <c r="AP10" s="18">
        <v>7569199000</v>
      </c>
    </row>
    <row r="11" spans="1:42" ht="15" customHeight="1" x14ac:dyDescent="0.25">
      <c r="B11" s="37">
        <v>0.25</v>
      </c>
      <c r="C11" s="39">
        <f>SUM(A11:B11)*O11/$S$4</f>
        <v>9.0232188383202383E-4</v>
      </c>
      <c r="D11" s="39">
        <f t="shared" si="3"/>
        <v>0.1479591836734695</v>
      </c>
      <c r="E11" s="39">
        <f t="shared" si="0"/>
        <v>5.3402723736997368E-4</v>
      </c>
      <c r="G11" s="39"/>
      <c r="H11" s="39"/>
      <c r="I11" s="39"/>
      <c r="K11" s="34" t="s">
        <v>20</v>
      </c>
      <c r="L11" s="31" t="s">
        <v>21</v>
      </c>
      <c r="M11" s="3">
        <v>19378505</v>
      </c>
      <c r="N11" s="3">
        <v>17101788</v>
      </c>
      <c r="O11" s="3">
        <v>11450584</v>
      </c>
      <c r="P11" s="3"/>
      <c r="Q11" s="3">
        <v>35520074</v>
      </c>
      <c r="R11" s="3">
        <v>36288065</v>
      </c>
      <c r="S11" s="26">
        <v>24018724</v>
      </c>
      <c r="W11" s="34" t="s">
        <v>215</v>
      </c>
      <c r="X11" s="31" t="s">
        <v>216</v>
      </c>
      <c r="Y11" s="3">
        <v>7624104</v>
      </c>
      <c r="Z11" s="3">
        <v>8994437</v>
      </c>
      <c r="AA11" s="3">
        <v>7569199</v>
      </c>
      <c r="AB11" s="3"/>
      <c r="AC11" s="3">
        <v>11641586</v>
      </c>
      <c r="AD11" s="3">
        <v>15327815</v>
      </c>
      <c r="AE11" s="26">
        <v>11832958</v>
      </c>
      <c r="AH11" s="24">
        <f t="shared" si="1"/>
        <v>1.7553970005866174E-2</v>
      </c>
      <c r="AI11" s="24"/>
      <c r="AJ11" s="24"/>
      <c r="AK11" s="24">
        <f t="shared" si="2"/>
        <v>0.63967090899840939</v>
      </c>
      <c r="AN11">
        <v>7</v>
      </c>
      <c r="AO11" t="s">
        <v>2664</v>
      </c>
      <c r="AP11" s="26">
        <v>6591532000</v>
      </c>
    </row>
    <row r="12" spans="1:42" ht="15" customHeight="1" x14ac:dyDescent="0.25">
      <c r="B12" s="37">
        <v>0.25</v>
      </c>
      <c r="C12" s="39">
        <f>SUM(A12:B12)*O12/$S$4</f>
        <v>8.8432018012589647E-4</v>
      </c>
      <c r="D12" s="39">
        <f t="shared" si="3"/>
        <v>0.1479591836734695</v>
      </c>
      <c r="E12" s="39">
        <f t="shared" si="0"/>
        <v>5.2337316782961256E-4</v>
      </c>
      <c r="G12" s="39"/>
      <c r="H12" s="39">
        <f>+A5-E2</f>
        <v>1.111111111111121E-2</v>
      </c>
      <c r="I12" s="39"/>
      <c r="K12" s="33" t="s">
        <v>22</v>
      </c>
      <c r="L12" s="30" t="s">
        <v>23</v>
      </c>
      <c r="M12" s="4">
        <v>10979723</v>
      </c>
      <c r="N12" s="4">
        <v>12936483</v>
      </c>
      <c r="O12" s="4">
        <v>11222140</v>
      </c>
      <c r="P12" s="4"/>
      <c r="Q12" s="4">
        <v>28738897</v>
      </c>
      <c r="R12" s="4">
        <v>36664809</v>
      </c>
      <c r="S12" s="18">
        <v>28296236</v>
      </c>
      <c r="W12" s="33" t="s">
        <v>217</v>
      </c>
      <c r="X12" s="30" t="s">
        <v>218</v>
      </c>
      <c r="Y12" s="4">
        <v>1169422</v>
      </c>
      <c r="Z12" s="4">
        <v>3720263</v>
      </c>
      <c r="AA12" s="4">
        <v>6591532</v>
      </c>
      <c r="AB12" s="4"/>
      <c r="AC12" s="4">
        <v>31089880</v>
      </c>
      <c r="AD12" s="4">
        <v>35161277</v>
      </c>
      <c r="AE12" s="18">
        <v>43675919</v>
      </c>
      <c r="AH12" s="24">
        <f t="shared" si="1"/>
        <v>1.5286631388698735E-2</v>
      </c>
      <c r="AI12" s="24"/>
      <c r="AJ12" s="24"/>
      <c r="AK12" s="24">
        <f t="shared" si="2"/>
        <v>0.15091913692760534</v>
      </c>
      <c r="AN12">
        <v>8</v>
      </c>
      <c r="AO12" t="s">
        <v>2665</v>
      </c>
      <c r="AP12" s="18">
        <v>6327506000</v>
      </c>
    </row>
    <row r="13" spans="1:42" ht="15" customHeight="1" x14ac:dyDescent="0.25">
      <c r="B13" s="37">
        <v>0.25</v>
      </c>
      <c r="C13" s="39">
        <f>SUM(A13:B13)*O13/$S$4</f>
        <v>7.7604983451564052E-4</v>
      </c>
      <c r="D13" s="39">
        <f t="shared" si="3"/>
        <v>0.1479591836734695</v>
      </c>
      <c r="E13" s="39">
        <f t="shared" si="0"/>
        <v>4.5929480001946106E-4</v>
      </c>
      <c r="G13" s="39"/>
      <c r="H13" s="39">
        <f>1/(1+E2)</f>
        <v>0.91836734693877564</v>
      </c>
      <c r="I13" s="39"/>
      <c r="K13" s="34" t="s">
        <v>24</v>
      </c>
      <c r="L13" s="31" t="s">
        <v>25</v>
      </c>
      <c r="M13" s="3">
        <v>7505072</v>
      </c>
      <c r="N13" s="3">
        <v>8888629</v>
      </c>
      <c r="O13" s="3">
        <v>9848175</v>
      </c>
      <c r="P13" s="3"/>
      <c r="Q13" s="3">
        <v>415442291</v>
      </c>
      <c r="R13" s="3">
        <v>477145907</v>
      </c>
      <c r="S13" s="26">
        <v>463363545</v>
      </c>
      <c r="W13" s="34" t="s">
        <v>219</v>
      </c>
      <c r="X13" s="31" t="s">
        <v>220</v>
      </c>
      <c r="Y13" s="3">
        <v>3480404</v>
      </c>
      <c r="Z13" s="3">
        <v>4761385</v>
      </c>
      <c r="AA13" s="3">
        <v>6327506</v>
      </c>
      <c r="AB13" s="3"/>
      <c r="AC13" s="3">
        <v>19643596</v>
      </c>
      <c r="AD13" s="3">
        <v>23818114</v>
      </c>
      <c r="AE13" s="26">
        <v>28696052</v>
      </c>
      <c r="AH13" s="24">
        <f t="shared" si="1"/>
        <v>1.4674320299405293E-2</v>
      </c>
      <c r="AI13" s="24"/>
      <c r="AJ13" s="24"/>
      <c r="AK13" s="24">
        <f t="shared" si="2"/>
        <v>0.22050092465681342</v>
      </c>
      <c r="AN13">
        <v>9</v>
      </c>
      <c r="AO13" t="s">
        <v>2666</v>
      </c>
      <c r="AP13" s="26">
        <v>6319637000</v>
      </c>
    </row>
    <row r="14" spans="1:42" ht="15" customHeight="1" x14ac:dyDescent="0.25">
      <c r="B14" s="37">
        <v>0.25</v>
      </c>
      <c r="C14" s="39">
        <f>SUM(A14:B14)*O14/$S$4</f>
        <v>6.5900503343282427E-4</v>
      </c>
      <c r="D14" s="39">
        <f t="shared" si="3"/>
        <v>0.1479591836734695</v>
      </c>
      <c r="E14" s="39">
        <f t="shared" si="0"/>
        <v>3.9002338713371265E-4</v>
      </c>
      <c r="G14" s="39"/>
      <c r="H14" s="39">
        <f>+(1+A5)*1</f>
        <v>1.1000000000000001</v>
      </c>
      <c r="I14" s="39"/>
      <c r="K14" s="33" t="s">
        <v>26</v>
      </c>
      <c r="L14" s="30" t="s">
        <v>27</v>
      </c>
      <c r="M14" s="4">
        <v>9124665</v>
      </c>
      <c r="N14" s="4">
        <v>9855588</v>
      </c>
      <c r="O14" s="4">
        <v>8362861</v>
      </c>
      <c r="P14" s="4"/>
      <c r="Q14" s="4">
        <v>38904135</v>
      </c>
      <c r="R14" s="4">
        <v>44933026</v>
      </c>
      <c r="S14" s="18">
        <v>33156047</v>
      </c>
      <c r="W14" s="33" t="s">
        <v>221</v>
      </c>
      <c r="X14" s="30" t="s">
        <v>222</v>
      </c>
      <c r="Y14" s="4">
        <v>2551187</v>
      </c>
      <c r="Z14" s="4">
        <v>1971692</v>
      </c>
      <c r="AA14" s="4">
        <v>6319637</v>
      </c>
      <c r="AB14" s="4"/>
      <c r="AC14" s="4">
        <v>13890113</v>
      </c>
      <c r="AD14" s="4">
        <v>9612186</v>
      </c>
      <c r="AE14" s="18">
        <v>15104622</v>
      </c>
      <c r="AH14" s="24">
        <f t="shared" si="1"/>
        <v>1.4656071051370441E-2</v>
      </c>
      <c r="AI14" s="24"/>
      <c r="AJ14" s="24"/>
      <c r="AK14" s="24">
        <f t="shared" si="2"/>
        <v>0.41839094020360124</v>
      </c>
      <c r="AN14">
        <v>10</v>
      </c>
      <c r="AO14" t="s">
        <v>2667</v>
      </c>
      <c r="AP14" s="18">
        <v>5520759000</v>
      </c>
    </row>
    <row r="15" spans="1:42" ht="15" customHeight="1" x14ac:dyDescent="0.25">
      <c r="B15" s="37">
        <v>0.25</v>
      </c>
      <c r="C15" s="39">
        <f>SUM(A15:B15)*O15/$S$4</f>
        <v>6.263218435966668E-4</v>
      </c>
      <c r="D15" s="39">
        <f t="shared" si="3"/>
        <v>0.1479591836734695</v>
      </c>
      <c r="E15" s="39">
        <f t="shared" si="0"/>
        <v>3.7068027478170105E-4</v>
      </c>
      <c r="G15" s="39"/>
      <c r="H15" s="39">
        <f>+H14*H13</f>
        <v>1.0102040816326532</v>
      </c>
      <c r="I15" s="39"/>
      <c r="K15" s="34" t="s">
        <v>28</v>
      </c>
      <c r="L15" s="31" t="s">
        <v>29</v>
      </c>
      <c r="M15" s="3">
        <v>5615253</v>
      </c>
      <c r="N15" s="3">
        <v>6364352</v>
      </c>
      <c r="O15" s="3">
        <v>7948107</v>
      </c>
      <c r="P15" s="3"/>
      <c r="Q15" s="3">
        <v>25494149</v>
      </c>
      <c r="R15" s="3">
        <v>27148868</v>
      </c>
      <c r="S15" s="26">
        <v>30158075</v>
      </c>
      <c r="W15" s="34" t="s">
        <v>223</v>
      </c>
      <c r="X15" s="31" t="s">
        <v>224</v>
      </c>
      <c r="Y15" s="3">
        <v>11333144</v>
      </c>
      <c r="Z15" s="3">
        <v>9293372</v>
      </c>
      <c r="AA15" s="3">
        <v>5520759</v>
      </c>
      <c r="AB15" s="3"/>
      <c r="AC15" s="3">
        <v>14256591</v>
      </c>
      <c r="AD15" s="3">
        <v>12976868</v>
      </c>
      <c r="AE15" s="26">
        <v>8012712</v>
      </c>
      <c r="AH15" s="24">
        <f t="shared" si="1"/>
        <v>1.2803367687335969E-2</v>
      </c>
      <c r="AI15" s="24"/>
      <c r="AJ15" s="24"/>
      <c r="AK15" s="24">
        <f t="shared" si="2"/>
        <v>0.68900005391433017</v>
      </c>
      <c r="AP15" s="26"/>
    </row>
    <row r="16" spans="1:42" ht="15" customHeight="1" x14ac:dyDescent="0.25">
      <c r="B16" s="37">
        <v>0.25</v>
      </c>
      <c r="C16" s="39">
        <f>SUM(A16:B16)*O16/$S$4</f>
        <v>5.3554926683235067E-4</v>
      </c>
      <c r="D16" s="39">
        <f t="shared" si="3"/>
        <v>0.1479591836734695</v>
      </c>
      <c r="E16" s="39">
        <f t="shared" si="0"/>
        <v>3.1695772934975885E-4</v>
      </c>
      <c r="G16" s="39"/>
      <c r="H16" s="39">
        <f>+H15-1</f>
        <v>1.0204081632653184E-2</v>
      </c>
      <c r="I16" s="39"/>
      <c r="K16" s="33" t="s">
        <v>30</v>
      </c>
      <c r="L16" s="30" t="s">
        <v>31</v>
      </c>
      <c r="M16" s="4">
        <v>6146548</v>
      </c>
      <c r="N16" s="4">
        <v>7219346</v>
      </c>
      <c r="O16" s="4">
        <v>6796191</v>
      </c>
      <c r="P16" s="4"/>
      <c r="Q16" s="4">
        <v>17756056</v>
      </c>
      <c r="R16" s="4">
        <v>22401739</v>
      </c>
      <c r="S16" s="18">
        <v>19189440</v>
      </c>
      <c r="W16" s="33" t="s">
        <v>225</v>
      </c>
      <c r="X16" s="30" t="s">
        <v>226</v>
      </c>
      <c r="Y16" s="4">
        <v>3771768</v>
      </c>
      <c r="Z16" s="4">
        <v>4026445</v>
      </c>
      <c r="AA16" s="4">
        <v>5307902</v>
      </c>
      <c r="AB16" s="4"/>
      <c r="AC16" s="4">
        <v>12905398</v>
      </c>
      <c r="AD16" s="4">
        <v>12583296</v>
      </c>
      <c r="AE16" s="18">
        <v>13668908</v>
      </c>
      <c r="AH16" s="24">
        <f t="shared" si="1"/>
        <v>1.2309724252470714E-2</v>
      </c>
      <c r="AI16" s="24"/>
      <c r="AJ16" s="24"/>
      <c r="AK16" s="24">
        <f t="shared" si="2"/>
        <v>0.38831938879097</v>
      </c>
      <c r="AP16" s="18"/>
    </row>
    <row r="17" spans="2:42" ht="15" customHeight="1" x14ac:dyDescent="0.25">
      <c r="B17" s="37">
        <v>0.25</v>
      </c>
      <c r="C17" s="39">
        <f>SUM(A17:B17)*O17/$S$4</f>
        <v>5.0285599041885096E-4</v>
      </c>
      <c r="D17" s="39">
        <f t="shared" si="3"/>
        <v>0.1479591836734695</v>
      </c>
      <c r="E17" s="39">
        <f t="shared" si="0"/>
        <v>2.9760864739074874E-4</v>
      </c>
      <c r="K17" s="34" t="s">
        <v>32</v>
      </c>
      <c r="L17" s="31" t="s">
        <v>33</v>
      </c>
      <c r="M17" s="3">
        <v>4739496</v>
      </c>
      <c r="N17" s="3">
        <v>5803706</v>
      </c>
      <c r="O17" s="3">
        <v>6381309</v>
      </c>
      <c r="P17" s="3"/>
      <c r="Q17" s="3">
        <v>11037973</v>
      </c>
      <c r="R17" s="3">
        <v>14028956</v>
      </c>
      <c r="S17" s="26">
        <v>14836798</v>
      </c>
      <c r="W17" s="34" t="s">
        <v>227</v>
      </c>
      <c r="X17" s="31" t="s">
        <v>228</v>
      </c>
      <c r="Y17" s="3">
        <v>3621245</v>
      </c>
      <c r="Z17" s="3">
        <v>4522338</v>
      </c>
      <c r="AA17" s="3">
        <v>5034448</v>
      </c>
      <c r="AB17" s="3"/>
      <c r="AC17" s="3">
        <v>7812517</v>
      </c>
      <c r="AD17" s="3">
        <v>9831887</v>
      </c>
      <c r="AE17" s="26">
        <v>10620230</v>
      </c>
      <c r="AH17" s="24">
        <f t="shared" si="1"/>
        <v>1.1675548388685904E-2</v>
      </c>
      <c r="AI17" s="24"/>
      <c r="AJ17" s="24"/>
      <c r="AK17" s="24">
        <f t="shared" si="2"/>
        <v>0.47404321751977124</v>
      </c>
      <c r="AP17" s="26"/>
    </row>
    <row r="18" spans="2:42" ht="15" customHeight="1" x14ac:dyDescent="0.25">
      <c r="B18" s="37">
        <v>0.25</v>
      </c>
      <c r="C18" s="39">
        <f>SUM(A18:B18)*O18/$S$4</f>
        <v>4.7190343661075279E-4</v>
      </c>
      <c r="D18" s="39">
        <f t="shared" si="3"/>
        <v>0.1479591836734695</v>
      </c>
      <c r="E18" s="39">
        <f t="shared" si="0"/>
        <v>2.7928978901452738E-4</v>
      </c>
      <c r="K18" s="33" t="s">
        <v>34</v>
      </c>
      <c r="L18" s="30" t="s">
        <v>35</v>
      </c>
      <c r="M18" s="4">
        <v>3664398</v>
      </c>
      <c r="N18" s="4">
        <v>5105259</v>
      </c>
      <c r="O18" s="4">
        <v>5988517</v>
      </c>
      <c r="P18" s="4"/>
      <c r="Q18" s="4">
        <v>10194217</v>
      </c>
      <c r="R18" s="4">
        <v>14451440</v>
      </c>
      <c r="S18" s="18">
        <v>15652636</v>
      </c>
      <c r="W18" s="33" t="s">
        <v>229</v>
      </c>
      <c r="X18" s="30" t="s">
        <v>230</v>
      </c>
      <c r="Y18" s="4">
        <v>2834773</v>
      </c>
      <c r="Z18" s="4">
        <v>3797529</v>
      </c>
      <c r="AA18" s="4">
        <v>4832181</v>
      </c>
      <c r="AB18" s="4"/>
      <c r="AC18" s="4">
        <v>2889506</v>
      </c>
      <c r="AD18" s="4">
        <v>3949230</v>
      </c>
      <c r="AE18" s="18">
        <v>4925375</v>
      </c>
      <c r="AH18" s="24">
        <f t="shared" si="1"/>
        <v>1.1206464559448948E-2</v>
      </c>
      <c r="AI18" s="24"/>
      <c r="AJ18" s="24"/>
      <c r="AK18" s="24">
        <f t="shared" si="2"/>
        <v>0.98107880110651469</v>
      </c>
      <c r="AP18" s="18"/>
    </row>
    <row r="19" spans="2:42" ht="15" customHeight="1" x14ac:dyDescent="0.25">
      <c r="B19" s="37">
        <v>0.25</v>
      </c>
      <c r="C19" s="39">
        <f>SUM(A19:B19)*O19/$S$4</f>
        <v>4.6868179956789934E-4</v>
      </c>
      <c r="D19" s="39">
        <f t="shared" si="3"/>
        <v>0.1479591836734695</v>
      </c>
      <c r="E19" s="39">
        <f t="shared" si="0"/>
        <v>2.7738310586671613E-4</v>
      </c>
      <c r="K19" s="34" t="s">
        <v>36</v>
      </c>
      <c r="L19" s="31" t="s">
        <v>37</v>
      </c>
      <c r="M19" s="3">
        <v>4888677</v>
      </c>
      <c r="N19" s="3">
        <v>5834637</v>
      </c>
      <c r="O19" s="3">
        <v>5947634</v>
      </c>
      <c r="P19" s="3"/>
      <c r="Q19" s="3">
        <v>47929454</v>
      </c>
      <c r="R19" s="3">
        <v>61174666</v>
      </c>
      <c r="S19" s="26">
        <v>53264867</v>
      </c>
      <c r="W19" s="34" t="s">
        <v>231</v>
      </c>
      <c r="X19" s="31" t="s">
        <v>232</v>
      </c>
      <c r="Y19" s="3">
        <v>4407338</v>
      </c>
      <c r="Z19" s="3">
        <v>4843245</v>
      </c>
      <c r="AA19" s="3">
        <v>4759341</v>
      </c>
      <c r="AB19" s="3"/>
      <c r="AC19" s="3">
        <v>84417408</v>
      </c>
      <c r="AD19" s="3">
        <v>91962179</v>
      </c>
      <c r="AE19" s="26">
        <v>87405135</v>
      </c>
      <c r="AH19" s="24">
        <f t="shared" si="1"/>
        <v>1.1037539000056561E-2</v>
      </c>
      <c r="AI19" s="24"/>
      <c r="AJ19" s="24"/>
      <c r="AK19" s="24">
        <f t="shared" si="2"/>
        <v>5.4451503335587778E-2</v>
      </c>
      <c r="AP19" s="26"/>
    </row>
    <row r="20" spans="2:42" ht="15" customHeight="1" x14ac:dyDescent="0.25">
      <c r="B20" s="37">
        <v>0.25</v>
      </c>
      <c r="C20" s="39">
        <f>SUM(A20:B20)*O20/$S$4</f>
        <v>4.5776166116992122E-4</v>
      </c>
      <c r="D20" s="39">
        <f t="shared" si="3"/>
        <v>0.1479591836734695</v>
      </c>
      <c r="E20" s="39">
        <f t="shared" si="0"/>
        <v>2.7092016681485155E-4</v>
      </c>
      <c r="K20" s="33" t="s">
        <v>38</v>
      </c>
      <c r="L20" s="30" t="s">
        <v>39</v>
      </c>
      <c r="M20" s="4">
        <v>4925903</v>
      </c>
      <c r="N20" s="4">
        <v>5855045</v>
      </c>
      <c r="O20" s="4">
        <v>5809056</v>
      </c>
      <c r="P20" s="4"/>
      <c r="Q20" s="4">
        <v>81318355</v>
      </c>
      <c r="R20" s="4">
        <v>86736616</v>
      </c>
      <c r="S20" s="18">
        <v>69006761</v>
      </c>
      <c r="W20" s="33" t="s">
        <v>233</v>
      </c>
      <c r="X20" s="30" t="s">
        <v>234</v>
      </c>
      <c r="Y20" s="4">
        <v>3002980</v>
      </c>
      <c r="Z20" s="4">
        <v>5034985</v>
      </c>
      <c r="AA20" s="4">
        <v>3661793</v>
      </c>
      <c r="AB20" s="4"/>
      <c r="AC20" s="4">
        <v>4024753</v>
      </c>
      <c r="AD20" s="4">
        <v>6286953</v>
      </c>
      <c r="AE20" s="18">
        <v>4280923</v>
      </c>
      <c r="AH20" s="24">
        <f t="shared" si="1"/>
        <v>8.4921805450868335E-3</v>
      </c>
      <c r="AI20" s="24"/>
      <c r="AJ20" s="24"/>
      <c r="AK20" s="24">
        <f t="shared" si="2"/>
        <v>0.85537464700953514</v>
      </c>
      <c r="AP20" s="18"/>
    </row>
    <row r="21" spans="2:42" ht="15" customHeight="1" x14ac:dyDescent="0.25">
      <c r="B21" s="37">
        <v>0.25</v>
      </c>
      <c r="C21" s="39">
        <f>SUM(A21:B21)*O21/$S$4</f>
        <v>4.4873582927765823E-4</v>
      </c>
      <c r="D21" s="39">
        <f t="shared" si="3"/>
        <v>0.1479591836734695</v>
      </c>
      <c r="E21" s="39">
        <f t="shared" si="0"/>
        <v>2.6557834793983876E-4</v>
      </c>
      <c r="K21" s="34" t="s">
        <v>40</v>
      </c>
      <c r="L21" s="31" t="s">
        <v>41</v>
      </c>
      <c r="M21" s="3">
        <v>5035694</v>
      </c>
      <c r="N21" s="3">
        <v>5553224</v>
      </c>
      <c r="O21" s="3">
        <v>5694517</v>
      </c>
      <c r="P21" s="3"/>
      <c r="Q21" s="3">
        <v>149410420</v>
      </c>
      <c r="R21" s="3">
        <v>164993417</v>
      </c>
      <c r="S21" s="26">
        <v>177848476</v>
      </c>
      <c r="W21" s="34" t="s">
        <v>235</v>
      </c>
      <c r="X21" s="31" t="s">
        <v>236</v>
      </c>
      <c r="Y21" s="3">
        <v>2637103</v>
      </c>
      <c r="Z21" s="3">
        <v>4244474</v>
      </c>
      <c r="AA21" s="3">
        <v>3446973</v>
      </c>
      <c r="AB21" s="3"/>
      <c r="AC21" s="3">
        <v>2637103</v>
      </c>
      <c r="AD21" s="3">
        <v>4244474</v>
      </c>
      <c r="AE21" s="26">
        <v>3446973</v>
      </c>
      <c r="AH21" s="24">
        <f t="shared" si="1"/>
        <v>7.993984654522961E-3</v>
      </c>
      <c r="AI21" s="24"/>
      <c r="AJ21" s="24"/>
      <c r="AK21" s="24">
        <f t="shared" si="2"/>
        <v>1</v>
      </c>
      <c r="AP21" s="26"/>
    </row>
    <row r="22" spans="2:42" ht="15" customHeight="1" x14ac:dyDescent="0.25">
      <c r="B22" s="37">
        <v>0.25</v>
      </c>
      <c r="C22" s="39">
        <f>SUM(A22:B22)*O22/$S$4</f>
        <v>3.6319464009164874E-4</v>
      </c>
      <c r="D22" s="39">
        <f t="shared" si="3"/>
        <v>0.1479591836734695</v>
      </c>
      <c r="E22" s="39">
        <f t="shared" si="0"/>
        <v>2.1495192985015961E-4</v>
      </c>
      <c r="K22" s="33" t="s">
        <v>42</v>
      </c>
      <c r="L22" s="30" t="s">
        <v>43</v>
      </c>
      <c r="M22" s="4">
        <v>3901035</v>
      </c>
      <c r="N22" s="4">
        <v>4424203</v>
      </c>
      <c r="O22" s="4">
        <v>4608988</v>
      </c>
      <c r="P22" s="4"/>
      <c r="Q22" s="4">
        <v>105979496</v>
      </c>
      <c r="R22" s="4">
        <v>115032958</v>
      </c>
      <c r="S22" s="18">
        <v>118320238</v>
      </c>
      <c r="W22" s="33" t="s">
        <v>237</v>
      </c>
      <c r="X22" s="30" t="s">
        <v>238</v>
      </c>
      <c r="Y22" s="4">
        <v>1914712</v>
      </c>
      <c r="Z22" s="4">
        <v>1810633</v>
      </c>
      <c r="AA22" s="4">
        <v>3403077</v>
      </c>
      <c r="AB22" s="4"/>
      <c r="AC22" s="4">
        <v>9782594</v>
      </c>
      <c r="AD22" s="4">
        <v>16785405</v>
      </c>
      <c r="AE22" s="18">
        <v>14242432</v>
      </c>
      <c r="AH22" s="24">
        <f t="shared" si="1"/>
        <v>7.892184045584354E-3</v>
      </c>
      <c r="AI22" s="24"/>
      <c r="AJ22" s="24"/>
      <c r="AK22" s="24">
        <f t="shared" si="2"/>
        <v>0.23893931879049871</v>
      </c>
      <c r="AP22" s="18"/>
    </row>
    <row r="23" spans="2:42" ht="15" customHeight="1" x14ac:dyDescent="0.25">
      <c r="B23" s="37">
        <v>0.25</v>
      </c>
      <c r="C23" s="39">
        <f>SUM(A23:B23)*O23/$S$4</f>
        <v>3.5957229800359538E-4</v>
      </c>
      <c r="D23" s="39">
        <f t="shared" si="3"/>
        <v>0.1479591836734695</v>
      </c>
      <c r="E23" s="39">
        <f t="shared" si="0"/>
        <v>2.1280809473682192E-4</v>
      </c>
      <c r="K23" s="34" t="s">
        <v>44</v>
      </c>
      <c r="L23" s="31" t="s">
        <v>45</v>
      </c>
      <c r="M23" s="3">
        <v>3811345</v>
      </c>
      <c r="N23" s="3">
        <v>6041526</v>
      </c>
      <c r="O23" s="3">
        <v>4563020</v>
      </c>
      <c r="P23" s="3"/>
      <c r="Q23" s="3">
        <v>10291043</v>
      </c>
      <c r="R23" s="3">
        <v>13248147</v>
      </c>
      <c r="S23" s="26">
        <v>9816857</v>
      </c>
      <c r="W23" s="34" t="s">
        <v>239</v>
      </c>
      <c r="X23" s="31" t="s">
        <v>240</v>
      </c>
      <c r="Y23" s="3">
        <v>5175670</v>
      </c>
      <c r="Z23" s="3">
        <v>4301822</v>
      </c>
      <c r="AA23" s="3">
        <v>3333899</v>
      </c>
      <c r="AB23" s="3"/>
      <c r="AC23" s="3">
        <v>6143899</v>
      </c>
      <c r="AD23" s="3">
        <v>5290274</v>
      </c>
      <c r="AE23" s="26">
        <v>4131439</v>
      </c>
      <c r="AH23" s="24">
        <f t="shared" si="1"/>
        <v>7.7317511467973341E-3</v>
      </c>
      <c r="AI23" s="24"/>
      <c r="AJ23" s="24"/>
      <c r="AK23" s="24">
        <f t="shared" si="2"/>
        <v>0.80695830193789619</v>
      </c>
      <c r="AP23" s="26"/>
    </row>
    <row r="24" spans="2:42" ht="15" customHeight="1" x14ac:dyDescent="0.25">
      <c r="B24" s="37">
        <v>0.25</v>
      </c>
      <c r="C24" s="39">
        <f>SUM(A24:B24)*O24/$S$4</f>
        <v>3.2539463989168235E-4</v>
      </c>
      <c r="D24" s="39">
        <f t="shared" si="3"/>
        <v>0.1479591836734695</v>
      </c>
      <c r="E24" s="39">
        <f t="shared" si="0"/>
        <v>1.9258050116038359E-4</v>
      </c>
      <c r="K24" s="33" t="s">
        <v>46</v>
      </c>
      <c r="L24" s="30" t="s">
        <v>47</v>
      </c>
      <c r="M24" s="4">
        <v>3851603</v>
      </c>
      <c r="N24" s="4">
        <v>4036886</v>
      </c>
      <c r="O24" s="4">
        <v>4129301</v>
      </c>
      <c r="P24" s="4"/>
      <c r="Q24" s="4">
        <v>11994351</v>
      </c>
      <c r="R24" s="4">
        <v>12964609</v>
      </c>
      <c r="S24" s="18">
        <v>12452072</v>
      </c>
      <c r="W24" s="33" t="s">
        <v>241</v>
      </c>
      <c r="X24" s="30" t="s">
        <v>242</v>
      </c>
      <c r="Y24" s="4">
        <v>2511256</v>
      </c>
      <c r="Z24" s="4">
        <v>2997728</v>
      </c>
      <c r="AA24" s="4">
        <v>3038050</v>
      </c>
      <c r="AB24" s="4"/>
      <c r="AC24" s="4">
        <v>31961324</v>
      </c>
      <c r="AD24" s="4">
        <v>36139352</v>
      </c>
      <c r="AE24" s="18">
        <v>27143452</v>
      </c>
      <c r="AH24" s="24">
        <f t="shared" si="1"/>
        <v>7.0456383266342621E-3</v>
      </c>
      <c r="AI24" s="24"/>
      <c r="AJ24" s="24"/>
      <c r="AK24" s="24">
        <f t="shared" si="2"/>
        <v>0.11192570495455037</v>
      </c>
      <c r="AP24" s="18"/>
    </row>
    <row r="25" spans="2:42" ht="15" customHeight="1" x14ac:dyDescent="0.25">
      <c r="B25" s="37">
        <v>0.25</v>
      </c>
      <c r="C25" s="39">
        <f>SUM(A25:B25)*O25/$S$4</f>
        <v>2.9029051389060202E-4</v>
      </c>
      <c r="D25" s="39">
        <f t="shared" si="3"/>
        <v>0.1479591836734695</v>
      </c>
      <c r="E25" s="39">
        <f t="shared" si="0"/>
        <v>1.7180458985362174E-4</v>
      </c>
      <c r="K25" s="34" t="s">
        <v>48</v>
      </c>
      <c r="L25" s="31" t="s">
        <v>49</v>
      </c>
      <c r="M25" s="3">
        <v>2673269</v>
      </c>
      <c r="N25" s="3">
        <v>3622898</v>
      </c>
      <c r="O25" s="3">
        <v>3683825</v>
      </c>
      <c r="P25" s="3"/>
      <c r="Q25" s="3">
        <v>13765594</v>
      </c>
      <c r="R25" s="3">
        <v>19421660</v>
      </c>
      <c r="S25" s="26">
        <v>17310231</v>
      </c>
      <c r="W25" s="34" t="s">
        <v>243</v>
      </c>
      <c r="X25" s="31" t="s">
        <v>244</v>
      </c>
      <c r="Y25" s="3">
        <v>2031198</v>
      </c>
      <c r="Z25" s="3">
        <v>2240401</v>
      </c>
      <c r="AA25" s="3">
        <v>2908241</v>
      </c>
      <c r="AB25" s="3"/>
      <c r="AC25" s="3">
        <v>10882802</v>
      </c>
      <c r="AD25" s="3">
        <v>12176446</v>
      </c>
      <c r="AE25" s="26">
        <v>12574468</v>
      </c>
      <c r="AH25" s="24">
        <f t="shared" si="1"/>
        <v>6.7445941484469158E-3</v>
      </c>
      <c r="AI25" s="24"/>
      <c r="AJ25" s="24"/>
      <c r="AK25" s="24">
        <f t="shared" si="2"/>
        <v>0.23128143472948517</v>
      </c>
    </row>
    <row r="26" spans="2:42" ht="15" customHeight="1" x14ac:dyDescent="0.25">
      <c r="B26" s="37">
        <v>0.25</v>
      </c>
      <c r="C26" s="39">
        <f>SUM(A26:B26)*O26/$S$4</f>
        <v>2.8223362383428372E-4</v>
      </c>
      <c r="D26" s="39">
        <f t="shared" si="3"/>
        <v>0.1479591836734695</v>
      </c>
      <c r="E26" s="39">
        <f t="shared" si="0"/>
        <v>1.6703622635090269E-4</v>
      </c>
      <c r="K26" s="33" t="s">
        <v>50</v>
      </c>
      <c r="L26" s="30" t="s">
        <v>51</v>
      </c>
      <c r="M26" s="4">
        <v>3216071</v>
      </c>
      <c r="N26" s="4">
        <v>3638905</v>
      </c>
      <c r="O26" s="4">
        <v>3581582</v>
      </c>
      <c r="P26" s="4"/>
      <c r="Q26" s="4">
        <v>64624866</v>
      </c>
      <c r="R26" s="4">
        <v>75919212</v>
      </c>
      <c r="S26" s="18">
        <v>66588583</v>
      </c>
      <c r="W26" s="33" t="s">
        <v>245</v>
      </c>
      <c r="X26" s="30" t="s">
        <v>246</v>
      </c>
      <c r="Y26" s="4">
        <v>2270231</v>
      </c>
      <c r="Z26" s="4">
        <v>2293504</v>
      </c>
      <c r="AA26" s="4">
        <v>2657773</v>
      </c>
      <c r="AB26" s="4"/>
      <c r="AC26" s="4">
        <v>4974081</v>
      </c>
      <c r="AD26" s="4">
        <v>4874459</v>
      </c>
      <c r="AE26" s="18">
        <v>5343310</v>
      </c>
      <c r="AH26" s="24">
        <f t="shared" si="1"/>
        <v>6.1637258479267038E-3</v>
      </c>
      <c r="AI26" s="24"/>
      <c r="AJ26" s="24"/>
      <c r="AK26" s="24">
        <f t="shared" si="2"/>
        <v>0.49740198491197402</v>
      </c>
    </row>
    <row r="27" spans="2:42" ht="15" customHeight="1" x14ac:dyDescent="0.25">
      <c r="B27" s="37">
        <v>0.25</v>
      </c>
      <c r="C27" s="39">
        <f>SUM(A27:B27)*O27/$S$4</f>
        <v>2.7509240587732101E-4</v>
      </c>
      <c r="D27" s="39">
        <f t="shared" si="3"/>
        <v>0.1479591836734695</v>
      </c>
      <c r="E27" s="39">
        <f t="shared" si="0"/>
        <v>1.6280979123351665E-4</v>
      </c>
      <c r="K27" s="34" t="s">
        <v>52</v>
      </c>
      <c r="L27" s="31" t="s">
        <v>53</v>
      </c>
      <c r="M27" s="3">
        <v>3788271</v>
      </c>
      <c r="N27" s="3">
        <v>3556954</v>
      </c>
      <c r="O27" s="3">
        <v>3490959</v>
      </c>
      <c r="P27" s="3"/>
      <c r="Q27" s="3">
        <v>16236022</v>
      </c>
      <c r="R27" s="3">
        <v>15562373</v>
      </c>
      <c r="S27" s="26">
        <v>14533040</v>
      </c>
      <c r="W27" s="34" t="s">
        <v>247</v>
      </c>
      <c r="X27" s="31" t="s">
        <v>248</v>
      </c>
      <c r="Y27" s="3">
        <v>1335061</v>
      </c>
      <c r="Z27" s="3">
        <v>2722375</v>
      </c>
      <c r="AA27" s="3">
        <v>2199419</v>
      </c>
      <c r="AB27" s="3"/>
      <c r="AC27" s="3">
        <v>1938327</v>
      </c>
      <c r="AD27" s="3">
        <v>3663729</v>
      </c>
      <c r="AE27" s="26">
        <v>2751640</v>
      </c>
      <c r="AH27" s="24">
        <f t="shared" si="1"/>
        <v>5.1007425166562769E-3</v>
      </c>
      <c r="AI27" s="24"/>
      <c r="AJ27" s="24"/>
      <c r="AK27" s="24">
        <f t="shared" si="2"/>
        <v>0.79931204663400734</v>
      </c>
    </row>
    <row r="28" spans="2:42" ht="15" customHeight="1" x14ac:dyDescent="0.25">
      <c r="B28" s="37">
        <v>0.25</v>
      </c>
      <c r="C28" s="39">
        <f>SUM(A28:B28)*O28/$S$4</f>
        <v>2.7172451346300425E-4</v>
      </c>
      <c r="D28" s="39">
        <f t="shared" si="3"/>
        <v>0.1479591836734695</v>
      </c>
      <c r="E28" s="39">
        <f t="shared" si="0"/>
        <v>1.6081654878422714E-4</v>
      </c>
      <c r="K28" s="33" t="s">
        <v>54</v>
      </c>
      <c r="L28" s="30" t="s">
        <v>55</v>
      </c>
      <c r="M28" s="4">
        <v>3036382</v>
      </c>
      <c r="N28" s="4">
        <v>3503111</v>
      </c>
      <c r="O28" s="4">
        <v>3448220</v>
      </c>
      <c r="P28" s="4"/>
      <c r="Q28" s="4">
        <v>21953891</v>
      </c>
      <c r="R28" s="4">
        <v>29507737</v>
      </c>
      <c r="S28" s="18">
        <v>26911031</v>
      </c>
      <c r="W28" s="33" t="s">
        <v>249</v>
      </c>
      <c r="X28" s="30" t="s">
        <v>250</v>
      </c>
      <c r="Y28" s="4">
        <v>2193937</v>
      </c>
      <c r="Z28" s="4">
        <v>2349810</v>
      </c>
      <c r="AA28" s="4">
        <v>2155399</v>
      </c>
      <c r="AB28" s="4"/>
      <c r="AC28" s="4">
        <v>9726027</v>
      </c>
      <c r="AD28" s="4">
        <v>10880779</v>
      </c>
      <c r="AE28" s="18">
        <v>9044744</v>
      </c>
      <c r="AH28" s="24">
        <f t="shared" si="1"/>
        <v>4.998654335376035E-3</v>
      </c>
      <c r="AI28" s="24"/>
      <c r="AJ28" s="24"/>
      <c r="AK28" s="24">
        <f t="shared" si="2"/>
        <v>0.23830403602357347</v>
      </c>
    </row>
    <row r="29" spans="2:42" ht="15" customHeight="1" x14ac:dyDescent="0.25">
      <c r="B29" s="37">
        <v>0.25</v>
      </c>
      <c r="C29" s="39">
        <f>SUM(A29:B29)*O29/$S$4</f>
        <v>2.4640350066871424E-4</v>
      </c>
      <c r="D29" s="39">
        <f t="shared" si="3"/>
        <v>0.1479591836734695</v>
      </c>
      <c r="E29" s="39">
        <f t="shared" si="0"/>
        <v>1.4583064325291261E-4</v>
      </c>
      <c r="K29" s="34" t="s">
        <v>56</v>
      </c>
      <c r="L29" s="31" t="s">
        <v>57</v>
      </c>
      <c r="M29" s="3">
        <v>4212239</v>
      </c>
      <c r="N29" s="3">
        <v>3629405</v>
      </c>
      <c r="O29" s="3">
        <v>3126893</v>
      </c>
      <c r="P29" s="3"/>
      <c r="Q29" s="3">
        <v>23683668</v>
      </c>
      <c r="R29" s="3">
        <v>25187793</v>
      </c>
      <c r="S29" s="26">
        <v>21135061</v>
      </c>
      <c r="W29" s="34" t="s">
        <v>251</v>
      </c>
      <c r="X29" s="31" t="s">
        <v>252</v>
      </c>
      <c r="Y29" s="3">
        <v>4052902</v>
      </c>
      <c r="Z29" s="3">
        <v>3320200</v>
      </c>
      <c r="AA29" s="3">
        <v>2069868</v>
      </c>
      <c r="AB29" s="3"/>
      <c r="AC29" s="3">
        <v>4454201</v>
      </c>
      <c r="AD29" s="3">
        <v>3675349</v>
      </c>
      <c r="AE29" s="26">
        <v>2238695</v>
      </c>
      <c r="AH29" s="24">
        <f t="shared" si="1"/>
        <v>4.8002966744700734E-3</v>
      </c>
      <c r="AI29" s="24"/>
      <c r="AJ29" s="24"/>
      <c r="AK29" s="24">
        <f t="shared" si="2"/>
        <v>0.92458686868912465</v>
      </c>
    </row>
    <row r="30" spans="2:42" ht="15" customHeight="1" x14ac:dyDescent="0.25">
      <c r="B30" s="37">
        <v>0.25</v>
      </c>
      <c r="C30" s="39">
        <f>SUM(A30:B30)*O30/$S$4</f>
        <v>2.4054855772705122E-4</v>
      </c>
      <c r="D30" s="39">
        <f t="shared" si="3"/>
        <v>0.1479591836734695</v>
      </c>
      <c r="E30" s="39">
        <f t="shared" si="0"/>
        <v>1.4236547294049982E-4</v>
      </c>
      <c r="K30" s="33" t="s">
        <v>58</v>
      </c>
      <c r="L30" s="30" t="s">
        <v>59</v>
      </c>
      <c r="M30" s="4">
        <v>2455497</v>
      </c>
      <c r="N30" s="4">
        <v>2913255</v>
      </c>
      <c r="O30" s="4">
        <v>3052593</v>
      </c>
      <c r="P30" s="4"/>
      <c r="Q30" s="4">
        <v>13483057</v>
      </c>
      <c r="R30" s="4">
        <v>14744347</v>
      </c>
      <c r="S30" s="18">
        <v>15444295</v>
      </c>
      <c r="W30" s="33" t="s">
        <v>253</v>
      </c>
      <c r="X30" s="30" t="s">
        <v>254</v>
      </c>
      <c r="Y30" s="4">
        <v>0</v>
      </c>
      <c r="Z30" s="4">
        <v>1714386</v>
      </c>
      <c r="AA30" s="4">
        <v>1998994</v>
      </c>
      <c r="AB30" s="4"/>
      <c r="AC30" s="4">
        <v>0</v>
      </c>
      <c r="AD30" s="4">
        <v>13519410</v>
      </c>
      <c r="AE30" s="18">
        <v>15060814</v>
      </c>
      <c r="AH30" s="24">
        <f t="shared" si="1"/>
        <v>4.635930528171666E-3</v>
      </c>
      <c r="AI30" s="24"/>
      <c r="AJ30" s="24"/>
      <c r="AK30" s="24">
        <f t="shared" si="2"/>
        <v>0.1327281513469325</v>
      </c>
    </row>
    <row r="31" spans="2:42" ht="15" customHeight="1" x14ac:dyDescent="0.25">
      <c r="B31" s="37">
        <v>0.25</v>
      </c>
      <c r="C31" s="39">
        <f>SUM(A31:B31)*O31/$S$4</f>
        <v>2.3615065240303759E-4</v>
      </c>
      <c r="D31" s="39">
        <f t="shared" si="3"/>
        <v>0.1479591836734695</v>
      </c>
      <c r="E31" s="39">
        <f t="shared" si="0"/>
        <v>1.3976263101404276E-4</v>
      </c>
      <c r="K31" s="34" t="s">
        <v>60</v>
      </c>
      <c r="L31" s="31" t="s">
        <v>61</v>
      </c>
      <c r="M31" s="3">
        <v>2779395</v>
      </c>
      <c r="N31" s="3">
        <v>2893299</v>
      </c>
      <c r="O31" s="3">
        <v>2996783</v>
      </c>
      <c r="P31" s="3"/>
      <c r="Q31" s="3">
        <v>41006678</v>
      </c>
      <c r="R31" s="3">
        <v>40432341</v>
      </c>
      <c r="S31" s="26">
        <v>34843081</v>
      </c>
      <c r="W31" s="34" t="s">
        <v>255</v>
      </c>
      <c r="X31" s="31" t="s">
        <v>256</v>
      </c>
      <c r="Y31" s="3">
        <v>1657676</v>
      </c>
      <c r="Z31" s="3">
        <v>1893740</v>
      </c>
      <c r="AA31" s="3">
        <v>1989422</v>
      </c>
      <c r="AB31" s="3"/>
      <c r="AC31" s="3">
        <v>3225427</v>
      </c>
      <c r="AD31" s="3">
        <v>3833861</v>
      </c>
      <c r="AE31" s="26">
        <v>4046180</v>
      </c>
      <c r="AH31" s="24">
        <f t="shared" si="1"/>
        <v>4.613731798702914E-3</v>
      </c>
      <c r="AI31" s="24"/>
      <c r="AJ31" s="24"/>
      <c r="AK31" s="24">
        <f t="shared" si="2"/>
        <v>0.49167906519235427</v>
      </c>
    </row>
    <row r="32" spans="2:42" ht="15" customHeight="1" x14ac:dyDescent="0.25">
      <c r="B32" s="37">
        <v>0.25</v>
      </c>
      <c r="C32" s="39">
        <f>SUM(A32:B32)*O32/$S$4</f>
        <v>2.1381621211869411E-4</v>
      </c>
      <c r="D32" s="39">
        <f t="shared" si="3"/>
        <v>0.1479591836734695</v>
      </c>
      <c r="E32" s="39">
        <f t="shared" si="0"/>
        <v>1.2654428880494152E-4</v>
      </c>
      <c r="K32" s="33" t="s">
        <v>62</v>
      </c>
      <c r="L32" s="30" t="s">
        <v>63</v>
      </c>
      <c r="M32" s="4">
        <v>2033708</v>
      </c>
      <c r="N32" s="4">
        <v>2406447</v>
      </c>
      <c r="O32" s="4">
        <v>2713356</v>
      </c>
      <c r="P32" s="4"/>
      <c r="Q32" s="4">
        <v>10976028</v>
      </c>
      <c r="R32" s="4">
        <v>13668877</v>
      </c>
      <c r="S32" s="18">
        <v>13570806</v>
      </c>
      <c r="W32" s="33" t="s">
        <v>257</v>
      </c>
      <c r="X32" s="30" t="s">
        <v>258</v>
      </c>
      <c r="Y32" s="4">
        <v>1664894</v>
      </c>
      <c r="Z32" s="4">
        <v>1734650</v>
      </c>
      <c r="AA32" s="4">
        <v>1758097</v>
      </c>
      <c r="AB32" s="4"/>
      <c r="AC32" s="4">
        <v>2178955</v>
      </c>
      <c r="AD32" s="4">
        <v>2230296</v>
      </c>
      <c r="AE32" s="18">
        <v>2480898</v>
      </c>
      <c r="AH32" s="24">
        <f t="shared" si="1"/>
        <v>4.0772586379884193E-3</v>
      </c>
      <c r="AI32" s="24"/>
      <c r="AJ32" s="24"/>
      <c r="AK32" s="24">
        <f t="shared" si="2"/>
        <v>0.70865347950621105</v>
      </c>
    </row>
    <row r="33" spans="2:37" ht="15" customHeight="1" x14ac:dyDescent="0.25">
      <c r="B33" s="37">
        <v>0.25</v>
      </c>
      <c r="C33" s="39">
        <f>SUM(A33:B33)*O33/$S$4</f>
        <v>1.9255481030052324E-4</v>
      </c>
      <c r="D33" s="39">
        <f t="shared" si="3"/>
        <v>0.1479591836734695</v>
      </c>
      <c r="E33" s="39">
        <f t="shared" si="0"/>
        <v>1.1396101017786078E-4</v>
      </c>
      <c r="K33" s="34" t="s">
        <v>64</v>
      </c>
      <c r="L33" s="31" t="s">
        <v>65</v>
      </c>
      <c r="M33" s="3">
        <v>1948799</v>
      </c>
      <c r="N33" s="3">
        <v>2130255</v>
      </c>
      <c r="O33" s="3">
        <v>2443546</v>
      </c>
      <c r="P33" s="3"/>
      <c r="Q33" s="3">
        <v>4663257</v>
      </c>
      <c r="R33" s="3">
        <v>5619357</v>
      </c>
      <c r="S33" s="26">
        <v>5116393</v>
      </c>
      <c r="W33" s="34" t="s">
        <v>259</v>
      </c>
      <c r="X33" s="31" t="s">
        <v>260</v>
      </c>
      <c r="Y33" s="3">
        <v>1417750</v>
      </c>
      <c r="Z33" s="3">
        <v>1607089</v>
      </c>
      <c r="AA33" s="3">
        <v>1738578</v>
      </c>
      <c r="AB33" s="3"/>
      <c r="AC33" s="3">
        <v>10109433</v>
      </c>
      <c r="AD33" s="3">
        <v>12447877</v>
      </c>
      <c r="AE33" s="26">
        <v>12254871</v>
      </c>
      <c r="AH33" s="24">
        <f t="shared" si="1"/>
        <v>4.0319915046306484E-3</v>
      </c>
      <c r="AI33" s="24"/>
      <c r="AJ33" s="24"/>
      <c r="AK33" s="24">
        <f t="shared" si="2"/>
        <v>0.14186832321613177</v>
      </c>
    </row>
    <row r="34" spans="2:37" ht="15" customHeight="1" x14ac:dyDescent="0.25">
      <c r="B34" s="37">
        <v>0.25</v>
      </c>
      <c r="C34" s="39">
        <f>SUM(A34:B34)*O34/$S$4</f>
        <v>1.6568984196039198E-4</v>
      </c>
      <c r="D34" s="39">
        <f t="shared" si="3"/>
        <v>0.1479591836734695</v>
      </c>
      <c r="E34" s="39">
        <f t="shared" si="0"/>
        <v>9.8061335037783075E-5</v>
      </c>
      <c r="K34" s="33" t="s">
        <v>66</v>
      </c>
      <c r="L34" s="30" t="s">
        <v>67</v>
      </c>
      <c r="M34" s="4">
        <v>1855353</v>
      </c>
      <c r="N34" s="4">
        <v>2082023</v>
      </c>
      <c r="O34" s="4">
        <v>2102626</v>
      </c>
      <c r="P34" s="4"/>
      <c r="Q34" s="4">
        <v>11125287</v>
      </c>
      <c r="R34" s="4">
        <v>13107006</v>
      </c>
      <c r="S34" s="18">
        <v>11932595</v>
      </c>
      <c r="W34" s="33" t="s">
        <v>261</v>
      </c>
      <c r="X34" s="30" t="s">
        <v>262</v>
      </c>
      <c r="Y34" s="4">
        <v>1200376</v>
      </c>
      <c r="Z34" s="4">
        <v>1473309</v>
      </c>
      <c r="AA34" s="4">
        <v>1718564</v>
      </c>
      <c r="AB34" s="4"/>
      <c r="AC34" s="4">
        <v>1696257</v>
      </c>
      <c r="AD34" s="4">
        <v>2073920</v>
      </c>
      <c r="AE34" s="18">
        <v>2464176</v>
      </c>
      <c r="AH34" s="24">
        <f t="shared" si="1"/>
        <v>3.9855764010381274E-3</v>
      </c>
      <c r="AI34" s="24"/>
      <c r="AJ34" s="24"/>
      <c r="AK34" s="24">
        <f t="shared" si="2"/>
        <v>0.69741934017700036</v>
      </c>
    </row>
    <row r="35" spans="2:37" ht="15" customHeight="1" x14ac:dyDescent="0.25">
      <c r="B35" s="37">
        <v>0.25</v>
      </c>
      <c r="C35" s="39">
        <f>SUM(A35:B35)*O35/$S$4</f>
        <v>1.6105474446606333E-4</v>
      </c>
      <c r="D35" s="39">
        <f t="shared" si="3"/>
        <v>0.1479591836734695</v>
      </c>
      <c r="E35" s="39">
        <f t="shared" si="0"/>
        <v>9.5318114071751839E-5</v>
      </c>
      <c r="K35" s="34" t="s">
        <v>68</v>
      </c>
      <c r="L35" s="31" t="s">
        <v>69</v>
      </c>
      <c r="M35" s="3">
        <v>1697966</v>
      </c>
      <c r="N35" s="3">
        <v>1945441</v>
      </c>
      <c r="O35" s="3">
        <v>2043806</v>
      </c>
      <c r="P35" s="3"/>
      <c r="Q35" s="3">
        <v>5809447</v>
      </c>
      <c r="R35" s="3">
        <v>6313982</v>
      </c>
      <c r="S35" s="26">
        <v>6370822</v>
      </c>
      <c r="W35" s="34" t="s">
        <v>263</v>
      </c>
      <c r="X35" s="31" t="s">
        <v>264</v>
      </c>
      <c r="Y35" s="3">
        <v>1658434</v>
      </c>
      <c r="Z35" s="3">
        <v>1580060</v>
      </c>
      <c r="AA35" s="3">
        <v>1691974</v>
      </c>
      <c r="AB35" s="3"/>
      <c r="AC35" s="3">
        <v>17227200</v>
      </c>
      <c r="AD35" s="3">
        <v>21776161</v>
      </c>
      <c r="AE35" s="26">
        <v>19534784</v>
      </c>
      <c r="AH35" s="24">
        <f t="shared" si="1"/>
        <v>3.9239106868118297E-3</v>
      </c>
      <c r="AI35" s="24"/>
      <c r="AJ35" s="24"/>
      <c r="AK35" s="24">
        <f t="shared" si="2"/>
        <v>8.6613396902673709E-2</v>
      </c>
    </row>
    <row r="36" spans="2:37" ht="15" customHeight="1" x14ac:dyDescent="0.25">
      <c r="B36" s="37">
        <v>0.25</v>
      </c>
      <c r="C36" s="39">
        <f>SUM(A36:B36)*O36/$S$4</f>
        <v>1.5590436471203705E-4</v>
      </c>
      <c r="D36" s="39">
        <f t="shared" si="3"/>
        <v>0.1479591836734695</v>
      </c>
      <c r="E36" s="39">
        <f t="shared" si="0"/>
        <v>9.2269930135695469E-5</v>
      </c>
      <c r="K36" s="33" t="s">
        <v>70</v>
      </c>
      <c r="L36" s="30" t="s">
        <v>71</v>
      </c>
      <c r="M36" s="4">
        <v>1622967</v>
      </c>
      <c r="N36" s="4">
        <v>1908714</v>
      </c>
      <c r="O36" s="4">
        <v>1978447</v>
      </c>
      <c r="P36" s="4"/>
      <c r="Q36" s="4">
        <v>3352771</v>
      </c>
      <c r="R36" s="4">
        <v>3686856</v>
      </c>
      <c r="S36" s="18">
        <v>4056241</v>
      </c>
      <c r="W36" s="33" t="s">
        <v>265</v>
      </c>
      <c r="X36" s="30" t="s">
        <v>266</v>
      </c>
      <c r="Y36" s="4">
        <v>2742705</v>
      </c>
      <c r="Z36" s="4">
        <v>2054738</v>
      </c>
      <c r="AA36" s="4">
        <v>1688011</v>
      </c>
      <c r="AB36" s="4"/>
      <c r="AC36" s="4">
        <v>10943787</v>
      </c>
      <c r="AD36" s="4">
        <v>9541503</v>
      </c>
      <c r="AE36" s="18">
        <v>7151137</v>
      </c>
      <c r="AH36" s="24">
        <f t="shared" si="1"/>
        <v>3.9147199675384631E-3</v>
      </c>
      <c r="AI36" s="24"/>
      <c r="AJ36" s="24"/>
      <c r="AK36" s="24">
        <f t="shared" si="2"/>
        <v>0.23604791797444238</v>
      </c>
    </row>
    <row r="37" spans="2:37" ht="15" customHeight="1" x14ac:dyDescent="0.25">
      <c r="B37" s="37">
        <v>0.25</v>
      </c>
      <c r="C37" s="39">
        <f>SUM(A37:B37)*O37/$S$4</f>
        <v>1.5497277473281308E-4</v>
      </c>
      <c r="D37" s="39">
        <f t="shared" si="3"/>
        <v>0.1479591836734695</v>
      </c>
      <c r="E37" s="39">
        <f t="shared" si="0"/>
        <v>9.1718580964318013E-5</v>
      </c>
      <c r="K37" s="34" t="s">
        <v>72</v>
      </c>
      <c r="L37" s="31" t="s">
        <v>73</v>
      </c>
      <c r="M37" s="3">
        <v>2174948</v>
      </c>
      <c r="N37" s="3">
        <v>2662510</v>
      </c>
      <c r="O37" s="3">
        <v>1966625</v>
      </c>
      <c r="P37" s="3"/>
      <c r="Q37" s="3">
        <v>4183759</v>
      </c>
      <c r="R37" s="3">
        <v>5162377</v>
      </c>
      <c r="S37" s="26">
        <v>4063794</v>
      </c>
      <c r="W37" s="34" t="s">
        <v>267</v>
      </c>
      <c r="X37" s="31" t="s">
        <v>268</v>
      </c>
      <c r="Y37" s="3">
        <v>1648760</v>
      </c>
      <c r="Z37" s="3">
        <v>1915029</v>
      </c>
      <c r="AA37" s="3">
        <v>1645714</v>
      </c>
      <c r="AB37" s="3"/>
      <c r="AC37" s="3">
        <v>3264869</v>
      </c>
      <c r="AD37" s="3">
        <v>3903343</v>
      </c>
      <c r="AE37" s="26">
        <v>3157218</v>
      </c>
      <c r="AH37" s="24">
        <f t="shared" si="1"/>
        <v>3.8166276503278675E-3</v>
      </c>
      <c r="AI37" s="24"/>
      <c r="AJ37" s="24"/>
      <c r="AK37" s="24">
        <f t="shared" si="2"/>
        <v>0.52125447149990911</v>
      </c>
    </row>
    <row r="38" spans="2:37" ht="15" customHeight="1" x14ac:dyDescent="0.25">
      <c r="B38" s="37">
        <v>0.25</v>
      </c>
      <c r="C38" s="39">
        <f>SUM(A38:B38)*O38/$S$4</f>
        <v>1.4423734678241582E-4</v>
      </c>
      <c r="D38" s="39">
        <f t="shared" si="3"/>
        <v>0.1479591836734695</v>
      </c>
      <c r="E38" s="39">
        <f t="shared" si="0"/>
        <v>8.5364960340613501E-5</v>
      </c>
      <c r="K38" s="33" t="s">
        <v>74</v>
      </c>
      <c r="L38" s="30" t="s">
        <v>75</v>
      </c>
      <c r="M38" s="4">
        <v>1607468</v>
      </c>
      <c r="N38" s="4">
        <v>1752274</v>
      </c>
      <c r="O38" s="4">
        <v>1830391</v>
      </c>
      <c r="P38" s="4"/>
      <c r="Q38" s="4">
        <v>16512895</v>
      </c>
      <c r="R38" s="4">
        <v>19450808</v>
      </c>
      <c r="S38" s="18">
        <v>20086344</v>
      </c>
      <c r="W38" s="33" t="s">
        <v>269</v>
      </c>
      <c r="X38" s="30" t="s">
        <v>270</v>
      </c>
      <c r="Y38" s="4">
        <v>1250316</v>
      </c>
      <c r="Z38" s="4">
        <v>1506285</v>
      </c>
      <c r="AA38" s="4">
        <v>1643221</v>
      </c>
      <c r="AB38" s="4"/>
      <c r="AC38" s="4">
        <v>10345585</v>
      </c>
      <c r="AD38" s="4">
        <v>12035900</v>
      </c>
      <c r="AE38" s="18">
        <v>13009538</v>
      </c>
      <c r="AH38" s="24">
        <f t="shared" si="1"/>
        <v>3.8108460547819421E-3</v>
      </c>
      <c r="AI38" s="24"/>
      <c r="AJ38" s="24"/>
      <c r="AK38" s="24">
        <f t="shared" si="2"/>
        <v>0.12630894348438815</v>
      </c>
    </row>
    <row r="39" spans="2:37" ht="15" customHeight="1" x14ac:dyDescent="0.25">
      <c r="B39" s="37">
        <v>0.25</v>
      </c>
      <c r="C39" s="39">
        <f>SUM(A39:B39)*O39/$S$4</f>
        <v>1.3556225985695419E-4</v>
      </c>
      <c r="D39" s="39">
        <f t="shared" si="3"/>
        <v>0.1479591836734695</v>
      </c>
      <c r="E39" s="39">
        <f t="shared" si="0"/>
        <v>8.0230725221462753E-5</v>
      </c>
      <c r="K39" s="34" t="s">
        <v>76</v>
      </c>
      <c r="L39" s="31" t="s">
        <v>77</v>
      </c>
      <c r="M39" s="3">
        <v>1022696</v>
      </c>
      <c r="N39" s="3">
        <v>1513998</v>
      </c>
      <c r="O39" s="3">
        <v>1720303</v>
      </c>
      <c r="P39" s="3"/>
      <c r="Q39" s="3">
        <v>2387433</v>
      </c>
      <c r="R39" s="3">
        <v>3357379</v>
      </c>
      <c r="S39" s="26">
        <v>3588074</v>
      </c>
      <c r="W39" s="34" t="s">
        <v>271</v>
      </c>
      <c r="X39" s="31" t="s">
        <v>272</v>
      </c>
      <c r="Y39" s="3">
        <v>1667040</v>
      </c>
      <c r="Z39" s="3">
        <v>1857654</v>
      </c>
      <c r="AA39" s="3">
        <v>1621423</v>
      </c>
      <c r="AB39" s="3"/>
      <c r="AC39" s="3">
        <v>6468058</v>
      </c>
      <c r="AD39" s="3">
        <v>7479850</v>
      </c>
      <c r="AE39" s="26">
        <v>5863931</v>
      </c>
      <c r="AH39" s="24">
        <f t="shared" si="1"/>
        <v>3.7602936200807442E-3</v>
      </c>
      <c r="AI39" s="24"/>
      <c r="AJ39" s="24"/>
      <c r="AK39" s="24">
        <f t="shared" si="2"/>
        <v>0.27650785795399024</v>
      </c>
    </row>
    <row r="40" spans="2:37" ht="15" customHeight="1" x14ac:dyDescent="0.25">
      <c r="B40" s="37">
        <v>0.25</v>
      </c>
      <c r="C40" s="39">
        <f>SUM(A40:B40)*O40/$S$4</f>
        <v>1.2287570960190582E-4</v>
      </c>
      <c r="D40" s="39">
        <f t="shared" si="3"/>
        <v>0.1479591836734695</v>
      </c>
      <c r="E40" s="39">
        <f t="shared" si="0"/>
        <v>7.2722358743985133E-5</v>
      </c>
      <c r="K40" s="33" t="s">
        <v>78</v>
      </c>
      <c r="L40" s="30" t="s">
        <v>79</v>
      </c>
      <c r="M40" s="4">
        <v>1225393</v>
      </c>
      <c r="N40" s="4">
        <v>1467964</v>
      </c>
      <c r="O40" s="4">
        <v>1559309</v>
      </c>
      <c r="P40" s="4"/>
      <c r="Q40" s="4">
        <v>15459873</v>
      </c>
      <c r="R40" s="4">
        <v>17444079</v>
      </c>
      <c r="S40" s="18">
        <v>14965789</v>
      </c>
      <c r="W40" s="33" t="s">
        <v>273</v>
      </c>
      <c r="X40" s="30" t="s">
        <v>274</v>
      </c>
      <c r="Y40" s="4">
        <v>1834267</v>
      </c>
      <c r="Z40" s="4">
        <v>1716908</v>
      </c>
      <c r="AA40" s="4">
        <v>1599721</v>
      </c>
      <c r="AB40" s="4"/>
      <c r="AC40" s="4">
        <v>4132805</v>
      </c>
      <c r="AD40" s="4">
        <v>5207310</v>
      </c>
      <c r="AE40" s="18">
        <v>5387764</v>
      </c>
      <c r="AH40" s="24">
        <f t="shared" si="1"/>
        <v>3.7099638220311347E-3</v>
      </c>
      <c r="AI40" s="24"/>
      <c r="AJ40" s="24"/>
      <c r="AK40" s="24">
        <f t="shared" si="2"/>
        <v>0.29691742251516584</v>
      </c>
    </row>
    <row r="41" spans="2:37" ht="15" customHeight="1" x14ac:dyDescent="0.25">
      <c r="B41" s="37">
        <v>0.25</v>
      </c>
      <c r="C41" s="39">
        <f>SUM(A41:B41)*O41/$S$4</f>
        <v>1.1879702869049889E-4</v>
      </c>
      <c r="D41" s="39">
        <f t="shared" si="3"/>
        <v>0.1479591836734695</v>
      </c>
      <c r="E41" s="39">
        <f t="shared" si="0"/>
        <v>7.0308445551519797E-5</v>
      </c>
      <c r="K41" s="34" t="s">
        <v>80</v>
      </c>
      <c r="L41" s="31" t="s">
        <v>81</v>
      </c>
      <c r="M41" s="3">
        <v>1306339</v>
      </c>
      <c r="N41" s="3">
        <v>1335835</v>
      </c>
      <c r="O41" s="3">
        <v>1507550</v>
      </c>
      <c r="P41" s="3"/>
      <c r="Q41" s="3">
        <v>30975074</v>
      </c>
      <c r="R41" s="3">
        <v>33727111</v>
      </c>
      <c r="S41" s="26">
        <v>30960904</v>
      </c>
      <c r="W41" s="34" t="s">
        <v>275</v>
      </c>
      <c r="X41" s="31" t="s">
        <v>276</v>
      </c>
      <c r="Y41" s="3">
        <v>1332594</v>
      </c>
      <c r="Z41" s="3">
        <v>1587384</v>
      </c>
      <c r="AA41" s="3">
        <v>1588067</v>
      </c>
      <c r="AB41" s="3"/>
      <c r="AC41" s="3">
        <v>6247545</v>
      </c>
      <c r="AD41" s="3">
        <v>8337517</v>
      </c>
      <c r="AE41" s="26">
        <v>8578362</v>
      </c>
      <c r="AH41" s="24">
        <f t="shared" si="1"/>
        <v>3.6829366601810677E-3</v>
      </c>
      <c r="AI41" s="24"/>
      <c r="AJ41" s="24"/>
      <c r="AK41" s="24">
        <f t="shared" si="2"/>
        <v>0.18512473593443596</v>
      </c>
    </row>
    <row r="42" spans="2:37" ht="15" customHeight="1" x14ac:dyDescent="0.25">
      <c r="B42" s="37">
        <v>0.25</v>
      </c>
      <c r="C42" s="39">
        <f>SUM(A42:B42)*O42/$S$4</f>
        <v>1.1582062155928013E-4</v>
      </c>
      <c r="D42" s="39">
        <f t="shared" si="3"/>
        <v>0.1479591836734695</v>
      </c>
      <c r="E42" s="39">
        <f t="shared" si="0"/>
        <v>6.8546898473859715E-5</v>
      </c>
      <c r="K42" s="33" t="s">
        <v>82</v>
      </c>
      <c r="L42" s="30" t="s">
        <v>83</v>
      </c>
      <c r="M42" s="4">
        <v>1488371</v>
      </c>
      <c r="N42" s="4">
        <v>1562016</v>
      </c>
      <c r="O42" s="4">
        <v>1469779</v>
      </c>
      <c r="P42" s="4"/>
      <c r="Q42" s="4">
        <v>5195503</v>
      </c>
      <c r="R42" s="4">
        <v>6644946</v>
      </c>
      <c r="S42" s="18">
        <v>6187972</v>
      </c>
      <c r="W42" s="33" t="s">
        <v>277</v>
      </c>
      <c r="X42" s="30" t="s">
        <v>278</v>
      </c>
      <c r="Y42" s="4">
        <v>1774809</v>
      </c>
      <c r="Z42" s="4">
        <v>2104182</v>
      </c>
      <c r="AA42" s="4">
        <v>1549394</v>
      </c>
      <c r="AB42" s="4"/>
      <c r="AC42" s="4">
        <v>3546340</v>
      </c>
      <c r="AD42" s="4">
        <v>4305423</v>
      </c>
      <c r="AE42" s="18">
        <v>3384788</v>
      </c>
      <c r="AH42" s="24">
        <f t="shared" si="1"/>
        <v>3.5932488765679188E-3</v>
      </c>
      <c r="AI42" s="24"/>
      <c r="AJ42" s="24"/>
      <c r="AK42" s="24">
        <f t="shared" si="2"/>
        <v>0.45775215464011337</v>
      </c>
    </row>
    <row r="43" spans="2:37" ht="15" customHeight="1" x14ac:dyDescent="0.25">
      <c r="B43" s="37">
        <v>0.25</v>
      </c>
      <c r="C43" s="39">
        <f>SUM(A43:B43)*O43/$S$4</f>
        <v>1.1430865937594651E-4</v>
      </c>
      <c r="D43" s="39">
        <f t="shared" si="3"/>
        <v>0.1479591836734695</v>
      </c>
      <c r="E43" s="39">
        <f t="shared" si="0"/>
        <v>6.765206371229493E-5</v>
      </c>
      <c r="K43" s="34" t="s">
        <v>84</v>
      </c>
      <c r="L43" s="31" t="s">
        <v>85</v>
      </c>
      <c r="M43" s="3">
        <v>1006482</v>
      </c>
      <c r="N43" s="3">
        <v>1387708</v>
      </c>
      <c r="O43" s="3">
        <v>1450592</v>
      </c>
      <c r="P43" s="3"/>
      <c r="Q43" s="3">
        <v>2711774</v>
      </c>
      <c r="R43" s="3">
        <v>4497248</v>
      </c>
      <c r="S43" s="26">
        <v>4432562</v>
      </c>
      <c r="W43" s="34" t="s">
        <v>279</v>
      </c>
      <c r="X43" s="31" t="s">
        <v>280</v>
      </c>
      <c r="Y43" s="3">
        <v>1766018</v>
      </c>
      <c r="Z43" s="3">
        <v>1767144</v>
      </c>
      <c r="AA43" s="3">
        <v>1543095</v>
      </c>
      <c r="AB43" s="3"/>
      <c r="AC43" s="3">
        <v>2603321</v>
      </c>
      <c r="AD43" s="3">
        <v>2530929</v>
      </c>
      <c r="AE43" s="26">
        <v>2281994</v>
      </c>
      <c r="AH43" s="24">
        <f t="shared" si="1"/>
        <v>3.5786406654392446E-3</v>
      </c>
      <c r="AI43" s="24"/>
      <c r="AJ43" s="24"/>
      <c r="AK43" s="24">
        <f t="shared" si="2"/>
        <v>0.67620467012621421</v>
      </c>
    </row>
    <row r="44" spans="2:37" ht="15" customHeight="1" x14ac:dyDescent="0.25">
      <c r="B44" s="37">
        <v>0.25</v>
      </c>
      <c r="C44" s="39">
        <f>SUM(A44:B44)*O44/$S$4</f>
        <v>9.6518537389850962E-5</v>
      </c>
      <c r="D44" s="39">
        <f t="shared" si="3"/>
        <v>0.1479591836734695</v>
      </c>
      <c r="E44" s="39">
        <f t="shared" si="0"/>
        <v>5.7123216006238363E-5</v>
      </c>
      <c r="K44" s="33" t="s">
        <v>86</v>
      </c>
      <c r="L44" s="30" t="s">
        <v>87</v>
      </c>
      <c r="M44" s="4">
        <v>1154198</v>
      </c>
      <c r="N44" s="4">
        <v>1160865</v>
      </c>
      <c r="O44" s="4">
        <v>1224833</v>
      </c>
      <c r="P44" s="4"/>
      <c r="Q44" s="4">
        <v>10307522</v>
      </c>
      <c r="R44" s="4">
        <v>11209812</v>
      </c>
      <c r="S44" s="18">
        <v>9763904</v>
      </c>
      <c r="W44" s="33" t="s">
        <v>281</v>
      </c>
      <c r="X44" s="30" t="s">
        <v>282</v>
      </c>
      <c r="Y44" s="4">
        <v>1194024</v>
      </c>
      <c r="Z44" s="4">
        <v>1223919</v>
      </c>
      <c r="AA44" s="4">
        <v>1503373</v>
      </c>
      <c r="AB44" s="4"/>
      <c r="AC44" s="4">
        <v>1221105</v>
      </c>
      <c r="AD44" s="4">
        <v>1264440</v>
      </c>
      <c r="AE44" s="18">
        <v>1522984</v>
      </c>
      <c r="AH44" s="24">
        <f t="shared" si="1"/>
        <v>3.4865201125811396E-3</v>
      </c>
      <c r="AI44" s="24"/>
      <c r="AJ44" s="24"/>
      <c r="AK44" s="24">
        <f t="shared" si="2"/>
        <v>0.98712330530064663</v>
      </c>
    </row>
    <row r="45" spans="2:37" ht="15" customHeight="1" x14ac:dyDescent="0.25">
      <c r="B45" s="37">
        <v>0.25</v>
      </c>
      <c r="C45" s="39">
        <f>SUM(A45:B45)*O45/$S$4</f>
        <v>9.5624535671504175E-5</v>
      </c>
      <c r="D45" s="39">
        <f t="shared" si="3"/>
        <v>0.1479591836734695</v>
      </c>
      <c r="E45" s="39">
        <f t="shared" si="0"/>
        <v>5.6594112948441284E-5</v>
      </c>
      <c r="K45" s="34" t="s">
        <v>88</v>
      </c>
      <c r="L45" s="31" t="s">
        <v>89</v>
      </c>
      <c r="M45" s="3">
        <v>1464759</v>
      </c>
      <c r="N45" s="3">
        <v>1502127</v>
      </c>
      <c r="O45" s="3">
        <v>1213488</v>
      </c>
      <c r="P45" s="3"/>
      <c r="Q45" s="3">
        <v>2323040</v>
      </c>
      <c r="R45" s="3">
        <v>3136910</v>
      </c>
      <c r="S45" s="26">
        <v>2644045</v>
      </c>
      <c r="W45" s="34" t="s">
        <v>283</v>
      </c>
      <c r="X45" s="31" t="s">
        <v>284</v>
      </c>
      <c r="Y45" s="3">
        <v>1000337</v>
      </c>
      <c r="Z45" s="3">
        <v>1202849</v>
      </c>
      <c r="AA45" s="3">
        <v>1465833</v>
      </c>
      <c r="AB45" s="3"/>
      <c r="AC45" s="3">
        <v>14137835</v>
      </c>
      <c r="AD45" s="3">
        <v>16348273</v>
      </c>
      <c r="AE45" s="26">
        <v>18882035</v>
      </c>
      <c r="AH45" s="24">
        <f t="shared" si="1"/>
        <v>3.3994599052830864E-3</v>
      </c>
      <c r="AI45" s="24"/>
      <c r="AJ45" s="24"/>
      <c r="AK45" s="24">
        <f t="shared" si="2"/>
        <v>7.7631092199543117E-2</v>
      </c>
    </row>
    <row r="46" spans="2:37" ht="15" customHeight="1" x14ac:dyDescent="0.25">
      <c r="B46" s="37">
        <v>0.25</v>
      </c>
      <c r="C46" s="39">
        <f>SUM(A46:B46)*O46/$S$4</f>
        <v>9.2216060543661758E-5</v>
      </c>
      <c r="D46" s="39">
        <f t="shared" si="3"/>
        <v>0.1479591836734695</v>
      </c>
      <c r="E46" s="39">
        <f t="shared" si="0"/>
        <v>5.4576852158493733E-5</v>
      </c>
      <c r="K46" s="33" t="s">
        <v>90</v>
      </c>
      <c r="L46" s="30" t="s">
        <v>91</v>
      </c>
      <c r="M46" s="4">
        <v>1182790</v>
      </c>
      <c r="N46" s="4">
        <v>1162456</v>
      </c>
      <c r="O46" s="4">
        <v>1170234</v>
      </c>
      <c r="P46" s="4"/>
      <c r="Q46" s="4">
        <v>7350962</v>
      </c>
      <c r="R46" s="4">
        <v>8130906</v>
      </c>
      <c r="S46" s="18">
        <v>6814862</v>
      </c>
      <c r="W46" s="33" t="s">
        <v>285</v>
      </c>
      <c r="X46" s="30" t="s">
        <v>286</v>
      </c>
      <c r="Y46" s="4">
        <v>2292518</v>
      </c>
      <c r="Z46" s="4">
        <v>1938512</v>
      </c>
      <c r="AA46" s="4">
        <v>1412367</v>
      </c>
      <c r="AB46" s="4"/>
      <c r="AC46" s="4">
        <v>4493833</v>
      </c>
      <c r="AD46" s="4">
        <v>4147060</v>
      </c>
      <c r="AE46" s="18">
        <v>2786841</v>
      </c>
      <c r="AH46" s="24">
        <f t="shared" si="1"/>
        <v>3.2754652051393009E-3</v>
      </c>
      <c r="AI46" s="24"/>
      <c r="AJ46" s="24"/>
      <c r="AK46" s="24">
        <f t="shared" si="2"/>
        <v>0.50679855793710515</v>
      </c>
    </row>
    <row r="47" spans="2:37" ht="15" customHeight="1" x14ac:dyDescent="0.25">
      <c r="B47" s="37">
        <v>0.25</v>
      </c>
      <c r="C47" s="39">
        <f>SUM(A47:B47)*O47/$S$4</f>
        <v>9.1050272846771276E-5</v>
      </c>
      <c r="D47" s="39">
        <f t="shared" si="3"/>
        <v>0.1479591836734695</v>
      </c>
      <c r="E47" s="39">
        <f t="shared" si="0"/>
        <v>5.3886896174619775E-5</v>
      </c>
      <c r="K47" s="34" t="s">
        <v>92</v>
      </c>
      <c r="L47" s="31" t="s">
        <v>93</v>
      </c>
      <c r="M47" s="3">
        <v>1051374</v>
      </c>
      <c r="N47" s="3">
        <v>1208865</v>
      </c>
      <c r="O47" s="3">
        <v>1155440</v>
      </c>
      <c r="P47" s="3"/>
      <c r="Q47" s="3">
        <v>5198524</v>
      </c>
      <c r="R47" s="3">
        <v>5908588</v>
      </c>
      <c r="S47" s="26">
        <v>4922264</v>
      </c>
      <c r="W47" s="34" t="s">
        <v>287</v>
      </c>
      <c r="X47" s="31" t="s">
        <v>288</v>
      </c>
      <c r="Y47" s="3">
        <v>1335275</v>
      </c>
      <c r="Z47" s="3">
        <v>1515011</v>
      </c>
      <c r="AA47" s="3">
        <v>1400339</v>
      </c>
      <c r="AB47" s="3"/>
      <c r="AC47" s="3">
        <v>29590458</v>
      </c>
      <c r="AD47" s="3">
        <v>31012417</v>
      </c>
      <c r="AE47" s="26">
        <v>26000798</v>
      </c>
      <c r="AH47" s="24">
        <f t="shared" si="1"/>
        <v>3.2475706880007557E-3</v>
      </c>
      <c r="AI47" s="24"/>
      <c r="AJ47" s="24"/>
      <c r="AK47" s="24">
        <f t="shared" si="2"/>
        <v>5.3857539295524698E-2</v>
      </c>
    </row>
    <row r="48" spans="2:37" ht="15" customHeight="1" x14ac:dyDescent="0.25">
      <c r="B48" s="37">
        <v>0.25</v>
      </c>
      <c r="C48" s="39">
        <f>SUM(A48:B48)*O48/$S$4</f>
        <v>8.9059434643834882E-5</v>
      </c>
      <c r="D48" s="39">
        <f t="shared" si="3"/>
        <v>0.1479591836734695</v>
      </c>
      <c r="E48" s="39">
        <f t="shared" si="0"/>
        <v>5.2708644993290071E-5</v>
      </c>
      <c r="K48" s="33" t="s">
        <v>94</v>
      </c>
      <c r="L48" s="30" t="s">
        <v>95</v>
      </c>
      <c r="M48" s="4">
        <v>852140</v>
      </c>
      <c r="N48" s="4">
        <v>1136196</v>
      </c>
      <c r="O48" s="4">
        <v>1130176</v>
      </c>
      <c r="P48" s="4"/>
      <c r="Q48" s="4">
        <v>2300512</v>
      </c>
      <c r="R48" s="4">
        <v>2922742</v>
      </c>
      <c r="S48" s="18">
        <v>2827673</v>
      </c>
      <c r="W48" s="33" t="s">
        <v>289</v>
      </c>
      <c r="X48" s="30" t="s">
        <v>290</v>
      </c>
      <c r="Y48" s="4">
        <v>1279997</v>
      </c>
      <c r="Z48" s="4">
        <v>1525624</v>
      </c>
      <c r="AA48" s="4">
        <v>1370832</v>
      </c>
      <c r="AB48" s="4"/>
      <c r="AC48" s="4">
        <v>3949581</v>
      </c>
      <c r="AD48" s="4">
        <v>6529240</v>
      </c>
      <c r="AE48" s="18">
        <v>5368905</v>
      </c>
      <c r="AH48" s="24">
        <f t="shared" si="1"/>
        <v>3.1791400663506849E-3</v>
      </c>
      <c r="AI48" s="24"/>
      <c r="AJ48" s="24"/>
      <c r="AK48" s="24">
        <f t="shared" si="2"/>
        <v>0.25532804175153034</v>
      </c>
    </row>
    <row r="49" spans="2:37" ht="15" customHeight="1" x14ac:dyDescent="0.25">
      <c r="B49" s="37">
        <v>0.25</v>
      </c>
      <c r="C49" s="39">
        <f>SUM(A49:B49)*O49/$S$4</f>
        <v>8.3072972189794536E-5</v>
      </c>
      <c r="D49" s="39">
        <f t="shared" si="3"/>
        <v>0.1479591836734695</v>
      </c>
      <c r="E49" s="39">
        <f t="shared" si="0"/>
        <v>4.9165636602123333E-5</v>
      </c>
      <c r="K49" s="34" t="s">
        <v>96</v>
      </c>
      <c r="L49" s="31" t="s">
        <v>97</v>
      </c>
      <c r="M49" s="3">
        <v>949626</v>
      </c>
      <c r="N49" s="3">
        <v>1013260</v>
      </c>
      <c r="O49" s="3">
        <v>1054207</v>
      </c>
      <c r="P49" s="3"/>
      <c r="Q49" s="3">
        <v>5479280</v>
      </c>
      <c r="R49" s="3">
        <v>6103832</v>
      </c>
      <c r="S49" s="26">
        <v>5813224</v>
      </c>
      <c r="W49" s="34" t="s">
        <v>291</v>
      </c>
      <c r="X49" s="31" t="s">
        <v>292</v>
      </c>
      <c r="Y49" s="3">
        <v>1017851</v>
      </c>
      <c r="Z49" s="3">
        <v>1228035</v>
      </c>
      <c r="AA49" s="3">
        <v>1335084</v>
      </c>
      <c r="AB49" s="3"/>
      <c r="AC49" s="3">
        <v>6058843</v>
      </c>
      <c r="AD49" s="3">
        <v>7640482</v>
      </c>
      <c r="AE49" s="26">
        <v>7606914</v>
      </c>
      <c r="AH49" s="24">
        <f t="shared" si="1"/>
        <v>3.0962357432156077E-3</v>
      </c>
      <c r="AI49" s="24"/>
      <c r="AJ49" s="24"/>
      <c r="AK49" s="24">
        <f t="shared" si="2"/>
        <v>0.17550928011017344</v>
      </c>
    </row>
    <row r="50" spans="2:37" ht="15" customHeight="1" x14ac:dyDescent="0.25">
      <c r="B50" s="37">
        <v>0.25</v>
      </c>
      <c r="C50" s="39">
        <f>SUM(A50:B50)*O50/$S$4</f>
        <v>8.1771173301553989E-5</v>
      </c>
      <c r="D50" s="39">
        <f t="shared" si="3"/>
        <v>0.1479591836734695</v>
      </c>
      <c r="E50" s="39">
        <f t="shared" si="0"/>
        <v>4.8395184198878928E-5</v>
      </c>
      <c r="K50" s="33" t="s">
        <v>98</v>
      </c>
      <c r="L50" s="30" t="s">
        <v>99</v>
      </c>
      <c r="M50" s="4">
        <v>863263</v>
      </c>
      <c r="N50" s="4">
        <v>988167</v>
      </c>
      <c r="O50" s="4">
        <v>1037687</v>
      </c>
      <c r="P50" s="4"/>
      <c r="Q50" s="4">
        <v>5276752</v>
      </c>
      <c r="R50" s="4">
        <v>6474233</v>
      </c>
      <c r="S50" s="18">
        <v>6938019</v>
      </c>
      <c r="W50" s="33" t="s">
        <v>293</v>
      </c>
      <c r="X50" s="30" t="s">
        <v>294</v>
      </c>
      <c r="Y50" s="4">
        <v>878598</v>
      </c>
      <c r="Z50" s="4">
        <v>1158020</v>
      </c>
      <c r="AA50" s="4">
        <v>1334736</v>
      </c>
      <c r="AB50" s="4"/>
      <c r="AC50" s="4">
        <v>1634492</v>
      </c>
      <c r="AD50" s="4">
        <v>1794593</v>
      </c>
      <c r="AE50" s="18">
        <v>2458296</v>
      </c>
      <c r="AH50" s="24">
        <f t="shared" si="1"/>
        <v>3.0954286853536015E-3</v>
      </c>
      <c r="AI50" s="24"/>
      <c r="AJ50" s="24"/>
      <c r="AK50" s="24">
        <f t="shared" si="2"/>
        <v>0.5429517031309492</v>
      </c>
    </row>
    <row r="51" spans="2:37" ht="15" customHeight="1" x14ac:dyDescent="0.25">
      <c r="B51" s="37">
        <v>0.25</v>
      </c>
      <c r="C51" s="39">
        <f>SUM(A51:B51)*O51/$S$4</f>
        <v>7.0200529466383008E-5</v>
      </c>
      <c r="D51" s="39">
        <f t="shared" si="3"/>
        <v>0.1479591836734695</v>
      </c>
      <c r="E51" s="39">
        <f t="shared" si="0"/>
        <v>4.1547252133165482E-5</v>
      </c>
      <c r="K51" s="34" t="s">
        <v>100</v>
      </c>
      <c r="L51" s="31" t="s">
        <v>101</v>
      </c>
      <c r="M51" s="3">
        <v>810515</v>
      </c>
      <c r="N51" s="3">
        <v>830927</v>
      </c>
      <c r="O51" s="3">
        <v>890854</v>
      </c>
      <c r="P51" s="3"/>
      <c r="Q51" s="3">
        <v>7878340</v>
      </c>
      <c r="R51" s="3">
        <v>9074701</v>
      </c>
      <c r="S51" s="26">
        <v>8021401</v>
      </c>
      <c r="W51" s="34" t="s">
        <v>295</v>
      </c>
      <c r="X51" s="31" t="s">
        <v>296</v>
      </c>
      <c r="Y51" s="3">
        <v>757631</v>
      </c>
      <c r="Z51" s="3">
        <v>963508</v>
      </c>
      <c r="AA51" s="3">
        <v>1305450</v>
      </c>
      <c r="AB51" s="3"/>
      <c r="AC51" s="3">
        <v>18959750</v>
      </c>
      <c r="AD51" s="3">
        <v>23428788</v>
      </c>
      <c r="AE51" s="26">
        <v>27362750</v>
      </c>
      <c r="AH51" s="24">
        <f t="shared" si="1"/>
        <v>3.0275105918285404E-3</v>
      </c>
      <c r="AI51" s="24"/>
      <c r="AJ51" s="24"/>
      <c r="AK51" s="24">
        <f t="shared" si="2"/>
        <v>4.7709020474915716E-2</v>
      </c>
    </row>
    <row r="52" spans="2:37" ht="15" customHeight="1" x14ac:dyDescent="0.25">
      <c r="B52" s="37">
        <v>0.25</v>
      </c>
      <c r="C52" s="39">
        <f>SUM(A52:B52)*O52/$S$4</f>
        <v>6.5216105430191751E-5</v>
      </c>
      <c r="D52" s="39">
        <f t="shared" si="3"/>
        <v>0.1479591836734695</v>
      </c>
      <c r="E52" s="39">
        <f t="shared" si="0"/>
        <v>3.8597286887256366E-5</v>
      </c>
      <c r="K52" s="33" t="s">
        <v>102</v>
      </c>
      <c r="L52" s="30" t="s">
        <v>103</v>
      </c>
      <c r="M52" s="4">
        <v>831923</v>
      </c>
      <c r="N52" s="4">
        <v>936202</v>
      </c>
      <c r="O52" s="4">
        <v>827601</v>
      </c>
      <c r="P52" s="4"/>
      <c r="Q52" s="4">
        <v>2903673</v>
      </c>
      <c r="R52" s="4">
        <v>3515909</v>
      </c>
      <c r="S52" s="18">
        <v>3188509</v>
      </c>
      <c r="W52" s="33" t="s">
        <v>297</v>
      </c>
      <c r="X52" s="30" t="s">
        <v>298</v>
      </c>
      <c r="Y52" s="4">
        <v>1243367</v>
      </c>
      <c r="Z52" s="4">
        <v>1326920</v>
      </c>
      <c r="AA52" s="4">
        <v>1291571</v>
      </c>
      <c r="AB52" s="4"/>
      <c r="AC52" s="4">
        <v>12863658</v>
      </c>
      <c r="AD52" s="4">
        <v>13856618</v>
      </c>
      <c r="AE52" s="18">
        <v>14059517</v>
      </c>
      <c r="AH52" s="24">
        <f t="shared" si="1"/>
        <v>2.9953233617515647E-3</v>
      </c>
      <c r="AI52" s="24"/>
      <c r="AJ52" s="24"/>
      <c r="AK52" s="24">
        <f t="shared" si="2"/>
        <v>9.1864535602467712E-2</v>
      </c>
    </row>
    <row r="53" spans="2:37" ht="15" customHeight="1" x14ac:dyDescent="0.25">
      <c r="B53" s="37">
        <v>0.25</v>
      </c>
      <c r="C53" s="39">
        <f>SUM(A53:B53)*O53/$S$4</f>
        <v>6.2289500774600592E-5</v>
      </c>
      <c r="D53" s="39">
        <f t="shared" si="3"/>
        <v>0.1479591836734695</v>
      </c>
      <c r="E53" s="39">
        <f t="shared" si="0"/>
        <v>3.6865214744151403E-5</v>
      </c>
      <c r="K53" s="34" t="s">
        <v>104</v>
      </c>
      <c r="L53" s="31" t="s">
        <v>105</v>
      </c>
      <c r="M53" s="3">
        <v>669512</v>
      </c>
      <c r="N53" s="3">
        <v>725253</v>
      </c>
      <c r="O53" s="3">
        <v>790462</v>
      </c>
      <c r="P53" s="3"/>
      <c r="Q53" s="3">
        <v>3559434</v>
      </c>
      <c r="R53" s="3">
        <v>3950209</v>
      </c>
      <c r="S53" s="26">
        <v>4001749</v>
      </c>
      <c r="W53" s="34" t="s">
        <v>299</v>
      </c>
      <c r="X53" s="31" t="s">
        <v>300</v>
      </c>
      <c r="Y53" s="3">
        <v>1196803</v>
      </c>
      <c r="Z53" s="3">
        <v>1519209</v>
      </c>
      <c r="AA53" s="3">
        <v>1270530</v>
      </c>
      <c r="AB53" s="3"/>
      <c r="AC53" s="3">
        <v>1937692</v>
      </c>
      <c r="AD53" s="3">
        <v>2680342</v>
      </c>
      <c r="AE53" s="26">
        <v>1929141</v>
      </c>
      <c r="AH53" s="24">
        <f t="shared" si="1"/>
        <v>2.9465265098134095E-3</v>
      </c>
      <c r="AI53" s="24"/>
      <c r="AJ53" s="24"/>
      <c r="AK53" s="24">
        <f t="shared" si="2"/>
        <v>0.65859882714638274</v>
      </c>
    </row>
    <row r="54" spans="2:37" ht="15" customHeight="1" x14ac:dyDescent="0.25">
      <c r="B54" s="37">
        <v>0.25</v>
      </c>
      <c r="C54" s="39">
        <f>SUM(A54:B54)*O54/$S$4</f>
        <v>5.8844383002506854E-5</v>
      </c>
      <c r="D54" s="39">
        <f t="shared" si="3"/>
        <v>0.1479591836734695</v>
      </c>
      <c r="E54" s="39">
        <f t="shared" si="0"/>
        <v>3.4826267491279596E-5</v>
      </c>
      <c r="K54" s="33" t="s">
        <v>106</v>
      </c>
      <c r="L54" s="30" t="s">
        <v>107</v>
      </c>
      <c r="M54" s="4">
        <v>399170</v>
      </c>
      <c r="N54" s="4">
        <v>526078</v>
      </c>
      <c r="O54" s="4">
        <v>746743</v>
      </c>
      <c r="P54" s="4"/>
      <c r="Q54" s="4">
        <v>2189773</v>
      </c>
      <c r="R54" s="4">
        <v>3253366</v>
      </c>
      <c r="S54" s="18">
        <v>3011507</v>
      </c>
      <c r="W54" s="33" t="s">
        <v>301</v>
      </c>
      <c r="X54" s="30" t="s">
        <v>302</v>
      </c>
      <c r="Y54" s="4">
        <v>1236138</v>
      </c>
      <c r="Z54" s="4">
        <v>1449930</v>
      </c>
      <c r="AA54" s="4">
        <v>1259020</v>
      </c>
      <c r="AB54" s="4"/>
      <c r="AC54" s="4">
        <v>5993392</v>
      </c>
      <c r="AD54" s="4">
        <v>7565621</v>
      </c>
      <c r="AE54" s="18">
        <v>4926565</v>
      </c>
      <c r="AH54" s="24">
        <f t="shared" si="1"/>
        <v>2.9198333029407247E-3</v>
      </c>
      <c r="AI54" s="24"/>
      <c r="AJ54" s="24"/>
      <c r="AK54" s="24">
        <f t="shared" si="2"/>
        <v>0.25555737110948501</v>
      </c>
    </row>
    <row r="55" spans="2:37" ht="15" customHeight="1" x14ac:dyDescent="0.25">
      <c r="B55" s="37">
        <v>0.25</v>
      </c>
      <c r="C55" s="39">
        <f>SUM(A55:B55)*O55/$S$4</f>
        <v>5.3555470412794931E-5</v>
      </c>
      <c r="D55" s="39">
        <f t="shared" si="3"/>
        <v>0.1479591836734695</v>
      </c>
      <c r="E55" s="39">
        <f t="shared" si="0"/>
        <v>3.1696094734103147E-5</v>
      </c>
      <c r="K55" s="34" t="s">
        <v>108</v>
      </c>
      <c r="L55" s="31" t="s">
        <v>109</v>
      </c>
      <c r="M55" s="3">
        <v>605254</v>
      </c>
      <c r="N55" s="3">
        <v>706469</v>
      </c>
      <c r="O55" s="3">
        <v>679626</v>
      </c>
      <c r="P55" s="3"/>
      <c r="Q55" s="3">
        <v>5062492</v>
      </c>
      <c r="R55" s="3">
        <v>5827198</v>
      </c>
      <c r="S55" s="26">
        <v>5067362</v>
      </c>
      <c r="W55" s="34" t="s">
        <v>303</v>
      </c>
      <c r="X55" s="31" t="s">
        <v>304</v>
      </c>
      <c r="Y55" s="3">
        <v>1413077</v>
      </c>
      <c r="Z55" s="3">
        <v>1174500</v>
      </c>
      <c r="AA55" s="3">
        <v>1222851</v>
      </c>
      <c r="AB55" s="3"/>
      <c r="AC55" s="3">
        <v>8679097</v>
      </c>
      <c r="AD55" s="3">
        <v>6817742</v>
      </c>
      <c r="AE55" s="26">
        <v>6858032</v>
      </c>
      <c r="AH55" s="24">
        <f t="shared" si="1"/>
        <v>2.8359526253231627E-3</v>
      </c>
      <c r="AI55" s="24"/>
      <c r="AJ55" s="24"/>
      <c r="AK55" s="24">
        <f t="shared" si="2"/>
        <v>0.17830931672526462</v>
      </c>
    </row>
    <row r="56" spans="2:37" ht="15" customHeight="1" x14ac:dyDescent="0.25">
      <c r="B56" s="37">
        <v>0.25</v>
      </c>
      <c r="C56" s="39">
        <f>SUM(A56:B56)*O56/$S$4</f>
        <v>5.3265638916974786E-5</v>
      </c>
      <c r="D56" s="39">
        <f t="shared" si="3"/>
        <v>0.1479591836734695</v>
      </c>
      <c r="E56" s="39">
        <f t="shared" si="0"/>
        <v>3.1524561808005511E-5</v>
      </c>
      <c r="K56" s="33" t="s">
        <v>110</v>
      </c>
      <c r="L56" s="30" t="s">
        <v>111</v>
      </c>
      <c r="M56" s="4">
        <v>726703</v>
      </c>
      <c r="N56" s="4">
        <v>697708</v>
      </c>
      <c r="O56" s="4">
        <v>675948</v>
      </c>
      <c r="P56" s="4"/>
      <c r="Q56" s="4">
        <v>3266247</v>
      </c>
      <c r="R56" s="4">
        <v>3674036</v>
      </c>
      <c r="S56" s="18">
        <v>3475363</v>
      </c>
      <c r="W56" s="33" t="s">
        <v>305</v>
      </c>
      <c r="X56" s="30" t="s">
        <v>306</v>
      </c>
      <c r="Y56" s="4">
        <v>1040546</v>
      </c>
      <c r="Z56" s="4">
        <v>1080957</v>
      </c>
      <c r="AA56" s="4">
        <v>1173216</v>
      </c>
      <c r="AB56" s="4"/>
      <c r="AC56" s="4">
        <v>2555814</v>
      </c>
      <c r="AD56" s="4">
        <v>2715097</v>
      </c>
      <c r="AE56" s="18">
        <v>2631666</v>
      </c>
      <c r="AH56" s="24">
        <f t="shared" si="1"/>
        <v>2.7208425190568103E-3</v>
      </c>
      <c r="AI56" s="24"/>
      <c r="AJ56" s="24"/>
      <c r="AK56" s="24">
        <f t="shared" si="2"/>
        <v>0.44580733269343448</v>
      </c>
    </row>
    <row r="57" spans="2:37" ht="15" customHeight="1" x14ac:dyDescent="0.25">
      <c r="B57" s="37">
        <v>0.25</v>
      </c>
      <c r="C57" s="39">
        <f>SUM(A57:B57)*O57/$S$4</f>
        <v>4.7544343125097248E-5</v>
      </c>
      <c r="D57" s="39">
        <f t="shared" si="3"/>
        <v>0.1479591836734695</v>
      </c>
      <c r="E57" s="39">
        <f t="shared" si="0"/>
        <v>2.8138488788322883E-5</v>
      </c>
      <c r="K57" s="34" t="s">
        <v>112</v>
      </c>
      <c r="L57" s="31" t="s">
        <v>113</v>
      </c>
      <c r="M57" s="3">
        <v>477115</v>
      </c>
      <c r="N57" s="3">
        <v>651334</v>
      </c>
      <c r="O57" s="3">
        <v>603344</v>
      </c>
      <c r="P57" s="3"/>
      <c r="Q57" s="3">
        <v>9431815</v>
      </c>
      <c r="R57" s="3">
        <v>12493454</v>
      </c>
      <c r="S57" s="26">
        <v>10558710</v>
      </c>
      <c r="W57" s="34" t="s">
        <v>307</v>
      </c>
      <c r="X57" s="31" t="s">
        <v>308</v>
      </c>
      <c r="Y57" s="3">
        <v>1418641</v>
      </c>
      <c r="Z57" s="3">
        <v>1442901</v>
      </c>
      <c r="AA57" s="3">
        <v>1172111</v>
      </c>
      <c r="AB57" s="3"/>
      <c r="AC57" s="3">
        <v>1886702</v>
      </c>
      <c r="AD57" s="3">
        <v>2676500</v>
      </c>
      <c r="AE57" s="26">
        <v>2255318</v>
      </c>
      <c r="AH57" s="24">
        <f t="shared" si="1"/>
        <v>2.718279878431761E-3</v>
      </c>
      <c r="AI57" s="24"/>
      <c r="AJ57" s="24"/>
      <c r="AK57" s="24">
        <f t="shared" si="2"/>
        <v>0.51970985909747536</v>
      </c>
    </row>
    <row r="58" spans="2:37" ht="15" customHeight="1" x14ac:dyDescent="0.25">
      <c r="B58" s="37">
        <v>0.25</v>
      </c>
      <c r="C58" s="39">
        <f>SUM(A58:B58)*O58/$S$4</f>
        <v>4.6727566764527435E-5</v>
      </c>
      <c r="D58" s="39">
        <f t="shared" si="3"/>
        <v>0.1479591836734695</v>
      </c>
      <c r="E58" s="39">
        <f t="shared" si="0"/>
        <v>2.7655090534108095E-5</v>
      </c>
      <c r="K58" s="33" t="s">
        <v>114</v>
      </c>
      <c r="L58" s="30" t="s">
        <v>115</v>
      </c>
      <c r="M58" s="4">
        <v>489148</v>
      </c>
      <c r="N58" s="4">
        <v>606494</v>
      </c>
      <c r="O58" s="4">
        <v>592979</v>
      </c>
      <c r="P58" s="4"/>
      <c r="Q58" s="4">
        <v>22227898</v>
      </c>
      <c r="R58" s="4">
        <v>24120677</v>
      </c>
      <c r="S58" s="18">
        <v>24218490</v>
      </c>
      <c r="W58" s="33" t="s">
        <v>309</v>
      </c>
      <c r="X58" s="30" t="s">
        <v>310</v>
      </c>
      <c r="Y58" s="4">
        <v>778947</v>
      </c>
      <c r="Z58" s="4">
        <v>1033074</v>
      </c>
      <c r="AA58" s="4">
        <v>1151633</v>
      </c>
      <c r="AB58" s="4"/>
      <c r="AC58" s="4">
        <v>1449828</v>
      </c>
      <c r="AD58" s="4">
        <v>2418339</v>
      </c>
      <c r="AE58" s="18">
        <v>2345170</v>
      </c>
      <c r="AH58" s="24">
        <f t="shared" si="1"/>
        <v>2.6707886976898984E-3</v>
      </c>
      <c r="AI58" s="24"/>
      <c r="AJ58" s="24"/>
      <c r="AK58" s="24">
        <f t="shared" si="2"/>
        <v>0.4910658928777018</v>
      </c>
    </row>
    <row r="59" spans="2:37" ht="15" customHeight="1" x14ac:dyDescent="0.25">
      <c r="B59" s="37">
        <v>0.25</v>
      </c>
      <c r="C59" s="39">
        <f>SUM(A59:B59)*O59/$S$4</f>
        <v>4.472648438147777E-5</v>
      </c>
      <c r="D59" s="39">
        <f t="shared" si="3"/>
        <v>0.1479591836734695</v>
      </c>
      <c r="E59" s="39">
        <f t="shared" si="0"/>
        <v>2.6470776470670535E-5</v>
      </c>
      <c r="K59" s="34" t="s">
        <v>116</v>
      </c>
      <c r="L59" s="31" t="s">
        <v>117</v>
      </c>
      <c r="M59" s="3">
        <v>520940</v>
      </c>
      <c r="N59" s="3">
        <v>571723</v>
      </c>
      <c r="O59" s="3">
        <v>567585</v>
      </c>
      <c r="P59" s="3"/>
      <c r="Q59" s="3">
        <v>9477975</v>
      </c>
      <c r="R59" s="3">
        <v>10689376</v>
      </c>
      <c r="S59" s="26">
        <v>9216582</v>
      </c>
      <c r="W59" s="34" t="s">
        <v>311</v>
      </c>
      <c r="X59" s="31" t="s">
        <v>312</v>
      </c>
      <c r="Y59" s="3">
        <v>1069454</v>
      </c>
      <c r="Z59" s="3">
        <v>1141497</v>
      </c>
      <c r="AA59" s="3">
        <v>1108614</v>
      </c>
      <c r="AB59" s="3"/>
      <c r="AC59" s="3">
        <v>7419915</v>
      </c>
      <c r="AD59" s="3">
        <v>8471851</v>
      </c>
      <c r="AE59" s="26">
        <v>7035692</v>
      </c>
      <c r="AH59" s="24">
        <f t="shared" si="1"/>
        <v>2.5710219673288183E-3</v>
      </c>
      <c r="AI59" s="24"/>
      <c r="AJ59" s="24"/>
      <c r="AK59" s="24">
        <f t="shared" si="2"/>
        <v>0.15757000164305088</v>
      </c>
    </row>
    <row r="60" spans="2:37" ht="15" customHeight="1" x14ac:dyDescent="0.25">
      <c r="B60" s="37">
        <v>0.25</v>
      </c>
      <c r="C60" s="39">
        <f>SUM(A60:B60)*O60/$S$4</f>
        <v>3.217917617458442E-5</v>
      </c>
      <c r="D60" s="39">
        <f t="shared" si="3"/>
        <v>0.1479591836734695</v>
      </c>
      <c r="E60" s="39">
        <f t="shared" si="0"/>
        <v>1.9044818552305079E-5</v>
      </c>
      <c r="K60" s="33" t="s">
        <v>118</v>
      </c>
      <c r="L60" s="30" t="s">
        <v>119</v>
      </c>
      <c r="M60" s="4">
        <v>352224</v>
      </c>
      <c r="N60" s="4">
        <v>361569</v>
      </c>
      <c r="O60" s="4">
        <v>408358</v>
      </c>
      <c r="P60" s="4"/>
      <c r="Q60" s="4">
        <v>3103161</v>
      </c>
      <c r="R60" s="4">
        <v>3281410</v>
      </c>
      <c r="S60" s="18">
        <v>2992546</v>
      </c>
      <c r="W60" s="33" t="s">
        <v>313</v>
      </c>
      <c r="X60" s="30" t="s">
        <v>314</v>
      </c>
      <c r="Y60" s="4">
        <v>668751</v>
      </c>
      <c r="Z60" s="4">
        <v>748211</v>
      </c>
      <c r="AA60" s="4">
        <v>1098287</v>
      </c>
      <c r="AB60" s="4"/>
      <c r="AC60" s="4">
        <v>11596910</v>
      </c>
      <c r="AD60" s="4">
        <v>13986045</v>
      </c>
      <c r="AE60" s="18">
        <v>14277050</v>
      </c>
      <c r="AH60" s="24">
        <f t="shared" si="1"/>
        <v>2.5470722933605976E-3</v>
      </c>
      <c r="AI60" s="24"/>
      <c r="AJ60" s="24"/>
      <c r="AK60" s="24">
        <f t="shared" si="2"/>
        <v>7.6926746071492358E-2</v>
      </c>
    </row>
    <row r="61" spans="2:37" ht="15" customHeight="1" x14ac:dyDescent="0.25">
      <c r="B61" s="37">
        <v>0.25</v>
      </c>
      <c r="C61" s="39">
        <f>SUM(A61:B61)*O61/$S$4</f>
        <v>3.1484778365675481E-5</v>
      </c>
      <c r="D61" s="39">
        <f t="shared" si="3"/>
        <v>0.1479591836734695</v>
      </c>
      <c r="E61" s="39">
        <f t="shared" si="0"/>
        <v>1.8633848420501828E-5</v>
      </c>
      <c r="K61" s="34" t="s">
        <v>120</v>
      </c>
      <c r="L61" s="31" t="s">
        <v>121</v>
      </c>
      <c r="M61" s="3">
        <v>427235</v>
      </c>
      <c r="N61" s="3">
        <v>455910</v>
      </c>
      <c r="O61" s="3">
        <v>399546</v>
      </c>
      <c r="P61" s="3"/>
      <c r="Q61" s="3">
        <v>51736985</v>
      </c>
      <c r="R61" s="3">
        <v>55201125</v>
      </c>
      <c r="S61" s="26">
        <v>44448292</v>
      </c>
      <c r="W61" s="34" t="s">
        <v>315</v>
      </c>
      <c r="X61" s="31" t="s">
        <v>316</v>
      </c>
      <c r="Y61" s="3">
        <v>808196</v>
      </c>
      <c r="Z61" s="3">
        <v>1015099</v>
      </c>
      <c r="AA61" s="3">
        <v>1090643</v>
      </c>
      <c r="AB61" s="3"/>
      <c r="AC61" s="3">
        <v>6400939</v>
      </c>
      <c r="AD61" s="3">
        <v>7937023</v>
      </c>
      <c r="AE61" s="26">
        <v>7381754</v>
      </c>
      <c r="AH61" s="24">
        <f t="shared" si="1"/>
        <v>2.5293448499779042E-3</v>
      </c>
      <c r="AI61" s="24"/>
      <c r="AJ61" s="24"/>
      <c r="AK61" s="24">
        <f t="shared" si="2"/>
        <v>0.14774848904474466</v>
      </c>
    </row>
    <row r="62" spans="2:37" ht="15" customHeight="1" x14ac:dyDescent="0.25">
      <c r="B62" s="37">
        <v>0.25</v>
      </c>
      <c r="C62" s="39">
        <f>SUM(A62:B62)*O62/$S$4</f>
        <v>3.0886360644289357E-5</v>
      </c>
      <c r="D62" s="39">
        <f t="shared" si="3"/>
        <v>0.1479591836734695</v>
      </c>
      <c r="E62" s="39">
        <f t="shared" si="0"/>
        <v>1.8279682830293714E-5</v>
      </c>
      <c r="K62" s="33" t="s">
        <v>122</v>
      </c>
      <c r="L62" s="30" t="s">
        <v>123</v>
      </c>
      <c r="M62" s="4">
        <v>450894</v>
      </c>
      <c r="N62" s="4">
        <v>379716</v>
      </c>
      <c r="O62" s="4">
        <v>391952</v>
      </c>
      <c r="P62" s="4"/>
      <c r="Q62" s="4">
        <v>1462259</v>
      </c>
      <c r="R62" s="4">
        <v>1558432</v>
      </c>
      <c r="S62" s="18">
        <v>1302020</v>
      </c>
      <c r="W62" s="33" t="s">
        <v>317</v>
      </c>
      <c r="X62" s="30" t="s">
        <v>318</v>
      </c>
      <c r="Y62" s="4">
        <v>1060761</v>
      </c>
      <c r="Z62" s="4">
        <v>1081046</v>
      </c>
      <c r="AA62" s="4">
        <v>1088852</v>
      </c>
      <c r="AB62" s="4"/>
      <c r="AC62" s="4">
        <v>17091399</v>
      </c>
      <c r="AD62" s="4">
        <v>15931929</v>
      </c>
      <c r="AE62" s="18">
        <v>13813245</v>
      </c>
      <c r="AH62" s="24">
        <f t="shared" si="1"/>
        <v>2.5251912849467155E-3</v>
      </c>
      <c r="AI62" s="24"/>
      <c r="AJ62" s="24"/>
      <c r="AK62" s="24">
        <f t="shared" si="2"/>
        <v>7.8826662380924978E-2</v>
      </c>
    </row>
    <row r="63" spans="2:37" ht="15" customHeight="1" x14ac:dyDescent="0.25">
      <c r="B63" s="37">
        <v>0.25</v>
      </c>
      <c r="C63" s="39">
        <f>SUM(A63:B63)*O63/$S$4</f>
        <v>3.0226556643609084E-5</v>
      </c>
      <c r="D63" s="39">
        <f t="shared" si="3"/>
        <v>0.1479591836734695</v>
      </c>
      <c r="E63" s="39">
        <f t="shared" si="0"/>
        <v>1.7889186584993144E-5</v>
      </c>
      <c r="K63" s="34" t="s">
        <v>124</v>
      </c>
      <c r="L63" s="31" t="s">
        <v>125</v>
      </c>
      <c r="M63" s="3">
        <v>431977</v>
      </c>
      <c r="N63" s="3">
        <v>430374</v>
      </c>
      <c r="O63" s="3">
        <v>383579</v>
      </c>
      <c r="P63" s="3"/>
      <c r="Q63" s="3">
        <v>12320950</v>
      </c>
      <c r="R63" s="3">
        <v>12673289</v>
      </c>
      <c r="S63" s="26">
        <v>10993223</v>
      </c>
      <c r="W63" s="34" t="s">
        <v>319</v>
      </c>
      <c r="X63" s="31" t="s">
        <v>320</v>
      </c>
      <c r="Y63" s="3">
        <v>861116</v>
      </c>
      <c r="Z63" s="3">
        <v>985588</v>
      </c>
      <c r="AA63" s="3">
        <v>1057694</v>
      </c>
      <c r="AB63" s="3"/>
      <c r="AC63" s="3">
        <v>11618992</v>
      </c>
      <c r="AD63" s="3">
        <v>13123124</v>
      </c>
      <c r="AE63" s="26">
        <v>13032432</v>
      </c>
      <c r="AH63" s="24">
        <f t="shared" si="1"/>
        <v>2.4529317767156889E-3</v>
      </c>
      <c r="AI63" s="24"/>
      <c r="AJ63" s="24"/>
      <c r="AK63" s="24">
        <f t="shared" si="2"/>
        <v>8.1158604932678721E-2</v>
      </c>
    </row>
    <row r="64" spans="2:37" ht="15" customHeight="1" x14ac:dyDescent="0.25">
      <c r="B64" s="37">
        <v>0.25</v>
      </c>
      <c r="C64" s="39">
        <f>SUM(A64:B64)*O64/$S$4</f>
        <v>2.9097175186813467E-5</v>
      </c>
      <c r="D64" s="39">
        <f t="shared" si="3"/>
        <v>0.1479591836734695</v>
      </c>
      <c r="E64" s="39">
        <f t="shared" si="0"/>
        <v>1.7220777151379411E-5</v>
      </c>
      <c r="K64" s="33" t="s">
        <v>126</v>
      </c>
      <c r="L64" s="30" t="s">
        <v>127</v>
      </c>
      <c r="M64" s="4">
        <v>345792</v>
      </c>
      <c r="N64" s="4">
        <v>412999</v>
      </c>
      <c r="O64" s="4">
        <v>369247</v>
      </c>
      <c r="P64" s="4"/>
      <c r="Q64" s="4">
        <v>35037691</v>
      </c>
      <c r="R64" s="4">
        <v>44567971</v>
      </c>
      <c r="S64" s="18">
        <v>36346897</v>
      </c>
      <c r="W64" s="33" t="s">
        <v>321</v>
      </c>
      <c r="X64" s="30" t="s">
        <v>322</v>
      </c>
      <c r="Y64" s="4">
        <v>800181</v>
      </c>
      <c r="Z64" s="4">
        <v>912966</v>
      </c>
      <c r="AA64" s="4">
        <v>1037697</v>
      </c>
      <c r="AB64" s="4"/>
      <c r="AC64" s="4">
        <v>5555889</v>
      </c>
      <c r="AD64" s="4">
        <v>6351334</v>
      </c>
      <c r="AE64" s="18">
        <v>6837507</v>
      </c>
      <c r="AH64" s="24">
        <f t="shared" si="1"/>
        <v>2.4065560983635536E-3</v>
      </c>
      <c r="AI64" s="24"/>
      <c r="AJ64" s="24"/>
      <c r="AK64" s="24">
        <f t="shared" si="2"/>
        <v>0.1517654022145791</v>
      </c>
    </row>
    <row r="65" spans="2:37" ht="15" customHeight="1" x14ac:dyDescent="0.25">
      <c r="B65" s="37">
        <v>0.25</v>
      </c>
      <c r="C65" s="39">
        <f>SUM(A65:B65)*O65/$S$4</f>
        <v>2.3793290333859067E-5</v>
      </c>
      <c r="D65" s="39">
        <f t="shared" si="3"/>
        <v>0.1479591836734695</v>
      </c>
      <c r="E65" s="39">
        <f t="shared" si="0"/>
        <v>1.408174325881456E-5</v>
      </c>
      <c r="K65" s="34" t="s">
        <v>128</v>
      </c>
      <c r="L65" s="31" t="s">
        <v>129</v>
      </c>
      <c r="M65" s="3">
        <v>163737</v>
      </c>
      <c r="N65" s="3">
        <v>308949</v>
      </c>
      <c r="O65" s="3">
        <v>301940</v>
      </c>
      <c r="P65" s="3"/>
      <c r="Q65" s="3">
        <v>2363667</v>
      </c>
      <c r="R65" s="3">
        <v>3986669</v>
      </c>
      <c r="S65" s="26">
        <v>3683757</v>
      </c>
      <c r="W65" s="34" t="s">
        <v>323</v>
      </c>
      <c r="X65" s="31" t="s">
        <v>324</v>
      </c>
      <c r="Y65" s="3">
        <v>618121</v>
      </c>
      <c r="Z65" s="3">
        <v>719853</v>
      </c>
      <c r="AA65" s="3">
        <v>1032714</v>
      </c>
      <c r="AB65" s="3"/>
      <c r="AC65" s="3">
        <v>3103782</v>
      </c>
      <c r="AD65" s="3">
        <v>4006997</v>
      </c>
      <c r="AE65" s="26">
        <v>5411890</v>
      </c>
      <c r="AH65" s="24">
        <f t="shared" si="1"/>
        <v>2.3949998646670646E-3</v>
      </c>
      <c r="AI65" s="24"/>
      <c r="AJ65" s="24"/>
      <c r="AK65" s="24">
        <f t="shared" si="2"/>
        <v>0.19082316898532675</v>
      </c>
    </row>
    <row r="66" spans="2:37" ht="15" customHeight="1" x14ac:dyDescent="0.25">
      <c r="B66" s="37">
        <v>0.25</v>
      </c>
      <c r="C66" s="39">
        <f>SUM(A66:B66)*O66/$S$4</f>
        <v>2.2313951924116943E-5</v>
      </c>
      <c r="D66" s="39">
        <f t="shared" si="3"/>
        <v>0.1479591836734695</v>
      </c>
      <c r="E66" s="39">
        <f t="shared" si="0"/>
        <v>1.3206216444885549E-5</v>
      </c>
      <c r="K66" s="33" t="s">
        <v>130</v>
      </c>
      <c r="L66" s="30" t="s">
        <v>131</v>
      </c>
      <c r="M66" s="4">
        <v>237635</v>
      </c>
      <c r="N66" s="4">
        <v>303968</v>
      </c>
      <c r="O66" s="4">
        <v>283167</v>
      </c>
      <c r="P66" s="4"/>
      <c r="Q66" s="4">
        <v>3992509</v>
      </c>
      <c r="R66" s="4">
        <v>4842622</v>
      </c>
      <c r="S66" s="18">
        <v>4047522</v>
      </c>
      <c r="W66" s="33" t="s">
        <v>325</v>
      </c>
      <c r="X66" s="30" t="s">
        <v>326</v>
      </c>
      <c r="Y66" s="4">
        <v>1115443</v>
      </c>
      <c r="Z66" s="4">
        <v>1166683</v>
      </c>
      <c r="AA66" s="4">
        <v>1029555</v>
      </c>
      <c r="AB66" s="4"/>
      <c r="AC66" s="4">
        <v>1828684</v>
      </c>
      <c r="AD66" s="4">
        <v>2038485</v>
      </c>
      <c r="AE66" s="18">
        <v>1515830</v>
      </c>
      <c r="AH66" s="24">
        <f t="shared" si="1"/>
        <v>2.3876737273507472E-3</v>
      </c>
      <c r="AI66" s="24"/>
      <c r="AJ66" s="24"/>
      <c r="AK66" s="24">
        <f t="shared" si="2"/>
        <v>0.67920215327576317</v>
      </c>
    </row>
    <row r="67" spans="2:37" ht="15" customHeight="1" x14ac:dyDescent="0.25">
      <c r="B67" s="37">
        <v>0.25</v>
      </c>
      <c r="C67" s="39">
        <f>SUM(A67:B67)*O67/$S$4</f>
        <v>2.1749103592948162E-5</v>
      </c>
      <c r="D67" s="39">
        <f t="shared" si="3"/>
        <v>0.1479591836734695</v>
      </c>
      <c r="E67" s="39">
        <f t="shared" si="0"/>
        <v>1.2871918452969329E-5</v>
      </c>
      <c r="K67" s="34" t="s">
        <v>132</v>
      </c>
      <c r="L67" s="31" t="s">
        <v>133</v>
      </c>
      <c r="M67" s="3">
        <v>219404</v>
      </c>
      <c r="N67" s="3">
        <v>267965</v>
      </c>
      <c r="O67" s="3">
        <v>275999</v>
      </c>
      <c r="P67" s="3"/>
      <c r="Q67" s="3">
        <v>3298274</v>
      </c>
      <c r="R67" s="3">
        <v>3858466</v>
      </c>
      <c r="S67" s="26">
        <v>3966288</v>
      </c>
      <c r="W67" s="34" t="s">
        <v>327</v>
      </c>
      <c r="X67" s="31" t="s">
        <v>328</v>
      </c>
      <c r="Y67" s="3">
        <v>888362</v>
      </c>
      <c r="Z67" s="3">
        <v>969931</v>
      </c>
      <c r="AA67" s="3">
        <v>1014758</v>
      </c>
      <c r="AB67" s="3"/>
      <c r="AC67" s="3">
        <v>111510872</v>
      </c>
      <c r="AD67" s="3">
        <v>126687473</v>
      </c>
      <c r="AE67" s="26">
        <v>118366602</v>
      </c>
      <c r="AH67" s="24">
        <f t="shared" si="1"/>
        <v>2.3533575342929614E-3</v>
      </c>
      <c r="AI67" s="24"/>
      <c r="AJ67" s="24"/>
      <c r="AK67" s="24">
        <f t="shared" si="2"/>
        <v>8.5730094710330541E-3</v>
      </c>
    </row>
    <row r="68" spans="2:37" ht="15" customHeight="1" x14ac:dyDescent="0.25">
      <c r="B68" s="37">
        <v>0.25</v>
      </c>
      <c r="C68" s="39">
        <f>SUM(A68:B68)*O68/$S$4</f>
        <v>1.6924331163752995E-5</v>
      </c>
      <c r="D68" s="39">
        <f t="shared" si="3"/>
        <v>0.1479591836734695</v>
      </c>
      <c r="E68" s="39">
        <f t="shared" si="0"/>
        <v>1.0016440892833412E-5</v>
      </c>
      <c r="K68" s="33" t="s">
        <v>134</v>
      </c>
      <c r="L68" s="30" t="s">
        <v>135</v>
      </c>
      <c r="M68" s="4">
        <v>217024</v>
      </c>
      <c r="N68" s="4">
        <v>195225</v>
      </c>
      <c r="O68" s="4">
        <v>214772</v>
      </c>
      <c r="P68" s="4"/>
      <c r="Q68" s="4">
        <v>3354314</v>
      </c>
      <c r="R68" s="4">
        <v>4202133</v>
      </c>
      <c r="S68" s="18">
        <v>4394088</v>
      </c>
      <c r="W68" s="33" t="s">
        <v>329</v>
      </c>
      <c r="X68" s="30" t="s">
        <v>330</v>
      </c>
      <c r="Y68" s="4">
        <v>909207</v>
      </c>
      <c r="Z68" s="4">
        <v>1037469</v>
      </c>
      <c r="AA68" s="4">
        <v>1003295</v>
      </c>
      <c r="AB68" s="4"/>
      <c r="AC68" s="4">
        <v>3330560</v>
      </c>
      <c r="AD68" s="4">
        <v>3853342</v>
      </c>
      <c r="AE68" s="18">
        <v>3362132</v>
      </c>
      <c r="AH68" s="24">
        <f t="shared" si="1"/>
        <v>2.3267733266142828E-3</v>
      </c>
      <c r="AI68" s="24"/>
      <c r="AJ68" s="24"/>
      <c r="AK68" s="24">
        <f t="shared" si="2"/>
        <v>0.29841035390639037</v>
      </c>
    </row>
    <row r="69" spans="2:37" ht="15" customHeight="1" x14ac:dyDescent="0.25">
      <c r="B69" s="37">
        <v>0.25</v>
      </c>
      <c r="C69" s="39">
        <f>SUM(A69:B69)*O69/$S$4</f>
        <v>1.5574621033136521E-5</v>
      </c>
      <c r="D69" s="39">
        <f t="shared" si="3"/>
        <v>0.1479591836734695</v>
      </c>
      <c r="E69" s="39">
        <f t="shared" si="0"/>
        <v>9.2176328563461106E-6</v>
      </c>
      <c r="K69" s="34" t="s">
        <v>136</v>
      </c>
      <c r="L69" s="31" t="s">
        <v>137</v>
      </c>
      <c r="M69" s="3">
        <v>213684</v>
      </c>
      <c r="N69" s="3">
        <v>198367</v>
      </c>
      <c r="O69" s="3">
        <v>197644</v>
      </c>
      <c r="P69" s="3"/>
      <c r="Q69" s="3">
        <v>5569831</v>
      </c>
      <c r="R69" s="3">
        <v>4791362</v>
      </c>
      <c r="S69" s="26">
        <v>4380573</v>
      </c>
      <c r="W69" s="34" t="s">
        <v>331</v>
      </c>
      <c r="X69" s="31" t="s">
        <v>332</v>
      </c>
      <c r="Y69" s="3">
        <v>792875</v>
      </c>
      <c r="Z69" s="3">
        <v>946305</v>
      </c>
      <c r="AA69" s="3">
        <v>992569</v>
      </c>
      <c r="AB69" s="3"/>
      <c r="AC69" s="3">
        <v>8734674</v>
      </c>
      <c r="AD69" s="3">
        <v>10028394</v>
      </c>
      <c r="AE69" s="26">
        <v>8514619</v>
      </c>
      <c r="AH69" s="24">
        <f t="shared" si="1"/>
        <v>2.3018983190628999E-3</v>
      </c>
      <c r="AI69" s="24"/>
      <c r="AJ69" s="24"/>
      <c r="AK69" s="24">
        <f t="shared" si="2"/>
        <v>0.11657233283133397</v>
      </c>
    </row>
    <row r="70" spans="2:37" ht="15" customHeight="1" x14ac:dyDescent="0.25">
      <c r="B70" s="37">
        <v>0.25</v>
      </c>
      <c r="C70" s="39">
        <f>SUM(A70:B70)*O70/$S$4</f>
        <v>1.4777702621709361E-5</v>
      </c>
      <c r="D70" s="39">
        <f t="shared" si="3"/>
        <v>0.1479591836734695</v>
      </c>
      <c r="E70" s="39">
        <f t="shared" ref="E70:E101" si="4">SUM(D70)*O70/$S$4</f>
        <v>8.7459872659096275E-6</v>
      </c>
      <c r="K70" s="33" t="s">
        <v>138</v>
      </c>
      <c r="L70" s="30" t="s">
        <v>139</v>
      </c>
      <c r="M70" s="4">
        <v>197518</v>
      </c>
      <c r="N70" s="4">
        <v>211649</v>
      </c>
      <c r="O70" s="4">
        <v>187531</v>
      </c>
      <c r="P70" s="4"/>
      <c r="Q70" s="4">
        <v>3398784</v>
      </c>
      <c r="R70" s="4">
        <v>3301695</v>
      </c>
      <c r="S70" s="18">
        <v>2786665</v>
      </c>
      <c r="W70" s="33" t="s">
        <v>333</v>
      </c>
      <c r="X70" s="30" t="s">
        <v>334</v>
      </c>
      <c r="Y70" s="4">
        <v>764558</v>
      </c>
      <c r="Z70" s="4">
        <v>876483</v>
      </c>
      <c r="AA70" s="4">
        <v>986326</v>
      </c>
      <c r="AB70" s="4"/>
      <c r="AC70" s="4">
        <v>6687663</v>
      </c>
      <c r="AD70" s="4">
        <v>5370521</v>
      </c>
      <c r="AE70" s="18">
        <v>6037107</v>
      </c>
      <c r="AH70" s="24">
        <f t="shared" ref="AH70:AH133" si="5">+AA70/$AA$4</f>
        <v>2.2874199793143186E-3</v>
      </c>
      <c r="AI70" s="24"/>
      <c r="AJ70" s="24"/>
      <c r="AK70" s="24">
        <f t="shared" ref="AK70:AK133" si="6">+AA70/AE70</f>
        <v>0.16337726000218317</v>
      </c>
    </row>
    <row r="71" spans="2:37" ht="15" customHeight="1" x14ac:dyDescent="0.25">
      <c r="B71" s="37">
        <v>0.25</v>
      </c>
      <c r="C71" s="39">
        <f>SUM(A71:B71)*O71/$S$4</f>
        <v>1.4387793366321089E-5</v>
      </c>
      <c r="D71" s="39">
        <f t="shared" ref="D71:D101" si="7">(((1+SUM(A71:B71))*1)*(1/(1+$E$2)))-1</f>
        <v>0.1479591836734695</v>
      </c>
      <c r="E71" s="39">
        <f t="shared" si="4"/>
        <v>8.5152246453737115E-6</v>
      </c>
      <c r="K71" s="34" t="s">
        <v>140</v>
      </c>
      <c r="L71" s="31" t="s">
        <v>141</v>
      </c>
      <c r="M71" s="3">
        <v>137089</v>
      </c>
      <c r="N71" s="3">
        <v>133827</v>
      </c>
      <c r="O71" s="3">
        <v>182583</v>
      </c>
      <c r="P71" s="3"/>
      <c r="Q71" s="3">
        <v>1279439</v>
      </c>
      <c r="R71" s="3">
        <v>1461142</v>
      </c>
      <c r="S71" s="26">
        <v>1188316</v>
      </c>
      <c r="W71" s="34" t="s">
        <v>335</v>
      </c>
      <c r="X71" s="31" t="s">
        <v>336</v>
      </c>
      <c r="Y71" s="3">
        <v>964506</v>
      </c>
      <c r="Z71" s="3">
        <v>1121612</v>
      </c>
      <c r="AA71" s="3">
        <v>895323</v>
      </c>
      <c r="AB71" s="3"/>
      <c r="AC71" s="3">
        <v>1574271</v>
      </c>
      <c r="AD71" s="3">
        <v>1838868</v>
      </c>
      <c r="AE71" s="26">
        <v>1376009</v>
      </c>
      <c r="AH71" s="24">
        <f t="shared" si="5"/>
        <v>2.076372029267842E-3</v>
      </c>
      <c r="AI71" s="24"/>
      <c r="AJ71" s="24"/>
      <c r="AK71" s="24">
        <f t="shared" si="6"/>
        <v>0.65066652907066747</v>
      </c>
    </row>
    <row r="72" spans="2:37" ht="15" customHeight="1" x14ac:dyDescent="0.25">
      <c r="B72" s="37">
        <v>0.25</v>
      </c>
      <c r="C72" s="39">
        <f>SUM(A72:B72)*O72/$S$4</f>
        <v>1.2661885421391033E-5</v>
      </c>
      <c r="D72" s="39">
        <f t="shared" si="7"/>
        <v>0.1479591836734695</v>
      </c>
      <c r="E72" s="39">
        <f t="shared" si="4"/>
        <v>7.4937689228640861E-6</v>
      </c>
      <c r="K72" s="33" t="s">
        <v>142</v>
      </c>
      <c r="L72" s="30" t="s">
        <v>143</v>
      </c>
      <c r="M72" s="4">
        <v>93110</v>
      </c>
      <c r="N72" s="4">
        <v>123568</v>
      </c>
      <c r="O72" s="4">
        <v>160681</v>
      </c>
      <c r="P72" s="4"/>
      <c r="Q72" s="4">
        <v>8377261</v>
      </c>
      <c r="R72" s="4">
        <v>10349607</v>
      </c>
      <c r="S72" s="18">
        <v>10460361</v>
      </c>
      <c r="W72" s="33" t="s">
        <v>337</v>
      </c>
      <c r="X72" s="30" t="s">
        <v>338</v>
      </c>
      <c r="Y72" s="4">
        <v>611248</v>
      </c>
      <c r="Z72" s="4">
        <v>784132</v>
      </c>
      <c r="AA72" s="4">
        <v>888077</v>
      </c>
      <c r="AB72" s="4"/>
      <c r="AC72" s="4">
        <v>6462704</v>
      </c>
      <c r="AD72" s="4">
        <v>7634669</v>
      </c>
      <c r="AE72" s="18">
        <v>7525666</v>
      </c>
      <c r="AH72" s="24">
        <f t="shared" si="5"/>
        <v>2.0595676003365235E-3</v>
      </c>
      <c r="AI72" s="24"/>
      <c r="AJ72" s="24"/>
      <c r="AK72" s="24">
        <f t="shared" si="6"/>
        <v>0.1180064329190267</v>
      </c>
    </row>
    <row r="73" spans="2:37" ht="15" customHeight="1" x14ac:dyDescent="0.25">
      <c r="B73" s="37">
        <v>0.25</v>
      </c>
      <c r="C73" s="39">
        <f>SUM(A73:B73)*O73/$S$4</f>
        <v>1.1888528624224401E-5</v>
      </c>
      <c r="D73" s="39">
        <f t="shared" si="7"/>
        <v>0.1479591836734695</v>
      </c>
      <c r="E73" s="39">
        <f t="shared" si="4"/>
        <v>7.0360679612756707E-6</v>
      </c>
      <c r="K73" s="34" t="s">
        <v>144</v>
      </c>
      <c r="L73" s="31" t="s">
        <v>145</v>
      </c>
      <c r="M73" s="3">
        <v>162515</v>
      </c>
      <c r="N73" s="3">
        <v>174046</v>
      </c>
      <c r="O73" s="3">
        <v>150867</v>
      </c>
      <c r="P73" s="3"/>
      <c r="Q73" s="3">
        <v>1192682</v>
      </c>
      <c r="R73" s="3">
        <v>1390170</v>
      </c>
      <c r="S73" s="26">
        <v>1243411</v>
      </c>
      <c r="W73" s="34" t="s">
        <v>339</v>
      </c>
      <c r="X73" s="31" t="s">
        <v>340</v>
      </c>
      <c r="Y73" s="3">
        <v>743576</v>
      </c>
      <c r="Z73" s="3">
        <v>860346</v>
      </c>
      <c r="AA73" s="3">
        <v>885463</v>
      </c>
      <c r="AB73" s="3"/>
      <c r="AC73" s="3">
        <v>2613758</v>
      </c>
      <c r="AD73" s="3">
        <v>3006908</v>
      </c>
      <c r="AE73" s="26">
        <v>2679743</v>
      </c>
      <c r="AH73" s="24">
        <f t="shared" si="5"/>
        <v>2.0535053898443258E-3</v>
      </c>
      <c r="AI73" s="24"/>
      <c r="AJ73" s="24"/>
      <c r="AK73" s="24">
        <f t="shared" si="6"/>
        <v>0.3304283283882074</v>
      </c>
    </row>
    <row r="74" spans="2:37" ht="15" customHeight="1" x14ac:dyDescent="0.25">
      <c r="B74" s="37">
        <v>0.25</v>
      </c>
      <c r="C74" s="39">
        <f>SUM(A74:B74)*O74/$S$4</f>
        <v>1.1653227687161067E-5</v>
      </c>
      <c r="D74" s="39">
        <f t="shared" si="7"/>
        <v>0.1479591836734695</v>
      </c>
      <c r="E74" s="39">
        <f t="shared" si="4"/>
        <v>6.8968082230136978E-6</v>
      </c>
      <c r="K74" s="33" t="s">
        <v>146</v>
      </c>
      <c r="L74" s="30" t="s">
        <v>147</v>
      </c>
      <c r="M74" s="4">
        <v>194325</v>
      </c>
      <c r="N74" s="4">
        <v>149833</v>
      </c>
      <c r="O74" s="4">
        <v>147881</v>
      </c>
      <c r="P74" s="4"/>
      <c r="Q74" s="4">
        <v>2248430</v>
      </c>
      <c r="R74" s="4">
        <v>2722721</v>
      </c>
      <c r="S74" s="18">
        <v>2021513</v>
      </c>
      <c r="W74" s="33" t="s">
        <v>341</v>
      </c>
      <c r="X74" s="30" t="s">
        <v>342</v>
      </c>
      <c r="Y74" s="4">
        <v>788906</v>
      </c>
      <c r="Z74" s="4">
        <v>902919</v>
      </c>
      <c r="AA74" s="4">
        <v>883106</v>
      </c>
      <c r="AB74" s="4"/>
      <c r="AC74" s="4">
        <v>2400986</v>
      </c>
      <c r="AD74" s="4">
        <v>2249007</v>
      </c>
      <c r="AE74" s="18">
        <v>2167746</v>
      </c>
      <c r="AH74" s="24">
        <f t="shared" si="5"/>
        <v>2.0480391962214833E-3</v>
      </c>
      <c r="AI74" s="24"/>
      <c r="AJ74" s="24"/>
      <c r="AK74" s="24">
        <f t="shared" si="6"/>
        <v>0.40738444448749994</v>
      </c>
    </row>
    <row r="75" spans="2:37" ht="15" customHeight="1" x14ac:dyDescent="0.25">
      <c r="B75" s="37">
        <v>0.25</v>
      </c>
      <c r="C75" s="39">
        <f>SUM(A75:B75)*O75/$S$4</f>
        <v>1.0747405760991264E-5</v>
      </c>
      <c r="D75" s="39">
        <f t="shared" si="7"/>
        <v>0.1479591836734695</v>
      </c>
      <c r="E75" s="39">
        <f t="shared" si="4"/>
        <v>6.3607095320152434E-6</v>
      </c>
      <c r="K75" s="34" t="s">
        <v>148</v>
      </c>
      <c r="L75" s="31" t="s">
        <v>149</v>
      </c>
      <c r="M75" s="3">
        <v>119928</v>
      </c>
      <c r="N75" s="3">
        <v>115526</v>
      </c>
      <c r="O75" s="3">
        <v>136386</v>
      </c>
      <c r="P75" s="3"/>
      <c r="Q75" s="3">
        <v>2617244</v>
      </c>
      <c r="R75" s="3">
        <v>2855604</v>
      </c>
      <c r="S75" s="26">
        <v>2992003</v>
      </c>
      <c r="W75" s="34" t="s">
        <v>343</v>
      </c>
      <c r="X75" s="31" t="s">
        <v>344</v>
      </c>
      <c r="Y75" s="3">
        <v>818718</v>
      </c>
      <c r="Z75" s="3">
        <v>995625</v>
      </c>
      <c r="AA75" s="3">
        <v>854493</v>
      </c>
      <c r="AB75" s="3"/>
      <c r="AC75" s="3">
        <v>31937376</v>
      </c>
      <c r="AD75" s="3">
        <v>35101332</v>
      </c>
      <c r="AE75" s="26">
        <v>37909230</v>
      </c>
      <c r="AH75" s="24">
        <f t="shared" si="5"/>
        <v>1.9816818783893256E-3</v>
      </c>
      <c r="AI75" s="24"/>
      <c r="AJ75" s="24"/>
      <c r="AK75" s="24">
        <f t="shared" si="6"/>
        <v>2.2540500031258879E-2</v>
      </c>
    </row>
    <row r="76" spans="2:37" ht="15" customHeight="1" x14ac:dyDescent="0.25">
      <c r="B76" s="37">
        <v>0.25</v>
      </c>
      <c r="C76" s="39">
        <f>SUM(A76:B76)*O76/$S$4</f>
        <v>9.9757037929198543E-6</v>
      </c>
      <c r="D76" s="39">
        <f t="shared" si="7"/>
        <v>0.1479591836734695</v>
      </c>
      <c r="E76" s="39">
        <f t="shared" si="4"/>
        <v>5.9039879590750198E-6</v>
      </c>
      <c r="K76" s="33" t="s">
        <v>150</v>
      </c>
      <c r="L76" s="30" t="s">
        <v>151</v>
      </c>
      <c r="M76" s="4">
        <v>148730</v>
      </c>
      <c r="N76" s="4">
        <v>148142</v>
      </c>
      <c r="O76" s="4">
        <v>126593</v>
      </c>
      <c r="P76" s="4"/>
      <c r="Q76" s="4">
        <v>52249668</v>
      </c>
      <c r="R76" s="4">
        <v>60784841</v>
      </c>
      <c r="S76" s="18">
        <v>45244512</v>
      </c>
      <c r="W76" s="33" t="s">
        <v>345</v>
      </c>
      <c r="X76" s="30" t="s">
        <v>346</v>
      </c>
      <c r="Y76" s="4">
        <v>615510</v>
      </c>
      <c r="Z76" s="4">
        <v>709281</v>
      </c>
      <c r="AA76" s="4">
        <v>827195</v>
      </c>
      <c r="AB76" s="4"/>
      <c r="AC76" s="4">
        <v>24809956</v>
      </c>
      <c r="AD76" s="4">
        <v>29930958</v>
      </c>
      <c r="AE76" s="18">
        <v>30330727</v>
      </c>
      <c r="AH76" s="24">
        <f t="shared" si="5"/>
        <v>1.918374218857566E-3</v>
      </c>
      <c r="AI76" s="24"/>
      <c r="AJ76" s="24"/>
      <c r="AK76" s="24">
        <f t="shared" si="6"/>
        <v>2.7272508172982466E-2</v>
      </c>
    </row>
    <row r="77" spans="2:37" ht="15" customHeight="1" x14ac:dyDescent="0.25">
      <c r="B77" s="37">
        <v>0.25</v>
      </c>
      <c r="C77" s="39">
        <f>SUM(A77:B77)*O77/$S$4</f>
        <v>9.744579329287315E-6</v>
      </c>
      <c r="D77" s="39">
        <f t="shared" si="7"/>
        <v>0.1479591836734695</v>
      </c>
      <c r="E77" s="39">
        <f t="shared" si="4"/>
        <v>5.7672000112108644E-6</v>
      </c>
      <c r="K77" s="34" t="s">
        <v>152</v>
      </c>
      <c r="L77" s="31" t="s">
        <v>153</v>
      </c>
      <c r="M77" s="3">
        <v>128078</v>
      </c>
      <c r="N77" s="3">
        <v>126269</v>
      </c>
      <c r="O77" s="3">
        <v>123660</v>
      </c>
      <c r="P77" s="3"/>
      <c r="Q77" s="3">
        <v>22017576</v>
      </c>
      <c r="R77" s="3">
        <v>20880022</v>
      </c>
      <c r="S77" s="26">
        <v>16829265</v>
      </c>
      <c r="W77" s="34" t="s">
        <v>347</v>
      </c>
      <c r="X77" s="31" t="s">
        <v>348</v>
      </c>
      <c r="Y77" s="3">
        <v>592891</v>
      </c>
      <c r="Z77" s="3">
        <v>731509</v>
      </c>
      <c r="AA77" s="3">
        <v>825331</v>
      </c>
      <c r="AB77" s="3"/>
      <c r="AC77" s="3">
        <v>5190943</v>
      </c>
      <c r="AD77" s="3">
        <v>7011638</v>
      </c>
      <c r="AE77" s="26">
        <v>7018522</v>
      </c>
      <c r="AH77" s="24">
        <f t="shared" si="5"/>
        <v>1.9140513572058994E-3</v>
      </c>
      <c r="AI77" s="24"/>
      <c r="AJ77" s="24"/>
      <c r="AK77" s="24">
        <f t="shared" si="6"/>
        <v>0.11759327676111865</v>
      </c>
    </row>
    <row r="78" spans="2:37" ht="15" customHeight="1" x14ac:dyDescent="0.25">
      <c r="B78" s="37">
        <v>0.25</v>
      </c>
      <c r="C78" s="39">
        <f>SUM(A78:B78)*O78/$S$4</f>
        <v>9.0015610655330692E-6</v>
      </c>
      <c r="D78" s="39">
        <f t="shared" si="7"/>
        <v>0.1479591836734695</v>
      </c>
      <c r="E78" s="39">
        <f t="shared" si="4"/>
        <v>5.3274545081726363E-6</v>
      </c>
      <c r="K78" s="33" t="s">
        <v>154</v>
      </c>
      <c r="L78" s="30" t="s">
        <v>155</v>
      </c>
      <c r="M78" s="4">
        <v>78941</v>
      </c>
      <c r="N78" s="4">
        <v>107380</v>
      </c>
      <c r="O78" s="4">
        <v>114231</v>
      </c>
      <c r="P78" s="4"/>
      <c r="Q78" s="4">
        <v>13929584</v>
      </c>
      <c r="R78" s="4">
        <v>17447423</v>
      </c>
      <c r="S78" s="18">
        <v>13924379</v>
      </c>
      <c r="W78" s="33" t="s">
        <v>349</v>
      </c>
      <c r="X78" s="30" t="s">
        <v>350</v>
      </c>
      <c r="Y78" s="4">
        <v>565140</v>
      </c>
      <c r="Z78" s="4">
        <v>714979</v>
      </c>
      <c r="AA78" s="4">
        <v>818328</v>
      </c>
      <c r="AB78" s="4"/>
      <c r="AC78" s="4">
        <v>10020542</v>
      </c>
      <c r="AD78" s="4">
        <v>11012191</v>
      </c>
      <c r="AE78" s="18">
        <v>10917847</v>
      </c>
      <c r="AH78" s="24">
        <f t="shared" si="5"/>
        <v>1.8978104772989131E-3</v>
      </c>
      <c r="AI78" s="24"/>
      <c r="AJ78" s="24"/>
      <c r="AK78" s="24">
        <f t="shared" si="6"/>
        <v>7.4953239407000299E-2</v>
      </c>
    </row>
    <row r="79" spans="2:37" ht="15" customHeight="1" x14ac:dyDescent="0.25">
      <c r="B79" s="37">
        <v>0.25</v>
      </c>
      <c r="C79" s="39">
        <f>SUM(A79:B79)*O79/$S$4</f>
        <v>4.5205990812164439E-6</v>
      </c>
      <c r="D79" s="39">
        <f t="shared" si="7"/>
        <v>0.1479591836734695</v>
      </c>
      <c r="E79" s="39">
        <f t="shared" si="4"/>
        <v>2.6754565990872849E-6</v>
      </c>
      <c r="K79" s="34" t="s">
        <v>156</v>
      </c>
      <c r="L79" s="31" t="s">
        <v>157</v>
      </c>
      <c r="M79" s="3">
        <v>46901</v>
      </c>
      <c r="N79" s="3">
        <v>53371</v>
      </c>
      <c r="O79" s="3">
        <v>57367</v>
      </c>
      <c r="P79" s="3"/>
      <c r="Q79" s="3">
        <v>1938252</v>
      </c>
      <c r="R79" s="3">
        <v>2142624</v>
      </c>
      <c r="S79" s="26">
        <v>1713090</v>
      </c>
      <c r="W79" s="34" t="s">
        <v>351</v>
      </c>
      <c r="X79" s="31" t="s">
        <v>352</v>
      </c>
      <c r="Y79" s="3">
        <v>733870</v>
      </c>
      <c r="Z79" s="3">
        <v>754262</v>
      </c>
      <c r="AA79" s="3">
        <v>817315</v>
      </c>
      <c r="AB79" s="3"/>
      <c r="AC79" s="3">
        <v>1494076</v>
      </c>
      <c r="AD79" s="3">
        <v>1704708</v>
      </c>
      <c r="AE79" s="26">
        <v>1719739</v>
      </c>
      <c r="AH79" s="24">
        <f t="shared" si="5"/>
        <v>1.8954611967983022E-3</v>
      </c>
      <c r="AI79" s="24"/>
      <c r="AJ79" s="24"/>
      <c r="AK79" s="24">
        <f t="shared" si="6"/>
        <v>0.47525525675698466</v>
      </c>
    </row>
    <row r="80" spans="2:37" ht="15" customHeight="1" x14ac:dyDescent="0.25">
      <c r="B80" s="37">
        <v>0.25</v>
      </c>
      <c r="C80" s="39">
        <f>SUM(A80:B80)*O80/$S$4</f>
        <v>4.312957430458947E-6</v>
      </c>
      <c r="D80" s="39">
        <f t="shared" si="7"/>
        <v>0.1479591836734695</v>
      </c>
      <c r="E80" s="39">
        <f t="shared" si="4"/>
        <v>2.5525666425165214E-6</v>
      </c>
      <c r="K80" s="33" t="s">
        <v>158</v>
      </c>
      <c r="L80" s="30" t="s">
        <v>159</v>
      </c>
      <c r="M80" s="4">
        <v>54892</v>
      </c>
      <c r="N80" s="4">
        <v>57714</v>
      </c>
      <c r="O80" s="4">
        <v>54732</v>
      </c>
      <c r="P80" s="4"/>
      <c r="Q80" s="4">
        <v>1092254</v>
      </c>
      <c r="R80" s="4">
        <v>1248161</v>
      </c>
      <c r="S80" s="18">
        <v>886594</v>
      </c>
      <c r="W80" s="33" t="s">
        <v>353</v>
      </c>
      <c r="X80" s="30" t="s">
        <v>354</v>
      </c>
      <c r="Y80" s="4">
        <v>779110</v>
      </c>
      <c r="Z80" s="4">
        <v>834959</v>
      </c>
      <c r="AA80" s="4">
        <v>812216</v>
      </c>
      <c r="AB80" s="4"/>
      <c r="AC80" s="4">
        <v>1817057</v>
      </c>
      <c r="AD80" s="4">
        <v>2086096</v>
      </c>
      <c r="AE80" s="18">
        <v>1909290</v>
      </c>
      <c r="AH80" s="24">
        <f t="shared" si="5"/>
        <v>1.8836359438144778E-3</v>
      </c>
      <c r="AI80" s="24"/>
      <c r="AJ80" s="24"/>
      <c r="AK80" s="24">
        <f t="shared" si="6"/>
        <v>0.42540211282728135</v>
      </c>
    </row>
    <row r="81" spans="2:37" ht="15" customHeight="1" x14ac:dyDescent="0.25">
      <c r="B81" s="37">
        <v>0.25</v>
      </c>
      <c r="C81" s="39">
        <f>SUM(A81:B81)*O81/$S$4</f>
        <v>4.1123291030097678E-6</v>
      </c>
      <c r="D81" s="39">
        <f t="shared" si="7"/>
        <v>0.1479591836734695</v>
      </c>
      <c r="E81" s="39">
        <f t="shared" si="4"/>
        <v>2.4338274283119049E-6</v>
      </c>
      <c r="K81" s="34" t="s">
        <v>160</v>
      </c>
      <c r="L81" s="31" t="s">
        <v>161</v>
      </c>
      <c r="M81" s="3">
        <v>48046</v>
      </c>
      <c r="N81" s="3">
        <v>52352</v>
      </c>
      <c r="O81" s="3">
        <v>52186</v>
      </c>
      <c r="P81" s="3"/>
      <c r="Q81" s="3">
        <v>28407913</v>
      </c>
      <c r="R81" s="3">
        <v>37966586</v>
      </c>
      <c r="S81" s="26">
        <v>26791727</v>
      </c>
      <c r="W81" s="34" t="s">
        <v>355</v>
      </c>
      <c r="X81" s="31" t="s">
        <v>356</v>
      </c>
      <c r="Y81" s="3">
        <v>740162</v>
      </c>
      <c r="Z81" s="3">
        <v>815117</v>
      </c>
      <c r="AA81" s="3">
        <v>809890</v>
      </c>
      <c r="AB81" s="3"/>
      <c r="AC81" s="3">
        <v>4278787</v>
      </c>
      <c r="AD81" s="3">
        <v>4337592</v>
      </c>
      <c r="AE81" s="26">
        <v>4496213</v>
      </c>
      <c r="AH81" s="24">
        <f t="shared" si="5"/>
        <v>1.8782416432770437E-3</v>
      </c>
      <c r="AI81" s="24"/>
      <c r="AJ81" s="24"/>
      <c r="AK81" s="24">
        <f t="shared" si="6"/>
        <v>0.18012714255307744</v>
      </c>
    </row>
    <row r="82" spans="2:37" ht="15" customHeight="1" x14ac:dyDescent="0.25">
      <c r="B82" s="37">
        <v>0.25</v>
      </c>
      <c r="C82" s="39">
        <f>SUM(A82:B82)*O82/$S$4</f>
        <v>3.4148580400668431E-6</v>
      </c>
      <c r="D82" s="39">
        <f t="shared" si="7"/>
        <v>0.1479591836734695</v>
      </c>
      <c r="E82" s="39">
        <f t="shared" si="4"/>
        <v>2.0210384318762962E-6</v>
      </c>
      <c r="K82" s="33" t="s">
        <v>162</v>
      </c>
      <c r="L82" s="30" t="s">
        <v>163</v>
      </c>
      <c r="M82" s="4">
        <v>36482</v>
      </c>
      <c r="N82" s="4">
        <v>48256</v>
      </c>
      <c r="O82" s="4">
        <v>43335</v>
      </c>
      <c r="P82" s="4"/>
      <c r="Q82" s="4">
        <v>8353953</v>
      </c>
      <c r="R82" s="4">
        <v>9637024</v>
      </c>
      <c r="S82" s="18">
        <v>7959000</v>
      </c>
      <c r="W82" s="33" t="s">
        <v>357</v>
      </c>
      <c r="X82" s="30" t="s">
        <v>358</v>
      </c>
      <c r="Y82" s="4">
        <v>641767</v>
      </c>
      <c r="Z82" s="4">
        <v>806394</v>
      </c>
      <c r="AA82" s="4">
        <v>808325</v>
      </c>
      <c r="AB82" s="4"/>
      <c r="AC82" s="4">
        <v>11905946</v>
      </c>
      <c r="AD82" s="4">
        <v>11800827</v>
      </c>
      <c r="AE82" s="18">
        <v>9290313</v>
      </c>
      <c r="AH82" s="24">
        <f t="shared" si="5"/>
        <v>1.8746122020298021E-3</v>
      </c>
      <c r="AI82" s="24"/>
      <c r="AJ82" s="24"/>
      <c r="AK82" s="24">
        <f t="shared" si="6"/>
        <v>8.7007294587383655E-2</v>
      </c>
    </row>
    <row r="83" spans="2:37" ht="15" customHeight="1" x14ac:dyDescent="0.25">
      <c r="B83" s="37">
        <v>0.25</v>
      </c>
      <c r="C83" s="39">
        <f>SUM(A83:B83)*O83/$S$4</f>
        <v>3.3202175760972972E-6</v>
      </c>
      <c r="D83" s="39">
        <f t="shared" si="7"/>
        <v>0.1479591836734695</v>
      </c>
      <c r="E83" s="39">
        <f t="shared" si="4"/>
        <v>1.9650267287106469E-6</v>
      </c>
      <c r="K83" s="34" t="s">
        <v>164</v>
      </c>
      <c r="L83" s="31" t="s">
        <v>165</v>
      </c>
      <c r="M83" s="3">
        <v>48209</v>
      </c>
      <c r="N83" s="3">
        <v>43952</v>
      </c>
      <c r="O83" s="3">
        <v>42134</v>
      </c>
      <c r="P83" s="3"/>
      <c r="Q83" s="3">
        <v>1613114</v>
      </c>
      <c r="R83" s="3">
        <v>1975615</v>
      </c>
      <c r="S83" s="26">
        <v>1616084</v>
      </c>
      <c r="W83" s="34" t="s">
        <v>359</v>
      </c>
      <c r="X83" s="31" t="s">
        <v>360</v>
      </c>
      <c r="Y83" s="3">
        <v>688902</v>
      </c>
      <c r="Z83" s="3">
        <v>912851</v>
      </c>
      <c r="AA83" s="3">
        <v>802631</v>
      </c>
      <c r="AB83" s="3"/>
      <c r="AC83" s="3">
        <v>3924249</v>
      </c>
      <c r="AD83" s="3">
        <v>4884826</v>
      </c>
      <c r="AE83" s="26">
        <v>3549612</v>
      </c>
      <c r="AH83" s="24">
        <f t="shared" si="5"/>
        <v>1.8614070656324895E-3</v>
      </c>
      <c r="AI83" s="24"/>
      <c r="AJ83" s="24"/>
      <c r="AK83" s="24">
        <f t="shared" si="6"/>
        <v>0.22611795317347361</v>
      </c>
    </row>
    <row r="84" spans="2:37" ht="15" customHeight="1" x14ac:dyDescent="0.25">
      <c r="B84" s="37">
        <v>0.25</v>
      </c>
      <c r="C84" s="39">
        <f>SUM(A84:B84)*O84/$S$4</f>
        <v>2.7844469561731141E-6</v>
      </c>
      <c r="D84" s="39">
        <f t="shared" si="7"/>
        <v>0.1479591836734695</v>
      </c>
      <c r="E84" s="39">
        <f t="shared" si="4"/>
        <v>1.6479379944698035E-6</v>
      </c>
      <c r="K84" s="33" t="s">
        <v>166</v>
      </c>
      <c r="L84" s="30" t="s">
        <v>167</v>
      </c>
      <c r="M84" s="4">
        <v>53882</v>
      </c>
      <c r="N84" s="4">
        <v>48409</v>
      </c>
      <c r="O84" s="4">
        <v>35335</v>
      </c>
      <c r="P84" s="4"/>
      <c r="Q84" s="4">
        <v>4216539</v>
      </c>
      <c r="R84" s="4">
        <v>3929830</v>
      </c>
      <c r="S84" s="18">
        <v>3428095</v>
      </c>
      <c r="W84" s="33" t="s">
        <v>361</v>
      </c>
      <c r="X84" s="30" t="s">
        <v>362</v>
      </c>
      <c r="Y84" s="4">
        <v>680701</v>
      </c>
      <c r="Z84" s="4">
        <v>1114421</v>
      </c>
      <c r="AA84" s="4">
        <v>796854</v>
      </c>
      <c r="AB84" s="4"/>
      <c r="AC84" s="4">
        <v>1412944</v>
      </c>
      <c r="AD84" s="4">
        <v>2496726</v>
      </c>
      <c r="AE84" s="18">
        <v>1358849</v>
      </c>
      <c r="AH84" s="24">
        <f t="shared" si="5"/>
        <v>1.8480094412968247E-3</v>
      </c>
      <c r="AI84" s="24"/>
      <c r="AJ84" s="24"/>
      <c r="AK84" s="24">
        <f t="shared" si="6"/>
        <v>0.58641835847838875</v>
      </c>
    </row>
    <row r="85" spans="2:37" ht="15" customHeight="1" x14ac:dyDescent="0.25">
      <c r="B85" s="37">
        <v>0.25</v>
      </c>
      <c r="C85" s="39">
        <f>SUM(A85:B85)*O85/$S$4</f>
        <v>2.5535588966970361E-6</v>
      </c>
      <c r="D85" s="39">
        <f t="shared" si="7"/>
        <v>0.1479591836734695</v>
      </c>
      <c r="E85" s="39">
        <f t="shared" si="4"/>
        <v>1.5112899592696753E-6</v>
      </c>
      <c r="K85" s="34" t="s">
        <v>168</v>
      </c>
      <c r="L85" s="31" t="s">
        <v>169</v>
      </c>
      <c r="M85" s="3">
        <v>22376</v>
      </c>
      <c r="N85" s="3">
        <v>24969</v>
      </c>
      <c r="O85" s="3">
        <v>32405</v>
      </c>
      <c r="P85" s="3"/>
      <c r="Q85" s="3">
        <v>856422</v>
      </c>
      <c r="R85" s="3">
        <v>962492</v>
      </c>
      <c r="S85" s="26">
        <v>818585</v>
      </c>
      <c r="W85" s="34" t="s">
        <v>363</v>
      </c>
      <c r="X85" s="31" t="s">
        <v>364</v>
      </c>
      <c r="Y85" s="3">
        <v>826909</v>
      </c>
      <c r="Z85" s="3">
        <v>896235</v>
      </c>
      <c r="AA85" s="3">
        <v>771845</v>
      </c>
      <c r="AB85" s="3"/>
      <c r="AC85" s="3">
        <v>2545915</v>
      </c>
      <c r="AD85" s="3">
        <v>2826925</v>
      </c>
      <c r="AE85" s="26">
        <v>2773051</v>
      </c>
      <c r="AH85" s="24">
        <f t="shared" si="5"/>
        <v>1.7900102744263663E-3</v>
      </c>
      <c r="AI85" s="24"/>
      <c r="AJ85" s="24"/>
      <c r="AK85" s="24">
        <f t="shared" si="6"/>
        <v>0.27833783078637936</v>
      </c>
    </row>
    <row r="86" spans="2:37" ht="15" customHeight="1" x14ac:dyDescent="0.25">
      <c r="B86" s="37">
        <v>0.25</v>
      </c>
      <c r="C86" s="39">
        <f>SUM(A86:B86)*O86/$S$4</f>
        <v>2.3700304698984742E-6</v>
      </c>
      <c r="D86" s="39">
        <f t="shared" si="7"/>
        <v>0.1479591836734695</v>
      </c>
      <c r="E86" s="39">
        <f t="shared" si="4"/>
        <v>1.4026710944297101E-6</v>
      </c>
      <c r="K86" s="33" t="s">
        <v>170</v>
      </c>
      <c r="L86" s="30" t="s">
        <v>171</v>
      </c>
      <c r="M86" s="4">
        <v>32475</v>
      </c>
      <c r="N86" s="4">
        <v>33911</v>
      </c>
      <c r="O86" s="4">
        <v>30076</v>
      </c>
      <c r="P86" s="4"/>
      <c r="Q86" s="4">
        <v>3055448</v>
      </c>
      <c r="R86" s="4">
        <v>4047005</v>
      </c>
      <c r="S86" s="18">
        <v>3147385</v>
      </c>
      <c r="W86" s="33" t="s">
        <v>365</v>
      </c>
      <c r="X86" s="30" t="s">
        <v>366</v>
      </c>
      <c r="Y86" s="4">
        <v>558168</v>
      </c>
      <c r="Z86" s="4">
        <v>613754</v>
      </c>
      <c r="AA86" s="4">
        <v>767196</v>
      </c>
      <c r="AB86" s="4"/>
      <c r="AC86" s="4">
        <v>1562542</v>
      </c>
      <c r="AD86" s="4">
        <v>1754023</v>
      </c>
      <c r="AE86" s="18">
        <v>1848542</v>
      </c>
      <c r="AH86" s="24">
        <f t="shared" si="5"/>
        <v>1.7792286307468604E-3</v>
      </c>
      <c r="AI86" s="24"/>
      <c r="AJ86" s="24"/>
      <c r="AK86" s="24">
        <f t="shared" si="6"/>
        <v>0.41502762717860886</v>
      </c>
    </row>
    <row r="87" spans="2:37" ht="15" customHeight="1" x14ac:dyDescent="0.25">
      <c r="B87" s="37">
        <v>0.25</v>
      </c>
      <c r="C87" s="39">
        <f>SUM(A87:B87)*O87/$S$4</f>
        <v>1.7998236445165962E-6</v>
      </c>
      <c r="D87" s="39">
        <f t="shared" si="7"/>
        <v>0.1479591836734695</v>
      </c>
      <c r="E87" s="39">
        <f t="shared" si="4"/>
        <v>1.0652017487955373E-6</v>
      </c>
      <c r="K87" s="34" t="s">
        <v>172</v>
      </c>
      <c r="L87" s="31" t="s">
        <v>173</v>
      </c>
      <c r="M87" s="3">
        <v>14939</v>
      </c>
      <c r="N87" s="3">
        <v>17800</v>
      </c>
      <c r="O87" s="3">
        <v>22840</v>
      </c>
      <c r="P87" s="3"/>
      <c r="Q87" s="3">
        <v>1840866</v>
      </c>
      <c r="R87" s="3">
        <v>2108440</v>
      </c>
      <c r="S87" s="26">
        <v>1621001</v>
      </c>
      <c r="W87" s="34" t="s">
        <v>367</v>
      </c>
      <c r="X87" s="31" t="s">
        <v>368</v>
      </c>
      <c r="Y87" s="3">
        <v>523063</v>
      </c>
      <c r="Z87" s="3">
        <v>620343</v>
      </c>
      <c r="AA87" s="3">
        <v>765317</v>
      </c>
      <c r="AB87" s="3"/>
      <c r="AC87" s="3">
        <v>971802</v>
      </c>
      <c r="AD87" s="3">
        <v>1447627</v>
      </c>
      <c r="AE87" s="26">
        <v>2899026</v>
      </c>
      <c r="AH87" s="24">
        <f t="shared" si="5"/>
        <v>1.7748709821183832E-3</v>
      </c>
      <c r="AI87" s="24"/>
      <c r="AJ87" s="24"/>
      <c r="AK87" s="24">
        <f t="shared" si="6"/>
        <v>0.26399107838287755</v>
      </c>
    </row>
    <row r="88" spans="2:37" ht="15" customHeight="1" x14ac:dyDescent="0.25">
      <c r="B88" s="37">
        <v>0.25</v>
      </c>
      <c r="C88" s="39">
        <f>SUM(A88:B88)*O88/$S$4</f>
        <v>1.7879246353081021E-6</v>
      </c>
      <c r="D88" s="39">
        <f t="shared" si="7"/>
        <v>0.1479591836734695</v>
      </c>
      <c r="E88" s="39">
        <f t="shared" si="4"/>
        <v>1.0581594780394898E-6</v>
      </c>
      <c r="K88" s="33" t="s">
        <v>174</v>
      </c>
      <c r="L88" s="30" t="s">
        <v>175</v>
      </c>
      <c r="M88" s="4">
        <v>31675</v>
      </c>
      <c r="N88" s="4">
        <v>29963</v>
      </c>
      <c r="O88" s="4">
        <v>22689</v>
      </c>
      <c r="P88" s="4"/>
      <c r="Q88" s="4">
        <v>183546</v>
      </c>
      <c r="R88" s="4">
        <v>213871</v>
      </c>
      <c r="S88" s="18">
        <v>159235</v>
      </c>
      <c r="W88" s="33" t="s">
        <v>369</v>
      </c>
      <c r="X88" s="30" t="s">
        <v>370</v>
      </c>
      <c r="Y88" s="4">
        <v>629939</v>
      </c>
      <c r="Z88" s="4">
        <v>711886</v>
      </c>
      <c r="AA88" s="4">
        <v>764901</v>
      </c>
      <c r="AB88" s="4"/>
      <c r="AC88" s="4">
        <v>1097621</v>
      </c>
      <c r="AD88" s="4">
        <v>1502244</v>
      </c>
      <c r="AE88" s="18">
        <v>1577981</v>
      </c>
      <c r="AH88" s="24">
        <f t="shared" si="5"/>
        <v>1.7739062232948351E-3</v>
      </c>
      <c r="AI88" s="24"/>
      <c r="AJ88" s="24"/>
      <c r="AK88" s="24">
        <f t="shared" si="6"/>
        <v>0.48473397334948898</v>
      </c>
    </row>
    <row r="89" spans="2:37" ht="15" customHeight="1" x14ac:dyDescent="0.25">
      <c r="B89" s="37">
        <v>0.25</v>
      </c>
      <c r="C89" s="39">
        <f>SUM(A89:B89)*O89/$S$4</f>
        <v>1.7317392474560735E-6</v>
      </c>
      <c r="D89" s="39">
        <f t="shared" si="7"/>
        <v>0.1479591836734695</v>
      </c>
      <c r="E89" s="39">
        <f t="shared" si="4"/>
        <v>1.0249069015556361E-6</v>
      </c>
      <c r="K89" s="34" t="s">
        <v>176</v>
      </c>
      <c r="L89" s="31" t="s">
        <v>177</v>
      </c>
      <c r="M89" s="3">
        <v>24825</v>
      </c>
      <c r="N89" s="3">
        <v>32021</v>
      </c>
      <c r="O89" s="3">
        <v>21976</v>
      </c>
      <c r="P89" s="3"/>
      <c r="Q89" s="3">
        <v>1303853</v>
      </c>
      <c r="R89" s="3">
        <v>1303704</v>
      </c>
      <c r="S89" s="26">
        <v>888893</v>
      </c>
      <c r="W89" s="34" t="s">
        <v>371</v>
      </c>
      <c r="X89" s="31" t="s">
        <v>372</v>
      </c>
      <c r="Y89" s="3">
        <v>400932</v>
      </c>
      <c r="Z89" s="3">
        <v>706758</v>
      </c>
      <c r="AA89" s="3">
        <v>764736</v>
      </c>
      <c r="AB89" s="3"/>
      <c r="AC89" s="3">
        <v>404894</v>
      </c>
      <c r="AD89" s="3">
        <v>710962</v>
      </c>
      <c r="AE89" s="26">
        <v>895674</v>
      </c>
      <c r="AH89" s="24">
        <f t="shared" si="5"/>
        <v>1.7735235665499182E-3</v>
      </c>
      <c r="AI89" s="24"/>
      <c r="AJ89" s="24"/>
      <c r="AK89" s="24">
        <f t="shared" si="6"/>
        <v>0.85381064985697919</v>
      </c>
    </row>
    <row r="90" spans="2:37" ht="15" customHeight="1" x14ac:dyDescent="0.25">
      <c r="B90" s="37">
        <v>0.25</v>
      </c>
      <c r="C90" s="39">
        <f>SUM(A90:B90)*O90/$S$4</f>
        <v>1.4932862549732706E-6</v>
      </c>
      <c r="D90" s="39">
        <f t="shared" si="7"/>
        <v>0.1479591836734695</v>
      </c>
      <c r="E90" s="39">
        <f t="shared" si="4"/>
        <v>8.8378166110663021E-7</v>
      </c>
      <c r="K90" s="33" t="s">
        <v>178</v>
      </c>
      <c r="L90" s="30" t="s">
        <v>179</v>
      </c>
      <c r="M90" s="4">
        <v>18184</v>
      </c>
      <c r="N90" s="4">
        <v>21477</v>
      </c>
      <c r="O90" s="4">
        <v>18950</v>
      </c>
      <c r="P90" s="4"/>
      <c r="Q90" s="4">
        <v>260717</v>
      </c>
      <c r="R90" s="4">
        <v>283899</v>
      </c>
      <c r="S90" s="18">
        <v>250767</v>
      </c>
      <c r="W90" s="33" t="s">
        <v>373</v>
      </c>
      <c r="X90" s="30" t="s">
        <v>374</v>
      </c>
      <c r="Y90" s="4">
        <v>690399</v>
      </c>
      <c r="Z90" s="4">
        <v>657504</v>
      </c>
      <c r="AA90" s="4">
        <v>761047</v>
      </c>
      <c r="AB90" s="4"/>
      <c r="AC90" s="4">
        <v>2237697</v>
      </c>
      <c r="AD90" s="4">
        <v>2727976</v>
      </c>
      <c r="AE90" s="18">
        <v>2823269</v>
      </c>
      <c r="AH90" s="24">
        <f t="shared" si="5"/>
        <v>1.7649682893862923E-3</v>
      </c>
      <c r="AI90" s="24"/>
      <c r="AJ90" s="24"/>
      <c r="AK90" s="24">
        <f t="shared" si="6"/>
        <v>0.26956234067671198</v>
      </c>
    </row>
    <row r="91" spans="2:37" ht="15" customHeight="1" x14ac:dyDescent="0.25">
      <c r="B91" s="37">
        <v>0.25</v>
      </c>
      <c r="C91" s="39">
        <f>SUM(A91:B91)*O91/$S$4</f>
        <v>1.2832805626511721E-6</v>
      </c>
      <c r="D91" s="39">
        <f t="shared" si="7"/>
        <v>0.1479591836734695</v>
      </c>
      <c r="E91" s="39">
        <f t="shared" si="4"/>
        <v>7.5949257789559225E-7</v>
      </c>
      <c r="K91" s="34" t="s">
        <v>180</v>
      </c>
      <c r="L91" s="31" t="s">
        <v>181</v>
      </c>
      <c r="M91" s="3">
        <v>14438</v>
      </c>
      <c r="N91" s="3">
        <v>12324</v>
      </c>
      <c r="O91" s="3">
        <v>16285</v>
      </c>
      <c r="P91" s="3"/>
      <c r="Q91" s="3">
        <v>984961</v>
      </c>
      <c r="R91" s="3">
        <v>1026616</v>
      </c>
      <c r="S91" s="26">
        <v>815339</v>
      </c>
      <c r="W91" s="34" t="s">
        <v>375</v>
      </c>
      <c r="X91" s="31" t="s">
        <v>376</v>
      </c>
      <c r="Y91" s="3">
        <v>472925</v>
      </c>
      <c r="Z91" s="3">
        <v>724344</v>
      </c>
      <c r="AA91" s="3">
        <v>754648</v>
      </c>
      <c r="AB91" s="3"/>
      <c r="AC91" s="3">
        <v>1207481</v>
      </c>
      <c r="AD91" s="3">
        <v>1677833</v>
      </c>
      <c r="AE91" s="26">
        <v>1451891</v>
      </c>
      <c r="AH91" s="24">
        <f t="shared" si="5"/>
        <v>1.7501281650788804E-3</v>
      </c>
      <c r="AI91" s="24"/>
      <c r="AJ91" s="24"/>
      <c r="AK91" s="24">
        <f t="shared" si="6"/>
        <v>0.51976904602342733</v>
      </c>
    </row>
    <row r="92" spans="2:37" ht="15" customHeight="1" x14ac:dyDescent="0.25">
      <c r="B92" s="37">
        <v>0.25</v>
      </c>
      <c r="C92" s="39">
        <f>SUM(A92:B92)*O92/$S$4</f>
        <v>9.8596293520979214E-7</v>
      </c>
      <c r="D92" s="39">
        <f t="shared" si="7"/>
        <v>0.1479591836734695</v>
      </c>
      <c r="E92" s="39">
        <f t="shared" si="4"/>
        <v>5.8352908410375492E-7</v>
      </c>
      <c r="K92" s="33" t="s">
        <v>182</v>
      </c>
      <c r="L92" s="30" t="s">
        <v>183</v>
      </c>
      <c r="M92" s="4">
        <v>11931</v>
      </c>
      <c r="N92" s="4">
        <v>13811</v>
      </c>
      <c r="O92" s="4">
        <v>12512</v>
      </c>
      <c r="P92" s="4"/>
      <c r="Q92" s="4">
        <v>1587714</v>
      </c>
      <c r="R92" s="4">
        <v>1662665</v>
      </c>
      <c r="S92" s="18">
        <v>1413439</v>
      </c>
      <c r="W92" s="33" t="s">
        <v>377</v>
      </c>
      <c r="X92" s="30" t="s">
        <v>378</v>
      </c>
      <c r="Y92" s="4">
        <v>691891</v>
      </c>
      <c r="Z92" s="4">
        <v>819967</v>
      </c>
      <c r="AA92" s="4">
        <v>753078</v>
      </c>
      <c r="AB92" s="4"/>
      <c r="AC92" s="4">
        <v>976763</v>
      </c>
      <c r="AD92" s="4">
        <v>1106732</v>
      </c>
      <c r="AE92" s="18">
        <v>972251</v>
      </c>
      <c r="AH92" s="24">
        <f t="shared" si="5"/>
        <v>1.746487128172702E-3</v>
      </c>
      <c r="AI92" s="24"/>
      <c r="AJ92" s="24"/>
      <c r="AK92" s="24">
        <f t="shared" si="6"/>
        <v>0.77457158696674011</v>
      </c>
    </row>
    <row r="93" spans="2:37" ht="15" customHeight="1" x14ac:dyDescent="0.25">
      <c r="B93" s="37">
        <v>0.25</v>
      </c>
      <c r="C93" s="39">
        <f>SUM(A93:B93)*O93/$S$4</f>
        <v>7.8903827287848848E-7</v>
      </c>
      <c r="D93" s="39">
        <f t="shared" si="7"/>
        <v>0.1479591836734695</v>
      </c>
      <c r="E93" s="39">
        <f t="shared" si="4"/>
        <v>4.6698183496890172E-7</v>
      </c>
      <c r="K93" s="34" t="s">
        <v>184</v>
      </c>
      <c r="L93" s="31" t="s">
        <v>185</v>
      </c>
      <c r="M93" s="3">
        <v>7861</v>
      </c>
      <c r="N93" s="3">
        <v>7504</v>
      </c>
      <c r="O93" s="3">
        <v>10013</v>
      </c>
      <c r="P93" s="3"/>
      <c r="Q93" s="3">
        <v>6374006</v>
      </c>
      <c r="R93" s="3">
        <v>6846918</v>
      </c>
      <c r="S93" s="26">
        <v>7099709</v>
      </c>
      <c r="W93" s="34" t="s">
        <v>379</v>
      </c>
      <c r="X93" s="31" t="s">
        <v>380</v>
      </c>
      <c r="Y93" s="3">
        <v>555486</v>
      </c>
      <c r="Z93" s="3">
        <v>685452</v>
      </c>
      <c r="AA93" s="3">
        <v>749605</v>
      </c>
      <c r="AB93" s="3"/>
      <c r="AC93" s="3">
        <v>15626289</v>
      </c>
      <c r="AD93" s="3">
        <v>18085599</v>
      </c>
      <c r="AE93" s="26">
        <v>17407788</v>
      </c>
      <c r="AH93" s="24">
        <f t="shared" si="5"/>
        <v>1.7384327834751489E-3</v>
      </c>
      <c r="AI93" s="24"/>
      <c r="AJ93" s="24"/>
      <c r="AK93" s="24">
        <f t="shared" si="6"/>
        <v>4.3061473404892109E-2</v>
      </c>
    </row>
    <row r="94" spans="2:37" ht="15" customHeight="1" x14ac:dyDescent="0.25">
      <c r="B94" s="37">
        <v>0.25</v>
      </c>
      <c r="C94" s="39">
        <f>SUM(A94:B94)*O94/$S$4</f>
        <v>5.4499038202612866E-7</v>
      </c>
      <c r="D94" s="39">
        <f t="shared" si="7"/>
        <v>0.1479591836734695</v>
      </c>
      <c r="E94" s="39">
        <f t="shared" si="4"/>
        <v>3.2254532813791314E-7</v>
      </c>
      <c r="K94" s="33" t="s">
        <v>186</v>
      </c>
      <c r="L94" s="30" t="s">
        <v>187</v>
      </c>
      <c r="M94" s="4">
        <v>9946</v>
      </c>
      <c r="N94" s="4">
        <v>10745</v>
      </c>
      <c r="O94" s="4">
        <v>6916</v>
      </c>
      <c r="P94" s="4"/>
      <c r="Q94" s="4">
        <v>3333829</v>
      </c>
      <c r="R94" s="4">
        <v>3685436</v>
      </c>
      <c r="S94" s="18">
        <v>2536412</v>
      </c>
      <c r="W94" s="33" t="s">
        <v>381</v>
      </c>
      <c r="X94" s="30" t="s">
        <v>382</v>
      </c>
      <c r="Y94" s="4">
        <v>519818</v>
      </c>
      <c r="Z94" s="4">
        <v>502665</v>
      </c>
      <c r="AA94" s="4">
        <v>740099</v>
      </c>
      <c r="AB94" s="4"/>
      <c r="AC94" s="4">
        <v>586693</v>
      </c>
      <c r="AD94" s="4">
        <v>642847</v>
      </c>
      <c r="AE94" s="18">
        <v>1159169</v>
      </c>
      <c r="AH94" s="24">
        <f t="shared" si="5"/>
        <v>1.7163871167043632E-3</v>
      </c>
      <c r="AI94" s="24"/>
      <c r="AJ94" s="24"/>
      <c r="AK94" s="24">
        <f t="shared" si="6"/>
        <v>0.63847376870844541</v>
      </c>
    </row>
    <row r="95" spans="2:37" ht="15" customHeight="1" x14ac:dyDescent="0.25">
      <c r="B95" s="37">
        <v>0.25</v>
      </c>
      <c r="C95" s="39">
        <f>SUM(A95:B95)*O95/$S$4</f>
        <v>5.029104421762223E-7</v>
      </c>
      <c r="D95" s="39">
        <f t="shared" si="7"/>
        <v>0.1479591836734695</v>
      </c>
      <c r="E95" s="39">
        <f t="shared" si="4"/>
        <v>2.9764087394102973E-7</v>
      </c>
      <c r="K95" s="34" t="s">
        <v>188</v>
      </c>
      <c r="L95" s="31" t="s">
        <v>189</v>
      </c>
      <c r="M95" s="3">
        <v>16580</v>
      </c>
      <c r="N95" s="3">
        <v>5058</v>
      </c>
      <c r="O95" s="3">
        <v>6382</v>
      </c>
      <c r="P95" s="3"/>
      <c r="Q95" s="3">
        <v>598841</v>
      </c>
      <c r="R95" s="3">
        <v>563757</v>
      </c>
      <c r="S95" s="26">
        <v>466044</v>
      </c>
      <c r="W95" s="34" t="s">
        <v>383</v>
      </c>
      <c r="X95" s="31" t="s">
        <v>384</v>
      </c>
      <c r="Y95" s="3">
        <v>586273</v>
      </c>
      <c r="Z95" s="3">
        <v>687787</v>
      </c>
      <c r="AA95" s="3">
        <v>731758</v>
      </c>
      <c r="AB95" s="3"/>
      <c r="AC95" s="3">
        <v>10422475</v>
      </c>
      <c r="AD95" s="3">
        <v>11750598</v>
      </c>
      <c r="AE95" s="26">
        <v>11533012</v>
      </c>
      <c r="AH95" s="24">
        <f t="shared" si="5"/>
        <v>1.6970432384658693E-3</v>
      </c>
      <c r="AI95" s="24"/>
      <c r="AJ95" s="24"/>
      <c r="AK95" s="24">
        <f t="shared" si="6"/>
        <v>6.3448993203163231E-2</v>
      </c>
    </row>
    <row r="96" spans="2:37" ht="15" customHeight="1" x14ac:dyDescent="0.25">
      <c r="B96" s="37">
        <v>0.25</v>
      </c>
      <c r="C96" s="39">
        <f>SUM(A96:B96)*O96/$S$4</f>
        <v>3.7769504063783038E-7</v>
      </c>
      <c r="D96" s="39">
        <f t="shared" si="7"/>
        <v>0.1479591836734695</v>
      </c>
      <c r="E96" s="39">
        <f t="shared" si="4"/>
        <v>2.2353379956116505E-7</v>
      </c>
      <c r="K96" s="33" t="s">
        <v>190</v>
      </c>
      <c r="L96" s="30" t="s">
        <v>191</v>
      </c>
      <c r="M96" s="4">
        <v>1988</v>
      </c>
      <c r="N96" s="4">
        <v>2311</v>
      </c>
      <c r="O96" s="4">
        <v>4793</v>
      </c>
      <c r="P96" s="4"/>
      <c r="Q96" s="4">
        <v>222670</v>
      </c>
      <c r="R96" s="4">
        <v>196822</v>
      </c>
      <c r="S96" s="18">
        <v>161664</v>
      </c>
      <c r="W96" s="33" t="s">
        <v>385</v>
      </c>
      <c r="X96" s="30" t="s">
        <v>386</v>
      </c>
      <c r="Y96" s="4">
        <v>714052</v>
      </c>
      <c r="Z96" s="4">
        <v>865187</v>
      </c>
      <c r="AA96" s="4">
        <v>719462</v>
      </c>
      <c r="AB96" s="4"/>
      <c r="AC96" s="4">
        <v>1224115</v>
      </c>
      <c r="AD96" s="4">
        <v>1400950</v>
      </c>
      <c r="AE96" s="18">
        <v>1185509</v>
      </c>
      <c r="AH96" s="24">
        <f t="shared" si="5"/>
        <v>1.6685271940083078E-3</v>
      </c>
      <c r="AI96" s="24"/>
      <c r="AJ96" s="24"/>
      <c r="AK96" s="24">
        <f t="shared" si="6"/>
        <v>0.60688025143630286</v>
      </c>
    </row>
    <row r="97" spans="2:37" ht="15" customHeight="1" x14ac:dyDescent="0.25">
      <c r="B97" s="37">
        <v>0.25</v>
      </c>
      <c r="C97" s="39">
        <f>SUM(A97:B97)*O97/$S$4</f>
        <v>3.3057181211677412E-7</v>
      </c>
      <c r="D97" s="39">
        <f t="shared" si="7"/>
        <v>0.1479591836734695</v>
      </c>
      <c r="E97" s="39">
        <f t="shared" si="4"/>
        <v>1.9564454186502973E-7</v>
      </c>
      <c r="K97" s="34" t="s">
        <v>192</v>
      </c>
      <c r="L97" s="31" t="s">
        <v>193</v>
      </c>
      <c r="M97" s="3">
        <v>4452</v>
      </c>
      <c r="N97" s="3">
        <v>15713</v>
      </c>
      <c r="O97" s="3">
        <v>4195</v>
      </c>
      <c r="P97" s="3"/>
      <c r="Q97" s="3">
        <v>872499</v>
      </c>
      <c r="R97" s="3">
        <v>874665</v>
      </c>
      <c r="S97" s="26">
        <v>609481</v>
      </c>
      <c r="W97" s="34" t="s">
        <v>387</v>
      </c>
      <c r="X97" s="31" t="s">
        <v>388</v>
      </c>
      <c r="Y97" s="3">
        <v>497437</v>
      </c>
      <c r="Z97" s="3">
        <v>508247</v>
      </c>
      <c r="AA97" s="3">
        <v>717899</v>
      </c>
      <c r="AB97" s="3"/>
      <c r="AC97" s="3">
        <v>1450269</v>
      </c>
      <c r="AD97" s="3">
        <v>1607069</v>
      </c>
      <c r="AE97" s="26">
        <v>1614069</v>
      </c>
      <c r="AH97" s="24">
        <f t="shared" si="5"/>
        <v>1.6649023910246408E-3</v>
      </c>
      <c r="AI97" s="24"/>
      <c r="AJ97" s="24"/>
      <c r="AK97" s="24">
        <f t="shared" si="6"/>
        <v>0.444775904871477</v>
      </c>
    </row>
    <row r="98" spans="2:37" ht="15" customHeight="1" x14ac:dyDescent="0.25">
      <c r="B98" s="37">
        <v>0.25</v>
      </c>
      <c r="C98" s="39">
        <f>SUM(A98:B98)*O98/$S$4</f>
        <v>2.195406599659911E-7</v>
      </c>
      <c r="D98" s="39">
        <f t="shared" si="7"/>
        <v>0.1479591836734695</v>
      </c>
      <c r="E98" s="39">
        <f t="shared" si="4"/>
        <v>1.2993222732681115E-7</v>
      </c>
      <c r="K98" s="33" t="s">
        <v>194</v>
      </c>
      <c r="L98" s="30" t="s">
        <v>195</v>
      </c>
      <c r="M98" s="4">
        <v>2453</v>
      </c>
      <c r="N98" s="4">
        <v>2720</v>
      </c>
      <c r="O98" s="4">
        <v>2786</v>
      </c>
      <c r="P98" s="4"/>
      <c r="Q98" s="4">
        <v>786621</v>
      </c>
      <c r="R98" s="4">
        <v>888161</v>
      </c>
      <c r="S98" s="18">
        <v>632516</v>
      </c>
      <c r="W98" s="33" t="s">
        <v>389</v>
      </c>
      <c r="X98" s="30" t="s">
        <v>390</v>
      </c>
      <c r="Y98" s="4">
        <v>450421</v>
      </c>
      <c r="Z98" s="4">
        <v>576283</v>
      </c>
      <c r="AA98" s="4">
        <v>711584</v>
      </c>
      <c r="AB98" s="4"/>
      <c r="AC98" s="4">
        <v>2989126</v>
      </c>
      <c r="AD98" s="4">
        <v>4487812</v>
      </c>
      <c r="AE98" s="18">
        <v>7056721</v>
      </c>
      <c r="AH98" s="24">
        <f t="shared" si="5"/>
        <v>1.6502570737873684E-3</v>
      </c>
      <c r="AI98" s="24"/>
      <c r="AJ98" s="24"/>
      <c r="AK98" s="24">
        <f t="shared" si="6"/>
        <v>0.10083776870305627</v>
      </c>
    </row>
    <row r="99" spans="2:37" ht="15" customHeight="1" x14ac:dyDescent="0.25">
      <c r="B99" s="37">
        <v>0.25</v>
      </c>
      <c r="C99" s="39">
        <f>SUM(A99:B99)*O99/$S$4</f>
        <v>1.0055056788104977E-7</v>
      </c>
      <c r="D99" s="39">
        <f t="shared" si="7"/>
        <v>0.1479591836734695</v>
      </c>
      <c r="E99" s="39">
        <f t="shared" si="4"/>
        <v>5.9509519766335619E-8</v>
      </c>
      <c r="K99" s="34" t="s">
        <v>196</v>
      </c>
      <c r="L99" s="31" t="s">
        <v>197</v>
      </c>
      <c r="M99" s="3">
        <v>884</v>
      </c>
      <c r="N99" s="3">
        <v>576</v>
      </c>
      <c r="O99" s="3">
        <v>1276</v>
      </c>
      <c r="P99" s="3"/>
      <c r="Q99" s="3">
        <v>340065</v>
      </c>
      <c r="R99" s="3">
        <v>326422</v>
      </c>
      <c r="S99" s="26">
        <v>244542</v>
      </c>
      <c r="W99" s="34" t="s">
        <v>391</v>
      </c>
      <c r="X99" s="31" t="s">
        <v>392</v>
      </c>
      <c r="Y99" s="3">
        <v>576290</v>
      </c>
      <c r="Z99" s="3">
        <v>711397</v>
      </c>
      <c r="AA99" s="3">
        <v>708371</v>
      </c>
      <c r="AB99" s="3"/>
      <c r="AC99" s="3">
        <v>3125562</v>
      </c>
      <c r="AD99" s="3">
        <v>3926414</v>
      </c>
      <c r="AE99" s="26">
        <v>3537150</v>
      </c>
      <c r="AH99" s="24">
        <f t="shared" si="5"/>
        <v>1.642805703354533E-3</v>
      </c>
      <c r="AI99" s="24"/>
      <c r="AJ99" s="24"/>
      <c r="AK99" s="24">
        <f t="shared" si="6"/>
        <v>0.20026603338846247</v>
      </c>
    </row>
    <row r="100" spans="2:37" ht="15" customHeight="1" x14ac:dyDescent="0.25">
      <c r="B100" s="37">
        <v>0.25</v>
      </c>
      <c r="C100" s="39">
        <f>SUM(A100:B100)*O100/$S$4</f>
        <v>8.3214263073972229E-8</v>
      </c>
      <c r="D100" s="39">
        <f t="shared" si="7"/>
        <v>0.1479591836734695</v>
      </c>
      <c r="E100" s="39">
        <f t="shared" si="4"/>
        <v>4.9249257737657064E-8</v>
      </c>
      <c r="K100" s="33" t="s">
        <v>198</v>
      </c>
      <c r="L100" s="30" t="s">
        <v>199</v>
      </c>
      <c r="M100" s="4">
        <v>1086</v>
      </c>
      <c r="N100" s="4">
        <v>1012</v>
      </c>
      <c r="O100" s="4">
        <v>1056</v>
      </c>
      <c r="P100" s="4"/>
      <c r="Q100" s="4">
        <v>319835</v>
      </c>
      <c r="R100" s="4">
        <v>319948</v>
      </c>
      <c r="S100" s="18">
        <v>308709</v>
      </c>
      <c r="W100" s="33" t="s">
        <v>393</v>
      </c>
      <c r="X100" s="30" t="s">
        <v>394</v>
      </c>
      <c r="Y100" s="4">
        <v>431282</v>
      </c>
      <c r="Z100" s="4">
        <v>535043</v>
      </c>
      <c r="AA100" s="4">
        <v>692456</v>
      </c>
      <c r="AB100" s="4"/>
      <c r="AC100" s="4">
        <v>13688565</v>
      </c>
      <c r="AD100" s="4">
        <v>15617092</v>
      </c>
      <c r="AE100" s="18">
        <v>14829404</v>
      </c>
      <c r="AH100" s="24">
        <f t="shared" si="5"/>
        <v>1.6058967209584617E-3</v>
      </c>
      <c r="AI100" s="24"/>
      <c r="AJ100" s="24"/>
      <c r="AK100" s="24">
        <f t="shared" si="6"/>
        <v>4.6694796365383262E-2</v>
      </c>
    </row>
    <row r="101" spans="2:37" ht="15" customHeight="1" x14ac:dyDescent="0.25">
      <c r="B101" s="37">
        <v>0.25</v>
      </c>
      <c r="C101" s="39">
        <f>SUM(A101:B101)*O101/$S$4</f>
        <v>4.9644872856631158E-9</v>
      </c>
      <c r="D101" s="39">
        <f t="shared" si="7"/>
        <v>0.1479591836734695</v>
      </c>
      <c r="E101" s="39">
        <f t="shared" si="4"/>
        <v>2.938165944576132E-9</v>
      </c>
      <c r="K101" s="35" t="s">
        <v>200</v>
      </c>
      <c r="L101" s="36" t="s">
        <v>201</v>
      </c>
      <c r="M101" s="7">
        <v>48</v>
      </c>
      <c r="N101" s="7">
        <v>87</v>
      </c>
      <c r="O101" s="7">
        <v>63</v>
      </c>
      <c r="P101" s="7"/>
      <c r="Q101" s="7">
        <v>52910</v>
      </c>
      <c r="R101" s="7">
        <v>71732</v>
      </c>
      <c r="S101" s="22">
        <v>59157</v>
      </c>
      <c r="W101" s="34" t="s">
        <v>395</v>
      </c>
      <c r="X101" s="31" t="s">
        <v>396</v>
      </c>
      <c r="Y101" s="3">
        <v>501387</v>
      </c>
      <c r="Z101" s="3">
        <v>499698</v>
      </c>
      <c r="AA101" s="3">
        <v>668693</v>
      </c>
      <c r="AB101" s="3"/>
      <c r="AC101" s="3">
        <v>58231155</v>
      </c>
      <c r="AD101" s="3">
        <v>64786028</v>
      </c>
      <c r="AE101" s="26">
        <v>81954945</v>
      </c>
      <c r="AH101" s="24">
        <f t="shared" si="5"/>
        <v>1.5507871922950723E-3</v>
      </c>
      <c r="AI101" s="24"/>
      <c r="AJ101" s="24"/>
      <c r="AK101" s="24">
        <f t="shared" si="6"/>
        <v>8.1592758069693044E-3</v>
      </c>
    </row>
    <row r="102" spans="2:37" ht="15" customHeight="1" x14ac:dyDescent="0.25">
      <c r="W102" s="33" t="s">
        <v>397</v>
      </c>
      <c r="X102" s="30" t="s">
        <v>398</v>
      </c>
      <c r="Y102" s="4">
        <v>594878</v>
      </c>
      <c r="Z102" s="4">
        <v>590470</v>
      </c>
      <c r="AA102" s="4">
        <v>661924</v>
      </c>
      <c r="AB102" s="4"/>
      <c r="AC102" s="4">
        <v>5456731</v>
      </c>
      <c r="AD102" s="4">
        <v>5620314</v>
      </c>
      <c r="AE102" s="18">
        <v>5875893</v>
      </c>
      <c r="AH102" s="24">
        <f t="shared" si="5"/>
        <v>1.5350889892263319E-3</v>
      </c>
      <c r="AI102" s="24"/>
      <c r="AJ102" s="24"/>
      <c r="AK102" s="24">
        <f t="shared" si="6"/>
        <v>0.11265079197323709</v>
      </c>
    </row>
    <row r="103" spans="2:37" ht="15" customHeight="1" x14ac:dyDescent="0.25">
      <c r="W103" s="34" t="s">
        <v>399</v>
      </c>
      <c r="X103" s="31" t="s">
        <v>400</v>
      </c>
      <c r="Y103" s="3">
        <v>470443</v>
      </c>
      <c r="Z103" s="3">
        <v>595743</v>
      </c>
      <c r="AA103" s="3">
        <v>661035</v>
      </c>
      <c r="AB103" s="3"/>
      <c r="AC103" s="3">
        <v>1307892</v>
      </c>
      <c r="AD103" s="3">
        <v>1469155</v>
      </c>
      <c r="AE103" s="26">
        <v>1393894</v>
      </c>
      <c r="AH103" s="24">
        <f t="shared" si="5"/>
        <v>1.5330272810673555E-3</v>
      </c>
      <c r="AI103" s="24"/>
      <c r="AJ103" s="24"/>
      <c r="AK103" s="24">
        <f t="shared" si="6"/>
        <v>0.47423620447465875</v>
      </c>
    </row>
    <row r="104" spans="2:37" ht="15" customHeight="1" x14ac:dyDescent="0.25">
      <c r="W104" s="33" t="s">
        <v>401</v>
      </c>
      <c r="X104" s="30" t="s">
        <v>402</v>
      </c>
      <c r="Y104" s="4">
        <v>520353</v>
      </c>
      <c r="Z104" s="4">
        <v>641902</v>
      </c>
      <c r="AA104" s="4">
        <v>652053</v>
      </c>
      <c r="AB104" s="4"/>
      <c r="AC104" s="4">
        <v>11971309</v>
      </c>
      <c r="AD104" s="4">
        <v>12906977</v>
      </c>
      <c r="AE104" s="18">
        <v>11741718</v>
      </c>
      <c r="AH104" s="24">
        <f t="shared" si="5"/>
        <v>1.5121968393531544E-3</v>
      </c>
      <c r="AI104" s="24"/>
      <c r="AJ104" s="24"/>
      <c r="AK104" s="24">
        <f t="shared" si="6"/>
        <v>5.5533014845016715E-2</v>
      </c>
    </row>
    <row r="105" spans="2:37" ht="15" customHeight="1" x14ac:dyDescent="0.25">
      <c r="W105" s="34" t="s">
        <v>403</v>
      </c>
      <c r="X105" s="31" t="s">
        <v>404</v>
      </c>
      <c r="Y105" s="3">
        <v>560810</v>
      </c>
      <c r="Z105" s="3">
        <v>621830</v>
      </c>
      <c r="AA105" s="3">
        <v>647835</v>
      </c>
      <c r="AB105" s="3"/>
      <c r="AC105" s="3">
        <v>849080</v>
      </c>
      <c r="AD105" s="3">
        <v>939388</v>
      </c>
      <c r="AE105" s="26">
        <v>893851</v>
      </c>
      <c r="AH105" s="24">
        <f t="shared" si="5"/>
        <v>1.5024147414740071E-3</v>
      </c>
      <c r="AI105" s="24"/>
      <c r="AJ105" s="24"/>
      <c r="AK105" s="24">
        <f t="shared" si="6"/>
        <v>0.72476844574766941</v>
      </c>
    </row>
    <row r="106" spans="2:37" ht="15" customHeight="1" x14ac:dyDescent="0.25">
      <c r="W106" s="33" t="s">
        <v>405</v>
      </c>
      <c r="X106" s="30" t="s">
        <v>406</v>
      </c>
      <c r="Y106" s="4">
        <v>515009</v>
      </c>
      <c r="Z106" s="4">
        <v>580480</v>
      </c>
      <c r="AA106" s="4">
        <v>643937</v>
      </c>
      <c r="AB106" s="4"/>
      <c r="AC106" s="4">
        <v>2539037</v>
      </c>
      <c r="AD106" s="4">
        <v>3248459</v>
      </c>
      <c r="AE106" s="18">
        <v>2605543</v>
      </c>
      <c r="AH106" s="24">
        <f t="shared" si="5"/>
        <v>1.4933747657668197E-3</v>
      </c>
      <c r="AI106" s="24"/>
      <c r="AJ106" s="24"/>
      <c r="AK106" s="24">
        <f t="shared" si="6"/>
        <v>0.24714119091490719</v>
      </c>
    </row>
    <row r="107" spans="2:37" ht="15" customHeight="1" x14ac:dyDescent="0.25">
      <c r="W107" s="34" t="s">
        <v>407</v>
      </c>
      <c r="X107" s="31" t="s">
        <v>408</v>
      </c>
      <c r="Y107" s="3">
        <v>542241</v>
      </c>
      <c r="Z107" s="3">
        <v>682672</v>
      </c>
      <c r="AA107" s="3">
        <v>633810</v>
      </c>
      <c r="AB107" s="3"/>
      <c r="AC107" s="3">
        <v>916500</v>
      </c>
      <c r="AD107" s="3">
        <v>1026347</v>
      </c>
      <c r="AE107" s="26">
        <v>859342</v>
      </c>
      <c r="AH107" s="24">
        <f t="shared" si="5"/>
        <v>1.4698889181560743E-3</v>
      </c>
      <c r="AI107" s="24"/>
      <c r="AJ107" s="24"/>
      <c r="AK107" s="24">
        <f t="shared" si="6"/>
        <v>0.73755268565949295</v>
      </c>
    </row>
    <row r="108" spans="2:37" ht="15" customHeight="1" x14ac:dyDescent="0.25">
      <c r="W108" s="33" t="s">
        <v>409</v>
      </c>
      <c r="X108" s="30" t="s">
        <v>410</v>
      </c>
      <c r="Y108" s="4">
        <v>467256</v>
      </c>
      <c r="Z108" s="4">
        <v>563227</v>
      </c>
      <c r="AA108" s="4">
        <v>621826</v>
      </c>
      <c r="AB108" s="4"/>
      <c r="AC108" s="4">
        <v>2395786</v>
      </c>
      <c r="AD108" s="4">
        <v>2978557</v>
      </c>
      <c r="AE108" s="18">
        <v>3252067</v>
      </c>
      <c r="AH108" s="24">
        <f t="shared" si="5"/>
        <v>1.4420964428161738E-3</v>
      </c>
      <c r="AI108" s="24"/>
      <c r="AJ108" s="24"/>
      <c r="AK108" s="24">
        <f t="shared" si="6"/>
        <v>0.1912094677016187</v>
      </c>
    </row>
    <row r="109" spans="2:37" ht="15" customHeight="1" x14ac:dyDescent="0.25">
      <c r="W109" s="34" t="s">
        <v>411</v>
      </c>
      <c r="X109" s="31" t="s">
        <v>412</v>
      </c>
      <c r="Y109" s="3">
        <v>651943</v>
      </c>
      <c r="Z109" s="3">
        <v>747499</v>
      </c>
      <c r="AA109" s="3">
        <v>616954</v>
      </c>
      <c r="AB109" s="3"/>
      <c r="AC109" s="3">
        <v>2679644</v>
      </c>
      <c r="AD109" s="3">
        <v>3804499</v>
      </c>
      <c r="AE109" s="26">
        <v>4483078</v>
      </c>
      <c r="AH109" s="24">
        <f t="shared" si="5"/>
        <v>1.4307976327480832E-3</v>
      </c>
      <c r="AI109" s="24"/>
      <c r="AJ109" s="24"/>
      <c r="AK109" s="24">
        <f t="shared" si="6"/>
        <v>0.13761839521864219</v>
      </c>
    </row>
    <row r="110" spans="2:37" ht="15" customHeight="1" x14ac:dyDescent="0.25">
      <c r="W110" s="33" t="s">
        <v>413</v>
      </c>
      <c r="X110" s="30" t="s">
        <v>414</v>
      </c>
      <c r="Y110" s="4">
        <v>510606</v>
      </c>
      <c r="Z110" s="4">
        <v>593402</v>
      </c>
      <c r="AA110" s="4">
        <v>612426</v>
      </c>
      <c r="AB110" s="4"/>
      <c r="AC110" s="4">
        <v>1277130</v>
      </c>
      <c r="AD110" s="4">
        <v>1479553</v>
      </c>
      <c r="AE110" s="18">
        <v>1616294</v>
      </c>
      <c r="AH110" s="24">
        <f t="shared" si="5"/>
        <v>1.4202966040148498E-3</v>
      </c>
      <c r="AI110" s="24"/>
      <c r="AJ110" s="24"/>
      <c r="AK110" s="24">
        <f t="shared" si="6"/>
        <v>0.37890755023529138</v>
      </c>
    </row>
    <row r="111" spans="2:37" ht="15" customHeight="1" x14ac:dyDescent="0.25">
      <c r="W111" s="34" t="s">
        <v>415</v>
      </c>
      <c r="X111" s="31" t="s">
        <v>416</v>
      </c>
      <c r="Y111" s="3">
        <v>518644</v>
      </c>
      <c r="Z111" s="3">
        <v>574163</v>
      </c>
      <c r="AA111" s="3">
        <v>603404</v>
      </c>
      <c r="AB111" s="3"/>
      <c r="AC111" s="3">
        <v>4359725</v>
      </c>
      <c r="AD111" s="3">
        <v>3410616</v>
      </c>
      <c r="AE111" s="26">
        <v>3000732</v>
      </c>
      <c r="AH111" s="24">
        <f t="shared" si="5"/>
        <v>1.3993733970291537E-3</v>
      </c>
      <c r="AI111" s="24"/>
      <c r="AJ111" s="24"/>
      <c r="AK111" s="24">
        <f t="shared" si="6"/>
        <v>0.2010856017798324</v>
      </c>
    </row>
    <row r="112" spans="2:37" ht="15" customHeight="1" x14ac:dyDescent="0.25">
      <c r="W112" s="33" t="s">
        <v>417</v>
      </c>
      <c r="X112" s="30" t="s">
        <v>418</v>
      </c>
      <c r="Y112" s="4">
        <v>376721</v>
      </c>
      <c r="Z112" s="4">
        <v>497140</v>
      </c>
      <c r="AA112" s="4">
        <v>599504</v>
      </c>
      <c r="AB112" s="4"/>
      <c r="AC112" s="4">
        <v>3473887</v>
      </c>
      <c r="AD112" s="4">
        <v>4565096</v>
      </c>
      <c r="AE112" s="18">
        <v>4362606</v>
      </c>
      <c r="AH112" s="24">
        <f t="shared" si="5"/>
        <v>1.3903287830583917E-3</v>
      </c>
      <c r="AI112" s="24"/>
      <c r="AJ112" s="24"/>
      <c r="AK112" s="24">
        <f t="shared" si="6"/>
        <v>0.13741878134307797</v>
      </c>
    </row>
    <row r="113" spans="23:37" ht="15" customHeight="1" x14ac:dyDescent="0.25">
      <c r="W113" s="34" t="s">
        <v>419</v>
      </c>
      <c r="X113" s="31" t="s">
        <v>420</v>
      </c>
      <c r="Y113" s="3">
        <v>500725</v>
      </c>
      <c r="Z113" s="3">
        <v>534072</v>
      </c>
      <c r="AA113" s="3">
        <v>598890</v>
      </c>
      <c r="AB113" s="3"/>
      <c r="AC113" s="3">
        <v>5809581</v>
      </c>
      <c r="AD113" s="3">
        <v>6320021</v>
      </c>
      <c r="AE113" s="26">
        <v>6756283</v>
      </c>
      <c r="AH113" s="24">
        <f t="shared" si="5"/>
        <v>1.3889048361409434E-3</v>
      </c>
      <c r="AI113" s="24"/>
      <c r="AJ113" s="24"/>
      <c r="AK113" s="24">
        <f t="shared" si="6"/>
        <v>8.8641935217929735E-2</v>
      </c>
    </row>
    <row r="114" spans="23:37" ht="15" customHeight="1" x14ac:dyDescent="0.25">
      <c r="W114" s="33" t="s">
        <v>421</v>
      </c>
      <c r="X114" s="30" t="s">
        <v>422</v>
      </c>
      <c r="Y114" s="4">
        <v>586691</v>
      </c>
      <c r="Z114" s="4">
        <v>651777</v>
      </c>
      <c r="AA114" s="4">
        <v>591930</v>
      </c>
      <c r="AB114" s="4"/>
      <c r="AC114" s="4">
        <v>3162301</v>
      </c>
      <c r="AD114" s="4">
        <v>3575714</v>
      </c>
      <c r="AE114" s="18">
        <v>3274285</v>
      </c>
      <c r="AH114" s="24">
        <f t="shared" si="5"/>
        <v>1.3727636789008142E-3</v>
      </c>
      <c r="AI114" s="24"/>
      <c r="AJ114" s="24"/>
      <c r="AK114" s="24">
        <f t="shared" si="6"/>
        <v>0.18078145305005519</v>
      </c>
    </row>
    <row r="115" spans="23:37" ht="15" customHeight="1" x14ac:dyDescent="0.25">
      <c r="W115" s="34" t="s">
        <v>423</v>
      </c>
      <c r="X115" s="31" t="s">
        <v>424</v>
      </c>
      <c r="Y115" s="3">
        <v>285991</v>
      </c>
      <c r="Z115" s="3">
        <v>589448</v>
      </c>
      <c r="AA115" s="3">
        <v>589733</v>
      </c>
      <c r="AB115" s="3"/>
      <c r="AC115" s="3">
        <v>351854</v>
      </c>
      <c r="AD115" s="3">
        <v>683526</v>
      </c>
      <c r="AE115" s="26">
        <v>679944</v>
      </c>
      <c r="AH115" s="24">
        <f t="shared" si="5"/>
        <v>1.3676685463639517E-3</v>
      </c>
      <c r="AI115" s="24"/>
      <c r="AJ115" s="24"/>
      <c r="AK115" s="24">
        <f t="shared" si="6"/>
        <v>0.86732583859847279</v>
      </c>
    </row>
    <row r="116" spans="23:37" ht="15" customHeight="1" x14ac:dyDescent="0.25">
      <c r="W116" s="33" t="s">
        <v>425</v>
      </c>
      <c r="X116" s="30" t="s">
        <v>426</v>
      </c>
      <c r="Y116" s="4">
        <v>471282</v>
      </c>
      <c r="Z116" s="4">
        <v>640974</v>
      </c>
      <c r="AA116" s="4">
        <v>588216</v>
      </c>
      <c r="AB116" s="4"/>
      <c r="AC116" s="4">
        <v>2400080</v>
      </c>
      <c r="AD116" s="4">
        <v>2837767</v>
      </c>
      <c r="AE116" s="18">
        <v>1843144</v>
      </c>
      <c r="AH116" s="24">
        <f t="shared" si="5"/>
        <v>1.3641504234425039E-3</v>
      </c>
      <c r="AI116" s="24"/>
      <c r="AJ116" s="24"/>
      <c r="AK116" s="24">
        <f t="shared" si="6"/>
        <v>0.31913730017839081</v>
      </c>
    </row>
    <row r="117" spans="23:37" ht="15" customHeight="1" x14ac:dyDescent="0.25">
      <c r="W117" s="34" t="s">
        <v>427</v>
      </c>
      <c r="X117" s="31" t="s">
        <v>428</v>
      </c>
      <c r="Y117" s="3">
        <v>513584</v>
      </c>
      <c r="Z117" s="3">
        <v>545101</v>
      </c>
      <c r="AA117" s="3">
        <v>570743</v>
      </c>
      <c r="AB117" s="3"/>
      <c r="AC117" s="3">
        <v>6499735</v>
      </c>
      <c r="AD117" s="3">
        <v>6718834</v>
      </c>
      <c r="AE117" s="26">
        <v>6385610</v>
      </c>
      <c r="AH117" s="24">
        <f t="shared" si="5"/>
        <v>1.3236282337217027E-3</v>
      </c>
      <c r="AI117" s="24"/>
      <c r="AJ117" s="24"/>
      <c r="AK117" s="24">
        <f t="shared" si="6"/>
        <v>8.9379558100165846E-2</v>
      </c>
    </row>
    <row r="118" spans="23:37" ht="15" customHeight="1" x14ac:dyDescent="0.25">
      <c r="W118" s="33" t="s">
        <v>429</v>
      </c>
      <c r="X118" s="30" t="s">
        <v>430</v>
      </c>
      <c r="Y118" s="4">
        <v>444478</v>
      </c>
      <c r="Z118" s="4">
        <v>620414</v>
      </c>
      <c r="AA118" s="4">
        <v>570258</v>
      </c>
      <c r="AB118" s="4"/>
      <c r="AC118" s="4">
        <v>6915244</v>
      </c>
      <c r="AD118" s="4">
        <v>9786287</v>
      </c>
      <c r="AE118" s="18">
        <v>8201729</v>
      </c>
      <c r="AH118" s="24">
        <f t="shared" si="5"/>
        <v>1.3225034548048258E-3</v>
      </c>
      <c r="AI118" s="24"/>
      <c r="AJ118" s="24"/>
      <c r="AK118" s="24">
        <f t="shared" si="6"/>
        <v>6.9528998092963076E-2</v>
      </c>
    </row>
    <row r="119" spans="23:37" ht="15" customHeight="1" x14ac:dyDescent="0.25">
      <c r="W119" s="34" t="s">
        <v>431</v>
      </c>
      <c r="X119" s="31" t="s">
        <v>432</v>
      </c>
      <c r="Y119" s="3">
        <v>538784</v>
      </c>
      <c r="Z119" s="3">
        <v>515353</v>
      </c>
      <c r="AA119" s="3">
        <v>569425</v>
      </c>
      <c r="AB119" s="3"/>
      <c r="AC119" s="3">
        <v>1837269</v>
      </c>
      <c r="AD119" s="3">
        <v>2690037</v>
      </c>
      <c r="AE119" s="26">
        <v>2702807</v>
      </c>
      <c r="AH119" s="24">
        <f t="shared" si="5"/>
        <v>1.3205716180259425E-3</v>
      </c>
      <c r="AI119" s="24"/>
      <c r="AJ119" s="24"/>
      <c r="AK119" s="24">
        <f t="shared" si="6"/>
        <v>0.21067911989276333</v>
      </c>
    </row>
    <row r="120" spans="23:37" ht="15" customHeight="1" x14ac:dyDescent="0.25">
      <c r="W120" s="33" t="s">
        <v>433</v>
      </c>
      <c r="X120" s="30" t="s">
        <v>434</v>
      </c>
      <c r="Y120" s="4">
        <v>619418</v>
      </c>
      <c r="Z120" s="4">
        <v>727997</v>
      </c>
      <c r="AA120" s="4">
        <v>565785</v>
      </c>
      <c r="AB120" s="4"/>
      <c r="AC120" s="4">
        <v>621054</v>
      </c>
      <c r="AD120" s="4">
        <v>728641</v>
      </c>
      <c r="AE120" s="18">
        <v>566353</v>
      </c>
      <c r="AH120" s="24">
        <f t="shared" si="5"/>
        <v>1.312129978319898E-3</v>
      </c>
      <c r="AI120" s="24"/>
      <c r="AJ120" s="24"/>
      <c r="AK120" s="24">
        <f t="shared" si="6"/>
        <v>0.99899709191970376</v>
      </c>
    </row>
    <row r="121" spans="23:37" ht="15" customHeight="1" x14ac:dyDescent="0.25">
      <c r="W121" s="34" t="s">
        <v>435</v>
      </c>
      <c r="X121" s="31" t="s">
        <v>436</v>
      </c>
      <c r="Y121" s="3">
        <v>461935</v>
      </c>
      <c r="Z121" s="3">
        <v>507168</v>
      </c>
      <c r="AA121" s="3">
        <v>564007</v>
      </c>
      <c r="AB121" s="3"/>
      <c r="AC121" s="3">
        <v>3976902</v>
      </c>
      <c r="AD121" s="3">
        <v>4366658</v>
      </c>
      <c r="AE121" s="26">
        <v>4447234</v>
      </c>
      <c r="AH121" s="24">
        <f t="shared" si="5"/>
        <v>1.3080065620019454E-3</v>
      </c>
      <c r="AI121" s="24"/>
      <c r="AJ121" s="24"/>
      <c r="AK121" s="24">
        <f t="shared" si="6"/>
        <v>0.1268219751872737</v>
      </c>
    </row>
    <row r="122" spans="23:37" ht="15" customHeight="1" x14ac:dyDescent="0.25">
      <c r="W122" s="33" t="s">
        <v>437</v>
      </c>
      <c r="X122" s="30" t="s">
        <v>438</v>
      </c>
      <c r="Y122" s="4">
        <v>514364</v>
      </c>
      <c r="Z122" s="4">
        <v>656647</v>
      </c>
      <c r="AA122" s="4">
        <v>562828</v>
      </c>
      <c r="AB122" s="4"/>
      <c r="AC122" s="4">
        <v>3633276</v>
      </c>
      <c r="AD122" s="4">
        <v>5500157</v>
      </c>
      <c r="AE122" s="18">
        <v>3009807</v>
      </c>
      <c r="AH122" s="24">
        <f t="shared" si="5"/>
        <v>1.3052723056246305E-3</v>
      </c>
      <c r="AI122" s="24"/>
      <c r="AJ122" s="24"/>
      <c r="AK122" s="24">
        <f t="shared" si="6"/>
        <v>0.18699803675119367</v>
      </c>
    </row>
    <row r="123" spans="23:37" ht="15" customHeight="1" x14ac:dyDescent="0.25">
      <c r="W123" s="34" t="s">
        <v>439</v>
      </c>
      <c r="X123" s="31" t="s">
        <v>440</v>
      </c>
      <c r="Y123" s="3">
        <v>466972</v>
      </c>
      <c r="Z123" s="3">
        <v>514480</v>
      </c>
      <c r="AA123" s="3">
        <v>559844</v>
      </c>
      <c r="AB123" s="3"/>
      <c r="AC123" s="3">
        <v>901711</v>
      </c>
      <c r="AD123" s="3">
        <v>957541</v>
      </c>
      <c r="AE123" s="26">
        <v>938726</v>
      </c>
      <c r="AH123" s="24">
        <f t="shared" si="5"/>
        <v>1.2983520163711037E-3</v>
      </c>
      <c r="AI123" s="24"/>
      <c r="AJ123" s="24"/>
      <c r="AK123" s="24">
        <f t="shared" si="6"/>
        <v>0.59638701815013118</v>
      </c>
    </row>
    <row r="124" spans="23:37" ht="15" customHeight="1" x14ac:dyDescent="0.25">
      <c r="W124" s="33" t="s">
        <v>441</v>
      </c>
      <c r="X124" s="30" t="s">
        <v>442</v>
      </c>
      <c r="Y124" s="4">
        <v>484850</v>
      </c>
      <c r="Z124" s="4">
        <v>611998</v>
      </c>
      <c r="AA124" s="4">
        <v>556660</v>
      </c>
      <c r="AB124" s="4"/>
      <c r="AC124" s="4">
        <v>4650742</v>
      </c>
      <c r="AD124" s="4">
        <v>6620740</v>
      </c>
      <c r="AE124" s="18">
        <v>8118477</v>
      </c>
      <c r="AH124" s="24">
        <f t="shared" si="5"/>
        <v>1.2909679007601022E-3</v>
      </c>
      <c r="AI124" s="24"/>
      <c r="AJ124" s="24"/>
      <c r="AK124" s="24">
        <f t="shared" si="6"/>
        <v>6.8567047735677511E-2</v>
      </c>
    </row>
    <row r="125" spans="23:37" ht="15" customHeight="1" x14ac:dyDescent="0.25">
      <c r="W125" s="34" t="s">
        <v>443</v>
      </c>
      <c r="X125" s="31" t="s">
        <v>444</v>
      </c>
      <c r="Y125" s="3">
        <v>487388</v>
      </c>
      <c r="Z125" s="3">
        <v>571454</v>
      </c>
      <c r="AA125" s="3">
        <v>551049</v>
      </c>
      <c r="AB125" s="3"/>
      <c r="AC125" s="3">
        <v>11550525</v>
      </c>
      <c r="AD125" s="3">
        <v>17121481</v>
      </c>
      <c r="AE125" s="26">
        <v>16429164</v>
      </c>
      <c r="AH125" s="24">
        <f t="shared" si="5"/>
        <v>1.2779552523011417E-3</v>
      </c>
      <c r="AI125" s="24"/>
      <c r="AJ125" s="24"/>
      <c r="AK125" s="24">
        <f t="shared" si="6"/>
        <v>3.3540903237681483E-2</v>
      </c>
    </row>
    <row r="126" spans="23:37" ht="15" customHeight="1" x14ac:dyDescent="0.25">
      <c r="W126" s="33" t="s">
        <v>445</v>
      </c>
      <c r="X126" s="30" t="s">
        <v>446</v>
      </c>
      <c r="Y126" s="4">
        <v>516243</v>
      </c>
      <c r="Z126" s="4">
        <v>493166</v>
      </c>
      <c r="AA126" s="4">
        <v>550372</v>
      </c>
      <c r="AB126" s="4"/>
      <c r="AC126" s="4">
        <v>10689941</v>
      </c>
      <c r="AD126" s="4">
        <v>12878979</v>
      </c>
      <c r="AE126" s="18">
        <v>11323784</v>
      </c>
      <c r="AH126" s="24">
        <f t="shared" si="5"/>
        <v>1.276385200081089E-3</v>
      </c>
      <c r="AI126" s="24"/>
      <c r="AJ126" s="24"/>
      <c r="AK126" s="24">
        <f t="shared" si="6"/>
        <v>4.8603187768329031E-2</v>
      </c>
    </row>
    <row r="127" spans="23:37" ht="15" customHeight="1" x14ac:dyDescent="0.25">
      <c r="W127" s="34" t="s">
        <v>447</v>
      </c>
      <c r="X127" s="31" t="s">
        <v>448</v>
      </c>
      <c r="Y127" s="3">
        <v>494798</v>
      </c>
      <c r="Z127" s="3">
        <v>613060</v>
      </c>
      <c r="AA127" s="3">
        <v>550199</v>
      </c>
      <c r="AB127" s="3"/>
      <c r="AC127" s="3">
        <v>2286726</v>
      </c>
      <c r="AD127" s="3">
        <v>3593965</v>
      </c>
      <c r="AE127" s="26">
        <v>2606077</v>
      </c>
      <c r="AH127" s="24">
        <f t="shared" si="5"/>
        <v>1.2759839902818731E-3</v>
      </c>
      <c r="AI127" s="24"/>
      <c r="AJ127" s="24"/>
      <c r="AK127" s="24">
        <f t="shared" si="6"/>
        <v>0.21112154399121746</v>
      </c>
    </row>
    <row r="128" spans="23:37" ht="15" customHeight="1" x14ac:dyDescent="0.25">
      <c r="W128" s="33" t="s">
        <v>449</v>
      </c>
      <c r="X128" s="30" t="s">
        <v>450</v>
      </c>
      <c r="Y128" s="4">
        <v>377569</v>
      </c>
      <c r="Z128" s="4">
        <v>435081</v>
      </c>
      <c r="AA128" s="4">
        <v>546905</v>
      </c>
      <c r="AB128" s="4"/>
      <c r="AC128" s="4">
        <v>884863</v>
      </c>
      <c r="AD128" s="4">
        <v>985038</v>
      </c>
      <c r="AE128" s="18">
        <v>1388259</v>
      </c>
      <c r="AH128" s="24">
        <f t="shared" si="5"/>
        <v>1.2683447701742601E-3</v>
      </c>
      <c r="AI128" s="24"/>
      <c r="AJ128" s="24"/>
      <c r="AK128" s="24">
        <f t="shared" si="6"/>
        <v>0.39395026432387614</v>
      </c>
    </row>
    <row r="129" spans="23:37" ht="15" customHeight="1" x14ac:dyDescent="0.25">
      <c r="W129" s="34" t="s">
        <v>451</v>
      </c>
      <c r="X129" s="31" t="s">
        <v>452</v>
      </c>
      <c r="Y129" s="3">
        <v>353819</v>
      </c>
      <c r="Z129" s="3">
        <v>497805</v>
      </c>
      <c r="AA129" s="3">
        <v>523400</v>
      </c>
      <c r="AB129" s="3"/>
      <c r="AC129" s="3">
        <v>14169297</v>
      </c>
      <c r="AD129" s="3">
        <v>14973784</v>
      </c>
      <c r="AE129" s="26">
        <v>13872089</v>
      </c>
      <c r="AH129" s="24">
        <f t="shared" si="5"/>
        <v>1.2138335775120136E-3</v>
      </c>
      <c r="AI129" s="24"/>
      <c r="AJ129" s="24"/>
      <c r="AK129" s="24">
        <f t="shared" si="6"/>
        <v>3.7730438436489273E-2</v>
      </c>
    </row>
    <row r="130" spans="23:37" ht="15" customHeight="1" x14ac:dyDescent="0.25">
      <c r="W130" s="33" t="s">
        <v>453</v>
      </c>
      <c r="X130" s="30" t="s">
        <v>454</v>
      </c>
      <c r="Y130" s="4">
        <v>481572</v>
      </c>
      <c r="Z130" s="4">
        <v>513910</v>
      </c>
      <c r="AA130" s="4">
        <v>516849</v>
      </c>
      <c r="AB130" s="4"/>
      <c r="AC130" s="4">
        <v>118143706</v>
      </c>
      <c r="AD130" s="4">
        <v>123819128</v>
      </c>
      <c r="AE130" s="18">
        <v>104094401</v>
      </c>
      <c r="AH130" s="24">
        <f t="shared" si="5"/>
        <v>1.1986409451729208E-3</v>
      </c>
      <c r="AI130" s="24"/>
      <c r="AJ130" s="24"/>
      <c r="AK130" s="24">
        <f t="shared" si="6"/>
        <v>4.9651950060215057E-3</v>
      </c>
    </row>
    <row r="131" spans="23:37" ht="15" customHeight="1" x14ac:dyDescent="0.25">
      <c r="W131" s="34" t="s">
        <v>455</v>
      </c>
      <c r="X131" s="31" t="s">
        <v>456</v>
      </c>
      <c r="Y131" s="3">
        <v>475474</v>
      </c>
      <c r="Z131" s="3">
        <v>488183</v>
      </c>
      <c r="AA131" s="3">
        <v>513621</v>
      </c>
      <c r="AB131" s="3"/>
      <c r="AC131" s="3">
        <v>3552050</v>
      </c>
      <c r="AD131" s="3">
        <v>3597503</v>
      </c>
      <c r="AE131" s="26">
        <v>3514707</v>
      </c>
      <c r="AH131" s="24">
        <f t="shared" si="5"/>
        <v>1.1911547877632746E-3</v>
      </c>
      <c r="AI131" s="24"/>
      <c r="AJ131" s="24"/>
      <c r="AK131" s="24">
        <f t="shared" si="6"/>
        <v>0.14613479871864141</v>
      </c>
    </row>
    <row r="132" spans="23:37" ht="15" customHeight="1" x14ac:dyDescent="0.25">
      <c r="W132" s="33" t="s">
        <v>457</v>
      </c>
      <c r="X132" s="30" t="s">
        <v>458</v>
      </c>
      <c r="Y132" s="4">
        <v>473494</v>
      </c>
      <c r="Z132" s="4">
        <v>525733</v>
      </c>
      <c r="AA132" s="4">
        <v>508991</v>
      </c>
      <c r="AB132" s="4"/>
      <c r="AC132" s="4">
        <v>736342</v>
      </c>
      <c r="AD132" s="4">
        <v>831205</v>
      </c>
      <c r="AE132" s="18">
        <v>760524</v>
      </c>
      <c r="AH132" s="24">
        <f t="shared" si="5"/>
        <v>1.1804172075877289E-3</v>
      </c>
      <c r="AI132" s="24"/>
      <c r="AJ132" s="24"/>
      <c r="AK132" s="24">
        <f t="shared" si="6"/>
        <v>0.66926356038731194</v>
      </c>
    </row>
    <row r="133" spans="23:37" ht="15" customHeight="1" x14ac:dyDescent="0.25">
      <c r="W133" s="34" t="s">
        <v>459</v>
      </c>
      <c r="X133" s="31" t="s">
        <v>460</v>
      </c>
      <c r="Y133" s="3">
        <v>373162</v>
      </c>
      <c r="Z133" s="3">
        <v>404749</v>
      </c>
      <c r="AA133" s="3">
        <v>508728</v>
      </c>
      <c r="AB133" s="3"/>
      <c r="AC133" s="3">
        <v>4046220</v>
      </c>
      <c r="AD133" s="3">
        <v>3687729</v>
      </c>
      <c r="AE133" s="26">
        <v>3320344</v>
      </c>
      <c r="AH133" s="24">
        <f t="shared" si="5"/>
        <v>1.1798072759276494E-3</v>
      </c>
      <c r="AI133" s="24"/>
      <c r="AJ133" s="24"/>
      <c r="AK133" s="24">
        <f t="shared" si="6"/>
        <v>0.15321544996542527</v>
      </c>
    </row>
    <row r="134" spans="23:37" ht="15" customHeight="1" x14ac:dyDescent="0.25">
      <c r="W134" s="33" t="s">
        <v>461</v>
      </c>
      <c r="X134" s="30" t="s">
        <v>462</v>
      </c>
      <c r="Y134" s="4">
        <v>594524</v>
      </c>
      <c r="Z134" s="4">
        <v>743753</v>
      </c>
      <c r="AA134" s="4">
        <v>505110</v>
      </c>
      <c r="AB134" s="4"/>
      <c r="AC134" s="4">
        <v>1547806</v>
      </c>
      <c r="AD134" s="4">
        <v>1986241</v>
      </c>
      <c r="AE134" s="18">
        <v>1049061</v>
      </c>
      <c r="AH134" s="24">
        <f t="shared" ref="AH134:AH197" si="8">+AA134/$AA$4</f>
        <v>1.1714166571209269E-3</v>
      </c>
      <c r="AI134" s="24"/>
      <c r="AJ134" s="24"/>
      <c r="AK134" s="24">
        <f t="shared" ref="AK134:AK197" si="9">+AA134/AE134</f>
        <v>0.48148773045609361</v>
      </c>
    </row>
    <row r="135" spans="23:37" ht="15" customHeight="1" x14ac:dyDescent="0.25">
      <c r="W135" s="34" t="s">
        <v>463</v>
      </c>
      <c r="X135" s="31" t="s">
        <v>464</v>
      </c>
      <c r="Y135" s="3">
        <v>345852</v>
      </c>
      <c r="Z135" s="3">
        <v>418140</v>
      </c>
      <c r="AA135" s="3">
        <v>504738</v>
      </c>
      <c r="AB135" s="3"/>
      <c r="AC135" s="3">
        <v>1045147</v>
      </c>
      <c r="AD135" s="3">
        <v>1188366</v>
      </c>
      <c r="AE135" s="26">
        <v>1378458</v>
      </c>
      <c r="AH135" s="24">
        <f t="shared" si="8"/>
        <v>1.1705539400960236E-3</v>
      </c>
      <c r="AI135" s="24"/>
      <c r="AJ135" s="24"/>
      <c r="AK135" s="24">
        <f t="shared" si="9"/>
        <v>0.36616131938731539</v>
      </c>
    </row>
    <row r="136" spans="23:37" ht="15" customHeight="1" x14ac:dyDescent="0.25">
      <c r="W136" s="33" t="s">
        <v>465</v>
      </c>
      <c r="X136" s="30" t="s">
        <v>466</v>
      </c>
      <c r="Y136" s="4">
        <v>417490</v>
      </c>
      <c r="Z136" s="4">
        <v>512071</v>
      </c>
      <c r="AA136" s="4">
        <v>503305</v>
      </c>
      <c r="AB136" s="4"/>
      <c r="AC136" s="4">
        <v>1828350</v>
      </c>
      <c r="AD136" s="4">
        <v>2188194</v>
      </c>
      <c r="AE136" s="18">
        <v>2404292</v>
      </c>
      <c r="AH136" s="24">
        <f t="shared" si="8"/>
        <v>1.1672306242447154E-3</v>
      </c>
      <c r="AI136" s="24"/>
      <c r="AJ136" s="24"/>
      <c r="AK136" s="24">
        <f t="shared" si="9"/>
        <v>0.20933605402338817</v>
      </c>
    </row>
    <row r="137" spans="23:37" ht="15" customHeight="1" x14ac:dyDescent="0.25">
      <c r="W137" s="34" t="s">
        <v>467</v>
      </c>
      <c r="X137" s="31" t="s">
        <v>468</v>
      </c>
      <c r="Y137" s="3">
        <v>521098</v>
      </c>
      <c r="Z137" s="3">
        <v>636511</v>
      </c>
      <c r="AA137" s="3">
        <v>497087</v>
      </c>
      <c r="AB137" s="3"/>
      <c r="AC137" s="3">
        <v>1509175</v>
      </c>
      <c r="AD137" s="3">
        <v>2150817</v>
      </c>
      <c r="AE137" s="26">
        <v>1630126</v>
      </c>
      <c r="AH137" s="24">
        <f t="shared" si="8"/>
        <v>1.1528102627908184E-3</v>
      </c>
      <c r="AI137" s="24"/>
      <c r="AJ137" s="24"/>
      <c r="AK137" s="24">
        <f t="shared" si="9"/>
        <v>0.304937777815948</v>
      </c>
    </row>
    <row r="138" spans="23:37" ht="15" customHeight="1" x14ac:dyDescent="0.25">
      <c r="W138" s="33" t="s">
        <v>469</v>
      </c>
      <c r="X138" s="30" t="s">
        <v>470</v>
      </c>
      <c r="Y138" s="4">
        <v>558167</v>
      </c>
      <c r="Z138" s="4">
        <v>542256</v>
      </c>
      <c r="AA138" s="4">
        <v>493053</v>
      </c>
      <c r="AB138" s="4"/>
      <c r="AC138" s="4">
        <v>6341720</v>
      </c>
      <c r="AD138" s="4">
        <v>9617530</v>
      </c>
      <c r="AE138" s="18">
        <v>6359462</v>
      </c>
      <c r="AH138" s="24">
        <f t="shared" si="8"/>
        <v>1.1434548851605481E-3</v>
      </c>
      <c r="AI138" s="24"/>
      <c r="AJ138" s="24"/>
      <c r="AK138" s="24">
        <f t="shared" si="9"/>
        <v>7.7530615011144027E-2</v>
      </c>
    </row>
    <row r="139" spans="23:37" ht="15" customHeight="1" x14ac:dyDescent="0.25">
      <c r="W139" s="34" t="s">
        <v>471</v>
      </c>
      <c r="X139" s="31" t="s">
        <v>472</v>
      </c>
      <c r="Y139" s="3">
        <v>471376</v>
      </c>
      <c r="Z139" s="3">
        <v>537478</v>
      </c>
      <c r="AA139" s="3">
        <v>481464</v>
      </c>
      <c r="AB139" s="3"/>
      <c r="AC139" s="3">
        <v>5148169</v>
      </c>
      <c r="AD139" s="3">
        <v>6550024</v>
      </c>
      <c r="AE139" s="26">
        <v>4483176</v>
      </c>
      <c r="AH139" s="24">
        <f t="shared" si="8"/>
        <v>1.1165784668766604E-3</v>
      </c>
      <c r="AI139" s="24"/>
      <c r="AJ139" s="24"/>
      <c r="AK139" s="24">
        <f t="shared" si="9"/>
        <v>0.10739350853055958</v>
      </c>
    </row>
    <row r="140" spans="23:37" ht="15" customHeight="1" x14ac:dyDescent="0.25">
      <c r="W140" s="33" t="s">
        <v>473</v>
      </c>
      <c r="X140" s="30" t="s">
        <v>474</v>
      </c>
      <c r="Y140" s="4">
        <v>407112</v>
      </c>
      <c r="Z140" s="4">
        <v>458694</v>
      </c>
      <c r="AA140" s="4">
        <v>478171</v>
      </c>
      <c r="AB140" s="4"/>
      <c r="AC140" s="4">
        <v>1753315</v>
      </c>
      <c r="AD140" s="4">
        <v>2083691</v>
      </c>
      <c r="AE140" s="18">
        <v>1887971</v>
      </c>
      <c r="AH140" s="24">
        <f t="shared" si="8"/>
        <v>1.1089415659008351E-3</v>
      </c>
      <c r="AI140" s="24"/>
      <c r="AJ140" s="24"/>
      <c r="AK140" s="24">
        <f t="shared" si="9"/>
        <v>0.25327242844302161</v>
      </c>
    </row>
    <row r="141" spans="23:37" ht="15" customHeight="1" x14ac:dyDescent="0.25">
      <c r="W141" s="34" t="s">
        <v>475</v>
      </c>
      <c r="X141" s="31" t="s">
        <v>476</v>
      </c>
      <c r="Y141" s="3">
        <v>571530</v>
      </c>
      <c r="Z141" s="3">
        <v>575708</v>
      </c>
      <c r="AA141" s="3">
        <v>475310</v>
      </c>
      <c r="AB141" s="3"/>
      <c r="AC141" s="3">
        <v>572071</v>
      </c>
      <c r="AD141" s="3">
        <v>575866</v>
      </c>
      <c r="AE141" s="26">
        <v>475472</v>
      </c>
      <c r="AH141" s="24">
        <f t="shared" si="8"/>
        <v>1.1023065298571555E-3</v>
      </c>
      <c r="AI141" s="24"/>
      <c r="AJ141" s="24"/>
      <c r="AK141" s="24">
        <f t="shared" si="9"/>
        <v>0.99965928593061215</v>
      </c>
    </row>
    <row r="142" spans="23:37" ht="15" customHeight="1" x14ac:dyDescent="0.25">
      <c r="W142" s="33" t="s">
        <v>477</v>
      </c>
      <c r="X142" s="30" t="s">
        <v>478</v>
      </c>
      <c r="Y142" s="4">
        <v>556901</v>
      </c>
      <c r="Z142" s="4">
        <v>498858</v>
      </c>
      <c r="AA142" s="4">
        <v>460649</v>
      </c>
      <c r="AB142" s="4"/>
      <c r="AC142" s="4">
        <v>590696</v>
      </c>
      <c r="AD142" s="4">
        <v>554238</v>
      </c>
      <c r="AE142" s="18">
        <v>494199</v>
      </c>
      <c r="AH142" s="24">
        <f t="shared" si="8"/>
        <v>1.0683057387224522E-3</v>
      </c>
      <c r="AI142" s="24"/>
      <c r="AJ142" s="24"/>
      <c r="AK142" s="24">
        <f t="shared" si="9"/>
        <v>0.93211236768993866</v>
      </c>
    </row>
    <row r="143" spans="23:37" ht="15" customHeight="1" x14ac:dyDescent="0.25">
      <c r="W143" s="34" t="s">
        <v>479</v>
      </c>
      <c r="X143" s="31" t="s">
        <v>480</v>
      </c>
      <c r="Y143" s="3">
        <v>488483</v>
      </c>
      <c r="Z143" s="3">
        <v>518110</v>
      </c>
      <c r="AA143" s="3">
        <v>458399</v>
      </c>
      <c r="AB143" s="3"/>
      <c r="AC143" s="3">
        <v>4528081</v>
      </c>
      <c r="AD143" s="3">
        <v>4950677</v>
      </c>
      <c r="AE143" s="26">
        <v>2919104</v>
      </c>
      <c r="AH143" s="24">
        <f t="shared" si="8"/>
        <v>1.0630876922008588E-3</v>
      </c>
      <c r="AI143" s="24"/>
      <c r="AJ143" s="24"/>
      <c r="AK143" s="24">
        <f t="shared" si="9"/>
        <v>0.15703414472386049</v>
      </c>
    </row>
    <row r="144" spans="23:37" ht="15" customHeight="1" x14ac:dyDescent="0.25">
      <c r="W144" s="33" t="s">
        <v>481</v>
      </c>
      <c r="X144" s="30" t="s">
        <v>482</v>
      </c>
      <c r="Y144" s="4">
        <v>482931</v>
      </c>
      <c r="Z144" s="4">
        <v>516075</v>
      </c>
      <c r="AA144" s="4">
        <v>455351</v>
      </c>
      <c r="AB144" s="4"/>
      <c r="AC144" s="4">
        <v>3836013</v>
      </c>
      <c r="AD144" s="4">
        <v>4578201</v>
      </c>
      <c r="AE144" s="18">
        <v>4197032</v>
      </c>
      <c r="AH144" s="24">
        <f t="shared" si="8"/>
        <v>1.0560189785129401E-3</v>
      </c>
      <c r="AI144" s="24"/>
      <c r="AJ144" s="24"/>
      <c r="AK144" s="24">
        <f t="shared" si="9"/>
        <v>0.10849357355388284</v>
      </c>
    </row>
    <row r="145" spans="23:37" ht="15" customHeight="1" x14ac:dyDescent="0.25">
      <c r="W145" s="34" t="s">
        <v>483</v>
      </c>
      <c r="X145" s="31" t="s">
        <v>484</v>
      </c>
      <c r="Y145" s="3">
        <v>280820</v>
      </c>
      <c r="Z145" s="3">
        <v>413227</v>
      </c>
      <c r="AA145" s="3">
        <v>447977</v>
      </c>
      <c r="AB145" s="3"/>
      <c r="AC145" s="3">
        <v>280854</v>
      </c>
      <c r="AD145" s="3">
        <v>413270</v>
      </c>
      <c r="AE145" s="26">
        <v>448154</v>
      </c>
      <c r="AH145" s="24">
        <f t="shared" si="8"/>
        <v>1.0389177007128379E-3</v>
      </c>
      <c r="AI145" s="24"/>
      <c r="AJ145" s="24"/>
      <c r="AK145" s="24">
        <f t="shared" si="9"/>
        <v>0.99960504647955839</v>
      </c>
    </row>
    <row r="146" spans="23:37" ht="15" customHeight="1" x14ac:dyDescent="0.25">
      <c r="W146" s="33" t="s">
        <v>485</v>
      </c>
      <c r="X146" s="30" t="s">
        <v>486</v>
      </c>
      <c r="Y146" s="4">
        <v>369350</v>
      </c>
      <c r="Z146" s="4">
        <v>430600</v>
      </c>
      <c r="AA146" s="4">
        <v>442451</v>
      </c>
      <c r="AB146" s="4"/>
      <c r="AC146" s="4">
        <v>382057</v>
      </c>
      <c r="AD146" s="4">
        <v>477129</v>
      </c>
      <c r="AE146" s="18">
        <v>448918</v>
      </c>
      <c r="AH146" s="24">
        <f t="shared" si="8"/>
        <v>1.0261021784558043E-3</v>
      </c>
      <c r="AI146" s="24"/>
      <c r="AJ146" s="24"/>
      <c r="AK146" s="24">
        <f t="shared" si="9"/>
        <v>0.98559425106589627</v>
      </c>
    </row>
    <row r="147" spans="23:37" ht="15" customHeight="1" x14ac:dyDescent="0.25">
      <c r="W147" s="34" t="s">
        <v>487</v>
      </c>
      <c r="X147" s="31" t="s">
        <v>488</v>
      </c>
      <c r="Y147" s="3">
        <v>290465</v>
      </c>
      <c r="Z147" s="3">
        <v>395907</v>
      </c>
      <c r="AA147" s="3">
        <v>439688</v>
      </c>
      <c r="AB147" s="3"/>
      <c r="AC147" s="3">
        <v>3107440</v>
      </c>
      <c r="AD147" s="3">
        <v>3500277</v>
      </c>
      <c r="AE147" s="26">
        <v>3430639</v>
      </c>
      <c r="AH147" s="24">
        <f t="shared" si="8"/>
        <v>1.0196944173272873E-3</v>
      </c>
      <c r="AI147" s="24"/>
      <c r="AJ147" s="24"/>
      <c r="AK147" s="24">
        <f t="shared" si="9"/>
        <v>0.12816504447130694</v>
      </c>
    </row>
    <row r="148" spans="23:37" ht="15" customHeight="1" x14ac:dyDescent="0.25">
      <c r="W148" s="33" t="s">
        <v>489</v>
      </c>
      <c r="X148" s="30" t="s">
        <v>490</v>
      </c>
      <c r="Y148" s="4">
        <v>411862</v>
      </c>
      <c r="Z148" s="4">
        <v>451530</v>
      </c>
      <c r="AA148" s="4">
        <v>439430</v>
      </c>
      <c r="AB148" s="4"/>
      <c r="AC148" s="4">
        <v>4755937</v>
      </c>
      <c r="AD148" s="4">
        <v>5253920</v>
      </c>
      <c r="AE148" s="18">
        <v>4891118</v>
      </c>
      <c r="AH148" s="24">
        <f t="shared" si="8"/>
        <v>1.0190960813261448E-3</v>
      </c>
      <c r="AI148" s="24"/>
      <c r="AJ148" s="24"/>
      <c r="AK148" s="24">
        <f t="shared" si="9"/>
        <v>8.9842445019727601E-2</v>
      </c>
    </row>
    <row r="149" spans="23:37" ht="15" customHeight="1" x14ac:dyDescent="0.25">
      <c r="W149" s="34" t="s">
        <v>491</v>
      </c>
      <c r="X149" s="31" t="s">
        <v>492</v>
      </c>
      <c r="Y149" s="3">
        <v>418905</v>
      </c>
      <c r="Z149" s="3">
        <v>464971</v>
      </c>
      <c r="AA149" s="3">
        <v>434529</v>
      </c>
      <c r="AB149" s="3"/>
      <c r="AC149" s="3">
        <v>1043619</v>
      </c>
      <c r="AD149" s="3">
        <v>1274151</v>
      </c>
      <c r="AE149" s="26">
        <v>1017811</v>
      </c>
      <c r="AH149" s="24">
        <f t="shared" si="8"/>
        <v>1.0077300164362203E-3</v>
      </c>
      <c r="AI149" s="24"/>
      <c r="AJ149" s="24"/>
      <c r="AK149" s="24">
        <f t="shared" si="9"/>
        <v>0.42692503814558891</v>
      </c>
    </row>
    <row r="150" spans="23:37" ht="15" customHeight="1" x14ac:dyDescent="0.25">
      <c r="W150" s="33" t="s">
        <v>493</v>
      </c>
      <c r="X150" s="30" t="s">
        <v>494</v>
      </c>
      <c r="Y150" s="4">
        <v>421402</v>
      </c>
      <c r="Z150" s="4">
        <v>549637</v>
      </c>
      <c r="AA150" s="4">
        <v>428730</v>
      </c>
      <c r="AB150" s="4"/>
      <c r="AC150" s="4">
        <v>1534934</v>
      </c>
      <c r="AD150" s="4">
        <v>2352668</v>
      </c>
      <c r="AE150" s="18">
        <v>1390232</v>
      </c>
      <c r="AH150" s="24">
        <f t="shared" si="8"/>
        <v>9.9428137120123345E-4</v>
      </c>
      <c r="AI150" s="24"/>
      <c r="AJ150" s="24"/>
      <c r="AK150" s="24">
        <f t="shared" si="9"/>
        <v>0.30838737707087738</v>
      </c>
    </row>
    <row r="151" spans="23:37" ht="15" customHeight="1" x14ac:dyDescent="0.25">
      <c r="W151" s="34" t="s">
        <v>495</v>
      </c>
      <c r="X151" s="31" t="s">
        <v>496</v>
      </c>
      <c r="Y151" s="3">
        <v>264968</v>
      </c>
      <c r="Z151" s="3">
        <v>349585</v>
      </c>
      <c r="AA151" s="3">
        <v>419055</v>
      </c>
      <c r="AB151" s="3"/>
      <c r="AC151" s="3">
        <v>361872</v>
      </c>
      <c r="AD151" s="3">
        <v>436923</v>
      </c>
      <c r="AE151" s="26">
        <v>525813</v>
      </c>
      <c r="AH151" s="24">
        <f t="shared" si="8"/>
        <v>9.7184377115838141E-4</v>
      </c>
      <c r="AI151" s="24"/>
      <c r="AJ151" s="24"/>
      <c r="AK151" s="24">
        <f t="shared" si="9"/>
        <v>0.7969658414683547</v>
      </c>
    </row>
    <row r="152" spans="23:37" ht="15" customHeight="1" x14ac:dyDescent="0.25">
      <c r="W152" s="33" t="s">
        <v>497</v>
      </c>
      <c r="X152" s="30" t="s">
        <v>498</v>
      </c>
      <c r="Y152" s="4">
        <v>322503</v>
      </c>
      <c r="Z152" s="4">
        <v>387181</v>
      </c>
      <c r="AA152" s="4">
        <v>415359</v>
      </c>
      <c r="AB152" s="4"/>
      <c r="AC152" s="4">
        <v>13101404</v>
      </c>
      <c r="AD152" s="4">
        <v>18813699</v>
      </c>
      <c r="AE152" s="18">
        <v>19633628</v>
      </c>
      <c r="AH152" s="24">
        <f t="shared" si="8"/>
        <v>9.6327226007224384E-4</v>
      </c>
      <c r="AI152" s="24"/>
      <c r="AJ152" s="24"/>
      <c r="AK152" s="24">
        <f t="shared" si="9"/>
        <v>2.1155488939690617E-2</v>
      </c>
    </row>
    <row r="153" spans="23:37" ht="15" customHeight="1" x14ac:dyDescent="0.25">
      <c r="W153" s="34" t="s">
        <v>499</v>
      </c>
      <c r="X153" s="31" t="s">
        <v>500</v>
      </c>
      <c r="Y153" s="3">
        <v>427204</v>
      </c>
      <c r="Z153" s="3">
        <v>462716</v>
      </c>
      <c r="AA153" s="3">
        <v>411439</v>
      </c>
      <c r="AB153" s="3"/>
      <c r="AC153" s="3">
        <v>1621731</v>
      </c>
      <c r="AD153" s="3">
        <v>1902305</v>
      </c>
      <c r="AE153" s="26">
        <v>1820462</v>
      </c>
      <c r="AH153" s="24">
        <f t="shared" si="8"/>
        <v>9.5418126346573438E-4</v>
      </c>
      <c r="AI153" s="24"/>
      <c r="AJ153" s="24"/>
      <c r="AK153" s="24">
        <f t="shared" si="9"/>
        <v>0.2260080133504572</v>
      </c>
    </row>
    <row r="154" spans="23:37" ht="15" customHeight="1" x14ac:dyDescent="0.25">
      <c r="W154" s="33" t="s">
        <v>501</v>
      </c>
      <c r="X154" s="30" t="s">
        <v>502</v>
      </c>
      <c r="Y154" s="4">
        <v>382570</v>
      </c>
      <c r="Z154" s="4">
        <v>369830</v>
      </c>
      <c r="AA154" s="4">
        <v>410803</v>
      </c>
      <c r="AB154" s="4"/>
      <c r="AC154" s="4">
        <v>2911523</v>
      </c>
      <c r="AD154" s="4">
        <v>2998594</v>
      </c>
      <c r="AE154" s="18">
        <v>3279274</v>
      </c>
      <c r="AH154" s="24">
        <f t="shared" si="8"/>
        <v>9.5270629564896396E-4</v>
      </c>
      <c r="AI154" s="24"/>
      <c r="AJ154" s="24"/>
      <c r="AK154" s="24">
        <f t="shared" si="9"/>
        <v>0.12527254508162478</v>
      </c>
    </row>
    <row r="155" spans="23:37" ht="15" customHeight="1" x14ac:dyDescent="0.25">
      <c r="W155" s="34" t="s">
        <v>503</v>
      </c>
      <c r="X155" s="31" t="s">
        <v>504</v>
      </c>
      <c r="Y155" s="3">
        <v>364539</v>
      </c>
      <c r="Z155" s="3">
        <v>407696</v>
      </c>
      <c r="AA155" s="3">
        <v>409892</v>
      </c>
      <c r="AB155" s="3"/>
      <c r="AC155" s="3">
        <v>813764</v>
      </c>
      <c r="AD155" s="3">
        <v>947142</v>
      </c>
      <c r="AE155" s="26">
        <v>949114</v>
      </c>
      <c r="AH155" s="24">
        <f t="shared" si="8"/>
        <v>9.5059356659066535E-4</v>
      </c>
      <c r="AI155" s="24"/>
      <c r="AJ155" s="24"/>
      <c r="AK155" s="24">
        <f t="shared" si="9"/>
        <v>0.43186803692707093</v>
      </c>
    </row>
    <row r="156" spans="23:37" ht="15" customHeight="1" x14ac:dyDescent="0.25">
      <c r="W156" s="33" t="s">
        <v>505</v>
      </c>
      <c r="X156" s="30" t="s">
        <v>506</v>
      </c>
      <c r="Y156" s="4">
        <v>327139</v>
      </c>
      <c r="Z156" s="4">
        <v>393212</v>
      </c>
      <c r="AA156" s="4">
        <v>409235</v>
      </c>
      <c r="AB156" s="4"/>
      <c r="AC156" s="4">
        <v>6569952</v>
      </c>
      <c r="AD156" s="4">
        <v>8533135</v>
      </c>
      <c r="AE156" s="18">
        <v>6705435</v>
      </c>
      <c r="AH156" s="24">
        <f t="shared" si="8"/>
        <v>9.4906989700636012E-4</v>
      </c>
      <c r="AI156" s="24"/>
      <c r="AJ156" s="24"/>
      <c r="AK156" s="24">
        <f t="shared" si="9"/>
        <v>6.103034329614708E-2</v>
      </c>
    </row>
    <row r="157" spans="23:37" ht="15" customHeight="1" x14ac:dyDescent="0.25">
      <c r="W157" s="34" t="s">
        <v>507</v>
      </c>
      <c r="X157" s="31" t="s">
        <v>508</v>
      </c>
      <c r="Y157" s="3">
        <v>374519</v>
      </c>
      <c r="Z157" s="3">
        <v>406938</v>
      </c>
      <c r="AA157" s="3">
        <v>399625</v>
      </c>
      <c r="AB157" s="3"/>
      <c r="AC157" s="3">
        <v>836617</v>
      </c>
      <c r="AD157" s="3">
        <v>994515</v>
      </c>
      <c r="AE157" s="26">
        <v>912939</v>
      </c>
      <c r="AH157" s="24">
        <f t="shared" si="8"/>
        <v>9.267830405296875E-4</v>
      </c>
      <c r="AI157" s="24"/>
      <c r="AJ157" s="24"/>
      <c r="AK157" s="24">
        <f t="shared" si="9"/>
        <v>0.43773461315597206</v>
      </c>
    </row>
    <row r="158" spans="23:37" ht="15" customHeight="1" x14ac:dyDescent="0.25">
      <c r="W158" s="33" t="s">
        <v>509</v>
      </c>
      <c r="X158" s="30" t="s">
        <v>510</v>
      </c>
      <c r="Y158" s="4">
        <v>333978</v>
      </c>
      <c r="Z158" s="4">
        <v>415485</v>
      </c>
      <c r="AA158" s="4">
        <v>398374</v>
      </c>
      <c r="AB158" s="4"/>
      <c r="AC158" s="4">
        <v>718957</v>
      </c>
      <c r="AD158" s="4">
        <v>720029</v>
      </c>
      <c r="AE158" s="18">
        <v>712571</v>
      </c>
      <c r="AH158" s="24">
        <f t="shared" si="8"/>
        <v>9.2388180666368148E-4</v>
      </c>
      <c r="AI158" s="24"/>
      <c r="AJ158" s="24"/>
      <c r="AK158" s="24">
        <f t="shared" si="9"/>
        <v>0.55906569310286269</v>
      </c>
    </row>
    <row r="159" spans="23:37" ht="15" customHeight="1" x14ac:dyDescent="0.25">
      <c r="W159" s="34" t="s">
        <v>511</v>
      </c>
      <c r="X159" s="31" t="s">
        <v>512</v>
      </c>
      <c r="Y159" s="3">
        <v>293792</v>
      </c>
      <c r="Z159" s="3">
        <v>339784</v>
      </c>
      <c r="AA159" s="3">
        <v>397045</v>
      </c>
      <c r="AB159" s="3"/>
      <c r="AC159" s="3">
        <v>1785826</v>
      </c>
      <c r="AD159" s="3">
        <v>2048228</v>
      </c>
      <c r="AE159" s="26">
        <v>1974724</v>
      </c>
      <c r="AH159" s="24">
        <f t="shared" si="8"/>
        <v>9.2079968051826026E-4</v>
      </c>
      <c r="AI159" s="24"/>
      <c r="AJ159" s="24"/>
      <c r="AK159" s="24">
        <f t="shared" si="9"/>
        <v>0.20106354103155683</v>
      </c>
    </row>
    <row r="160" spans="23:37" ht="15" customHeight="1" x14ac:dyDescent="0.25">
      <c r="W160" s="33" t="s">
        <v>513</v>
      </c>
      <c r="X160" s="30" t="s">
        <v>514</v>
      </c>
      <c r="Y160" s="4">
        <v>150878</v>
      </c>
      <c r="Z160" s="4">
        <v>229368</v>
      </c>
      <c r="AA160" s="4">
        <v>391460</v>
      </c>
      <c r="AB160" s="4"/>
      <c r="AC160" s="4">
        <v>1765894</v>
      </c>
      <c r="AD160" s="4">
        <v>1497657</v>
      </c>
      <c r="AE160" s="18">
        <v>1151827</v>
      </c>
      <c r="AH160" s="24">
        <f t="shared" si="8"/>
        <v>9.078473294857716E-4</v>
      </c>
      <c r="AI160" s="24"/>
      <c r="AJ160" s="24"/>
      <c r="AK160" s="24">
        <f t="shared" si="9"/>
        <v>0.33986006579113009</v>
      </c>
    </row>
    <row r="161" spans="23:37" ht="15" customHeight="1" x14ac:dyDescent="0.25">
      <c r="W161" s="34" t="s">
        <v>515</v>
      </c>
      <c r="X161" s="31" t="s">
        <v>516</v>
      </c>
      <c r="Y161" s="3">
        <v>292973</v>
      </c>
      <c r="Z161" s="3">
        <v>422792</v>
      </c>
      <c r="AA161" s="3">
        <v>380143</v>
      </c>
      <c r="AB161" s="3"/>
      <c r="AC161" s="3">
        <v>378670</v>
      </c>
      <c r="AD161" s="3">
        <v>550285</v>
      </c>
      <c r="AE161" s="26">
        <v>511610</v>
      </c>
      <c r="AH161" s="24">
        <f t="shared" si="8"/>
        <v>8.8160171504805005E-4</v>
      </c>
      <c r="AI161" s="24"/>
      <c r="AJ161" s="24"/>
      <c r="AK161" s="24">
        <f t="shared" si="9"/>
        <v>0.74303277887453334</v>
      </c>
    </row>
    <row r="162" spans="23:37" ht="15" customHeight="1" x14ac:dyDescent="0.25">
      <c r="W162" s="33" t="s">
        <v>517</v>
      </c>
      <c r="X162" s="30" t="s">
        <v>518</v>
      </c>
      <c r="Y162" s="4">
        <v>440329</v>
      </c>
      <c r="Z162" s="4">
        <v>366355</v>
      </c>
      <c r="AA162" s="4">
        <v>374519</v>
      </c>
      <c r="AB162" s="4"/>
      <c r="AC162" s="4">
        <v>1412242</v>
      </c>
      <c r="AD162" s="4">
        <v>1496399</v>
      </c>
      <c r="AE162" s="18">
        <v>1256936</v>
      </c>
      <c r="AH162" s="24">
        <f t="shared" si="8"/>
        <v>8.6855891787585363E-4</v>
      </c>
      <c r="AI162" s="24"/>
      <c r="AJ162" s="24"/>
      <c r="AK162" s="24">
        <f t="shared" si="9"/>
        <v>0.29796186918029238</v>
      </c>
    </row>
    <row r="163" spans="23:37" ht="15" customHeight="1" x14ac:dyDescent="0.25">
      <c r="W163" s="34" t="s">
        <v>519</v>
      </c>
      <c r="X163" s="31" t="s">
        <v>520</v>
      </c>
      <c r="Y163" s="3">
        <v>415211</v>
      </c>
      <c r="Z163" s="3">
        <v>412881</v>
      </c>
      <c r="AA163" s="3">
        <v>373265</v>
      </c>
      <c r="AB163" s="3"/>
      <c r="AC163" s="3">
        <v>2231591</v>
      </c>
      <c r="AD163" s="3">
        <v>2231948</v>
      </c>
      <c r="AE163" s="26">
        <v>1737385</v>
      </c>
      <c r="AH163" s="24">
        <f t="shared" si="8"/>
        <v>8.6565072661448552E-4</v>
      </c>
      <c r="AI163" s="24"/>
      <c r="AJ163" s="24"/>
      <c r="AK163" s="24">
        <f t="shared" si="9"/>
        <v>0.21484299680266608</v>
      </c>
    </row>
    <row r="164" spans="23:37" ht="15" customHeight="1" x14ac:dyDescent="0.25">
      <c r="W164" s="33" t="s">
        <v>521</v>
      </c>
      <c r="X164" s="30" t="s">
        <v>522</v>
      </c>
      <c r="Y164" s="4">
        <v>205474</v>
      </c>
      <c r="Z164" s="4">
        <v>267523</v>
      </c>
      <c r="AA164" s="4">
        <v>369306</v>
      </c>
      <c r="AB164" s="4"/>
      <c r="AC164" s="4">
        <v>206067</v>
      </c>
      <c r="AD164" s="4">
        <v>267905</v>
      </c>
      <c r="AE164" s="18">
        <v>369970</v>
      </c>
      <c r="AH164" s="24">
        <f t="shared" si="8"/>
        <v>8.5646928386826841E-4</v>
      </c>
      <c r="AI164" s="24"/>
      <c r="AJ164" s="24"/>
      <c r="AK164" s="24">
        <f t="shared" si="9"/>
        <v>0.99820525988593667</v>
      </c>
    </row>
    <row r="165" spans="23:37" ht="15" customHeight="1" x14ac:dyDescent="0.25">
      <c r="W165" s="34" t="s">
        <v>523</v>
      </c>
      <c r="X165" s="31" t="s">
        <v>524</v>
      </c>
      <c r="Y165" s="3">
        <v>339652</v>
      </c>
      <c r="Z165" s="3">
        <v>362789</v>
      </c>
      <c r="AA165" s="3">
        <v>364707</v>
      </c>
      <c r="AB165" s="3"/>
      <c r="AC165" s="3">
        <v>7561072</v>
      </c>
      <c r="AD165" s="3">
        <v>8130046</v>
      </c>
      <c r="AE165" s="26">
        <v>7985136</v>
      </c>
      <c r="AH165" s="24">
        <f t="shared" si="8"/>
        <v>8.4580359677813137E-4</v>
      </c>
      <c r="AI165" s="24"/>
      <c r="AJ165" s="24"/>
      <c r="AK165" s="24">
        <f t="shared" si="9"/>
        <v>4.5673235872250639E-2</v>
      </c>
    </row>
    <row r="166" spans="23:37" ht="15" customHeight="1" x14ac:dyDescent="0.25">
      <c r="W166" s="33" t="s">
        <v>525</v>
      </c>
      <c r="X166" s="30" t="s">
        <v>526</v>
      </c>
      <c r="Y166" s="4">
        <v>288656</v>
      </c>
      <c r="Z166" s="4">
        <v>383260</v>
      </c>
      <c r="AA166" s="4">
        <v>362858</v>
      </c>
      <c r="AB166" s="4"/>
      <c r="AC166" s="4">
        <v>548632</v>
      </c>
      <c r="AD166" s="4">
        <v>681327</v>
      </c>
      <c r="AE166" s="18">
        <v>658961</v>
      </c>
      <c r="AH166" s="24">
        <f t="shared" si="8"/>
        <v>8.4151552210327515E-4</v>
      </c>
      <c r="AI166" s="24"/>
      <c r="AJ166" s="24"/>
      <c r="AK166" s="24">
        <f t="shared" si="9"/>
        <v>0.55065170776419237</v>
      </c>
    </row>
    <row r="167" spans="23:37" ht="15" customHeight="1" x14ac:dyDescent="0.25">
      <c r="W167" s="34" t="s">
        <v>527</v>
      </c>
      <c r="X167" s="31" t="s">
        <v>528</v>
      </c>
      <c r="Y167" s="3">
        <v>48830</v>
      </c>
      <c r="Z167" s="3">
        <v>88480</v>
      </c>
      <c r="AA167" s="3">
        <v>349974</v>
      </c>
      <c r="AB167" s="3"/>
      <c r="AC167" s="3">
        <v>2342830</v>
      </c>
      <c r="AD167" s="3">
        <v>4598124</v>
      </c>
      <c r="AE167" s="26">
        <v>5216522</v>
      </c>
      <c r="AH167" s="24">
        <f t="shared" si="8"/>
        <v>8.1163582815473717E-4</v>
      </c>
      <c r="AI167" s="24"/>
      <c r="AJ167" s="24"/>
      <c r="AK167" s="24">
        <f t="shared" si="9"/>
        <v>6.7089528233562512E-2</v>
      </c>
    </row>
    <row r="168" spans="23:37" ht="15" customHeight="1" x14ac:dyDescent="0.25">
      <c r="W168" s="33" t="s">
        <v>529</v>
      </c>
      <c r="X168" s="30" t="s">
        <v>530</v>
      </c>
      <c r="Y168" s="4">
        <v>570936</v>
      </c>
      <c r="Z168" s="4">
        <v>394825</v>
      </c>
      <c r="AA168" s="4">
        <v>348806</v>
      </c>
      <c r="AB168" s="4"/>
      <c r="AC168" s="4">
        <v>3914313</v>
      </c>
      <c r="AD168" s="4">
        <v>4119790</v>
      </c>
      <c r="AE168" s="18">
        <v>3140494</v>
      </c>
      <c r="AH168" s="24">
        <f t="shared" si="8"/>
        <v>8.089270822270833E-4</v>
      </c>
      <c r="AI168" s="24"/>
      <c r="AJ168" s="24"/>
      <c r="AK168" s="24">
        <f t="shared" si="9"/>
        <v>0.11106723973998996</v>
      </c>
    </row>
    <row r="169" spans="23:37" ht="15" customHeight="1" x14ac:dyDescent="0.25">
      <c r="W169" s="34" t="s">
        <v>531</v>
      </c>
      <c r="X169" s="31" t="s">
        <v>532</v>
      </c>
      <c r="Y169" s="3">
        <v>247604</v>
      </c>
      <c r="Z169" s="3">
        <v>288189</v>
      </c>
      <c r="AA169" s="3">
        <v>342517</v>
      </c>
      <c r="AB169" s="3"/>
      <c r="AC169" s="3">
        <v>30412250</v>
      </c>
      <c r="AD169" s="3">
        <v>34108651</v>
      </c>
      <c r="AE169" s="26">
        <v>32459248</v>
      </c>
      <c r="AH169" s="24">
        <f t="shared" si="8"/>
        <v>7.9434206241628272E-4</v>
      </c>
      <c r="AI169" s="24"/>
      <c r="AJ169" s="24"/>
      <c r="AK169" s="24">
        <f t="shared" si="9"/>
        <v>1.0552216120348814E-2</v>
      </c>
    </row>
    <row r="170" spans="23:37" ht="15" customHeight="1" x14ac:dyDescent="0.25">
      <c r="W170" s="33" t="s">
        <v>533</v>
      </c>
      <c r="X170" s="30" t="s">
        <v>534</v>
      </c>
      <c r="Y170" s="4">
        <v>280568</v>
      </c>
      <c r="Z170" s="4">
        <v>435201</v>
      </c>
      <c r="AA170" s="4">
        <v>341451</v>
      </c>
      <c r="AB170" s="4"/>
      <c r="AC170" s="4">
        <v>462261</v>
      </c>
      <c r="AD170" s="4">
        <v>948874</v>
      </c>
      <c r="AE170" s="18">
        <v>1174383</v>
      </c>
      <c r="AH170" s="24">
        <f t="shared" si="8"/>
        <v>7.9186986793094104E-4</v>
      </c>
      <c r="AI170" s="24"/>
      <c r="AJ170" s="24"/>
      <c r="AK170" s="24">
        <f t="shared" si="9"/>
        <v>0.29074927004222645</v>
      </c>
    </row>
    <row r="171" spans="23:37" ht="15" customHeight="1" x14ac:dyDescent="0.25">
      <c r="W171" s="34" t="s">
        <v>535</v>
      </c>
      <c r="X171" s="31" t="s">
        <v>536</v>
      </c>
      <c r="Y171" s="3">
        <v>688189</v>
      </c>
      <c r="Z171" s="3">
        <v>493605</v>
      </c>
      <c r="AA171" s="3">
        <v>340142</v>
      </c>
      <c r="AB171" s="3"/>
      <c r="AC171" s="3">
        <v>4465862</v>
      </c>
      <c r="AD171" s="3">
        <v>3078988</v>
      </c>
      <c r="AE171" s="26">
        <v>2016433</v>
      </c>
      <c r="AH171" s="24">
        <f t="shared" si="8"/>
        <v>7.8883412442126732E-4</v>
      </c>
      <c r="AI171" s="24"/>
      <c r="AJ171" s="24"/>
      <c r="AK171" s="24">
        <f t="shared" si="9"/>
        <v>0.16868499969996523</v>
      </c>
    </row>
    <row r="172" spans="23:37" ht="15" customHeight="1" x14ac:dyDescent="0.25">
      <c r="W172" s="33" t="s">
        <v>537</v>
      </c>
      <c r="X172" s="30" t="s">
        <v>538</v>
      </c>
      <c r="Y172" s="4">
        <v>338713</v>
      </c>
      <c r="Z172" s="4">
        <v>323365</v>
      </c>
      <c r="AA172" s="4">
        <v>339305</v>
      </c>
      <c r="AB172" s="4"/>
      <c r="AC172" s="4">
        <v>1416094</v>
      </c>
      <c r="AD172" s="4">
        <v>1525278</v>
      </c>
      <c r="AE172" s="18">
        <v>1615781</v>
      </c>
      <c r="AH172" s="24">
        <f t="shared" si="8"/>
        <v>7.8689301111523459E-4</v>
      </c>
      <c r="AI172" s="24"/>
      <c r="AJ172" s="24"/>
      <c r="AK172" s="24">
        <f t="shared" si="9"/>
        <v>0.20999442374925809</v>
      </c>
    </row>
    <row r="173" spans="23:37" ht="15" customHeight="1" x14ac:dyDescent="0.25">
      <c r="W173" s="34" t="s">
        <v>539</v>
      </c>
      <c r="X173" s="31" t="s">
        <v>540</v>
      </c>
      <c r="Y173" s="3">
        <v>218308</v>
      </c>
      <c r="Z173" s="3">
        <v>304591</v>
      </c>
      <c r="AA173" s="3">
        <v>333108</v>
      </c>
      <c r="AB173" s="3"/>
      <c r="AC173" s="3">
        <v>547952</v>
      </c>
      <c r="AD173" s="3">
        <v>692764</v>
      </c>
      <c r="AE173" s="26">
        <v>754341</v>
      </c>
      <c r="AH173" s="24">
        <f t="shared" si="8"/>
        <v>7.7252135142887241E-4</v>
      </c>
      <c r="AI173" s="24"/>
      <c r="AJ173" s="24"/>
      <c r="AK173" s="24">
        <f t="shared" si="9"/>
        <v>0.44158808814581202</v>
      </c>
    </row>
    <row r="174" spans="23:37" ht="15" customHeight="1" x14ac:dyDescent="0.25">
      <c r="W174" s="33" t="s">
        <v>541</v>
      </c>
      <c r="X174" s="30" t="s">
        <v>542</v>
      </c>
      <c r="Y174" s="4">
        <v>255219</v>
      </c>
      <c r="Z174" s="4">
        <v>286566</v>
      </c>
      <c r="AA174" s="4">
        <v>326872</v>
      </c>
      <c r="AB174" s="4"/>
      <c r="AC174" s="4">
        <v>3545241</v>
      </c>
      <c r="AD174" s="4">
        <v>3909760</v>
      </c>
      <c r="AE174" s="18">
        <v>4315621</v>
      </c>
      <c r="AH174" s="24">
        <f t="shared" si="8"/>
        <v>7.5805924560280269E-4</v>
      </c>
      <c r="AI174" s="24"/>
      <c r="AJ174" s="24"/>
      <c r="AK174" s="24">
        <f t="shared" si="9"/>
        <v>7.5741590839418019E-2</v>
      </c>
    </row>
    <row r="175" spans="23:37" ht="15" customHeight="1" x14ac:dyDescent="0.25">
      <c r="W175" s="34" t="s">
        <v>543</v>
      </c>
      <c r="X175" s="31" t="s">
        <v>544</v>
      </c>
      <c r="Y175" s="3">
        <v>248000</v>
      </c>
      <c r="Z175" s="3">
        <v>274030</v>
      </c>
      <c r="AA175" s="3">
        <v>321473</v>
      </c>
      <c r="AB175" s="3"/>
      <c r="AC175" s="3">
        <v>4234277</v>
      </c>
      <c r="AD175" s="3">
        <v>2830508</v>
      </c>
      <c r="AE175" s="26">
        <v>2649166</v>
      </c>
      <c r="AH175" s="24">
        <f t="shared" si="8"/>
        <v>7.455382530827657E-4</v>
      </c>
      <c r="AI175" s="24"/>
      <c r="AJ175" s="24"/>
      <c r="AK175" s="24">
        <f t="shared" si="9"/>
        <v>0.12134875655206205</v>
      </c>
    </row>
    <row r="176" spans="23:37" ht="15" customHeight="1" x14ac:dyDescent="0.25">
      <c r="W176" s="33" t="s">
        <v>545</v>
      </c>
      <c r="X176" s="30" t="s">
        <v>546</v>
      </c>
      <c r="Y176" s="4">
        <v>270200</v>
      </c>
      <c r="Z176" s="4">
        <v>278803</v>
      </c>
      <c r="AA176" s="4">
        <v>317662</v>
      </c>
      <c r="AB176" s="4"/>
      <c r="AC176" s="4">
        <v>6578412</v>
      </c>
      <c r="AD176" s="4">
        <v>7315457</v>
      </c>
      <c r="AE176" s="18">
        <v>7449287</v>
      </c>
      <c r="AH176" s="24">
        <f t="shared" si="8"/>
        <v>7.3670004184107993E-4</v>
      </c>
      <c r="AI176" s="24"/>
      <c r="AJ176" s="24"/>
      <c r="AK176" s="24">
        <f t="shared" si="9"/>
        <v>4.2643275792703383E-2</v>
      </c>
    </row>
    <row r="177" spans="23:37" ht="15" customHeight="1" x14ac:dyDescent="0.25">
      <c r="W177" s="34" t="s">
        <v>547</v>
      </c>
      <c r="X177" s="31" t="s">
        <v>548</v>
      </c>
      <c r="Y177" s="3">
        <v>195859</v>
      </c>
      <c r="Z177" s="3">
        <v>219210</v>
      </c>
      <c r="AA177" s="3">
        <v>311999</v>
      </c>
      <c r="AB177" s="3"/>
      <c r="AC177" s="3">
        <v>1752566</v>
      </c>
      <c r="AD177" s="3">
        <v>2037984</v>
      </c>
      <c r="AE177" s="26">
        <v>1865400</v>
      </c>
      <c r="AH177" s="24">
        <f t="shared" si="8"/>
        <v>7.2356679852917597E-4</v>
      </c>
      <c r="AI177" s="24"/>
      <c r="AJ177" s="24"/>
      <c r="AK177" s="24">
        <f t="shared" si="9"/>
        <v>0.16725581644687468</v>
      </c>
    </row>
    <row r="178" spans="23:37" ht="15" customHeight="1" x14ac:dyDescent="0.25">
      <c r="W178" s="33" t="s">
        <v>549</v>
      </c>
      <c r="X178" s="30" t="s">
        <v>550</v>
      </c>
      <c r="Y178" s="4">
        <v>218186</v>
      </c>
      <c r="Z178" s="4">
        <v>266055</v>
      </c>
      <c r="AA178" s="4">
        <v>309541</v>
      </c>
      <c r="AB178" s="4"/>
      <c r="AC178" s="4">
        <v>2354852</v>
      </c>
      <c r="AD178" s="4">
        <v>2735976</v>
      </c>
      <c r="AE178" s="18">
        <v>2407634</v>
      </c>
      <c r="AH178" s="24">
        <f t="shared" si="8"/>
        <v>7.1786637259580854E-4</v>
      </c>
      <c r="AI178" s="24"/>
      <c r="AJ178" s="24"/>
      <c r="AK178" s="24">
        <f t="shared" si="9"/>
        <v>0.12856646815919695</v>
      </c>
    </row>
    <row r="179" spans="23:37" ht="15" customHeight="1" x14ac:dyDescent="0.25">
      <c r="W179" s="34" t="s">
        <v>551</v>
      </c>
      <c r="X179" s="31" t="s">
        <v>552</v>
      </c>
      <c r="Y179" s="3">
        <v>276662</v>
      </c>
      <c r="Z179" s="3">
        <v>332750</v>
      </c>
      <c r="AA179" s="3">
        <v>306006</v>
      </c>
      <c r="AB179" s="3"/>
      <c r="AC179" s="3">
        <v>1865102</v>
      </c>
      <c r="AD179" s="3">
        <v>2420461</v>
      </c>
      <c r="AE179" s="26">
        <v>2079401</v>
      </c>
      <c r="AH179" s="24">
        <f t="shared" si="8"/>
        <v>7.096682417274383E-4</v>
      </c>
      <c r="AI179" s="24"/>
      <c r="AJ179" s="24"/>
      <c r="AK179" s="24">
        <f t="shared" si="9"/>
        <v>0.14716064866757303</v>
      </c>
    </row>
    <row r="180" spans="23:37" ht="15" customHeight="1" x14ac:dyDescent="0.25">
      <c r="W180" s="33" t="s">
        <v>553</v>
      </c>
      <c r="X180" s="30" t="s">
        <v>554</v>
      </c>
      <c r="Y180" s="4">
        <v>396363</v>
      </c>
      <c r="Z180" s="4">
        <v>432309</v>
      </c>
      <c r="AA180" s="4">
        <v>305053</v>
      </c>
      <c r="AB180" s="4"/>
      <c r="AC180" s="4">
        <v>492323</v>
      </c>
      <c r="AD180" s="4">
        <v>571263</v>
      </c>
      <c r="AE180" s="18">
        <v>432506</v>
      </c>
      <c r="AH180" s="24">
        <f t="shared" si="8"/>
        <v>7.0745810913407006E-4</v>
      </c>
      <c r="AI180" s="24"/>
      <c r="AJ180" s="24"/>
      <c r="AK180" s="24">
        <f t="shared" si="9"/>
        <v>0.70531507077358468</v>
      </c>
    </row>
    <row r="181" spans="23:37" ht="15" customHeight="1" x14ac:dyDescent="0.25">
      <c r="W181" s="34" t="s">
        <v>555</v>
      </c>
      <c r="X181" s="31" t="s">
        <v>556</v>
      </c>
      <c r="Y181" s="3">
        <v>97383</v>
      </c>
      <c r="Z181" s="3">
        <v>304580</v>
      </c>
      <c r="AA181" s="3">
        <v>302368</v>
      </c>
      <c r="AB181" s="3"/>
      <c r="AC181" s="3">
        <v>130053</v>
      </c>
      <c r="AD181" s="3">
        <v>586013</v>
      </c>
      <c r="AE181" s="26">
        <v>1675413</v>
      </c>
      <c r="AH181" s="24">
        <f t="shared" si="8"/>
        <v>7.0123124028496854E-4</v>
      </c>
      <c r="AI181" s="24"/>
      <c r="AJ181" s="24"/>
      <c r="AK181" s="24">
        <f t="shared" si="9"/>
        <v>0.18047371006432444</v>
      </c>
    </row>
    <row r="182" spans="23:37" ht="15" customHeight="1" x14ac:dyDescent="0.25">
      <c r="W182" s="33" t="s">
        <v>557</v>
      </c>
      <c r="X182" s="30" t="s">
        <v>558</v>
      </c>
      <c r="Y182" s="4">
        <v>240530</v>
      </c>
      <c r="Z182" s="4">
        <v>303377</v>
      </c>
      <c r="AA182" s="4">
        <v>302341</v>
      </c>
      <c r="AB182" s="4"/>
      <c r="AC182" s="4">
        <v>1427972</v>
      </c>
      <c r="AD182" s="4">
        <v>1611174</v>
      </c>
      <c r="AE182" s="18">
        <v>1349858</v>
      </c>
      <c r="AH182" s="24">
        <f t="shared" si="8"/>
        <v>7.0116862372670934E-4</v>
      </c>
      <c r="AI182" s="24"/>
      <c r="AJ182" s="24"/>
      <c r="AK182" s="24">
        <f t="shared" si="9"/>
        <v>0.22397985565889153</v>
      </c>
    </row>
    <row r="183" spans="23:37" ht="15" customHeight="1" x14ac:dyDescent="0.25">
      <c r="W183" s="34" t="s">
        <v>559</v>
      </c>
      <c r="X183" s="31" t="s">
        <v>560</v>
      </c>
      <c r="Y183" s="3">
        <v>217584</v>
      </c>
      <c r="Z183" s="3">
        <v>253349</v>
      </c>
      <c r="AA183" s="3">
        <v>293895</v>
      </c>
      <c r="AB183" s="3"/>
      <c r="AC183" s="3">
        <v>1559578</v>
      </c>
      <c r="AD183" s="3">
        <v>2123397</v>
      </c>
      <c r="AE183" s="26">
        <v>2461050</v>
      </c>
      <c r="AH183" s="24">
        <f t="shared" si="8"/>
        <v>6.8158123665054118E-4</v>
      </c>
      <c r="AI183" s="24"/>
      <c r="AJ183" s="24"/>
      <c r="AK183" s="24">
        <f t="shared" si="9"/>
        <v>0.11941854086670324</v>
      </c>
    </row>
    <row r="184" spans="23:37" ht="15" customHeight="1" x14ac:dyDescent="0.25">
      <c r="W184" s="33" t="s">
        <v>561</v>
      </c>
      <c r="X184" s="30" t="s">
        <v>562</v>
      </c>
      <c r="Y184" s="4">
        <v>289802</v>
      </c>
      <c r="Z184" s="4">
        <v>315253</v>
      </c>
      <c r="AA184" s="4">
        <v>293673</v>
      </c>
      <c r="AB184" s="4"/>
      <c r="AC184" s="4">
        <v>920400</v>
      </c>
      <c r="AD184" s="4">
        <v>1378227</v>
      </c>
      <c r="AE184" s="18">
        <v>767050</v>
      </c>
      <c r="AH184" s="24">
        <f t="shared" si="8"/>
        <v>6.8106638939374395E-4</v>
      </c>
      <c r="AI184" s="24"/>
      <c r="AJ184" s="24"/>
      <c r="AK184" s="24">
        <f t="shared" si="9"/>
        <v>0.38286030897594681</v>
      </c>
    </row>
    <row r="185" spans="23:37" ht="15" customHeight="1" x14ac:dyDescent="0.25">
      <c r="W185" s="34" t="s">
        <v>563</v>
      </c>
      <c r="X185" s="31" t="s">
        <v>564</v>
      </c>
      <c r="Y185" s="3">
        <v>442445</v>
      </c>
      <c r="Z185" s="3">
        <v>395655</v>
      </c>
      <c r="AA185" s="3">
        <v>291007</v>
      </c>
      <c r="AB185" s="3"/>
      <c r="AC185" s="3">
        <v>830396</v>
      </c>
      <c r="AD185" s="3">
        <v>777621</v>
      </c>
      <c r="AE185" s="26">
        <v>670710</v>
      </c>
      <c r="AH185" s="24">
        <f t="shared" si="8"/>
        <v>6.7488358404860249E-4</v>
      </c>
      <c r="AI185" s="24"/>
      <c r="AJ185" s="24"/>
      <c r="AK185" s="24">
        <f t="shared" si="9"/>
        <v>0.43387902372113135</v>
      </c>
    </row>
    <row r="186" spans="23:37" ht="15" customHeight="1" x14ac:dyDescent="0.25">
      <c r="W186" s="33" t="s">
        <v>565</v>
      </c>
      <c r="X186" s="30" t="s">
        <v>566</v>
      </c>
      <c r="Y186" s="4">
        <v>165387</v>
      </c>
      <c r="Z186" s="4">
        <v>316516</v>
      </c>
      <c r="AA186" s="4">
        <v>288792</v>
      </c>
      <c r="AB186" s="4"/>
      <c r="AC186" s="4">
        <v>3366109</v>
      </c>
      <c r="AD186" s="4">
        <v>5250721</v>
      </c>
      <c r="AE186" s="18">
        <v>3020006</v>
      </c>
      <c r="AH186" s="24">
        <f t="shared" si="8"/>
        <v>6.697467071395671E-4</v>
      </c>
      <c r="AI186" s="24"/>
      <c r="AJ186" s="24"/>
      <c r="AK186" s="24">
        <f t="shared" si="9"/>
        <v>9.5626300080198512E-2</v>
      </c>
    </row>
    <row r="187" spans="23:37" ht="15" customHeight="1" x14ac:dyDescent="0.25">
      <c r="W187" s="34" t="s">
        <v>567</v>
      </c>
      <c r="X187" s="31" t="s">
        <v>568</v>
      </c>
      <c r="Y187" s="3">
        <v>199414</v>
      </c>
      <c r="Z187" s="3">
        <v>236796</v>
      </c>
      <c r="AA187" s="3">
        <v>288424</v>
      </c>
      <c r="AB187" s="3"/>
      <c r="AC187" s="3">
        <v>2688937</v>
      </c>
      <c r="AD187" s="3">
        <v>3008925</v>
      </c>
      <c r="AE187" s="26">
        <v>2889206</v>
      </c>
      <c r="AH187" s="24">
        <f t="shared" si="8"/>
        <v>6.6889326664181317E-4</v>
      </c>
      <c r="AI187" s="24"/>
      <c r="AJ187" s="24"/>
      <c r="AK187" s="24">
        <f t="shared" si="9"/>
        <v>9.982811886725973E-2</v>
      </c>
    </row>
    <row r="188" spans="23:37" ht="15" customHeight="1" x14ac:dyDescent="0.25">
      <c r="W188" s="33" t="s">
        <v>569</v>
      </c>
      <c r="X188" s="30" t="s">
        <v>570</v>
      </c>
      <c r="Y188" s="4">
        <v>318036</v>
      </c>
      <c r="Z188" s="4">
        <v>314402</v>
      </c>
      <c r="AA188" s="4">
        <v>284612</v>
      </c>
      <c r="AB188" s="4"/>
      <c r="AC188" s="4">
        <v>7469581</v>
      </c>
      <c r="AD188" s="4">
        <v>9582414</v>
      </c>
      <c r="AE188" s="18">
        <v>8520598</v>
      </c>
      <c r="AH188" s="24">
        <f t="shared" si="8"/>
        <v>6.6005273626834008E-4</v>
      </c>
      <c r="AI188" s="24"/>
      <c r="AJ188" s="24"/>
      <c r="AK188" s="24">
        <f t="shared" si="9"/>
        <v>3.3402819849029375E-2</v>
      </c>
    </row>
    <row r="189" spans="23:37" ht="15" customHeight="1" x14ac:dyDescent="0.25">
      <c r="W189" s="34" t="s">
        <v>571</v>
      </c>
      <c r="X189" s="31" t="s">
        <v>572</v>
      </c>
      <c r="Y189" s="3">
        <v>169702</v>
      </c>
      <c r="Z189" s="3">
        <v>295145</v>
      </c>
      <c r="AA189" s="3">
        <v>283778</v>
      </c>
      <c r="AB189" s="3"/>
      <c r="AC189" s="3">
        <v>669189</v>
      </c>
      <c r="AD189" s="3">
        <v>1201509</v>
      </c>
      <c r="AE189" s="26">
        <v>850090</v>
      </c>
      <c r="AH189" s="24">
        <f t="shared" si="8"/>
        <v>6.5811858035766944E-4</v>
      </c>
      <c r="AI189" s="24"/>
      <c r="AJ189" s="24"/>
      <c r="AK189" s="24">
        <f t="shared" si="9"/>
        <v>0.33382112482207765</v>
      </c>
    </row>
    <row r="190" spans="23:37" ht="15" customHeight="1" x14ac:dyDescent="0.25">
      <c r="W190" s="33" t="s">
        <v>573</v>
      </c>
      <c r="X190" s="30" t="s">
        <v>574</v>
      </c>
      <c r="Y190" s="4">
        <v>251054</v>
      </c>
      <c r="Z190" s="4">
        <v>291313</v>
      </c>
      <c r="AA190" s="4">
        <v>281813</v>
      </c>
      <c r="AB190" s="4"/>
      <c r="AC190" s="4">
        <v>1558966</v>
      </c>
      <c r="AD190" s="4">
        <v>2135877</v>
      </c>
      <c r="AE190" s="18">
        <v>1920152</v>
      </c>
      <c r="AH190" s="24">
        <f t="shared" si="8"/>
        <v>6.5356148639547781E-4</v>
      </c>
      <c r="AI190" s="24"/>
      <c r="AJ190" s="24"/>
      <c r="AK190" s="24">
        <f t="shared" si="9"/>
        <v>0.1467659851928389</v>
      </c>
    </row>
    <row r="191" spans="23:37" ht="15" customHeight="1" x14ac:dyDescent="0.25">
      <c r="W191" s="34" t="s">
        <v>575</v>
      </c>
      <c r="X191" s="31" t="s">
        <v>576</v>
      </c>
      <c r="Y191" s="3">
        <v>389346</v>
      </c>
      <c r="Z191" s="3">
        <v>418318</v>
      </c>
      <c r="AA191" s="3">
        <v>278113</v>
      </c>
      <c r="AB191" s="3"/>
      <c r="AC191" s="3">
        <v>41199927</v>
      </c>
      <c r="AD191" s="3">
        <v>43684949</v>
      </c>
      <c r="AE191" s="26">
        <v>36062821</v>
      </c>
      <c r="AH191" s="24">
        <f t="shared" si="8"/>
        <v>6.4498069878219072E-4</v>
      </c>
      <c r="AI191" s="24"/>
      <c r="AJ191" s="24"/>
      <c r="AK191" s="24">
        <f t="shared" si="9"/>
        <v>7.7119036250658263E-3</v>
      </c>
    </row>
    <row r="192" spans="23:37" ht="15" customHeight="1" x14ac:dyDescent="0.25">
      <c r="W192" s="33" t="s">
        <v>577</v>
      </c>
      <c r="X192" s="30" t="s">
        <v>578</v>
      </c>
      <c r="Y192" s="4">
        <v>367970</v>
      </c>
      <c r="Z192" s="4">
        <v>419504</v>
      </c>
      <c r="AA192" s="4">
        <v>277998</v>
      </c>
      <c r="AB192" s="4"/>
      <c r="AC192" s="4">
        <v>1364375</v>
      </c>
      <c r="AD192" s="4">
        <v>1735131</v>
      </c>
      <c r="AE192" s="18">
        <v>1397763</v>
      </c>
      <c r="AH192" s="24">
        <f t="shared" si="8"/>
        <v>6.4471399862664263E-4</v>
      </c>
      <c r="AI192" s="24"/>
      <c r="AJ192" s="24"/>
      <c r="AK192" s="24">
        <f t="shared" si="9"/>
        <v>0.19888779428272174</v>
      </c>
    </row>
    <row r="193" spans="23:37" ht="15" customHeight="1" x14ac:dyDescent="0.25">
      <c r="W193" s="34" t="s">
        <v>579</v>
      </c>
      <c r="X193" s="31" t="s">
        <v>580</v>
      </c>
      <c r="Y193" s="3">
        <v>205454</v>
      </c>
      <c r="Z193" s="3">
        <v>265363</v>
      </c>
      <c r="AA193" s="3">
        <v>277237</v>
      </c>
      <c r="AB193" s="3"/>
      <c r="AC193" s="3">
        <v>11362960</v>
      </c>
      <c r="AD193" s="3">
        <v>12913145</v>
      </c>
      <c r="AE193" s="26">
        <v>13186308</v>
      </c>
      <c r="AH193" s="24">
        <f t="shared" si="8"/>
        <v>6.4294913933645034E-4</v>
      </c>
      <c r="AI193" s="24"/>
      <c r="AJ193" s="24"/>
      <c r="AK193" s="24">
        <f t="shared" si="9"/>
        <v>2.1024611286191708E-2</v>
      </c>
    </row>
    <row r="194" spans="23:37" ht="15" customHeight="1" x14ac:dyDescent="0.25">
      <c r="W194" s="33" t="s">
        <v>581</v>
      </c>
      <c r="X194" s="30" t="s">
        <v>582</v>
      </c>
      <c r="Y194" s="4">
        <v>128810</v>
      </c>
      <c r="Z194" s="4">
        <v>209155</v>
      </c>
      <c r="AA194" s="4">
        <v>276790</v>
      </c>
      <c r="AB194" s="4"/>
      <c r="AC194" s="4">
        <v>259718</v>
      </c>
      <c r="AD194" s="4">
        <v>510821</v>
      </c>
      <c r="AE194" s="18">
        <v>454557</v>
      </c>
      <c r="AH194" s="24">
        <f t="shared" si="8"/>
        <v>6.4191248742749378E-4</v>
      </c>
      <c r="AI194" s="24"/>
      <c r="AJ194" s="24"/>
      <c r="AK194" s="24">
        <f t="shared" si="9"/>
        <v>0.60892253336765245</v>
      </c>
    </row>
    <row r="195" spans="23:37" ht="15" customHeight="1" x14ac:dyDescent="0.25">
      <c r="W195" s="34" t="s">
        <v>583</v>
      </c>
      <c r="X195" s="31" t="s">
        <v>584</v>
      </c>
      <c r="Y195" s="3">
        <v>234510</v>
      </c>
      <c r="Z195" s="3">
        <v>269783</v>
      </c>
      <c r="AA195" s="3">
        <v>274978</v>
      </c>
      <c r="AB195" s="3"/>
      <c r="AC195" s="3">
        <v>3944427</v>
      </c>
      <c r="AD195" s="3">
        <v>3526593</v>
      </c>
      <c r="AE195" s="26">
        <v>3227076</v>
      </c>
      <c r="AH195" s="24">
        <f t="shared" si="8"/>
        <v>6.3771022062877045E-4</v>
      </c>
      <c r="AI195" s="24"/>
      <c r="AJ195" s="24"/>
      <c r="AK195" s="24">
        <f t="shared" si="9"/>
        <v>8.5209644892156239E-2</v>
      </c>
    </row>
    <row r="196" spans="23:37" ht="15" customHeight="1" x14ac:dyDescent="0.25">
      <c r="W196" s="33" t="s">
        <v>585</v>
      </c>
      <c r="X196" s="30" t="s">
        <v>586</v>
      </c>
      <c r="Y196" s="4">
        <v>244730</v>
      </c>
      <c r="Z196" s="4">
        <v>268225</v>
      </c>
      <c r="AA196" s="4">
        <v>271052</v>
      </c>
      <c r="AB196" s="4"/>
      <c r="AC196" s="4">
        <v>1680042</v>
      </c>
      <c r="AD196" s="4">
        <v>1778009</v>
      </c>
      <c r="AE196" s="18">
        <v>1530089</v>
      </c>
      <c r="AH196" s="24">
        <f t="shared" si="8"/>
        <v>6.2860530923153672E-4</v>
      </c>
      <c r="AI196" s="24"/>
      <c r="AJ196" s="24"/>
      <c r="AK196" s="24">
        <f t="shared" si="9"/>
        <v>0.17714786525489692</v>
      </c>
    </row>
    <row r="197" spans="23:37" ht="15" customHeight="1" x14ac:dyDescent="0.25">
      <c r="W197" s="34" t="s">
        <v>587</v>
      </c>
      <c r="X197" s="31" t="s">
        <v>588</v>
      </c>
      <c r="Y197" s="3">
        <v>190841</v>
      </c>
      <c r="Z197" s="3">
        <v>225529</v>
      </c>
      <c r="AA197" s="3">
        <v>270887</v>
      </c>
      <c r="AB197" s="3"/>
      <c r="AC197" s="3">
        <v>1383110</v>
      </c>
      <c r="AD197" s="3">
        <v>1530048</v>
      </c>
      <c r="AE197" s="26">
        <v>1616993</v>
      </c>
      <c r="AH197" s="24">
        <f t="shared" si="8"/>
        <v>6.2822265248661986E-4</v>
      </c>
      <c r="AI197" s="24"/>
      <c r="AJ197" s="24"/>
      <c r="AK197" s="24">
        <f t="shared" si="9"/>
        <v>0.16752515317011268</v>
      </c>
    </row>
    <row r="198" spans="23:37" ht="15" customHeight="1" x14ac:dyDescent="0.25">
      <c r="W198" s="33" t="s">
        <v>589</v>
      </c>
      <c r="X198" s="30" t="s">
        <v>590</v>
      </c>
      <c r="Y198" s="4">
        <v>314302</v>
      </c>
      <c r="Z198" s="4">
        <v>350493</v>
      </c>
      <c r="AA198" s="4">
        <v>267129</v>
      </c>
      <c r="AB198" s="4"/>
      <c r="AC198" s="4">
        <v>1191572</v>
      </c>
      <c r="AD198" s="4">
        <v>1046137</v>
      </c>
      <c r="AE198" s="18">
        <v>892688</v>
      </c>
      <c r="AH198" s="24">
        <f t="shared" ref="AH198:AH261" si="10">+AA198/$AA$4</f>
        <v>6.1950735522966506E-4</v>
      </c>
      <c r="AI198" s="24"/>
      <c r="AJ198" s="24"/>
      <c r="AK198" s="24">
        <f t="shared" ref="AK198:AK261" si="11">+AA198/AE198</f>
        <v>0.29924116824691271</v>
      </c>
    </row>
    <row r="199" spans="23:37" ht="15" customHeight="1" x14ac:dyDescent="0.25">
      <c r="W199" s="34" t="s">
        <v>591</v>
      </c>
      <c r="X199" s="31" t="s">
        <v>592</v>
      </c>
      <c r="Y199" s="3">
        <v>224916</v>
      </c>
      <c r="Z199" s="3">
        <v>265253</v>
      </c>
      <c r="AA199" s="3">
        <v>265202</v>
      </c>
      <c r="AB199" s="3"/>
      <c r="AC199" s="3">
        <v>1514192</v>
      </c>
      <c r="AD199" s="3">
        <v>2147872</v>
      </c>
      <c r="AE199" s="26">
        <v>1598890</v>
      </c>
      <c r="AH199" s="24">
        <f t="shared" si="10"/>
        <v>6.1503838827539365E-4</v>
      </c>
      <c r="AI199" s="24"/>
      <c r="AJ199" s="24"/>
      <c r="AK199" s="24">
        <f t="shared" si="11"/>
        <v>0.16586631975933303</v>
      </c>
    </row>
    <row r="200" spans="23:37" ht="15" customHeight="1" x14ac:dyDescent="0.25">
      <c r="W200" s="33" t="s">
        <v>593</v>
      </c>
      <c r="X200" s="30" t="s">
        <v>594</v>
      </c>
      <c r="Y200" s="4">
        <v>241630</v>
      </c>
      <c r="Z200" s="4">
        <v>284186</v>
      </c>
      <c r="AA200" s="4">
        <v>263567</v>
      </c>
      <c r="AB200" s="4"/>
      <c r="AC200" s="4">
        <v>765394</v>
      </c>
      <c r="AD200" s="4">
        <v>845903</v>
      </c>
      <c r="AE200" s="18">
        <v>836648</v>
      </c>
      <c r="AH200" s="24">
        <f t="shared" si="10"/>
        <v>6.1124660780303573E-4</v>
      </c>
      <c r="AI200" s="24"/>
      <c r="AJ200" s="24"/>
      <c r="AK200" s="24">
        <f t="shared" si="11"/>
        <v>0.31502734722368309</v>
      </c>
    </row>
    <row r="201" spans="23:37" ht="15" customHeight="1" x14ac:dyDescent="0.25">
      <c r="W201" s="34" t="s">
        <v>595</v>
      </c>
      <c r="X201" s="31" t="s">
        <v>596</v>
      </c>
      <c r="Y201" s="3">
        <v>204968</v>
      </c>
      <c r="Z201" s="3">
        <v>318611</v>
      </c>
      <c r="AA201" s="3">
        <v>263388</v>
      </c>
      <c r="AB201" s="3"/>
      <c r="AC201" s="3">
        <v>949119</v>
      </c>
      <c r="AD201" s="3">
        <v>1320928</v>
      </c>
      <c r="AE201" s="26">
        <v>1132252</v>
      </c>
      <c r="AH201" s="24">
        <f t="shared" si="10"/>
        <v>6.1083148321309556E-4</v>
      </c>
      <c r="AI201" s="24"/>
      <c r="AJ201" s="24"/>
      <c r="AK201" s="24">
        <f t="shared" si="11"/>
        <v>0.23262312630050555</v>
      </c>
    </row>
    <row r="202" spans="23:37" ht="15" customHeight="1" x14ac:dyDescent="0.25">
      <c r="W202" s="33" t="s">
        <v>597</v>
      </c>
      <c r="X202" s="30" t="s">
        <v>598</v>
      </c>
      <c r="Y202" s="4">
        <v>292802</v>
      </c>
      <c r="Z202" s="4">
        <v>282656</v>
      </c>
      <c r="AA202" s="4">
        <v>262143</v>
      </c>
      <c r="AB202" s="4"/>
      <c r="AC202" s="4">
        <v>13065764</v>
      </c>
      <c r="AD202" s="4">
        <v>10595390</v>
      </c>
      <c r="AE202" s="18">
        <v>7634693</v>
      </c>
      <c r="AH202" s="24">
        <f t="shared" si="10"/>
        <v>6.0794416413781382E-4</v>
      </c>
      <c r="AI202" s="24"/>
      <c r="AJ202" s="24"/>
      <c r="AK202" s="24">
        <f t="shared" si="11"/>
        <v>3.4335761765404323E-2</v>
      </c>
    </row>
    <row r="203" spans="23:37" ht="15" customHeight="1" x14ac:dyDescent="0.25">
      <c r="W203" s="34" t="s">
        <v>599</v>
      </c>
      <c r="X203" s="31" t="s">
        <v>600</v>
      </c>
      <c r="Y203" s="3">
        <v>229983</v>
      </c>
      <c r="Z203" s="3">
        <v>266557</v>
      </c>
      <c r="AA203" s="3">
        <v>261912</v>
      </c>
      <c r="AB203" s="3"/>
      <c r="AC203" s="3">
        <v>499834</v>
      </c>
      <c r="AD203" s="3">
        <v>608325</v>
      </c>
      <c r="AE203" s="26">
        <v>568594</v>
      </c>
      <c r="AH203" s="24">
        <f t="shared" si="10"/>
        <v>6.0740844469493022E-4</v>
      </c>
      <c r="AI203" s="24"/>
      <c r="AJ203" s="24"/>
      <c r="AK203" s="24">
        <f t="shared" si="11"/>
        <v>0.46063095987646724</v>
      </c>
    </row>
    <row r="204" spans="23:37" ht="15" customHeight="1" x14ac:dyDescent="0.25">
      <c r="W204" s="33" t="s">
        <v>601</v>
      </c>
      <c r="X204" s="30" t="s">
        <v>602</v>
      </c>
      <c r="Y204" s="4">
        <v>202463</v>
      </c>
      <c r="Z204" s="4">
        <v>235251</v>
      </c>
      <c r="AA204" s="4">
        <v>260422</v>
      </c>
      <c r="AB204" s="4"/>
      <c r="AC204" s="4">
        <v>1206335</v>
      </c>
      <c r="AD204" s="4">
        <v>1416004</v>
      </c>
      <c r="AE204" s="18">
        <v>1191590</v>
      </c>
      <c r="AH204" s="24">
        <f t="shared" si="10"/>
        <v>6.0395293833174167E-4</v>
      </c>
      <c r="AI204" s="24"/>
      <c r="AJ204" s="24"/>
      <c r="AK204" s="24">
        <f t="shared" si="11"/>
        <v>0.21855000461568158</v>
      </c>
    </row>
    <row r="205" spans="23:37" ht="15" customHeight="1" x14ac:dyDescent="0.25">
      <c r="W205" s="34" t="s">
        <v>603</v>
      </c>
      <c r="X205" s="31" t="s">
        <v>604</v>
      </c>
      <c r="Y205" s="3">
        <v>178557</v>
      </c>
      <c r="Z205" s="3">
        <v>264356</v>
      </c>
      <c r="AA205" s="3">
        <v>258442</v>
      </c>
      <c r="AB205" s="3"/>
      <c r="AC205" s="3">
        <v>1237011</v>
      </c>
      <c r="AD205" s="3">
        <v>1639067</v>
      </c>
      <c r="AE205" s="26">
        <v>1823092</v>
      </c>
      <c r="AH205" s="24">
        <f t="shared" si="10"/>
        <v>5.993610573927394E-4</v>
      </c>
      <c r="AI205" s="24"/>
      <c r="AJ205" s="24"/>
      <c r="AK205" s="24">
        <f t="shared" si="11"/>
        <v>0.14176026223580598</v>
      </c>
    </row>
    <row r="206" spans="23:37" ht="15" customHeight="1" x14ac:dyDescent="0.25">
      <c r="W206" s="33" t="s">
        <v>605</v>
      </c>
      <c r="X206" s="30" t="s">
        <v>606</v>
      </c>
      <c r="Y206" s="4">
        <v>162366</v>
      </c>
      <c r="Z206" s="4">
        <v>203822</v>
      </c>
      <c r="AA206" s="4">
        <v>256112</v>
      </c>
      <c r="AB206" s="4"/>
      <c r="AC206" s="4">
        <v>1476699</v>
      </c>
      <c r="AD206" s="4">
        <v>2041341</v>
      </c>
      <c r="AE206" s="18">
        <v>1542391</v>
      </c>
      <c r="AH206" s="24">
        <f t="shared" si="10"/>
        <v>5.9395748032815593E-4</v>
      </c>
      <c r="AI206" s="24"/>
      <c r="AJ206" s="24"/>
      <c r="AK206" s="24">
        <f t="shared" si="11"/>
        <v>0.1660486867467458</v>
      </c>
    </row>
    <row r="207" spans="23:37" ht="15" customHeight="1" x14ac:dyDescent="0.25">
      <c r="W207" s="34" t="s">
        <v>607</v>
      </c>
      <c r="X207" s="31" t="s">
        <v>608</v>
      </c>
      <c r="Y207" s="3">
        <v>198574</v>
      </c>
      <c r="Z207" s="3">
        <v>221722</v>
      </c>
      <c r="AA207" s="3">
        <v>255800</v>
      </c>
      <c r="AB207" s="3"/>
      <c r="AC207" s="3">
        <v>12596924</v>
      </c>
      <c r="AD207" s="3">
        <v>14696623</v>
      </c>
      <c r="AE207" s="26">
        <v>13903269</v>
      </c>
      <c r="AH207" s="24">
        <f t="shared" si="10"/>
        <v>5.9323391121049495E-4</v>
      </c>
      <c r="AI207" s="24"/>
      <c r="AJ207" s="24"/>
      <c r="AK207" s="24">
        <f t="shared" si="11"/>
        <v>1.8398550729328476E-2</v>
      </c>
    </row>
    <row r="208" spans="23:37" ht="15" customHeight="1" x14ac:dyDescent="0.25">
      <c r="W208" s="33" t="s">
        <v>609</v>
      </c>
      <c r="X208" s="30" t="s">
        <v>610</v>
      </c>
      <c r="Y208" s="4">
        <v>181363</v>
      </c>
      <c r="Z208" s="4">
        <v>281105</v>
      </c>
      <c r="AA208" s="4">
        <v>254943</v>
      </c>
      <c r="AB208" s="4"/>
      <c r="AC208" s="4">
        <v>1137476</v>
      </c>
      <c r="AD208" s="4">
        <v>1615444</v>
      </c>
      <c r="AE208" s="18">
        <v>1208592</v>
      </c>
      <c r="AH208" s="24">
        <f t="shared" si="10"/>
        <v>5.9124641526871473E-4</v>
      </c>
      <c r="AI208" s="24"/>
      <c r="AJ208" s="24"/>
      <c r="AK208" s="24">
        <f t="shared" si="11"/>
        <v>0.21094215417609913</v>
      </c>
    </row>
    <row r="209" spans="23:37" ht="15" customHeight="1" x14ac:dyDescent="0.25">
      <c r="W209" s="34" t="s">
        <v>611</v>
      </c>
      <c r="X209" s="31" t="s">
        <v>612</v>
      </c>
      <c r="Y209" s="3">
        <v>243576</v>
      </c>
      <c r="Z209" s="3">
        <v>263852</v>
      </c>
      <c r="AA209" s="3">
        <v>252802</v>
      </c>
      <c r="AB209" s="3"/>
      <c r="AC209" s="3">
        <v>1764758</v>
      </c>
      <c r="AD209" s="3">
        <v>1846056</v>
      </c>
      <c r="AE209" s="26">
        <v>1646537</v>
      </c>
      <c r="AH209" s="24">
        <f t="shared" si="10"/>
        <v>5.8628115411194512E-4</v>
      </c>
      <c r="AI209" s="24"/>
      <c r="AJ209" s="24"/>
      <c r="AK209" s="24">
        <f t="shared" si="11"/>
        <v>0.15353557193066417</v>
      </c>
    </row>
    <row r="210" spans="23:37" ht="15" customHeight="1" x14ac:dyDescent="0.25">
      <c r="W210" s="33" t="s">
        <v>613</v>
      </c>
      <c r="X210" s="30" t="s">
        <v>614</v>
      </c>
      <c r="Y210" s="4">
        <v>125824</v>
      </c>
      <c r="Z210" s="4">
        <v>128942</v>
      </c>
      <c r="AA210" s="4">
        <v>237744</v>
      </c>
      <c r="AB210" s="4"/>
      <c r="AC210" s="4">
        <v>343526</v>
      </c>
      <c r="AD210" s="4">
        <v>353280</v>
      </c>
      <c r="AE210" s="18">
        <v>433054</v>
      </c>
      <c r="AH210" s="24">
        <f t="shared" si="10"/>
        <v>5.5135966765765406E-4</v>
      </c>
      <c r="AI210" s="24"/>
      <c r="AJ210" s="24"/>
      <c r="AK210" s="24">
        <f t="shared" si="11"/>
        <v>0.5489938899074942</v>
      </c>
    </row>
    <row r="211" spans="23:37" ht="15" customHeight="1" x14ac:dyDescent="0.25">
      <c r="W211" s="34" t="s">
        <v>615</v>
      </c>
      <c r="X211" s="31" t="s">
        <v>616</v>
      </c>
      <c r="Y211" s="3">
        <v>197562</v>
      </c>
      <c r="Z211" s="3">
        <v>224397</v>
      </c>
      <c r="AA211" s="3">
        <v>237228</v>
      </c>
      <c r="AB211" s="3"/>
      <c r="AC211" s="3">
        <v>1891390</v>
      </c>
      <c r="AD211" s="3">
        <v>1959047</v>
      </c>
      <c r="AE211" s="26">
        <v>1835269</v>
      </c>
      <c r="AH211" s="24">
        <f t="shared" si="10"/>
        <v>5.5016299565536868E-4</v>
      </c>
      <c r="AI211" s="24"/>
      <c r="AJ211" s="24"/>
      <c r="AK211" s="24">
        <f t="shared" si="11"/>
        <v>0.12926061520136831</v>
      </c>
    </row>
    <row r="212" spans="23:37" ht="15" customHeight="1" x14ac:dyDescent="0.25">
      <c r="W212" s="33" t="s">
        <v>617</v>
      </c>
      <c r="X212" s="30" t="s">
        <v>618</v>
      </c>
      <c r="Y212" s="4">
        <v>314051</v>
      </c>
      <c r="Z212" s="4">
        <v>273605</v>
      </c>
      <c r="AA212" s="4">
        <v>236749</v>
      </c>
      <c r="AB212" s="4"/>
      <c r="AC212" s="4">
        <v>3225276</v>
      </c>
      <c r="AD212" s="4">
        <v>3331167</v>
      </c>
      <c r="AE212" s="18">
        <v>2674548</v>
      </c>
      <c r="AH212" s="24">
        <f t="shared" si="10"/>
        <v>5.4905213152921608E-4</v>
      </c>
      <c r="AI212" s="24"/>
      <c r="AJ212" s="24"/>
      <c r="AK212" s="24">
        <f t="shared" si="11"/>
        <v>8.8519256337893357E-2</v>
      </c>
    </row>
    <row r="213" spans="23:37" ht="15" customHeight="1" x14ac:dyDescent="0.25">
      <c r="W213" s="34" t="s">
        <v>619</v>
      </c>
      <c r="X213" s="31" t="s">
        <v>620</v>
      </c>
      <c r="Y213" s="3">
        <v>227711</v>
      </c>
      <c r="Z213" s="3">
        <v>274592</v>
      </c>
      <c r="AA213" s="3">
        <v>235816</v>
      </c>
      <c r="AB213" s="3"/>
      <c r="AC213" s="3">
        <v>391666</v>
      </c>
      <c r="AD213" s="3">
        <v>432747</v>
      </c>
      <c r="AE213" s="26">
        <v>369568</v>
      </c>
      <c r="AH213" s="24">
        <f t="shared" si="10"/>
        <v>5.4688838157159532E-4</v>
      </c>
      <c r="AI213" s="24"/>
      <c r="AJ213" s="24"/>
      <c r="AK213" s="24">
        <f t="shared" si="11"/>
        <v>0.63808554853234045</v>
      </c>
    </row>
    <row r="214" spans="23:37" ht="15" customHeight="1" x14ac:dyDescent="0.25">
      <c r="W214" s="33" t="s">
        <v>621</v>
      </c>
      <c r="X214" s="30" t="s">
        <v>622</v>
      </c>
      <c r="Y214" s="4">
        <v>170194</v>
      </c>
      <c r="Z214" s="4">
        <v>197922</v>
      </c>
      <c r="AA214" s="4">
        <v>232012</v>
      </c>
      <c r="AB214" s="4"/>
      <c r="AC214" s="4">
        <v>2847346</v>
      </c>
      <c r="AD214" s="4">
        <v>3206293</v>
      </c>
      <c r="AE214" s="18">
        <v>3230343</v>
      </c>
      <c r="AH214" s="24">
        <f t="shared" si="10"/>
        <v>5.3806640425242127E-4</v>
      </c>
      <c r="AI214" s="24"/>
      <c r="AJ214" s="24"/>
      <c r="AK214" s="24">
        <f t="shared" si="11"/>
        <v>7.1822713563234622E-2</v>
      </c>
    </row>
    <row r="215" spans="23:37" ht="15" customHeight="1" x14ac:dyDescent="0.25">
      <c r="W215" s="34" t="s">
        <v>623</v>
      </c>
      <c r="X215" s="31" t="s">
        <v>624</v>
      </c>
      <c r="Y215" s="3">
        <v>290659</v>
      </c>
      <c r="Z215" s="3">
        <v>280806</v>
      </c>
      <c r="AA215" s="3">
        <v>230192</v>
      </c>
      <c r="AB215" s="3"/>
      <c r="AC215" s="3">
        <v>3217057</v>
      </c>
      <c r="AD215" s="3">
        <v>3252819</v>
      </c>
      <c r="AE215" s="26">
        <v>3036195</v>
      </c>
      <c r="AH215" s="24">
        <f t="shared" si="10"/>
        <v>5.3384558439939901E-4</v>
      </c>
      <c r="AI215" s="24"/>
      <c r="AJ215" s="24"/>
      <c r="AK215" s="24">
        <f t="shared" si="11"/>
        <v>7.5815947262939304E-2</v>
      </c>
    </row>
    <row r="216" spans="23:37" ht="15" customHeight="1" x14ac:dyDescent="0.25">
      <c r="W216" s="33" t="s">
        <v>625</v>
      </c>
      <c r="X216" s="30" t="s">
        <v>626</v>
      </c>
      <c r="Y216" s="4">
        <v>188324</v>
      </c>
      <c r="Z216" s="4">
        <v>197356</v>
      </c>
      <c r="AA216" s="4">
        <v>227717</v>
      </c>
      <c r="AB216" s="4"/>
      <c r="AC216" s="4">
        <v>303237</v>
      </c>
      <c r="AD216" s="4">
        <v>291916</v>
      </c>
      <c r="AE216" s="18">
        <v>308207</v>
      </c>
      <c r="AH216" s="24">
        <f t="shared" si="10"/>
        <v>5.2810573322564617E-4</v>
      </c>
      <c r="AI216" s="24"/>
      <c r="AJ216" s="24"/>
      <c r="AK216" s="24">
        <f t="shared" si="11"/>
        <v>0.73884434811668787</v>
      </c>
    </row>
    <row r="217" spans="23:37" ht="15" customHeight="1" x14ac:dyDescent="0.25">
      <c r="W217" s="34" t="s">
        <v>627</v>
      </c>
      <c r="X217" s="31" t="s">
        <v>628</v>
      </c>
      <c r="Y217" s="3">
        <v>208083</v>
      </c>
      <c r="Z217" s="3">
        <v>201688</v>
      </c>
      <c r="AA217" s="3">
        <v>227300</v>
      </c>
      <c r="AB217" s="3"/>
      <c r="AC217" s="3">
        <v>3263551</v>
      </c>
      <c r="AD217" s="3">
        <v>3665977</v>
      </c>
      <c r="AE217" s="26">
        <v>3206625</v>
      </c>
      <c r="AH217" s="24">
        <f t="shared" si="10"/>
        <v>5.271386552703108E-4</v>
      </c>
      <c r="AI217" s="24"/>
      <c r="AJ217" s="24"/>
      <c r="AK217" s="24">
        <f t="shared" si="11"/>
        <v>7.0884496939929056E-2</v>
      </c>
    </row>
    <row r="218" spans="23:37" ht="15" customHeight="1" x14ac:dyDescent="0.25">
      <c r="W218" s="33" t="s">
        <v>629</v>
      </c>
      <c r="X218" s="30" t="s">
        <v>630</v>
      </c>
      <c r="Y218" s="4">
        <v>158577</v>
      </c>
      <c r="Z218" s="4">
        <v>206426</v>
      </c>
      <c r="AA218" s="4">
        <v>219540</v>
      </c>
      <c r="AB218" s="4"/>
      <c r="AC218" s="4">
        <v>5012969</v>
      </c>
      <c r="AD218" s="4">
        <v>5513785</v>
      </c>
      <c r="AE218" s="18">
        <v>5782005</v>
      </c>
      <c r="AH218" s="24">
        <f t="shared" si="10"/>
        <v>5.0914219260028172E-4</v>
      </c>
      <c r="AI218" s="24"/>
      <c r="AJ218" s="24"/>
      <c r="AK218" s="24">
        <f t="shared" si="11"/>
        <v>3.7969527871387174E-2</v>
      </c>
    </row>
    <row r="219" spans="23:37" ht="15" customHeight="1" x14ac:dyDescent="0.25">
      <c r="W219" s="34" t="s">
        <v>631</v>
      </c>
      <c r="X219" s="31" t="s">
        <v>632</v>
      </c>
      <c r="Y219" s="3">
        <v>156551</v>
      </c>
      <c r="Z219" s="3">
        <v>209397</v>
      </c>
      <c r="AA219" s="3">
        <v>219344</v>
      </c>
      <c r="AB219" s="3"/>
      <c r="AC219" s="3">
        <v>326897</v>
      </c>
      <c r="AD219" s="3">
        <v>461841</v>
      </c>
      <c r="AE219" s="26">
        <v>413724</v>
      </c>
      <c r="AH219" s="24">
        <f t="shared" si="10"/>
        <v>5.0868764276995626E-4</v>
      </c>
      <c r="AI219" s="24"/>
      <c r="AJ219" s="24"/>
      <c r="AK219" s="24">
        <f t="shared" si="11"/>
        <v>0.53016987170190755</v>
      </c>
    </row>
    <row r="220" spans="23:37" ht="15" customHeight="1" x14ac:dyDescent="0.25">
      <c r="W220" s="33" t="s">
        <v>633</v>
      </c>
      <c r="X220" s="30" t="s">
        <v>634</v>
      </c>
      <c r="Y220" s="4">
        <v>391984</v>
      </c>
      <c r="Z220" s="4">
        <v>301761</v>
      </c>
      <c r="AA220" s="4">
        <v>217619</v>
      </c>
      <c r="AB220" s="4"/>
      <c r="AC220" s="4">
        <v>18352230</v>
      </c>
      <c r="AD220" s="4">
        <v>13806752</v>
      </c>
      <c r="AE220" s="18">
        <v>8591006</v>
      </c>
      <c r="AH220" s="24">
        <f t="shared" si="10"/>
        <v>5.0468714043673459E-4</v>
      </c>
      <c r="AI220" s="24"/>
      <c r="AJ220" s="24"/>
      <c r="AK220" s="24">
        <f t="shared" si="11"/>
        <v>2.5331026424611974E-2</v>
      </c>
    </row>
    <row r="221" spans="23:37" ht="15" customHeight="1" x14ac:dyDescent="0.25">
      <c r="W221" s="34" t="s">
        <v>635</v>
      </c>
      <c r="X221" s="31" t="s">
        <v>636</v>
      </c>
      <c r="Y221" s="3">
        <v>137225</v>
      </c>
      <c r="Z221" s="3">
        <v>185239</v>
      </c>
      <c r="AA221" s="3">
        <v>214501</v>
      </c>
      <c r="AB221" s="3"/>
      <c r="AC221" s="3">
        <v>3531658</v>
      </c>
      <c r="AD221" s="3">
        <v>3920479</v>
      </c>
      <c r="AE221" s="26">
        <v>4021825</v>
      </c>
      <c r="AH221" s="24">
        <f t="shared" si="10"/>
        <v>4.9745608752369973E-4</v>
      </c>
      <c r="AI221" s="24"/>
      <c r="AJ221" s="24"/>
      <c r="AK221" s="24">
        <f t="shared" si="11"/>
        <v>5.3334245025579187E-2</v>
      </c>
    </row>
    <row r="222" spans="23:37" ht="15" customHeight="1" x14ac:dyDescent="0.25">
      <c r="W222" s="33" t="s">
        <v>637</v>
      </c>
      <c r="X222" s="30" t="s">
        <v>638</v>
      </c>
      <c r="Y222" s="4">
        <v>209308</v>
      </c>
      <c r="Z222" s="4">
        <v>211218</v>
      </c>
      <c r="AA222" s="4">
        <v>214255</v>
      </c>
      <c r="AB222" s="4"/>
      <c r="AC222" s="4">
        <v>2259595</v>
      </c>
      <c r="AD222" s="4">
        <v>2538702</v>
      </c>
      <c r="AE222" s="18">
        <v>2517027</v>
      </c>
      <c r="AH222" s="24">
        <f t="shared" si="10"/>
        <v>4.9688558110400549E-4</v>
      </c>
      <c r="AI222" s="24"/>
      <c r="AJ222" s="24"/>
      <c r="AK222" s="24">
        <f t="shared" si="11"/>
        <v>8.5122249383896162E-2</v>
      </c>
    </row>
    <row r="223" spans="23:37" ht="15" customHeight="1" x14ac:dyDescent="0.25">
      <c r="W223" s="34" t="s">
        <v>639</v>
      </c>
      <c r="X223" s="31" t="s">
        <v>640</v>
      </c>
      <c r="Y223" s="3">
        <v>167457</v>
      </c>
      <c r="Z223" s="3">
        <v>122188</v>
      </c>
      <c r="AA223" s="3">
        <v>210298</v>
      </c>
      <c r="AB223" s="3"/>
      <c r="AC223" s="3">
        <v>332856</v>
      </c>
      <c r="AD223" s="3">
        <v>368492</v>
      </c>
      <c r="AE223" s="26">
        <v>360742</v>
      </c>
      <c r="AH223" s="24">
        <f t="shared" si="10"/>
        <v>4.8770877662136308E-4</v>
      </c>
      <c r="AI223" s="24"/>
      <c r="AJ223" s="24"/>
      <c r="AK223" s="24">
        <f t="shared" si="11"/>
        <v>0.5829595666709172</v>
      </c>
    </row>
    <row r="224" spans="23:37" ht="15" customHeight="1" x14ac:dyDescent="0.25">
      <c r="W224" s="33" t="s">
        <v>641</v>
      </c>
      <c r="X224" s="30" t="s">
        <v>642</v>
      </c>
      <c r="Y224" s="4">
        <v>150405</v>
      </c>
      <c r="Z224" s="4">
        <v>181476</v>
      </c>
      <c r="AA224" s="4">
        <v>209469</v>
      </c>
      <c r="AB224" s="4"/>
      <c r="AC224" s="4">
        <v>340324</v>
      </c>
      <c r="AD224" s="4">
        <v>388941</v>
      </c>
      <c r="AE224" s="18">
        <v>449370</v>
      </c>
      <c r="AH224" s="24">
        <f t="shared" si="10"/>
        <v>4.8578621636962929E-4</v>
      </c>
      <c r="AI224" s="24"/>
      <c r="AJ224" s="24"/>
      <c r="AK224" s="24">
        <f t="shared" si="11"/>
        <v>0.46613926163295283</v>
      </c>
    </row>
    <row r="225" spans="23:37" ht="15" customHeight="1" x14ac:dyDescent="0.25">
      <c r="W225" s="34" t="s">
        <v>643</v>
      </c>
      <c r="X225" s="31" t="s">
        <v>644</v>
      </c>
      <c r="Y225" s="3">
        <v>211771</v>
      </c>
      <c r="Z225" s="3">
        <v>204449</v>
      </c>
      <c r="AA225" s="3">
        <v>208976</v>
      </c>
      <c r="AB225" s="3"/>
      <c r="AC225" s="3">
        <v>1094474</v>
      </c>
      <c r="AD225" s="3">
        <v>1200402</v>
      </c>
      <c r="AE225" s="26">
        <v>1203766</v>
      </c>
      <c r="AH225" s="24">
        <f t="shared" si="10"/>
        <v>4.8464288439845348E-4</v>
      </c>
      <c r="AI225" s="24"/>
      <c r="AJ225" s="24"/>
      <c r="AK225" s="24">
        <f t="shared" si="11"/>
        <v>0.1736018462059902</v>
      </c>
    </row>
    <row r="226" spans="23:37" ht="15" customHeight="1" x14ac:dyDescent="0.25">
      <c r="W226" s="33" t="s">
        <v>645</v>
      </c>
      <c r="X226" s="30" t="s">
        <v>646</v>
      </c>
      <c r="Y226" s="4">
        <v>174484</v>
      </c>
      <c r="Z226" s="4">
        <v>181879</v>
      </c>
      <c r="AA226" s="4">
        <v>207727</v>
      </c>
      <c r="AB226" s="4"/>
      <c r="AC226" s="4">
        <v>4249255</v>
      </c>
      <c r="AD226" s="4">
        <v>4963427</v>
      </c>
      <c r="AE226" s="18">
        <v>5135133</v>
      </c>
      <c r="AH226" s="24">
        <f t="shared" si="10"/>
        <v>4.8174628879602227E-4</v>
      </c>
      <c r="AI226" s="24"/>
      <c r="AJ226" s="24"/>
      <c r="AK226" s="24">
        <f t="shared" si="11"/>
        <v>4.0452116819564364E-2</v>
      </c>
    </row>
    <row r="227" spans="23:37" ht="15" customHeight="1" x14ac:dyDescent="0.25">
      <c r="W227" s="34" t="s">
        <v>647</v>
      </c>
      <c r="X227" s="31" t="s">
        <v>648</v>
      </c>
      <c r="Y227" s="3">
        <v>160365</v>
      </c>
      <c r="Z227" s="3">
        <v>236939</v>
      </c>
      <c r="AA227" s="3">
        <v>207131</v>
      </c>
      <c r="AB227" s="3"/>
      <c r="AC227" s="3">
        <v>166288</v>
      </c>
      <c r="AD227" s="3">
        <v>244456</v>
      </c>
      <c r="AE227" s="26">
        <v>211470</v>
      </c>
      <c r="AH227" s="24">
        <f t="shared" si="10"/>
        <v>4.8036408625074683E-4</v>
      </c>
      <c r="AI227" s="24"/>
      <c r="AJ227" s="24"/>
      <c r="AK227" s="24">
        <f t="shared" si="11"/>
        <v>0.97948172317586424</v>
      </c>
    </row>
    <row r="228" spans="23:37" ht="15" customHeight="1" x14ac:dyDescent="0.25">
      <c r="W228" s="33" t="s">
        <v>649</v>
      </c>
      <c r="X228" s="30" t="s">
        <v>650</v>
      </c>
      <c r="Y228" s="4">
        <v>141420</v>
      </c>
      <c r="Z228" s="4">
        <v>172266</v>
      </c>
      <c r="AA228" s="4">
        <v>205314</v>
      </c>
      <c r="AB228" s="4"/>
      <c r="AC228" s="4">
        <v>12189008</v>
      </c>
      <c r="AD228" s="4">
        <v>12818655</v>
      </c>
      <c r="AE228" s="18">
        <v>11491904</v>
      </c>
      <c r="AH228" s="24">
        <f t="shared" si="10"/>
        <v>4.7615022379308666E-4</v>
      </c>
      <c r="AI228" s="24"/>
      <c r="AJ228" s="24"/>
      <c r="AK228" s="24">
        <f t="shared" si="11"/>
        <v>1.7865968946486153E-2</v>
      </c>
    </row>
    <row r="229" spans="23:37" ht="15" customHeight="1" x14ac:dyDescent="0.25">
      <c r="W229" s="34" t="s">
        <v>651</v>
      </c>
      <c r="X229" s="31" t="s">
        <v>652</v>
      </c>
      <c r="Y229" s="3">
        <v>172753</v>
      </c>
      <c r="Z229" s="3">
        <v>184079</v>
      </c>
      <c r="AA229" s="3">
        <v>203257</v>
      </c>
      <c r="AB229" s="3"/>
      <c r="AC229" s="3">
        <v>472195</v>
      </c>
      <c r="AD229" s="3">
        <v>539662</v>
      </c>
      <c r="AE229" s="26">
        <v>601722</v>
      </c>
      <c r="AH229" s="24">
        <f t="shared" si="10"/>
        <v>4.7137976970645652E-4</v>
      </c>
      <c r="AI229" s="24"/>
      <c r="AJ229" s="24"/>
      <c r="AK229" s="24">
        <f t="shared" si="11"/>
        <v>0.33779220304393059</v>
      </c>
    </row>
    <row r="230" spans="23:37" ht="15" customHeight="1" x14ac:dyDescent="0.25">
      <c r="W230" s="33" t="s">
        <v>653</v>
      </c>
      <c r="X230" s="30" t="s">
        <v>654</v>
      </c>
      <c r="Y230" s="4">
        <v>140876</v>
      </c>
      <c r="Z230" s="4">
        <v>166049</v>
      </c>
      <c r="AA230" s="4">
        <v>202533</v>
      </c>
      <c r="AB230" s="4"/>
      <c r="AC230" s="4">
        <v>1486399</v>
      </c>
      <c r="AD230" s="4">
        <v>1884352</v>
      </c>
      <c r="AE230" s="18">
        <v>1122271</v>
      </c>
      <c r="AH230" s="24">
        <f t="shared" si="10"/>
        <v>4.6970071829239711E-4</v>
      </c>
      <c r="AI230" s="24"/>
      <c r="AJ230" s="24"/>
      <c r="AK230" s="24">
        <f t="shared" si="11"/>
        <v>0.18046710642973043</v>
      </c>
    </row>
    <row r="231" spans="23:37" ht="15" customHeight="1" x14ac:dyDescent="0.25">
      <c r="W231" s="34" t="s">
        <v>655</v>
      </c>
      <c r="X231" s="31" t="s">
        <v>656</v>
      </c>
      <c r="Y231" s="3">
        <v>230526</v>
      </c>
      <c r="Z231" s="3">
        <v>249741</v>
      </c>
      <c r="AA231" s="3">
        <v>202357</v>
      </c>
      <c r="AB231" s="3"/>
      <c r="AC231" s="3">
        <v>261872</v>
      </c>
      <c r="AD231" s="3">
        <v>386663</v>
      </c>
      <c r="AE231" s="26">
        <v>284148</v>
      </c>
      <c r="AH231" s="24">
        <f t="shared" si="10"/>
        <v>4.6929255109781913E-4</v>
      </c>
      <c r="AI231" s="24"/>
      <c r="AJ231" s="24"/>
      <c r="AK231" s="24">
        <f t="shared" si="11"/>
        <v>0.7121535256274899</v>
      </c>
    </row>
    <row r="232" spans="23:37" ht="15" customHeight="1" x14ac:dyDescent="0.25">
      <c r="W232" s="33" t="s">
        <v>657</v>
      </c>
      <c r="X232" s="30" t="s">
        <v>658</v>
      </c>
      <c r="Y232" s="4">
        <v>154053</v>
      </c>
      <c r="Z232" s="4">
        <v>263220</v>
      </c>
      <c r="AA232" s="4">
        <v>195127</v>
      </c>
      <c r="AB232" s="4"/>
      <c r="AC232" s="4">
        <v>509406</v>
      </c>
      <c r="AD232" s="4">
        <v>760987</v>
      </c>
      <c r="AE232" s="18">
        <v>592891</v>
      </c>
      <c r="AH232" s="24">
        <f t="shared" si="10"/>
        <v>4.525252282750987E-4</v>
      </c>
      <c r="AI232" s="24"/>
      <c r="AJ232" s="24"/>
      <c r="AK232" s="24">
        <f t="shared" si="11"/>
        <v>0.32911108449951171</v>
      </c>
    </row>
    <row r="233" spans="23:37" ht="15" customHeight="1" x14ac:dyDescent="0.25">
      <c r="W233" s="34" t="s">
        <v>659</v>
      </c>
      <c r="X233" s="31" t="s">
        <v>660</v>
      </c>
      <c r="Y233" s="3">
        <v>121971</v>
      </c>
      <c r="Z233" s="3">
        <v>160557</v>
      </c>
      <c r="AA233" s="3">
        <v>194089</v>
      </c>
      <c r="AB233" s="3"/>
      <c r="AC233" s="3">
        <v>838210</v>
      </c>
      <c r="AD233" s="3">
        <v>983080</v>
      </c>
      <c r="AE233" s="26">
        <v>1011349</v>
      </c>
      <c r="AH233" s="24">
        <f t="shared" si="10"/>
        <v>4.5011796947980361E-4</v>
      </c>
      <c r="AI233" s="24"/>
      <c r="AJ233" s="24"/>
      <c r="AK233" s="24">
        <f t="shared" si="11"/>
        <v>0.19191100203787217</v>
      </c>
    </row>
    <row r="234" spans="23:37" ht="15" customHeight="1" x14ac:dyDescent="0.25">
      <c r="W234" s="33" t="s">
        <v>661</v>
      </c>
      <c r="X234" s="30" t="s">
        <v>662</v>
      </c>
      <c r="Y234" s="4">
        <v>177328</v>
      </c>
      <c r="Z234" s="4">
        <v>207765</v>
      </c>
      <c r="AA234" s="4">
        <v>192116</v>
      </c>
      <c r="AB234" s="4"/>
      <c r="AC234" s="4">
        <v>657489</v>
      </c>
      <c r="AD234" s="4">
        <v>1170351</v>
      </c>
      <c r="AE234" s="18">
        <v>959305</v>
      </c>
      <c r="AH234" s="24">
        <f t="shared" si="10"/>
        <v>4.4554232246331294E-4</v>
      </c>
      <c r="AI234" s="24"/>
      <c r="AJ234" s="24"/>
      <c r="AK234" s="24">
        <f t="shared" si="11"/>
        <v>0.20026581744075136</v>
      </c>
    </row>
    <row r="235" spans="23:37" ht="15" customHeight="1" x14ac:dyDescent="0.25">
      <c r="W235" s="34" t="s">
        <v>663</v>
      </c>
      <c r="X235" s="31" t="s">
        <v>664</v>
      </c>
      <c r="Y235" s="3">
        <v>64654</v>
      </c>
      <c r="Z235" s="3">
        <v>142934</v>
      </c>
      <c r="AA235" s="3">
        <v>192103</v>
      </c>
      <c r="AB235" s="3"/>
      <c r="AC235" s="3">
        <v>3874748</v>
      </c>
      <c r="AD235" s="3">
        <v>4256717</v>
      </c>
      <c r="AE235" s="26">
        <v>3911775</v>
      </c>
      <c r="AH235" s="24">
        <f t="shared" si="10"/>
        <v>4.4551217375007706E-4</v>
      </c>
      <c r="AI235" s="24"/>
      <c r="AJ235" s="24"/>
      <c r="AK235" s="24">
        <f t="shared" si="11"/>
        <v>4.9108908360015593E-2</v>
      </c>
    </row>
    <row r="236" spans="23:37" ht="15" customHeight="1" x14ac:dyDescent="0.25">
      <c r="W236" s="33" t="s">
        <v>665</v>
      </c>
      <c r="X236" s="30" t="s">
        <v>666</v>
      </c>
      <c r="Y236" s="4">
        <v>162876</v>
      </c>
      <c r="Z236" s="4">
        <v>174476</v>
      </c>
      <c r="AA236" s="4">
        <v>190908</v>
      </c>
      <c r="AB236" s="4"/>
      <c r="AC236" s="4">
        <v>3585185</v>
      </c>
      <c r="AD236" s="4">
        <v>4148872</v>
      </c>
      <c r="AE236" s="18">
        <v>4337342</v>
      </c>
      <c r="AH236" s="24">
        <f t="shared" si="10"/>
        <v>4.4274081126416409E-4</v>
      </c>
      <c r="AI236" s="24"/>
      <c r="AJ236" s="24"/>
      <c r="AK236" s="24">
        <f t="shared" si="11"/>
        <v>4.4014975069985258E-2</v>
      </c>
    </row>
    <row r="237" spans="23:37" ht="15" customHeight="1" x14ac:dyDescent="0.25">
      <c r="W237" s="34" t="s">
        <v>667</v>
      </c>
      <c r="X237" s="31" t="s">
        <v>668</v>
      </c>
      <c r="Y237" s="3">
        <v>218678</v>
      </c>
      <c r="Z237" s="3">
        <v>223424</v>
      </c>
      <c r="AA237" s="3">
        <v>190341</v>
      </c>
      <c r="AB237" s="3"/>
      <c r="AC237" s="3">
        <v>731203</v>
      </c>
      <c r="AD237" s="3">
        <v>858808</v>
      </c>
      <c r="AE237" s="26">
        <v>666441</v>
      </c>
      <c r="AH237" s="24">
        <f t="shared" si="10"/>
        <v>4.4142586354072255E-4</v>
      </c>
      <c r="AI237" s="24"/>
      <c r="AJ237" s="24"/>
      <c r="AK237" s="24">
        <f t="shared" si="11"/>
        <v>0.28560817836837771</v>
      </c>
    </row>
    <row r="238" spans="23:37" ht="15" customHeight="1" x14ac:dyDescent="0.25">
      <c r="W238" s="33" t="s">
        <v>669</v>
      </c>
      <c r="X238" s="30" t="s">
        <v>670</v>
      </c>
      <c r="Y238" s="4">
        <v>73292</v>
      </c>
      <c r="Z238" s="4">
        <v>163410</v>
      </c>
      <c r="AA238" s="4">
        <v>189202</v>
      </c>
      <c r="AB238" s="4"/>
      <c r="AC238" s="4">
        <v>13411005</v>
      </c>
      <c r="AD238" s="4">
        <v>17986437</v>
      </c>
      <c r="AE238" s="18">
        <v>26833445</v>
      </c>
      <c r="AH238" s="24">
        <f t="shared" si="10"/>
        <v>4.3878437243490253E-4</v>
      </c>
      <c r="AI238" s="24"/>
      <c r="AJ238" s="24"/>
      <c r="AK238" s="24">
        <f t="shared" si="11"/>
        <v>7.0509768686055777E-3</v>
      </c>
    </row>
    <row r="239" spans="23:37" ht="15" customHeight="1" x14ac:dyDescent="0.25">
      <c r="W239" s="34" t="s">
        <v>671</v>
      </c>
      <c r="X239" s="31" t="s">
        <v>672</v>
      </c>
      <c r="Y239" s="3">
        <v>194468</v>
      </c>
      <c r="Z239" s="3">
        <v>191449</v>
      </c>
      <c r="AA239" s="3">
        <v>188909</v>
      </c>
      <c r="AB239" s="3"/>
      <c r="AC239" s="3">
        <v>1341378</v>
      </c>
      <c r="AD239" s="3">
        <v>1577507</v>
      </c>
      <c r="AE239" s="26">
        <v>1170091</v>
      </c>
      <c r="AH239" s="24">
        <f t="shared" si="10"/>
        <v>4.3810486682120171E-4</v>
      </c>
      <c r="AI239" s="24"/>
      <c r="AJ239" s="24"/>
      <c r="AK239" s="24">
        <f t="shared" si="11"/>
        <v>0.16144812668416389</v>
      </c>
    </row>
    <row r="240" spans="23:37" ht="15" customHeight="1" x14ac:dyDescent="0.25">
      <c r="W240" s="33" t="s">
        <v>673</v>
      </c>
      <c r="X240" s="30" t="s">
        <v>674</v>
      </c>
      <c r="Y240" s="4">
        <v>166031</v>
      </c>
      <c r="Z240" s="4">
        <v>186263</v>
      </c>
      <c r="AA240" s="4">
        <v>188892</v>
      </c>
      <c r="AB240" s="4"/>
      <c r="AC240" s="4">
        <v>1553449</v>
      </c>
      <c r="AD240" s="4">
        <v>1706350</v>
      </c>
      <c r="AE240" s="18">
        <v>1504167</v>
      </c>
      <c r="AH240" s="24">
        <f t="shared" si="10"/>
        <v>4.3806544158081631E-4</v>
      </c>
      <c r="AI240" s="24"/>
      <c r="AJ240" s="24"/>
      <c r="AK240" s="24">
        <f t="shared" si="11"/>
        <v>0.12557914114589669</v>
      </c>
    </row>
    <row r="241" spans="23:37" ht="15" customHeight="1" x14ac:dyDescent="0.25">
      <c r="W241" s="34" t="s">
        <v>675</v>
      </c>
      <c r="X241" s="31" t="s">
        <v>676</v>
      </c>
      <c r="Y241" s="3">
        <v>125993</v>
      </c>
      <c r="Z241" s="3">
        <v>150975</v>
      </c>
      <c r="AA241" s="3">
        <v>182148</v>
      </c>
      <c r="AB241" s="3"/>
      <c r="AC241" s="3">
        <v>182138</v>
      </c>
      <c r="AD241" s="3">
        <v>232912</v>
      </c>
      <c r="AE241" s="26">
        <v>223103</v>
      </c>
      <c r="AH241" s="24">
        <f t="shared" si="10"/>
        <v>4.2242521680676013E-4</v>
      </c>
      <c r="AI241" s="24"/>
      <c r="AJ241" s="24"/>
      <c r="AK241" s="24">
        <f t="shared" si="11"/>
        <v>0.81643007938037593</v>
      </c>
    </row>
    <row r="242" spans="23:37" ht="15" customHeight="1" x14ac:dyDescent="0.25">
      <c r="W242" s="33" t="s">
        <v>677</v>
      </c>
      <c r="X242" s="30" t="s">
        <v>678</v>
      </c>
      <c r="Y242" s="4">
        <v>97016</v>
      </c>
      <c r="Z242" s="4">
        <v>129464</v>
      </c>
      <c r="AA242" s="4">
        <v>180645</v>
      </c>
      <c r="AB242" s="4"/>
      <c r="AC242" s="4">
        <v>234762</v>
      </c>
      <c r="AD242" s="4">
        <v>245321</v>
      </c>
      <c r="AE242" s="18">
        <v>322684</v>
      </c>
      <c r="AH242" s="24">
        <f t="shared" si="10"/>
        <v>4.1893956173033565E-4</v>
      </c>
      <c r="AI242" s="24"/>
      <c r="AJ242" s="24"/>
      <c r="AK242" s="24">
        <f t="shared" si="11"/>
        <v>0.55982013362918526</v>
      </c>
    </row>
    <row r="243" spans="23:37" ht="15" customHeight="1" x14ac:dyDescent="0.25">
      <c r="W243" s="34" t="s">
        <v>679</v>
      </c>
      <c r="X243" s="31" t="s">
        <v>680</v>
      </c>
      <c r="Y243" s="3">
        <v>118072</v>
      </c>
      <c r="Z243" s="3">
        <v>148180</v>
      </c>
      <c r="AA243" s="3">
        <v>180431</v>
      </c>
      <c r="AB243" s="3"/>
      <c r="AC243" s="3">
        <v>413470</v>
      </c>
      <c r="AD243" s="3">
        <v>487273</v>
      </c>
      <c r="AE243" s="26">
        <v>518182</v>
      </c>
      <c r="AH243" s="24">
        <f t="shared" si="10"/>
        <v>4.1844326752783745E-4</v>
      </c>
      <c r="AI243" s="24"/>
      <c r="AJ243" s="24"/>
      <c r="AK243" s="24">
        <f t="shared" si="11"/>
        <v>0.34820005326313919</v>
      </c>
    </row>
    <row r="244" spans="23:37" ht="15" customHeight="1" x14ac:dyDescent="0.25">
      <c r="W244" s="33" t="s">
        <v>681</v>
      </c>
      <c r="X244" s="30" t="s">
        <v>682</v>
      </c>
      <c r="Y244" s="4">
        <v>143925</v>
      </c>
      <c r="Z244" s="4">
        <v>142884</v>
      </c>
      <c r="AA244" s="4">
        <v>180392</v>
      </c>
      <c r="AB244" s="4"/>
      <c r="AC244" s="4">
        <v>1157799</v>
      </c>
      <c r="AD244" s="4">
        <v>1212970</v>
      </c>
      <c r="AE244" s="18">
        <v>1148815</v>
      </c>
      <c r="AH244" s="24">
        <f t="shared" si="10"/>
        <v>4.183528213881298E-4</v>
      </c>
      <c r="AI244" s="24"/>
      <c r="AJ244" s="24"/>
      <c r="AK244" s="24">
        <f t="shared" si="11"/>
        <v>0.15702441211161067</v>
      </c>
    </row>
    <row r="245" spans="23:37" ht="15" customHeight="1" x14ac:dyDescent="0.25">
      <c r="W245" s="34" t="s">
        <v>683</v>
      </c>
      <c r="X245" s="31" t="s">
        <v>684</v>
      </c>
      <c r="Y245" s="3">
        <v>163008</v>
      </c>
      <c r="Z245" s="3">
        <v>148916</v>
      </c>
      <c r="AA245" s="3">
        <v>179460</v>
      </c>
      <c r="AB245" s="3"/>
      <c r="AC245" s="3">
        <v>594511</v>
      </c>
      <c r="AD245" s="3">
        <v>759391</v>
      </c>
      <c r="AE245" s="26">
        <v>958170</v>
      </c>
      <c r="AH245" s="24">
        <f t="shared" si="10"/>
        <v>4.1619139056229643E-4</v>
      </c>
      <c r="AI245" s="24"/>
      <c r="AJ245" s="24"/>
      <c r="AK245" s="24">
        <f t="shared" si="11"/>
        <v>0.18729453019819031</v>
      </c>
    </row>
    <row r="246" spans="23:37" ht="15" customHeight="1" x14ac:dyDescent="0.25">
      <c r="W246" s="33" t="s">
        <v>685</v>
      </c>
      <c r="X246" s="30" t="s">
        <v>686</v>
      </c>
      <c r="Y246" s="4">
        <v>131905</v>
      </c>
      <c r="Z246" s="4">
        <v>159396</v>
      </c>
      <c r="AA246" s="4">
        <v>179451</v>
      </c>
      <c r="AB246" s="4"/>
      <c r="AC246" s="4">
        <v>455807</v>
      </c>
      <c r="AD246" s="4">
        <v>598253</v>
      </c>
      <c r="AE246" s="18">
        <v>713571</v>
      </c>
      <c r="AH246" s="24">
        <f t="shared" si="10"/>
        <v>4.1617051837621006E-4</v>
      </c>
      <c r="AI246" s="24"/>
      <c r="AJ246" s="24"/>
      <c r="AK246" s="24">
        <f t="shared" si="11"/>
        <v>0.2514830339237441</v>
      </c>
    </row>
    <row r="247" spans="23:37" ht="15" customHeight="1" x14ac:dyDescent="0.25">
      <c r="W247" s="34" t="s">
        <v>687</v>
      </c>
      <c r="X247" s="31" t="s">
        <v>688</v>
      </c>
      <c r="Y247" s="3">
        <v>113839</v>
      </c>
      <c r="Z247" s="3">
        <v>156036</v>
      </c>
      <c r="AA247" s="3">
        <v>179263</v>
      </c>
      <c r="AB247" s="3"/>
      <c r="AC247" s="3">
        <v>213446</v>
      </c>
      <c r="AD247" s="3">
        <v>294098</v>
      </c>
      <c r="AE247" s="26">
        <v>303533</v>
      </c>
      <c r="AH247" s="24">
        <f t="shared" si="10"/>
        <v>4.1573452160018358E-4</v>
      </c>
      <c r="AI247" s="24"/>
      <c r="AJ247" s="24"/>
      <c r="AK247" s="24">
        <f t="shared" si="11"/>
        <v>0.59058817327934687</v>
      </c>
    </row>
    <row r="248" spans="23:37" ht="15" customHeight="1" x14ac:dyDescent="0.25">
      <c r="W248" s="33" t="s">
        <v>689</v>
      </c>
      <c r="X248" s="30" t="s">
        <v>690</v>
      </c>
      <c r="Y248" s="4">
        <v>192873</v>
      </c>
      <c r="Z248" s="4">
        <v>159584</v>
      </c>
      <c r="AA248" s="4">
        <v>178848</v>
      </c>
      <c r="AB248" s="4"/>
      <c r="AC248" s="4">
        <v>2781870</v>
      </c>
      <c r="AD248" s="4">
        <v>3269983</v>
      </c>
      <c r="AE248" s="18">
        <v>3554561</v>
      </c>
      <c r="AH248" s="24">
        <f t="shared" si="10"/>
        <v>4.1477208190842302E-4</v>
      </c>
      <c r="AI248" s="24"/>
      <c r="AJ248" s="24"/>
      <c r="AK248" s="24">
        <f t="shared" si="11"/>
        <v>5.0315074069624911E-2</v>
      </c>
    </row>
    <row r="249" spans="23:37" ht="15" customHeight="1" x14ac:dyDescent="0.25">
      <c r="W249" s="34" t="s">
        <v>691</v>
      </c>
      <c r="X249" s="31" t="s">
        <v>692</v>
      </c>
      <c r="Y249" s="3">
        <v>199172</v>
      </c>
      <c r="Z249" s="3">
        <v>180799</v>
      </c>
      <c r="AA249" s="3">
        <v>174701</v>
      </c>
      <c r="AB249" s="3"/>
      <c r="AC249" s="3">
        <v>208535</v>
      </c>
      <c r="AD249" s="3">
        <v>190418</v>
      </c>
      <c r="AE249" s="26">
        <v>240340</v>
      </c>
      <c r="AH249" s="24">
        <f t="shared" si="10"/>
        <v>4.0515464238617937E-4</v>
      </c>
      <c r="AI249" s="24"/>
      <c r="AJ249" s="24"/>
      <c r="AK249" s="24">
        <f t="shared" si="11"/>
        <v>0.72689107098277439</v>
      </c>
    </row>
    <row r="250" spans="23:37" ht="15" customHeight="1" x14ac:dyDescent="0.25">
      <c r="W250" s="33" t="s">
        <v>693</v>
      </c>
      <c r="X250" s="30" t="s">
        <v>694</v>
      </c>
      <c r="Y250" s="4">
        <v>163125</v>
      </c>
      <c r="Z250" s="4">
        <v>197551</v>
      </c>
      <c r="AA250" s="4">
        <v>174606</v>
      </c>
      <c r="AB250" s="4"/>
      <c r="AC250" s="4">
        <v>1151231</v>
      </c>
      <c r="AD250" s="4">
        <v>1211245</v>
      </c>
      <c r="AE250" s="18">
        <v>992968</v>
      </c>
      <c r="AH250" s="24">
        <f t="shared" si="10"/>
        <v>4.0493432486637878E-4</v>
      </c>
      <c r="AI250" s="24"/>
      <c r="AJ250" s="24"/>
      <c r="AK250" s="24">
        <f t="shared" si="11"/>
        <v>0.17584252463322081</v>
      </c>
    </row>
    <row r="251" spans="23:37" ht="15" customHeight="1" x14ac:dyDescent="0.25">
      <c r="W251" s="34" t="s">
        <v>695</v>
      </c>
      <c r="X251" s="31" t="s">
        <v>696</v>
      </c>
      <c r="Y251" s="3">
        <v>133166</v>
      </c>
      <c r="Z251" s="3">
        <v>196663</v>
      </c>
      <c r="AA251" s="3">
        <v>173138</v>
      </c>
      <c r="AB251" s="3"/>
      <c r="AC251" s="3">
        <v>161537</v>
      </c>
      <c r="AD251" s="3">
        <v>240759</v>
      </c>
      <c r="AE251" s="26">
        <v>209254</v>
      </c>
      <c r="AH251" s="24">
        <f t="shared" si="10"/>
        <v>4.0152983940251242E-4</v>
      </c>
      <c r="AI251" s="24"/>
      <c r="AJ251" s="24"/>
      <c r="AK251" s="24">
        <f t="shared" si="11"/>
        <v>0.82740592772420118</v>
      </c>
    </row>
    <row r="252" spans="23:37" ht="15" customHeight="1" x14ac:dyDescent="0.25">
      <c r="W252" s="33" t="s">
        <v>697</v>
      </c>
      <c r="X252" s="30" t="s">
        <v>698</v>
      </c>
      <c r="Y252" s="4">
        <v>123762</v>
      </c>
      <c r="Z252" s="4">
        <v>161786</v>
      </c>
      <c r="AA252" s="4">
        <v>172068</v>
      </c>
      <c r="AB252" s="4"/>
      <c r="AC252" s="4">
        <v>1264315</v>
      </c>
      <c r="AD252" s="4">
        <v>1678778</v>
      </c>
      <c r="AE252" s="18">
        <v>1629915</v>
      </c>
      <c r="AH252" s="24">
        <f t="shared" si="10"/>
        <v>3.9904836839002128E-4</v>
      </c>
      <c r="AI252" s="24"/>
      <c r="AJ252" s="24"/>
      <c r="AK252" s="24">
        <f t="shared" si="11"/>
        <v>0.10556869530006166</v>
      </c>
    </row>
    <row r="253" spans="23:37" ht="15" customHeight="1" x14ac:dyDescent="0.25">
      <c r="W253" s="34" t="s">
        <v>699</v>
      </c>
      <c r="X253" s="31" t="s">
        <v>700</v>
      </c>
      <c r="Y253" s="3">
        <v>173681</v>
      </c>
      <c r="Z253" s="3">
        <v>165202</v>
      </c>
      <c r="AA253" s="3">
        <v>171650</v>
      </c>
      <c r="AB253" s="3"/>
      <c r="AC253" s="3">
        <v>181567</v>
      </c>
      <c r="AD253" s="3">
        <v>194378</v>
      </c>
      <c r="AE253" s="26">
        <v>179050</v>
      </c>
      <c r="AH253" s="24">
        <f t="shared" si="10"/>
        <v>3.9807897130289863E-4</v>
      </c>
      <c r="AI253" s="24"/>
      <c r="AJ253" s="24"/>
      <c r="AK253" s="24">
        <f t="shared" si="11"/>
        <v>0.95867076235688353</v>
      </c>
    </row>
    <row r="254" spans="23:37" ht="15" customHeight="1" x14ac:dyDescent="0.25">
      <c r="W254" s="33" t="s">
        <v>701</v>
      </c>
      <c r="X254" s="30" t="s">
        <v>702</v>
      </c>
      <c r="Y254" s="4">
        <v>147838</v>
      </c>
      <c r="Z254" s="4">
        <v>160912</v>
      </c>
      <c r="AA254" s="4">
        <v>169486</v>
      </c>
      <c r="AB254" s="4"/>
      <c r="AC254" s="4">
        <v>416353</v>
      </c>
      <c r="AD254" s="4">
        <v>456729</v>
      </c>
      <c r="AE254" s="18">
        <v>451352</v>
      </c>
      <c r="AH254" s="24">
        <f t="shared" si="10"/>
        <v>3.9306037011501934E-4</v>
      </c>
      <c r="AI254" s="24"/>
      <c r="AJ254" s="24"/>
      <c r="AK254" s="24">
        <f t="shared" si="11"/>
        <v>0.37550736454031441</v>
      </c>
    </row>
    <row r="255" spans="23:37" ht="15" customHeight="1" x14ac:dyDescent="0.25">
      <c r="W255" s="34" t="s">
        <v>703</v>
      </c>
      <c r="X255" s="31" t="s">
        <v>704</v>
      </c>
      <c r="Y255" s="3">
        <v>183252</v>
      </c>
      <c r="Z255" s="3">
        <v>217900</v>
      </c>
      <c r="AA255" s="3">
        <v>169216</v>
      </c>
      <c r="AB255" s="3"/>
      <c r="AC255" s="3">
        <v>6095049</v>
      </c>
      <c r="AD255" s="3">
        <v>6281720</v>
      </c>
      <c r="AE255" s="26">
        <v>5736053</v>
      </c>
      <c r="AH255" s="24">
        <f t="shared" si="10"/>
        <v>3.9243420453242815E-4</v>
      </c>
      <c r="AI255" s="24"/>
      <c r="AJ255" s="24"/>
      <c r="AK255" s="24">
        <f t="shared" si="11"/>
        <v>2.9500424769436404E-2</v>
      </c>
    </row>
    <row r="256" spans="23:37" ht="15" customHeight="1" x14ac:dyDescent="0.25">
      <c r="W256" s="33" t="s">
        <v>705</v>
      </c>
      <c r="X256" s="30" t="s">
        <v>706</v>
      </c>
      <c r="Y256" s="4">
        <v>198504</v>
      </c>
      <c r="Z256" s="4">
        <v>187152</v>
      </c>
      <c r="AA256" s="4">
        <v>168061</v>
      </c>
      <c r="AB256" s="4"/>
      <c r="AC256" s="4">
        <v>1180485</v>
      </c>
      <c r="AD256" s="4">
        <v>1185771</v>
      </c>
      <c r="AE256" s="18">
        <v>1091317</v>
      </c>
      <c r="AH256" s="24">
        <f t="shared" si="10"/>
        <v>3.8975560731801016E-4</v>
      </c>
      <c r="AI256" s="24"/>
      <c r="AJ256" s="24"/>
      <c r="AK256" s="24">
        <f t="shared" si="11"/>
        <v>0.15399833412289921</v>
      </c>
    </row>
    <row r="257" spans="23:37" ht="15" customHeight="1" x14ac:dyDescent="0.25">
      <c r="W257" s="34" t="s">
        <v>707</v>
      </c>
      <c r="X257" s="31" t="s">
        <v>708</v>
      </c>
      <c r="Y257" s="3">
        <v>207213</v>
      </c>
      <c r="Z257" s="3">
        <v>177186</v>
      </c>
      <c r="AA257" s="3">
        <v>167097</v>
      </c>
      <c r="AB257" s="3"/>
      <c r="AC257" s="3">
        <v>545885</v>
      </c>
      <c r="AD257" s="3">
        <v>517138</v>
      </c>
      <c r="AE257" s="26">
        <v>509049</v>
      </c>
      <c r="AH257" s="24">
        <f t="shared" si="10"/>
        <v>3.8751996427498079E-4</v>
      </c>
      <c r="AI257" s="24"/>
      <c r="AJ257" s="24"/>
      <c r="AK257" s="24">
        <f t="shared" si="11"/>
        <v>0.3282532722783072</v>
      </c>
    </row>
    <row r="258" spans="23:37" ht="15" customHeight="1" x14ac:dyDescent="0.25">
      <c r="W258" s="33" t="s">
        <v>709</v>
      </c>
      <c r="X258" s="30" t="s">
        <v>710</v>
      </c>
      <c r="Y258" s="4">
        <v>222175</v>
      </c>
      <c r="Z258" s="4">
        <v>190796</v>
      </c>
      <c r="AA258" s="4">
        <v>166617</v>
      </c>
      <c r="AB258" s="4"/>
      <c r="AC258" s="4">
        <v>1050872</v>
      </c>
      <c r="AD258" s="4">
        <v>1412240</v>
      </c>
      <c r="AE258" s="18">
        <v>964526</v>
      </c>
      <c r="AH258" s="24">
        <f t="shared" si="10"/>
        <v>3.8640678101704081E-4</v>
      </c>
      <c r="AI258" s="24"/>
      <c r="AJ258" s="24"/>
      <c r="AK258" s="24">
        <f t="shared" si="11"/>
        <v>0.172744954516519</v>
      </c>
    </row>
    <row r="259" spans="23:37" ht="15" customHeight="1" x14ac:dyDescent="0.25">
      <c r="W259" s="34" t="s">
        <v>711</v>
      </c>
      <c r="X259" s="31" t="s">
        <v>712</v>
      </c>
      <c r="Y259" s="3">
        <v>140605</v>
      </c>
      <c r="Z259" s="3">
        <v>186265</v>
      </c>
      <c r="AA259" s="3">
        <v>165983</v>
      </c>
      <c r="AB259" s="3"/>
      <c r="AC259" s="3">
        <v>497768</v>
      </c>
      <c r="AD259" s="3">
        <v>1249308</v>
      </c>
      <c r="AE259" s="26">
        <v>975444</v>
      </c>
      <c r="AH259" s="24">
        <f t="shared" si="10"/>
        <v>3.8493645146384515E-4</v>
      </c>
      <c r="AI259" s="24"/>
      <c r="AJ259" s="24"/>
      <c r="AK259" s="24">
        <f t="shared" si="11"/>
        <v>0.17016148543637563</v>
      </c>
    </row>
    <row r="260" spans="23:37" ht="15" customHeight="1" x14ac:dyDescent="0.25">
      <c r="W260" s="33" t="s">
        <v>713</v>
      </c>
      <c r="X260" s="30" t="s">
        <v>594</v>
      </c>
      <c r="Y260" s="4">
        <v>138409</v>
      </c>
      <c r="Z260" s="4">
        <v>152688</v>
      </c>
      <c r="AA260" s="4">
        <v>164994</v>
      </c>
      <c r="AB260" s="4"/>
      <c r="AC260" s="4">
        <v>373415</v>
      </c>
      <c r="AD260" s="4">
        <v>425237</v>
      </c>
      <c r="AE260" s="18">
        <v>414499</v>
      </c>
      <c r="AH260" s="24">
        <f t="shared" si="10"/>
        <v>3.826428301261314E-4</v>
      </c>
      <c r="AI260" s="24"/>
      <c r="AJ260" s="24"/>
      <c r="AK260" s="24">
        <f t="shared" si="11"/>
        <v>0.39805644886959918</v>
      </c>
    </row>
    <row r="261" spans="23:37" ht="15" customHeight="1" x14ac:dyDescent="0.25">
      <c r="W261" s="34" t="s">
        <v>714</v>
      </c>
      <c r="X261" s="31" t="s">
        <v>715</v>
      </c>
      <c r="Y261" s="3">
        <v>132831</v>
      </c>
      <c r="Z261" s="3">
        <v>157076</v>
      </c>
      <c r="AA261" s="3">
        <v>162338</v>
      </c>
      <c r="AB261" s="3"/>
      <c r="AC261" s="3">
        <v>1263292</v>
      </c>
      <c r="AD261" s="3">
        <v>1403800</v>
      </c>
      <c r="AE261" s="26">
        <v>1432964</v>
      </c>
      <c r="AH261" s="24">
        <f t="shared" si="10"/>
        <v>3.7648321609886368E-4</v>
      </c>
      <c r="AI261" s="24"/>
      <c r="AJ261" s="24"/>
      <c r="AK261" s="24">
        <f t="shared" si="11"/>
        <v>0.11328826125429529</v>
      </c>
    </row>
    <row r="262" spans="23:37" ht="15" customHeight="1" x14ac:dyDescent="0.25">
      <c r="W262" s="33" t="s">
        <v>716</v>
      </c>
      <c r="X262" s="30" t="s">
        <v>717</v>
      </c>
      <c r="Y262" s="4">
        <v>174991</v>
      </c>
      <c r="Z262" s="4">
        <v>174262</v>
      </c>
      <c r="AA262" s="4">
        <v>158097</v>
      </c>
      <c r="AB262" s="4"/>
      <c r="AC262" s="4">
        <v>1930707</v>
      </c>
      <c r="AD262" s="4">
        <v>2551453</v>
      </c>
      <c r="AE262" s="18">
        <v>1608917</v>
      </c>
      <c r="AH262" s="24">
        <f t="shared" ref="AH262:AH325" si="12">+AA262/$AA$4</f>
        <v>3.6664777818860682E-4</v>
      </c>
      <c r="AI262" s="24"/>
      <c r="AJ262" s="24"/>
      <c r="AK262" s="24">
        <f t="shared" ref="AK262:AK325" si="13">+AA262/AE262</f>
        <v>9.8262993056820208E-2</v>
      </c>
    </row>
    <row r="263" spans="23:37" ht="15" customHeight="1" x14ac:dyDescent="0.25">
      <c r="W263" s="34" t="s">
        <v>718</v>
      </c>
      <c r="X263" s="31" t="s">
        <v>282</v>
      </c>
      <c r="Y263" s="3">
        <v>109937</v>
      </c>
      <c r="Z263" s="3">
        <v>191147</v>
      </c>
      <c r="AA263" s="3">
        <v>157370</v>
      </c>
      <c r="AB263" s="3"/>
      <c r="AC263" s="3">
        <v>435965</v>
      </c>
      <c r="AD263" s="3">
        <v>555475</v>
      </c>
      <c r="AE263" s="26">
        <v>435845</v>
      </c>
      <c r="AH263" s="24">
        <f t="shared" si="12"/>
        <v>3.6496176937918527E-4</v>
      </c>
      <c r="AI263" s="24"/>
      <c r="AJ263" s="24"/>
      <c r="AK263" s="24">
        <f t="shared" si="13"/>
        <v>0.36106872856175937</v>
      </c>
    </row>
    <row r="264" spans="23:37" ht="15" customHeight="1" x14ac:dyDescent="0.25">
      <c r="W264" s="33" t="s">
        <v>719</v>
      </c>
      <c r="X264" s="30" t="s">
        <v>720</v>
      </c>
      <c r="Y264" s="4">
        <v>103561</v>
      </c>
      <c r="Z264" s="4">
        <v>141955</v>
      </c>
      <c r="AA264" s="4">
        <v>157223</v>
      </c>
      <c r="AB264" s="4"/>
      <c r="AC264" s="4">
        <v>351374</v>
      </c>
      <c r="AD264" s="4">
        <v>475057</v>
      </c>
      <c r="AE264" s="18">
        <v>477639</v>
      </c>
      <c r="AH264" s="24">
        <f t="shared" si="12"/>
        <v>3.646208570064412E-4</v>
      </c>
      <c r="AI264" s="24"/>
      <c r="AJ264" s="24"/>
      <c r="AK264" s="24">
        <f t="shared" si="13"/>
        <v>0.32916700688176637</v>
      </c>
    </row>
    <row r="265" spans="23:37" ht="15" customHeight="1" x14ac:dyDescent="0.25">
      <c r="W265" s="34" t="s">
        <v>721</v>
      </c>
      <c r="X265" s="31" t="s">
        <v>722</v>
      </c>
      <c r="Y265" s="3">
        <v>116846</v>
      </c>
      <c r="Z265" s="3">
        <v>163934</v>
      </c>
      <c r="AA265" s="3">
        <v>156168</v>
      </c>
      <c r="AB265" s="3"/>
      <c r="AC265" s="3">
        <v>3690955</v>
      </c>
      <c r="AD265" s="3">
        <v>5144556</v>
      </c>
      <c r="AE265" s="26">
        <v>4264858</v>
      </c>
      <c r="AH265" s="24">
        <f t="shared" si="12"/>
        <v>3.6217417297076064E-4</v>
      </c>
      <c r="AI265" s="24"/>
      <c r="AJ265" s="24"/>
      <c r="AK265" s="24">
        <f t="shared" si="13"/>
        <v>3.6617397343592685E-2</v>
      </c>
    </row>
    <row r="266" spans="23:37" ht="15" customHeight="1" x14ac:dyDescent="0.25">
      <c r="W266" s="33" t="s">
        <v>723</v>
      </c>
      <c r="X266" s="30" t="s">
        <v>724</v>
      </c>
      <c r="Y266" s="4">
        <v>141778</v>
      </c>
      <c r="Z266" s="4">
        <v>181273</v>
      </c>
      <c r="AA266" s="4">
        <v>155471</v>
      </c>
      <c r="AB266" s="4"/>
      <c r="AC266" s="4">
        <v>247935</v>
      </c>
      <c r="AD266" s="4">
        <v>345649</v>
      </c>
      <c r="AE266" s="18">
        <v>316326</v>
      </c>
      <c r="AH266" s="24">
        <f t="shared" si="12"/>
        <v>3.6055773811496038E-4</v>
      </c>
      <c r="AI266" s="24"/>
      <c r="AJ266" s="24"/>
      <c r="AK266" s="24">
        <f t="shared" si="13"/>
        <v>0.49148979217642558</v>
      </c>
    </row>
    <row r="267" spans="23:37" ht="15" customHeight="1" x14ac:dyDescent="0.25">
      <c r="W267" s="34" t="s">
        <v>725</v>
      </c>
      <c r="X267" s="31" t="s">
        <v>726</v>
      </c>
      <c r="Y267" s="3">
        <v>49558</v>
      </c>
      <c r="Z267" s="3">
        <v>148955</v>
      </c>
      <c r="AA267" s="3">
        <v>155204</v>
      </c>
      <c r="AB267" s="3"/>
      <c r="AC267" s="3">
        <v>62952</v>
      </c>
      <c r="AD267" s="3">
        <v>204289</v>
      </c>
      <c r="AE267" s="26">
        <v>158312</v>
      </c>
      <c r="AH267" s="24">
        <f t="shared" si="12"/>
        <v>3.5993852992773128E-4</v>
      </c>
      <c r="AI267" s="24"/>
      <c r="AJ267" s="24"/>
      <c r="AK267" s="24">
        <f t="shared" si="13"/>
        <v>0.9803678811460913</v>
      </c>
    </row>
    <row r="268" spans="23:37" ht="15" customHeight="1" x14ac:dyDescent="0.25">
      <c r="W268" s="33" t="s">
        <v>727</v>
      </c>
      <c r="X268" s="30" t="s">
        <v>728</v>
      </c>
      <c r="Y268" s="4">
        <v>248231</v>
      </c>
      <c r="Z268" s="4">
        <v>200588</v>
      </c>
      <c r="AA268" s="4">
        <v>154870</v>
      </c>
      <c r="AB268" s="4"/>
      <c r="AC268" s="4">
        <v>824898</v>
      </c>
      <c r="AD268" s="4">
        <v>816851</v>
      </c>
      <c r="AE268" s="18">
        <v>687694</v>
      </c>
      <c r="AH268" s="24">
        <f t="shared" si="12"/>
        <v>3.591639399107481E-4</v>
      </c>
      <c r="AI268" s="24"/>
      <c r="AJ268" s="24"/>
      <c r="AK268" s="24">
        <f t="shared" si="13"/>
        <v>0.22520190666197465</v>
      </c>
    </row>
    <row r="269" spans="23:37" ht="15" customHeight="1" x14ac:dyDescent="0.25">
      <c r="W269" s="34" t="s">
        <v>729</v>
      </c>
      <c r="X269" s="31" t="s">
        <v>730</v>
      </c>
      <c r="Y269" s="3">
        <v>117576</v>
      </c>
      <c r="Z269" s="3">
        <v>130368</v>
      </c>
      <c r="AA269" s="3">
        <v>149104</v>
      </c>
      <c r="AB269" s="3"/>
      <c r="AC269" s="3">
        <v>2428458</v>
      </c>
      <c r="AD269" s="3">
        <v>2857933</v>
      </c>
      <c r="AE269" s="26">
        <v>2442942</v>
      </c>
      <c r="AH269" s="24">
        <f t="shared" si="12"/>
        <v>3.4579182602474451E-4</v>
      </c>
      <c r="AI269" s="24"/>
      <c r="AJ269" s="24"/>
      <c r="AK269" s="24">
        <f t="shared" si="13"/>
        <v>6.1034604996762103E-2</v>
      </c>
    </row>
    <row r="270" spans="23:37" ht="15" customHeight="1" x14ac:dyDescent="0.25">
      <c r="W270" s="33" t="s">
        <v>731</v>
      </c>
      <c r="X270" s="30" t="s">
        <v>732</v>
      </c>
      <c r="Y270" s="4">
        <v>139654</v>
      </c>
      <c r="Z270" s="4">
        <v>150497</v>
      </c>
      <c r="AA270" s="4">
        <v>149102</v>
      </c>
      <c r="AB270" s="4"/>
      <c r="AC270" s="4">
        <v>1336003</v>
      </c>
      <c r="AD270" s="4">
        <v>1438525</v>
      </c>
      <c r="AE270" s="18">
        <v>1321484</v>
      </c>
      <c r="AH270" s="24">
        <f t="shared" si="12"/>
        <v>3.4578718776116975E-4</v>
      </c>
      <c r="AI270" s="24"/>
      <c r="AJ270" s="24"/>
      <c r="AK270" s="24">
        <f t="shared" si="13"/>
        <v>0.11282921321786718</v>
      </c>
    </row>
    <row r="271" spans="23:37" ht="15" customHeight="1" x14ac:dyDescent="0.25">
      <c r="W271" s="34" t="s">
        <v>733</v>
      </c>
      <c r="X271" s="31" t="s">
        <v>734</v>
      </c>
      <c r="Y271" s="3">
        <v>125776</v>
      </c>
      <c r="Z271" s="3">
        <v>157543</v>
      </c>
      <c r="AA271" s="3">
        <v>148992</v>
      </c>
      <c r="AB271" s="3"/>
      <c r="AC271" s="3">
        <v>468765</v>
      </c>
      <c r="AD271" s="3">
        <v>600257</v>
      </c>
      <c r="AE271" s="26">
        <v>546658</v>
      </c>
      <c r="AH271" s="24">
        <f t="shared" si="12"/>
        <v>3.4553208326455851E-4</v>
      </c>
      <c r="AI271" s="24"/>
      <c r="AJ271" s="24"/>
      <c r="AK271" s="24">
        <f t="shared" si="13"/>
        <v>0.27255066238855008</v>
      </c>
    </row>
    <row r="272" spans="23:37" ht="15" customHeight="1" x14ac:dyDescent="0.25">
      <c r="W272" s="33" t="s">
        <v>735</v>
      </c>
      <c r="X272" s="30" t="s">
        <v>736</v>
      </c>
      <c r="Y272" s="4">
        <v>109513</v>
      </c>
      <c r="Z272" s="4">
        <v>139233</v>
      </c>
      <c r="AA272" s="4">
        <v>148918</v>
      </c>
      <c r="AB272" s="4"/>
      <c r="AC272" s="4">
        <v>1272383</v>
      </c>
      <c r="AD272" s="4">
        <v>1427075</v>
      </c>
      <c r="AE272" s="18">
        <v>1187893</v>
      </c>
      <c r="AH272" s="24">
        <f t="shared" si="12"/>
        <v>3.4536046751229278E-4</v>
      </c>
      <c r="AI272" s="24"/>
      <c r="AJ272" s="24"/>
      <c r="AK272" s="24">
        <f t="shared" si="13"/>
        <v>0.12536314297668225</v>
      </c>
    </row>
    <row r="273" spans="23:37" ht="15" customHeight="1" x14ac:dyDescent="0.25">
      <c r="W273" s="34" t="s">
        <v>737</v>
      </c>
      <c r="X273" s="31" t="s">
        <v>738</v>
      </c>
      <c r="Y273" s="3">
        <v>142620</v>
      </c>
      <c r="Z273" s="3">
        <v>234480</v>
      </c>
      <c r="AA273" s="3">
        <v>148425</v>
      </c>
      <c r="AB273" s="3"/>
      <c r="AC273" s="3">
        <v>184543</v>
      </c>
      <c r="AD273" s="3">
        <v>327274</v>
      </c>
      <c r="AE273" s="26">
        <v>214261</v>
      </c>
      <c r="AH273" s="24">
        <f t="shared" si="12"/>
        <v>3.4421713554111697E-4</v>
      </c>
      <c r="AI273" s="24"/>
      <c r="AJ273" s="24"/>
      <c r="AK273" s="24">
        <f t="shared" si="13"/>
        <v>0.69272989484787251</v>
      </c>
    </row>
    <row r="274" spans="23:37" ht="15" customHeight="1" x14ac:dyDescent="0.25">
      <c r="W274" s="33" t="s">
        <v>739</v>
      </c>
      <c r="X274" s="30" t="s">
        <v>740</v>
      </c>
      <c r="Y274" s="4">
        <v>178652</v>
      </c>
      <c r="Z274" s="4">
        <v>188818</v>
      </c>
      <c r="AA274" s="4">
        <v>147432</v>
      </c>
      <c r="AB274" s="4"/>
      <c r="AC274" s="4">
        <v>5745547</v>
      </c>
      <c r="AD274" s="4">
        <v>4869475</v>
      </c>
      <c r="AE274" s="18">
        <v>3587083</v>
      </c>
      <c r="AH274" s="24">
        <f t="shared" si="12"/>
        <v>3.419142376762537E-4</v>
      </c>
      <c r="AI274" s="24"/>
      <c r="AJ274" s="24"/>
      <c r="AK274" s="24">
        <f t="shared" si="13"/>
        <v>4.1100805306149873E-2</v>
      </c>
    </row>
    <row r="275" spans="23:37" ht="15" customHeight="1" x14ac:dyDescent="0.25">
      <c r="W275" s="34" t="s">
        <v>741</v>
      </c>
      <c r="X275" s="31" t="s">
        <v>742</v>
      </c>
      <c r="Y275" s="3">
        <v>149019</v>
      </c>
      <c r="Z275" s="3">
        <v>150590</v>
      </c>
      <c r="AA275" s="3">
        <v>146474</v>
      </c>
      <c r="AB275" s="3"/>
      <c r="AC275" s="3">
        <v>8540631</v>
      </c>
      <c r="AD275" s="3">
        <v>9575903</v>
      </c>
      <c r="AE275" s="26">
        <v>7967345</v>
      </c>
      <c r="AH275" s="24">
        <f t="shared" si="12"/>
        <v>3.3969250942394855E-4</v>
      </c>
      <c r="AI275" s="24"/>
      <c r="AJ275" s="24"/>
      <c r="AK275" s="24">
        <f t="shared" si="13"/>
        <v>1.8384292383472788E-2</v>
      </c>
    </row>
    <row r="276" spans="23:37" ht="15" customHeight="1" x14ac:dyDescent="0.25">
      <c r="W276" s="33" t="s">
        <v>743</v>
      </c>
      <c r="X276" s="30" t="s">
        <v>744</v>
      </c>
      <c r="Y276" s="4">
        <v>116553</v>
      </c>
      <c r="Z276" s="4">
        <v>126892</v>
      </c>
      <c r="AA276" s="4">
        <v>145554</v>
      </c>
      <c r="AB276" s="4"/>
      <c r="AC276" s="4">
        <v>1905601</v>
      </c>
      <c r="AD276" s="4">
        <v>2084364</v>
      </c>
      <c r="AE276" s="18">
        <v>2305085</v>
      </c>
      <c r="AH276" s="24">
        <f t="shared" si="12"/>
        <v>3.3755890817956368E-4</v>
      </c>
      <c r="AI276" s="24"/>
      <c r="AJ276" s="24"/>
      <c r="AK276" s="24">
        <f t="shared" si="13"/>
        <v>6.3144743035506282E-2</v>
      </c>
    </row>
    <row r="277" spans="23:37" ht="15" customHeight="1" x14ac:dyDescent="0.25">
      <c r="W277" s="34" t="s">
        <v>745</v>
      </c>
      <c r="X277" s="31" t="s">
        <v>746</v>
      </c>
      <c r="Y277" s="3">
        <v>128267</v>
      </c>
      <c r="Z277" s="3">
        <v>144350</v>
      </c>
      <c r="AA277" s="3">
        <v>144537</v>
      </c>
      <c r="AB277" s="3"/>
      <c r="AC277" s="3">
        <v>1767790</v>
      </c>
      <c r="AD277" s="3">
        <v>1792541</v>
      </c>
      <c r="AE277" s="26">
        <v>1511562</v>
      </c>
      <c r="AH277" s="24">
        <f t="shared" si="12"/>
        <v>3.352003511518034E-4</v>
      </c>
      <c r="AI277" s="24"/>
      <c r="AJ277" s="24"/>
      <c r="AK277" s="24">
        <f t="shared" si="13"/>
        <v>9.5620953688965449E-2</v>
      </c>
    </row>
    <row r="278" spans="23:37" ht="15" customHeight="1" x14ac:dyDescent="0.25">
      <c r="W278" s="33" t="s">
        <v>747</v>
      </c>
      <c r="X278" s="30" t="s">
        <v>748</v>
      </c>
      <c r="Y278" s="4">
        <v>105279</v>
      </c>
      <c r="Z278" s="4">
        <v>127782</v>
      </c>
      <c r="AA278" s="4">
        <v>142182</v>
      </c>
      <c r="AB278" s="4"/>
      <c r="AC278" s="4">
        <v>1895822</v>
      </c>
      <c r="AD278" s="4">
        <v>2301219</v>
      </c>
      <c r="AE278" s="18">
        <v>2337538</v>
      </c>
      <c r="AH278" s="24">
        <f t="shared" si="12"/>
        <v>3.2973879579253554E-4</v>
      </c>
      <c r="AI278" s="24"/>
      <c r="AJ278" s="24"/>
      <c r="AK278" s="24">
        <f t="shared" si="13"/>
        <v>6.0825535242635627E-2</v>
      </c>
    </row>
    <row r="279" spans="23:37" ht="15" customHeight="1" x14ac:dyDescent="0.25">
      <c r="W279" s="34" t="s">
        <v>749</v>
      </c>
      <c r="X279" s="31" t="s">
        <v>750</v>
      </c>
      <c r="Y279" s="3">
        <v>109412</v>
      </c>
      <c r="Z279" s="3">
        <v>119290</v>
      </c>
      <c r="AA279" s="3">
        <v>140700</v>
      </c>
      <c r="AB279" s="3"/>
      <c r="AC279" s="3">
        <v>133406</v>
      </c>
      <c r="AD279" s="3">
        <v>180671</v>
      </c>
      <c r="AE279" s="26">
        <v>178043</v>
      </c>
      <c r="AH279" s="24">
        <f t="shared" si="12"/>
        <v>3.2630184248364598E-4</v>
      </c>
      <c r="AI279" s="24"/>
      <c r="AJ279" s="24"/>
      <c r="AK279" s="24">
        <f t="shared" si="13"/>
        <v>0.79025853305100457</v>
      </c>
    </row>
    <row r="280" spans="23:37" ht="15" customHeight="1" x14ac:dyDescent="0.25">
      <c r="W280" s="33" t="s">
        <v>751</v>
      </c>
      <c r="X280" s="30" t="s">
        <v>752</v>
      </c>
      <c r="Y280" s="4">
        <v>136332</v>
      </c>
      <c r="Z280" s="4">
        <v>161576</v>
      </c>
      <c r="AA280" s="4">
        <v>140122</v>
      </c>
      <c r="AB280" s="4"/>
      <c r="AC280" s="4">
        <v>416312</v>
      </c>
      <c r="AD280" s="4">
        <v>560223</v>
      </c>
      <c r="AE280" s="18">
        <v>557368</v>
      </c>
      <c r="AH280" s="24">
        <f t="shared" si="12"/>
        <v>3.2496138431054332E-4</v>
      </c>
      <c r="AI280" s="24"/>
      <c r="AJ280" s="24"/>
      <c r="AK280" s="24">
        <f t="shared" si="13"/>
        <v>0.25139943448493635</v>
      </c>
    </row>
    <row r="281" spans="23:37" ht="15" customHeight="1" x14ac:dyDescent="0.25">
      <c r="W281" s="34" t="s">
        <v>753</v>
      </c>
      <c r="X281" s="31" t="s">
        <v>754</v>
      </c>
      <c r="Y281" s="3">
        <v>61984</v>
      </c>
      <c r="Z281" s="3">
        <v>127626</v>
      </c>
      <c r="AA281" s="3">
        <v>139912</v>
      </c>
      <c r="AB281" s="3"/>
      <c r="AC281" s="3">
        <v>204532</v>
      </c>
      <c r="AD281" s="3">
        <v>376805</v>
      </c>
      <c r="AE281" s="26">
        <v>351027</v>
      </c>
      <c r="AH281" s="24">
        <f t="shared" si="12"/>
        <v>3.2447436663519459E-4</v>
      </c>
      <c r="AI281" s="24"/>
      <c r="AJ281" s="24"/>
      <c r="AK281" s="24">
        <f t="shared" si="13"/>
        <v>0.39857902668455703</v>
      </c>
    </row>
    <row r="282" spans="23:37" ht="15" customHeight="1" x14ac:dyDescent="0.25">
      <c r="W282" s="33" t="s">
        <v>755</v>
      </c>
      <c r="X282" s="30" t="s">
        <v>756</v>
      </c>
      <c r="Y282" s="4">
        <v>123162</v>
      </c>
      <c r="Z282" s="4">
        <v>138919</v>
      </c>
      <c r="AA282" s="4">
        <v>139392</v>
      </c>
      <c r="AB282" s="4"/>
      <c r="AC282" s="4">
        <v>177669</v>
      </c>
      <c r="AD282" s="4">
        <v>186474</v>
      </c>
      <c r="AE282" s="18">
        <v>184898</v>
      </c>
      <c r="AH282" s="24">
        <f t="shared" si="12"/>
        <v>3.2326841810575963E-4</v>
      </c>
      <c r="AI282" s="24"/>
      <c r="AJ282" s="24"/>
      <c r="AK282" s="24">
        <f t="shared" si="13"/>
        <v>0.75388592629449747</v>
      </c>
    </row>
    <row r="283" spans="23:37" ht="15" customHeight="1" x14ac:dyDescent="0.25">
      <c r="W283" s="34" t="s">
        <v>757</v>
      </c>
      <c r="X283" s="31" t="s">
        <v>758</v>
      </c>
      <c r="Y283" s="3">
        <v>110155</v>
      </c>
      <c r="Z283" s="3">
        <v>141053</v>
      </c>
      <c r="AA283" s="3">
        <v>138868</v>
      </c>
      <c r="AB283" s="3"/>
      <c r="AC283" s="3">
        <v>827325</v>
      </c>
      <c r="AD283" s="3">
        <v>967966</v>
      </c>
      <c r="AE283" s="26">
        <v>861243</v>
      </c>
      <c r="AH283" s="24">
        <f t="shared" si="12"/>
        <v>3.2205319304917521E-4</v>
      </c>
      <c r="AI283" s="24"/>
      <c r="AJ283" s="24"/>
      <c r="AK283" s="24">
        <f t="shared" si="13"/>
        <v>0.16124136858006394</v>
      </c>
    </row>
    <row r="284" spans="23:37" ht="15" customHeight="1" x14ac:dyDescent="0.25">
      <c r="W284" s="33" t="s">
        <v>759</v>
      </c>
      <c r="X284" s="30" t="s">
        <v>760</v>
      </c>
      <c r="Y284" s="4">
        <v>109965</v>
      </c>
      <c r="Z284" s="4">
        <v>144419</v>
      </c>
      <c r="AA284" s="4">
        <v>138462</v>
      </c>
      <c r="AB284" s="4"/>
      <c r="AC284" s="4">
        <v>17089685</v>
      </c>
      <c r="AD284" s="4">
        <v>18586922</v>
      </c>
      <c r="AE284" s="18">
        <v>11974656</v>
      </c>
      <c r="AH284" s="24">
        <f t="shared" si="12"/>
        <v>3.2111162554350101E-4</v>
      </c>
      <c r="AI284" s="24"/>
      <c r="AJ284" s="24"/>
      <c r="AK284" s="24">
        <f t="shared" si="13"/>
        <v>1.1562920888917394E-2</v>
      </c>
    </row>
    <row r="285" spans="23:37" ht="15" customHeight="1" x14ac:dyDescent="0.25">
      <c r="W285" s="34" t="s">
        <v>761</v>
      </c>
      <c r="X285" s="31" t="s">
        <v>762</v>
      </c>
      <c r="Y285" s="3">
        <v>167696</v>
      </c>
      <c r="Z285" s="3">
        <v>179065</v>
      </c>
      <c r="AA285" s="3">
        <v>137177</v>
      </c>
      <c r="AB285" s="3"/>
      <c r="AC285" s="3">
        <v>725836</v>
      </c>
      <c r="AD285" s="3">
        <v>869295</v>
      </c>
      <c r="AE285" s="26">
        <v>665537</v>
      </c>
      <c r="AH285" s="24">
        <f t="shared" si="12"/>
        <v>3.181315411967243E-4</v>
      </c>
      <c r="AI285" s="24"/>
      <c r="AJ285" s="24"/>
      <c r="AK285" s="24">
        <f t="shared" si="13"/>
        <v>0.20611476146329957</v>
      </c>
    </row>
    <row r="286" spans="23:37" ht="15" customHeight="1" x14ac:dyDescent="0.25">
      <c r="W286" s="33" t="s">
        <v>763</v>
      </c>
      <c r="X286" s="30" t="s">
        <v>764</v>
      </c>
      <c r="Y286" s="4">
        <v>171095</v>
      </c>
      <c r="Z286" s="4">
        <v>130220</v>
      </c>
      <c r="AA286" s="4">
        <v>136148</v>
      </c>
      <c r="AB286" s="4"/>
      <c r="AC286" s="4">
        <v>458601</v>
      </c>
      <c r="AD286" s="4">
        <v>417197</v>
      </c>
      <c r="AE286" s="18">
        <v>417890</v>
      </c>
      <c r="AH286" s="24">
        <f t="shared" si="12"/>
        <v>3.1574515458751551E-4</v>
      </c>
      <c r="AI286" s="24"/>
      <c r="AJ286" s="24"/>
      <c r="AK286" s="24">
        <f t="shared" si="13"/>
        <v>0.32579865514848405</v>
      </c>
    </row>
    <row r="287" spans="23:37" ht="15" customHeight="1" x14ac:dyDescent="0.25">
      <c r="W287" s="34" t="s">
        <v>765</v>
      </c>
      <c r="X287" s="31" t="s">
        <v>766</v>
      </c>
      <c r="Y287" s="3">
        <v>100402</v>
      </c>
      <c r="Z287" s="3">
        <v>123997</v>
      </c>
      <c r="AA287" s="3">
        <v>135340</v>
      </c>
      <c r="AB287" s="3"/>
      <c r="AC287" s="3">
        <v>14069576</v>
      </c>
      <c r="AD287" s="3">
        <v>13229931</v>
      </c>
      <c r="AE287" s="26">
        <v>13227540</v>
      </c>
      <c r="AH287" s="24">
        <f t="shared" si="12"/>
        <v>3.1387129610331663E-4</v>
      </c>
      <c r="AI287" s="24"/>
      <c r="AJ287" s="24"/>
      <c r="AK287" s="24">
        <f t="shared" si="13"/>
        <v>1.0231683291073018E-2</v>
      </c>
    </row>
    <row r="288" spans="23:37" ht="15" customHeight="1" x14ac:dyDescent="0.25">
      <c r="W288" s="33" t="s">
        <v>767</v>
      </c>
      <c r="X288" s="30" t="s">
        <v>768</v>
      </c>
      <c r="Y288" s="4">
        <v>121460</v>
      </c>
      <c r="Z288" s="4">
        <v>137086</v>
      </c>
      <c r="AA288" s="4">
        <v>135330</v>
      </c>
      <c r="AB288" s="4"/>
      <c r="AC288" s="4">
        <v>383057</v>
      </c>
      <c r="AD288" s="4">
        <v>566413</v>
      </c>
      <c r="AE288" s="18">
        <v>328086</v>
      </c>
      <c r="AH288" s="24">
        <f t="shared" si="12"/>
        <v>3.1384810478544289E-4</v>
      </c>
      <c r="AI288" s="24"/>
      <c r="AJ288" s="24"/>
      <c r="AK288" s="24">
        <f t="shared" si="13"/>
        <v>0.41248331230226221</v>
      </c>
    </row>
    <row r="289" spans="23:37" ht="15" customHeight="1" x14ac:dyDescent="0.25">
      <c r="W289" s="34" t="s">
        <v>769</v>
      </c>
      <c r="X289" s="31" t="s">
        <v>770</v>
      </c>
      <c r="Y289" s="3">
        <v>123786</v>
      </c>
      <c r="Z289" s="3">
        <v>158523</v>
      </c>
      <c r="AA289" s="3">
        <v>134512</v>
      </c>
      <c r="AB289" s="3"/>
      <c r="AC289" s="3">
        <v>654924</v>
      </c>
      <c r="AD289" s="3">
        <v>926343</v>
      </c>
      <c r="AE289" s="26">
        <v>712354</v>
      </c>
      <c r="AH289" s="24">
        <f t="shared" si="12"/>
        <v>3.1195105498337021E-4</v>
      </c>
      <c r="AI289" s="24"/>
      <c r="AJ289" s="24"/>
      <c r="AK289" s="24">
        <f t="shared" si="13"/>
        <v>0.1888274649963361</v>
      </c>
    </row>
    <row r="290" spans="23:37" ht="15" customHeight="1" x14ac:dyDescent="0.25">
      <c r="W290" s="33" t="s">
        <v>771</v>
      </c>
      <c r="X290" s="30" t="s">
        <v>772</v>
      </c>
      <c r="Y290" s="4">
        <v>118817</v>
      </c>
      <c r="Z290" s="4">
        <v>136488</v>
      </c>
      <c r="AA290" s="4">
        <v>131907</v>
      </c>
      <c r="AB290" s="4"/>
      <c r="AC290" s="4">
        <v>7508902</v>
      </c>
      <c r="AD290" s="4">
        <v>10241470</v>
      </c>
      <c r="AE290" s="18">
        <v>8189498</v>
      </c>
      <c r="AH290" s="24">
        <f t="shared" si="12"/>
        <v>3.0590971667725865E-4</v>
      </c>
      <c r="AI290" s="24"/>
      <c r="AJ290" s="24"/>
      <c r="AK290" s="24">
        <f t="shared" si="13"/>
        <v>1.6106848063214621E-2</v>
      </c>
    </row>
    <row r="291" spans="23:37" ht="15" customHeight="1" x14ac:dyDescent="0.25">
      <c r="W291" s="34" t="s">
        <v>773</v>
      </c>
      <c r="X291" s="31" t="s">
        <v>774</v>
      </c>
      <c r="Y291" s="3">
        <v>153401</v>
      </c>
      <c r="Z291" s="3">
        <v>187042</v>
      </c>
      <c r="AA291" s="3">
        <v>130954</v>
      </c>
      <c r="AB291" s="3"/>
      <c r="AC291" s="3">
        <v>1642532</v>
      </c>
      <c r="AD291" s="3">
        <v>1913880</v>
      </c>
      <c r="AE291" s="26">
        <v>1249463</v>
      </c>
      <c r="AH291" s="24">
        <f t="shared" si="12"/>
        <v>3.0369958408389041E-4</v>
      </c>
      <c r="AI291" s="24"/>
      <c r="AJ291" s="24"/>
      <c r="AK291" s="24">
        <f t="shared" si="13"/>
        <v>0.10480822561372366</v>
      </c>
    </row>
    <row r="292" spans="23:37" ht="15" customHeight="1" x14ac:dyDescent="0.25">
      <c r="W292" s="33" t="s">
        <v>775</v>
      </c>
      <c r="X292" s="30" t="s">
        <v>776</v>
      </c>
      <c r="Y292" s="4">
        <v>152263</v>
      </c>
      <c r="Z292" s="4">
        <v>172990</v>
      </c>
      <c r="AA292" s="4">
        <v>130782</v>
      </c>
      <c r="AB292" s="4"/>
      <c r="AC292" s="4">
        <v>1844299</v>
      </c>
      <c r="AD292" s="4">
        <v>2108373</v>
      </c>
      <c r="AE292" s="18">
        <v>1668900</v>
      </c>
      <c r="AH292" s="24">
        <f t="shared" si="12"/>
        <v>3.0330069341646189E-4</v>
      </c>
      <c r="AI292" s="24"/>
      <c r="AJ292" s="24"/>
      <c r="AK292" s="24">
        <f t="shared" si="13"/>
        <v>7.8364191982743123E-2</v>
      </c>
    </row>
    <row r="293" spans="23:37" ht="15" customHeight="1" x14ac:dyDescent="0.25">
      <c r="W293" s="34" t="s">
        <v>777</v>
      </c>
      <c r="X293" s="31" t="s">
        <v>778</v>
      </c>
      <c r="Y293" s="3">
        <v>96270</v>
      </c>
      <c r="Z293" s="3">
        <v>125786</v>
      </c>
      <c r="AA293" s="3">
        <v>130680</v>
      </c>
      <c r="AB293" s="3"/>
      <c r="AC293" s="3">
        <v>3434989</v>
      </c>
      <c r="AD293" s="3">
        <v>3683774</v>
      </c>
      <c r="AE293" s="26">
        <v>3470971</v>
      </c>
      <c r="AH293" s="24">
        <f t="shared" si="12"/>
        <v>3.0306414197414964E-4</v>
      </c>
      <c r="AI293" s="24"/>
      <c r="AJ293" s="24"/>
      <c r="AK293" s="24">
        <f t="shared" si="13"/>
        <v>3.7649407039125365E-2</v>
      </c>
    </row>
    <row r="294" spans="23:37" ht="15" customHeight="1" x14ac:dyDescent="0.25">
      <c r="W294" s="33" t="s">
        <v>779</v>
      </c>
      <c r="X294" s="30" t="s">
        <v>780</v>
      </c>
      <c r="Y294" s="4">
        <v>114479</v>
      </c>
      <c r="Z294" s="4">
        <v>143990</v>
      </c>
      <c r="AA294" s="4">
        <v>130092</v>
      </c>
      <c r="AB294" s="4"/>
      <c r="AC294" s="4">
        <v>2637893</v>
      </c>
      <c r="AD294" s="4">
        <v>3024856</v>
      </c>
      <c r="AE294" s="18">
        <v>3213103</v>
      </c>
      <c r="AH294" s="24">
        <f t="shared" si="12"/>
        <v>3.0170049248317324E-4</v>
      </c>
      <c r="AI294" s="24"/>
      <c r="AJ294" s="24"/>
      <c r="AK294" s="24">
        <f t="shared" si="13"/>
        <v>4.048796443811481E-2</v>
      </c>
    </row>
    <row r="295" spans="23:37" ht="15" customHeight="1" x14ac:dyDescent="0.25">
      <c r="W295" s="34" t="s">
        <v>781</v>
      </c>
      <c r="X295" s="31" t="s">
        <v>608</v>
      </c>
      <c r="Y295" s="3">
        <v>108475</v>
      </c>
      <c r="Z295" s="3">
        <v>120802</v>
      </c>
      <c r="AA295" s="3">
        <v>129640</v>
      </c>
      <c r="AB295" s="3"/>
      <c r="AC295" s="3">
        <v>1024377</v>
      </c>
      <c r="AD295" s="3">
        <v>1246463</v>
      </c>
      <c r="AE295" s="26">
        <v>1417124</v>
      </c>
      <c r="AH295" s="24">
        <f t="shared" si="12"/>
        <v>3.0065224491527978E-4</v>
      </c>
      <c r="AI295" s="24"/>
      <c r="AJ295" s="24"/>
      <c r="AK295" s="24">
        <f t="shared" si="13"/>
        <v>9.1481055997922556E-2</v>
      </c>
    </row>
    <row r="296" spans="23:37" ht="15" customHeight="1" x14ac:dyDescent="0.25">
      <c r="W296" s="33" t="s">
        <v>782</v>
      </c>
      <c r="X296" s="30" t="s">
        <v>783</v>
      </c>
      <c r="Y296" s="4">
        <v>125429</v>
      </c>
      <c r="Z296" s="4">
        <v>123164</v>
      </c>
      <c r="AA296" s="4">
        <v>127819</v>
      </c>
      <c r="AB296" s="4"/>
      <c r="AC296" s="4">
        <v>522818</v>
      </c>
      <c r="AD296" s="4">
        <v>417942</v>
      </c>
      <c r="AE296" s="18">
        <v>352606</v>
      </c>
      <c r="AH296" s="24">
        <f t="shared" si="12"/>
        <v>2.9642910593047014E-4</v>
      </c>
      <c r="AI296" s="24"/>
      <c r="AJ296" s="24"/>
      <c r="AK296" s="24">
        <f t="shared" si="13"/>
        <v>0.36249808568203606</v>
      </c>
    </row>
    <row r="297" spans="23:37" ht="15" customHeight="1" x14ac:dyDescent="0.25">
      <c r="W297" s="34" t="s">
        <v>784</v>
      </c>
      <c r="X297" s="31" t="s">
        <v>785</v>
      </c>
      <c r="Y297" s="3">
        <v>106696</v>
      </c>
      <c r="Z297" s="3">
        <v>106618</v>
      </c>
      <c r="AA297" s="3">
        <v>127371</v>
      </c>
      <c r="AB297" s="3"/>
      <c r="AC297" s="3">
        <v>1382468</v>
      </c>
      <c r="AD297" s="3">
        <v>1439964</v>
      </c>
      <c r="AE297" s="26">
        <v>1498775</v>
      </c>
      <c r="AH297" s="24">
        <f t="shared" si="12"/>
        <v>2.9539013488972615E-4</v>
      </c>
      <c r="AI297" s="24"/>
      <c r="AJ297" s="24"/>
      <c r="AK297" s="24">
        <f t="shared" si="13"/>
        <v>8.4983403112541905E-2</v>
      </c>
    </row>
    <row r="298" spans="23:37" ht="15" customHeight="1" x14ac:dyDescent="0.25">
      <c r="W298" s="33" t="s">
        <v>786</v>
      </c>
      <c r="X298" s="30" t="s">
        <v>787</v>
      </c>
      <c r="Y298" s="4">
        <v>117735</v>
      </c>
      <c r="Z298" s="4">
        <v>115079</v>
      </c>
      <c r="AA298" s="4">
        <v>126821</v>
      </c>
      <c r="AB298" s="4"/>
      <c r="AC298" s="4">
        <v>909768</v>
      </c>
      <c r="AD298" s="4">
        <v>901786</v>
      </c>
      <c r="AE298" s="18">
        <v>904298</v>
      </c>
      <c r="AH298" s="24">
        <f t="shared" si="12"/>
        <v>2.9411461240666997E-4</v>
      </c>
      <c r="AI298" s="24"/>
      <c r="AJ298" s="24"/>
      <c r="AK298" s="24">
        <f t="shared" si="13"/>
        <v>0.14024248643699311</v>
      </c>
    </row>
    <row r="299" spans="23:37" ht="15" customHeight="1" x14ac:dyDescent="0.25">
      <c r="W299" s="34" t="s">
        <v>788</v>
      </c>
      <c r="X299" s="31" t="s">
        <v>789</v>
      </c>
      <c r="Y299" s="3">
        <v>127959</v>
      </c>
      <c r="Z299" s="3">
        <v>139490</v>
      </c>
      <c r="AA299" s="3">
        <v>126549</v>
      </c>
      <c r="AB299" s="3"/>
      <c r="AC299" s="3">
        <v>2250678</v>
      </c>
      <c r="AD299" s="3">
        <v>2106571</v>
      </c>
      <c r="AE299" s="26">
        <v>1820417</v>
      </c>
      <c r="AH299" s="24">
        <f t="shared" si="12"/>
        <v>2.9348380856050401E-4</v>
      </c>
      <c r="AI299" s="24"/>
      <c r="AJ299" s="24"/>
      <c r="AK299" s="24">
        <f t="shared" si="13"/>
        <v>6.9516489903137579E-2</v>
      </c>
    </row>
    <row r="300" spans="23:37" ht="15" customHeight="1" x14ac:dyDescent="0.25">
      <c r="W300" s="33" t="s">
        <v>790</v>
      </c>
      <c r="X300" s="30" t="s">
        <v>791</v>
      </c>
      <c r="Y300" s="4">
        <v>183455</v>
      </c>
      <c r="Z300" s="4">
        <v>294606</v>
      </c>
      <c r="AA300" s="4">
        <v>124994</v>
      </c>
      <c r="AB300" s="4"/>
      <c r="AC300" s="4">
        <v>306260</v>
      </c>
      <c r="AD300" s="4">
        <v>349110</v>
      </c>
      <c r="AE300" s="18">
        <v>145903</v>
      </c>
      <c r="AH300" s="24">
        <f t="shared" si="12"/>
        <v>2.898775586311361E-4</v>
      </c>
      <c r="AI300" s="24"/>
      <c r="AJ300" s="24"/>
      <c r="AK300" s="24">
        <f t="shared" si="13"/>
        <v>0.8566924600590804</v>
      </c>
    </row>
    <row r="301" spans="23:37" ht="15" customHeight="1" x14ac:dyDescent="0.25">
      <c r="W301" s="34" t="s">
        <v>792</v>
      </c>
      <c r="X301" s="31" t="s">
        <v>793</v>
      </c>
      <c r="Y301" s="3">
        <v>99014</v>
      </c>
      <c r="Z301" s="3">
        <v>126531</v>
      </c>
      <c r="AA301" s="3">
        <v>124399</v>
      </c>
      <c r="AB301" s="3"/>
      <c r="AC301" s="3">
        <v>427648</v>
      </c>
      <c r="AD301" s="3">
        <v>530130</v>
      </c>
      <c r="AE301" s="26">
        <v>472584</v>
      </c>
      <c r="AH301" s="24">
        <f t="shared" si="12"/>
        <v>2.8849767521764804E-4</v>
      </c>
      <c r="AI301" s="24"/>
      <c r="AJ301" s="24"/>
      <c r="AK301" s="24">
        <f t="shared" si="13"/>
        <v>0.26323151016538859</v>
      </c>
    </row>
    <row r="302" spans="23:37" ht="15" customHeight="1" x14ac:dyDescent="0.25">
      <c r="W302" s="33" t="s">
        <v>794</v>
      </c>
      <c r="X302" s="30" t="s">
        <v>795</v>
      </c>
      <c r="Y302" s="4">
        <v>100631</v>
      </c>
      <c r="Z302" s="4">
        <v>118883</v>
      </c>
      <c r="AA302" s="4">
        <v>123725</v>
      </c>
      <c r="AB302" s="4"/>
      <c r="AC302" s="4">
        <v>635981</v>
      </c>
      <c r="AD302" s="4">
        <v>705528</v>
      </c>
      <c r="AE302" s="18">
        <v>576919</v>
      </c>
      <c r="AH302" s="24">
        <f t="shared" si="12"/>
        <v>2.8693458039295736E-4</v>
      </c>
      <c r="AI302" s="24"/>
      <c r="AJ302" s="24"/>
      <c r="AK302" s="24">
        <f t="shared" si="13"/>
        <v>0.214458182171154</v>
      </c>
    </row>
    <row r="303" spans="23:37" ht="15" customHeight="1" x14ac:dyDescent="0.25">
      <c r="W303" s="34" t="s">
        <v>796</v>
      </c>
      <c r="X303" s="31" t="s">
        <v>797</v>
      </c>
      <c r="Y303" s="3">
        <v>150949</v>
      </c>
      <c r="Z303" s="3">
        <v>141947</v>
      </c>
      <c r="AA303" s="3">
        <v>122494</v>
      </c>
      <c r="AB303" s="3"/>
      <c r="AC303" s="3">
        <v>370333</v>
      </c>
      <c r="AD303" s="3">
        <v>387253</v>
      </c>
      <c r="AE303" s="26">
        <v>369021</v>
      </c>
      <c r="AH303" s="24">
        <f t="shared" si="12"/>
        <v>2.8407972916269888E-4</v>
      </c>
      <c r="AI303" s="24"/>
      <c r="AJ303" s="24"/>
      <c r="AK303" s="24">
        <f t="shared" si="13"/>
        <v>0.33194316854596351</v>
      </c>
    </row>
    <row r="304" spans="23:37" ht="15" customHeight="1" x14ac:dyDescent="0.25">
      <c r="W304" s="33" t="s">
        <v>798</v>
      </c>
      <c r="X304" s="30" t="s">
        <v>799</v>
      </c>
      <c r="Y304" s="4">
        <v>134104</v>
      </c>
      <c r="Z304" s="4">
        <v>161631</v>
      </c>
      <c r="AA304" s="4">
        <v>122442</v>
      </c>
      <c r="AB304" s="4"/>
      <c r="AC304" s="4">
        <v>305221</v>
      </c>
      <c r="AD304" s="4">
        <v>371372</v>
      </c>
      <c r="AE304" s="18">
        <v>311861</v>
      </c>
      <c r="AH304" s="24">
        <f t="shared" si="12"/>
        <v>2.839591343097554E-4</v>
      </c>
      <c r="AI304" s="24"/>
      <c r="AJ304" s="24"/>
      <c r="AK304" s="24">
        <f t="shared" si="13"/>
        <v>0.39261722369901975</v>
      </c>
    </row>
    <row r="305" spans="23:37" ht="15" customHeight="1" x14ac:dyDescent="0.25">
      <c r="W305" s="34" t="s">
        <v>800</v>
      </c>
      <c r="X305" s="31" t="s">
        <v>801</v>
      </c>
      <c r="Y305" s="3">
        <v>74659</v>
      </c>
      <c r="Z305" s="3">
        <v>117278</v>
      </c>
      <c r="AA305" s="3">
        <v>121696</v>
      </c>
      <c r="AB305" s="3"/>
      <c r="AC305" s="3">
        <v>15066069</v>
      </c>
      <c r="AD305" s="3">
        <v>23910267</v>
      </c>
      <c r="AE305" s="26">
        <v>29773010</v>
      </c>
      <c r="AH305" s="24">
        <f t="shared" si="12"/>
        <v>2.8222906199637374E-4</v>
      </c>
      <c r="AI305" s="24"/>
      <c r="AJ305" s="24"/>
      <c r="AK305" s="24">
        <f t="shared" si="13"/>
        <v>4.0874604213682122E-3</v>
      </c>
    </row>
    <row r="306" spans="23:37" ht="15" customHeight="1" x14ac:dyDescent="0.25">
      <c r="W306" s="33" t="s">
        <v>802</v>
      </c>
      <c r="X306" s="30" t="s">
        <v>803</v>
      </c>
      <c r="Y306" s="4">
        <v>122327</v>
      </c>
      <c r="Z306" s="4">
        <v>115795</v>
      </c>
      <c r="AA306" s="4">
        <v>119892</v>
      </c>
      <c r="AB306" s="4"/>
      <c r="AC306" s="4">
        <v>3296529</v>
      </c>
      <c r="AD306" s="4">
        <v>3665601</v>
      </c>
      <c r="AE306" s="18">
        <v>2920311</v>
      </c>
      <c r="AH306" s="24">
        <f t="shared" si="12"/>
        <v>2.7804534825194945E-4</v>
      </c>
      <c r="AI306" s="24"/>
      <c r="AJ306" s="24"/>
      <c r="AK306" s="24">
        <f t="shared" si="13"/>
        <v>4.1054531520786655E-2</v>
      </c>
    </row>
    <row r="307" spans="23:37" ht="15" customHeight="1" x14ac:dyDescent="0.25">
      <c r="W307" s="34" t="s">
        <v>804</v>
      </c>
      <c r="X307" s="31" t="s">
        <v>805</v>
      </c>
      <c r="Y307" s="3">
        <v>60723</v>
      </c>
      <c r="Z307" s="3">
        <v>83897</v>
      </c>
      <c r="AA307" s="3">
        <v>119291</v>
      </c>
      <c r="AB307" s="3"/>
      <c r="AC307" s="3">
        <v>6163686</v>
      </c>
      <c r="AD307" s="3">
        <v>7452785</v>
      </c>
      <c r="AE307" s="26">
        <v>7624163</v>
      </c>
      <c r="AH307" s="24">
        <f t="shared" si="12"/>
        <v>2.7665155004773711E-4</v>
      </c>
      <c r="AI307" s="24"/>
      <c r="AJ307" s="24"/>
      <c r="AK307" s="24">
        <f t="shared" si="13"/>
        <v>1.5646438828760614E-2</v>
      </c>
    </row>
    <row r="308" spans="23:37" ht="15" customHeight="1" x14ac:dyDescent="0.25">
      <c r="W308" s="33" t="s">
        <v>806</v>
      </c>
      <c r="X308" s="30" t="s">
        <v>807</v>
      </c>
      <c r="Y308" s="4">
        <v>82250</v>
      </c>
      <c r="Z308" s="4">
        <v>114386</v>
      </c>
      <c r="AA308" s="4">
        <v>118935</v>
      </c>
      <c r="AB308" s="4"/>
      <c r="AC308" s="4">
        <v>2437174</v>
      </c>
      <c r="AD308" s="4">
        <v>3418977</v>
      </c>
      <c r="AE308" s="18">
        <v>3433025</v>
      </c>
      <c r="AH308" s="24">
        <f t="shared" si="12"/>
        <v>2.7582593913143169E-4</v>
      </c>
      <c r="AI308" s="24"/>
      <c r="AJ308" s="24"/>
      <c r="AK308" s="24">
        <f t="shared" si="13"/>
        <v>3.4644373402465754E-2</v>
      </c>
    </row>
    <row r="309" spans="23:37" ht="15" customHeight="1" x14ac:dyDescent="0.25">
      <c r="W309" s="34" t="s">
        <v>808</v>
      </c>
      <c r="X309" s="31" t="s">
        <v>809</v>
      </c>
      <c r="Y309" s="3">
        <v>154487</v>
      </c>
      <c r="Z309" s="3">
        <v>140347</v>
      </c>
      <c r="AA309" s="3">
        <v>118033</v>
      </c>
      <c r="AB309" s="3"/>
      <c r="AC309" s="3">
        <v>268431</v>
      </c>
      <c r="AD309" s="3">
        <v>278800</v>
      </c>
      <c r="AE309" s="26">
        <v>240625</v>
      </c>
      <c r="AH309" s="24">
        <f t="shared" si="12"/>
        <v>2.7373408225921954E-4</v>
      </c>
      <c r="AI309" s="24"/>
      <c r="AJ309" s="24"/>
      <c r="AK309" s="24">
        <f t="shared" si="13"/>
        <v>0.49052675324675327</v>
      </c>
    </row>
    <row r="310" spans="23:37" ht="15" customHeight="1" x14ac:dyDescent="0.25">
      <c r="W310" s="33" t="s">
        <v>810</v>
      </c>
      <c r="X310" s="30" t="s">
        <v>811</v>
      </c>
      <c r="Y310" s="4">
        <v>36779</v>
      </c>
      <c r="Z310" s="4">
        <v>49376</v>
      </c>
      <c r="AA310" s="4">
        <v>117985</v>
      </c>
      <c r="AB310" s="4"/>
      <c r="AC310" s="4">
        <v>37894</v>
      </c>
      <c r="AD310" s="4">
        <v>49677</v>
      </c>
      <c r="AE310" s="18">
        <v>236457</v>
      </c>
      <c r="AH310" s="24">
        <f t="shared" si="12"/>
        <v>2.7362276393342553E-4</v>
      </c>
      <c r="AI310" s="24"/>
      <c r="AJ310" s="24"/>
      <c r="AK310" s="24">
        <f t="shared" si="13"/>
        <v>0.49897021445759693</v>
      </c>
    </row>
    <row r="311" spans="23:37" ht="15" customHeight="1" x14ac:dyDescent="0.25">
      <c r="W311" s="34" t="s">
        <v>812</v>
      </c>
      <c r="X311" s="31" t="s">
        <v>813</v>
      </c>
      <c r="Y311" s="3">
        <v>96548</v>
      </c>
      <c r="Z311" s="3">
        <v>130243</v>
      </c>
      <c r="AA311" s="3">
        <v>115852</v>
      </c>
      <c r="AB311" s="3"/>
      <c r="AC311" s="3">
        <v>128286</v>
      </c>
      <c r="AD311" s="3">
        <v>197277</v>
      </c>
      <c r="AE311" s="26">
        <v>185641</v>
      </c>
      <c r="AH311" s="24">
        <f t="shared" si="12"/>
        <v>2.686760558309549E-4</v>
      </c>
      <c r="AI311" s="24"/>
      <c r="AJ311" s="24"/>
      <c r="AK311" s="24">
        <f t="shared" si="13"/>
        <v>0.62406472708076344</v>
      </c>
    </row>
    <row r="312" spans="23:37" ht="15" customHeight="1" x14ac:dyDescent="0.25">
      <c r="W312" s="33" t="s">
        <v>814</v>
      </c>
      <c r="X312" s="30" t="s">
        <v>815</v>
      </c>
      <c r="Y312" s="4">
        <v>105035</v>
      </c>
      <c r="Z312" s="4">
        <v>118703</v>
      </c>
      <c r="AA312" s="4">
        <v>114419</v>
      </c>
      <c r="AB312" s="4"/>
      <c r="AC312" s="4">
        <v>445729</v>
      </c>
      <c r="AD312" s="4">
        <v>611168</v>
      </c>
      <c r="AE312" s="18">
        <v>416462</v>
      </c>
      <c r="AH312" s="24">
        <f t="shared" si="12"/>
        <v>2.6535273997964668E-4</v>
      </c>
      <c r="AI312" s="24"/>
      <c r="AJ312" s="24"/>
      <c r="AK312" s="24">
        <f t="shared" si="13"/>
        <v>0.27474055255941721</v>
      </c>
    </row>
    <row r="313" spans="23:37" ht="15" customHeight="1" x14ac:dyDescent="0.25">
      <c r="W313" s="34" t="s">
        <v>816</v>
      </c>
      <c r="X313" s="31" t="s">
        <v>817</v>
      </c>
      <c r="Y313" s="3">
        <v>71863</v>
      </c>
      <c r="Z313" s="3">
        <v>86992</v>
      </c>
      <c r="AA313" s="3">
        <v>113862</v>
      </c>
      <c r="AB313" s="3"/>
      <c r="AC313" s="3">
        <v>195463</v>
      </c>
      <c r="AD313" s="3">
        <v>237613</v>
      </c>
      <c r="AE313" s="26">
        <v>284055</v>
      </c>
      <c r="AH313" s="24">
        <f t="shared" si="12"/>
        <v>2.6406098357407889E-4</v>
      </c>
      <c r="AI313" s="24"/>
      <c r="AJ313" s="24"/>
      <c r="AK313" s="24">
        <f t="shared" si="13"/>
        <v>0.40084490679621904</v>
      </c>
    </row>
    <row r="314" spans="23:37" ht="15" customHeight="1" x14ac:dyDescent="0.25">
      <c r="W314" s="33" t="s">
        <v>818</v>
      </c>
      <c r="X314" s="30" t="s">
        <v>819</v>
      </c>
      <c r="Y314" s="4">
        <v>90499</v>
      </c>
      <c r="Z314" s="4">
        <v>122455</v>
      </c>
      <c r="AA314" s="4">
        <v>110610</v>
      </c>
      <c r="AB314" s="4"/>
      <c r="AC314" s="4">
        <v>2396943</v>
      </c>
      <c r="AD314" s="4">
        <v>3656563</v>
      </c>
      <c r="AE314" s="18">
        <v>3087494</v>
      </c>
      <c r="AH314" s="24">
        <f t="shared" si="12"/>
        <v>2.5651916700153578E-4</v>
      </c>
      <c r="AI314" s="24"/>
      <c r="AJ314" s="24"/>
      <c r="AK314" s="24">
        <f t="shared" si="13"/>
        <v>3.582517083434008E-2</v>
      </c>
    </row>
    <row r="315" spans="23:37" ht="15" customHeight="1" x14ac:dyDescent="0.25">
      <c r="W315" s="34" t="s">
        <v>820</v>
      </c>
      <c r="X315" s="31" t="s">
        <v>821</v>
      </c>
      <c r="Y315" s="3">
        <v>102987</v>
      </c>
      <c r="Z315" s="3">
        <v>102038</v>
      </c>
      <c r="AA315" s="3">
        <v>110417</v>
      </c>
      <c r="AB315" s="3"/>
      <c r="AC315" s="3">
        <v>6624655</v>
      </c>
      <c r="AD315" s="3">
        <v>7050111</v>
      </c>
      <c r="AE315" s="26">
        <v>7138478</v>
      </c>
      <c r="AH315" s="24">
        <f t="shared" si="12"/>
        <v>2.560715745665724E-4</v>
      </c>
      <c r="AI315" s="24"/>
      <c r="AJ315" s="24"/>
      <c r="AK315" s="24">
        <f t="shared" si="13"/>
        <v>1.5467863037471013E-2</v>
      </c>
    </row>
    <row r="316" spans="23:37" ht="15" customHeight="1" x14ac:dyDescent="0.25">
      <c r="W316" s="33" t="s">
        <v>822</v>
      </c>
      <c r="X316" s="30" t="s">
        <v>823</v>
      </c>
      <c r="Y316" s="4">
        <v>113114</v>
      </c>
      <c r="Z316" s="4">
        <v>123659</v>
      </c>
      <c r="AA316" s="4">
        <v>109829</v>
      </c>
      <c r="AB316" s="4"/>
      <c r="AC316" s="4">
        <v>869163</v>
      </c>
      <c r="AD316" s="4">
        <v>1022166</v>
      </c>
      <c r="AE316" s="18">
        <v>973262</v>
      </c>
      <c r="AH316" s="24">
        <f t="shared" si="12"/>
        <v>2.54707925075596E-4</v>
      </c>
      <c r="AI316" s="24"/>
      <c r="AJ316" s="24"/>
      <c r="AK316" s="24">
        <f t="shared" si="13"/>
        <v>0.11284628393998739</v>
      </c>
    </row>
    <row r="317" spans="23:37" ht="15" customHeight="1" x14ac:dyDescent="0.25">
      <c r="W317" s="34" t="s">
        <v>824</v>
      </c>
      <c r="X317" s="31" t="s">
        <v>825</v>
      </c>
      <c r="Y317" s="3">
        <v>141145</v>
      </c>
      <c r="Z317" s="3">
        <v>144524</v>
      </c>
      <c r="AA317" s="3">
        <v>109503</v>
      </c>
      <c r="AB317" s="3"/>
      <c r="AC317" s="3">
        <v>144963</v>
      </c>
      <c r="AD317" s="3">
        <v>148827</v>
      </c>
      <c r="AE317" s="26">
        <v>115439</v>
      </c>
      <c r="AH317" s="24">
        <f t="shared" si="12"/>
        <v>2.5395188811291175E-4</v>
      </c>
      <c r="AI317" s="24"/>
      <c r="AJ317" s="24"/>
      <c r="AK317" s="24">
        <f t="shared" si="13"/>
        <v>0.94857890314365167</v>
      </c>
    </row>
    <row r="318" spans="23:37" ht="15" customHeight="1" x14ac:dyDescent="0.25">
      <c r="W318" s="33" t="s">
        <v>826</v>
      </c>
      <c r="X318" s="30" t="s">
        <v>827</v>
      </c>
      <c r="Y318" s="4">
        <v>75102</v>
      </c>
      <c r="Z318" s="4">
        <v>88997</v>
      </c>
      <c r="AA318" s="4">
        <v>109440</v>
      </c>
      <c r="AB318" s="4"/>
      <c r="AC318" s="4">
        <v>483382</v>
      </c>
      <c r="AD318" s="4">
        <v>541901</v>
      </c>
      <c r="AE318" s="18">
        <v>764000</v>
      </c>
      <c r="AH318" s="24">
        <f t="shared" si="12"/>
        <v>2.5380578281030715E-4</v>
      </c>
      <c r="AI318" s="24"/>
      <c r="AJ318" s="24"/>
      <c r="AK318" s="24">
        <f t="shared" si="13"/>
        <v>0.14324607329842931</v>
      </c>
    </row>
    <row r="319" spans="23:37" ht="15" customHeight="1" x14ac:dyDescent="0.25">
      <c r="W319" s="34" t="s">
        <v>828</v>
      </c>
      <c r="X319" s="31" t="s">
        <v>829</v>
      </c>
      <c r="Y319" s="3">
        <v>82098</v>
      </c>
      <c r="Z319" s="3">
        <v>90637</v>
      </c>
      <c r="AA319" s="3">
        <v>109237</v>
      </c>
      <c r="AB319" s="3"/>
      <c r="AC319" s="3">
        <v>2162344</v>
      </c>
      <c r="AD319" s="3">
        <v>2464317</v>
      </c>
      <c r="AE319" s="26">
        <v>2578511</v>
      </c>
      <c r="AH319" s="24">
        <f t="shared" si="12"/>
        <v>2.5333499905747008E-4</v>
      </c>
      <c r="AI319" s="24"/>
      <c r="AJ319" s="24"/>
      <c r="AK319" s="24">
        <f t="shared" si="13"/>
        <v>4.2364372306342692E-2</v>
      </c>
    </row>
    <row r="320" spans="23:37" ht="15" customHeight="1" x14ac:dyDescent="0.25">
      <c r="W320" s="33" t="s">
        <v>830</v>
      </c>
      <c r="X320" s="30" t="s">
        <v>831</v>
      </c>
      <c r="Y320" s="4">
        <v>125365</v>
      </c>
      <c r="Z320" s="4">
        <v>98716</v>
      </c>
      <c r="AA320" s="4">
        <v>104671</v>
      </c>
      <c r="AB320" s="4"/>
      <c r="AC320" s="4">
        <v>671963</v>
      </c>
      <c r="AD320" s="4">
        <v>677079</v>
      </c>
      <c r="AE320" s="18">
        <v>620353</v>
      </c>
      <c r="AH320" s="24">
        <f t="shared" si="12"/>
        <v>2.4274584331631635E-4</v>
      </c>
      <c r="AI320" s="24"/>
      <c r="AJ320" s="24"/>
      <c r="AK320" s="24">
        <f t="shared" si="13"/>
        <v>0.16872812737264106</v>
      </c>
    </row>
    <row r="321" spans="23:37" ht="15" customHeight="1" x14ac:dyDescent="0.25">
      <c r="W321" s="34" t="s">
        <v>832</v>
      </c>
      <c r="X321" s="31" t="s">
        <v>833</v>
      </c>
      <c r="Y321" s="3">
        <v>106812</v>
      </c>
      <c r="Z321" s="3">
        <v>88448</v>
      </c>
      <c r="AA321" s="3">
        <v>104645</v>
      </c>
      <c r="AB321" s="3"/>
      <c r="AC321" s="3">
        <v>1741381</v>
      </c>
      <c r="AD321" s="3">
        <v>1483109</v>
      </c>
      <c r="AE321" s="26">
        <v>1376094</v>
      </c>
      <c r="AH321" s="24">
        <f t="shared" si="12"/>
        <v>2.4268554588984458E-4</v>
      </c>
      <c r="AI321" s="24"/>
      <c r="AJ321" s="24"/>
      <c r="AK321" s="24">
        <f t="shared" si="13"/>
        <v>7.604495041763136E-2</v>
      </c>
    </row>
    <row r="322" spans="23:37" ht="15" customHeight="1" x14ac:dyDescent="0.25">
      <c r="W322" s="33" t="s">
        <v>834</v>
      </c>
      <c r="X322" s="30" t="s">
        <v>835</v>
      </c>
      <c r="Y322" s="4">
        <v>109913</v>
      </c>
      <c r="Z322" s="4">
        <v>111646</v>
      </c>
      <c r="AA322" s="4">
        <v>104525</v>
      </c>
      <c r="AB322" s="4"/>
      <c r="AC322" s="4">
        <v>777512</v>
      </c>
      <c r="AD322" s="4">
        <v>775051</v>
      </c>
      <c r="AE322" s="18">
        <v>604268</v>
      </c>
      <c r="AH322" s="24">
        <f t="shared" si="12"/>
        <v>2.424072500753596E-4</v>
      </c>
      <c r="AI322" s="24"/>
      <c r="AJ322" s="24"/>
      <c r="AK322" s="24">
        <f t="shared" si="13"/>
        <v>0.17297788398525157</v>
      </c>
    </row>
    <row r="323" spans="23:37" ht="15" customHeight="1" x14ac:dyDescent="0.25">
      <c r="W323" s="34" t="s">
        <v>836</v>
      </c>
      <c r="X323" s="31" t="s">
        <v>837</v>
      </c>
      <c r="Y323" s="3">
        <v>73395</v>
      </c>
      <c r="Z323" s="3">
        <v>81765</v>
      </c>
      <c r="AA323" s="3">
        <v>104148</v>
      </c>
      <c r="AB323" s="3"/>
      <c r="AC323" s="3">
        <v>1587351</v>
      </c>
      <c r="AD323" s="3">
        <v>1558627</v>
      </c>
      <c r="AE323" s="26">
        <v>2119583</v>
      </c>
      <c r="AH323" s="24">
        <f t="shared" si="12"/>
        <v>2.4153293739151928E-4</v>
      </c>
      <c r="AI323" s="24"/>
      <c r="AJ323" s="24"/>
      <c r="AK323" s="24">
        <f t="shared" si="13"/>
        <v>4.913608006857953E-2</v>
      </c>
    </row>
    <row r="324" spans="23:37" ht="15" customHeight="1" x14ac:dyDescent="0.25">
      <c r="W324" s="33" t="s">
        <v>838</v>
      </c>
      <c r="X324" s="30" t="s">
        <v>839</v>
      </c>
      <c r="Y324" s="4">
        <v>64507</v>
      </c>
      <c r="Z324" s="4">
        <v>101506</v>
      </c>
      <c r="AA324" s="4">
        <v>103175</v>
      </c>
      <c r="AB324" s="4"/>
      <c r="AC324" s="4">
        <v>728966</v>
      </c>
      <c r="AD324" s="4">
        <v>905168</v>
      </c>
      <c r="AE324" s="18">
        <v>847521</v>
      </c>
      <c r="AH324" s="24">
        <f t="shared" si="12"/>
        <v>2.3927642216240352E-4</v>
      </c>
      <c r="AI324" s="24"/>
      <c r="AJ324" s="24"/>
      <c r="AK324" s="24">
        <f t="shared" si="13"/>
        <v>0.12173739647749142</v>
      </c>
    </row>
    <row r="325" spans="23:37" ht="15" customHeight="1" x14ac:dyDescent="0.25">
      <c r="W325" s="34" t="s">
        <v>840</v>
      </c>
      <c r="X325" s="31" t="s">
        <v>841</v>
      </c>
      <c r="Y325" s="3">
        <v>121525</v>
      </c>
      <c r="Z325" s="3">
        <v>138373</v>
      </c>
      <c r="AA325" s="3">
        <v>102951</v>
      </c>
      <c r="AB325" s="3"/>
      <c r="AC325" s="3">
        <v>493719</v>
      </c>
      <c r="AD325" s="3">
        <v>624518</v>
      </c>
      <c r="AE325" s="26">
        <v>335109</v>
      </c>
      <c r="AH325" s="24">
        <f t="shared" si="12"/>
        <v>2.3875693664203153E-4</v>
      </c>
      <c r="AI325" s="24"/>
      <c r="AJ325" s="24"/>
      <c r="AK325" s="24">
        <f t="shared" si="13"/>
        <v>0.30721645792861429</v>
      </c>
    </row>
    <row r="326" spans="23:37" ht="15" customHeight="1" x14ac:dyDescent="0.25">
      <c r="W326" s="33" t="s">
        <v>842</v>
      </c>
      <c r="X326" s="30" t="s">
        <v>843</v>
      </c>
      <c r="Y326" s="4">
        <v>111639</v>
      </c>
      <c r="Z326" s="4">
        <v>102843</v>
      </c>
      <c r="AA326" s="4">
        <v>101797</v>
      </c>
      <c r="AB326" s="4"/>
      <c r="AC326" s="4">
        <v>236763</v>
      </c>
      <c r="AD326" s="4">
        <v>292431</v>
      </c>
      <c r="AE326" s="18">
        <v>265088</v>
      </c>
      <c r="AH326" s="24">
        <f t="shared" ref="AH326:AH389" si="14">+AA326/$AA$4</f>
        <v>2.3608065855940092E-4</v>
      </c>
      <c r="AI326" s="24"/>
      <c r="AJ326" s="24"/>
      <c r="AK326" s="24">
        <f t="shared" ref="AK326:AK389" si="15">+AA326/AE326</f>
        <v>0.38401210164171895</v>
      </c>
    </row>
    <row r="327" spans="23:37" ht="15" customHeight="1" x14ac:dyDescent="0.25">
      <c r="W327" s="34" t="s">
        <v>844</v>
      </c>
      <c r="X327" s="31" t="s">
        <v>845</v>
      </c>
      <c r="Y327" s="3">
        <v>104287</v>
      </c>
      <c r="Z327" s="3">
        <v>141815</v>
      </c>
      <c r="AA327" s="3">
        <v>101414</v>
      </c>
      <c r="AB327" s="3"/>
      <c r="AC327" s="3">
        <v>116703</v>
      </c>
      <c r="AD327" s="3">
        <v>229357</v>
      </c>
      <c r="AE327" s="26">
        <v>121181</v>
      </c>
      <c r="AH327" s="24">
        <f t="shared" si="14"/>
        <v>2.3519243108483635E-4</v>
      </c>
      <c r="AI327" s="24"/>
      <c r="AJ327" s="24"/>
      <c r="AK327" s="24">
        <f t="shared" si="15"/>
        <v>0.83688036903474972</v>
      </c>
    </row>
    <row r="328" spans="23:37" ht="15" customHeight="1" x14ac:dyDescent="0.25">
      <c r="W328" s="33" t="s">
        <v>846</v>
      </c>
      <c r="X328" s="30" t="s">
        <v>847</v>
      </c>
      <c r="Y328" s="4">
        <v>82491</v>
      </c>
      <c r="Z328" s="4">
        <v>120081</v>
      </c>
      <c r="AA328" s="4">
        <v>100773</v>
      </c>
      <c r="AB328" s="4"/>
      <c r="AC328" s="4">
        <v>104917</v>
      </c>
      <c r="AD328" s="4">
        <v>141615</v>
      </c>
      <c r="AE328" s="18">
        <v>119130</v>
      </c>
      <c r="AH328" s="24">
        <f t="shared" si="14"/>
        <v>2.3370586760912906E-4</v>
      </c>
      <c r="AI328" s="24"/>
      <c r="AJ328" s="24"/>
      <c r="AK328" s="24">
        <f t="shared" si="15"/>
        <v>0.84590783178040796</v>
      </c>
    </row>
    <row r="329" spans="23:37" ht="15" customHeight="1" x14ac:dyDescent="0.25">
      <c r="W329" s="34" t="s">
        <v>848</v>
      </c>
      <c r="X329" s="31" t="s">
        <v>849</v>
      </c>
      <c r="Y329" s="3">
        <v>67742</v>
      </c>
      <c r="Z329" s="3">
        <v>48483</v>
      </c>
      <c r="AA329" s="3">
        <v>100390</v>
      </c>
      <c r="AB329" s="3"/>
      <c r="AC329" s="3">
        <v>123794</v>
      </c>
      <c r="AD329" s="3">
        <v>101811</v>
      </c>
      <c r="AE329" s="26">
        <v>146340</v>
      </c>
      <c r="AH329" s="24">
        <f t="shared" si="14"/>
        <v>2.3281764013456446E-4</v>
      </c>
      <c r="AI329" s="24"/>
      <c r="AJ329" s="24"/>
      <c r="AK329" s="24">
        <f t="shared" si="15"/>
        <v>0.68600519338526722</v>
      </c>
    </row>
    <row r="330" spans="23:37" ht="15" customHeight="1" x14ac:dyDescent="0.25">
      <c r="W330" s="33" t="s">
        <v>850</v>
      </c>
      <c r="X330" s="30" t="s">
        <v>851</v>
      </c>
      <c r="Y330" s="4">
        <v>92930</v>
      </c>
      <c r="Z330" s="4">
        <v>108206</v>
      </c>
      <c r="AA330" s="4">
        <v>99992</v>
      </c>
      <c r="AB330" s="4"/>
      <c r="AC330" s="4">
        <v>257669</v>
      </c>
      <c r="AD330" s="4">
        <v>294507</v>
      </c>
      <c r="AE330" s="18">
        <v>264293</v>
      </c>
      <c r="AH330" s="24">
        <f t="shared" si="14"/>
        <v>2.3189462568318927E-4</v>
      </c>
      <c r="AI330" s="24"/>
      <c r="AJ330" s="24"/>
      <c r="AK330" s="24">
        <f t="shared" si="15"/>
        <v>0.37833767825859937</v>
      </c>
    </row>
    <row r="331" spans="23:37" ht="15" customHeight="1" x14ac:dyDescent="0.25">
      <c r="W331" s="34" t="s">
        <v>852</v>
      </c>
      <c r="X331" s="31" t="s">
        <v>853</v>
      </c>
      <c r="Y331" s="3">
        <v>65667</v>
      </c>
      <c r="Z331" s="3">
        <v>90247</v>
      </c>
      <c r="AA331" s="3">
        <v>99361</v>
      </c>
      <c r="AB331" s="3"/>
      <c r="AC331" s="3">
        <v>11511654</v>
      </c>
      <c r="AD331" s="3">
        <v>14676723</v>
      </c>
      <c r="AE331" s="26">
        <v>11804173</v>
      </c>
      <c r="AH331" s="24">
        <f t="shared" si="14"/>
        <v>2.304312535253557E-4</v>
      </c>
      <c r="AI331" s="24"/>
      <c r="AJ331" s="24"/>
      <c r="AK331" s="24">
        <f t="shared" si="15"/>
        <v>8.4174469486341819E-3</v>
      </c>
    </row>
    <row r="332" spans="23:37" ht="15" customHeight="1" x14ac:dyDescent="0.25">
      <c r="W332" s="33" t="s">
        <v>854</v>
      </c>
      <c r="X332" s="30" t="s">
        <v>855</v>
      </c>
      <c r="Y332" s="4">
        <v>67736</v>
      </c>
      <c r="Z332" s="4">
        <v>76834</v>
      </c>
      <c r="AA332" s="4">
        <v>99306</v>
      </c>
      <c r="AB332" s="4"/>
      <c r="AC332" s="4">
        <v>4621065</v>
      </c>
      <c r="AD332" s="4">
        <v>4776590</v>
      </c>
      <c r="AE332" s="18">
        <v>4650623</v>
      </c>
      <c r="AH332" s="24">
        <f t="shared" si="14"/>
        <v>2.3030370127705008E-4</v>
      </c>
      <c r="AI332" s="24"/>
      <c r="AJ332" s="24"/>
      <c r="AK332" s="24">
        <f t="shared" si="15"/>
        <v>2.1353268153535557E-2</v>
      </c>
    </row>
    <row r="333" spans="23:37" ht="15" customHeight="1" x14ac:dyDescent="0.25">
      <c r="W333" s="34" t="s">
        <v>856</v>
      </c>
      <c r="X333" s="31" t="s">
        <v>857</v>
      </c>
      <c r="Y333" s="3">
        <v>73246</v>
      </c>
      <c r="Z333" s="3">
        <v>81286</v>
      </c>
      <c r="AA333" s="3">
        <v>99160</v>
      </c>
      <c r="AB333" s="3"/>
      <c r="AC333" s="3">
        <v>901046</v>
      </c>
      <c r="AD333" s="3">
        <v>1067804</v>
      </c>
      <c r="AE333" s="26">
        <v>1089986</v>
      </c>
      <c r="AH333" s="24">
        <f t="shared" si="14"/>
        <v>2.2996510803609336E-4</v>
      </c>
      <c r="AI333" s="24"/>
      <c r="AJ333" s="24"/>
      <c r="AK333" s="24">
        <f t="shared" si="15"/>
        <v>9.0973645533061892E-2</v>
      </c>
    </row>
    <row r="334" spans="23:37" ht="15" customHeight="1" x14ac:dyDescent="0.25">
      <c r="W334" s="33" t="s">
        <v>858</v>
      </c>
      <c r="X334" s="30" t="s">
        <v>859</v>
      </c>
      <c r="Y334" s="4">
        <v>92730</v>
      </c>
      <c r="Z334" s="4">
        <v>107612</v>
      </c>
      <c r="AA334" s="4">
        <v>98667</v>
      </c>
      <c r="AB334" s="4"/>
      <c r="AC334" s="4">
        <v>560705</v>
      </c>
      <c r="AD334" s="4">
        <v>716860</v>
      </c>
      <c r="AE334" s="18">
        <v>507165</v>
      </c>
      <c r="AH334" s="24">
        <f t="shared" si="14"/>
        <v>2.2882177606491755E-4</v>
      </c>
      <c r="AI334" s="24"/>
      <c r="AJ334" s="24"/>
      <c r="AK334" s="24">
        <f t="shared" si="15"/>
        <v>0.19454615361864483</v>
      </c>
    </row>
    <row r="335" spans="23:37" ht="15" customHeight="1" x14ac:dyDescent="0.25">
      <c r="W335" s="34" t="s">
        <v>860</v>
      </c>
      <c r="X335" s="31" t="s">
        <v>861</v>
      </c>
      <c r="Y335" s="3">
        <v>77809</v>
      </c>
      <c r="Z335" s="3">
        <v>114504</v>
      </c>
      <c r="AA335" s="3">
        <v>97769</v>
      </c>
      <c r="AB335" s="3"/>
      <c r="AC335" s="3">
        <v>355700</v>
      </c>
      <c r="AD335" s="3">
        <v>430078</v>
      </c>
      <c r="AE335" s="26">
        <v>397199</v>
      </c>
      <c r="AH335" s="24">
        <f t="shared" si="14"/>
        <v>2.267391957198549E-4</v>
      </c>
      <c r="AI335" s="24"/>
      <c r="AJ335" s="24"/>
      <c r="AK335" s="24">
        <f t="shared" si="15"/>
        <v>0.2461461383336816</v>
      </c>
    </row>
    <row r="336" spans="23:37" ht="15" customHeight="1" x14ac:dyDescent="0.25">
      <c r="W336" s="33" t="s">
        <v>862</v>
      </c>
      <c r="X336" s="30" t="s">
        <v>863</v>
      </c>
      <c r="Y336" s="4">
        <v>77900</v>
      </c>
      <c r="Z336" s="4">
        <v>110358</v>
      </c>
      <c r="AA336" s="4">
        <v>97044</v>
      </c>
      <c r="AB336" s="4"/>
      <c r="AC336" s="4">
        <v>1121839</v>
      </c>
      <c r="AD336" s="4">
        <v>1271246</v>
      </c>
      <c r="AE336" s="18">
        <v>1589776</v>
      </c>
      <c r="AH336" s="24">
        <f t="shared" si="14"/>
        <v>2.2505782517400811E-4</v>
      </c>
      <c r="AI336" s="24"/>
      <c r="AJ336" s="24"/>
      <c r="AK336" s="24">
        <f t="shared" si="15"/>
        <v>6.1042561970994655E-2</v>
      </c>
    </row>
    <row r="337" spans="23:37" ht="15" customHeight="1" x14ac:dyDescent="0.25">
      <c r="W337" s="34" t="s">
        <v>864</v>
      </c>
      <c r="X337" s="31" t="s">
        <v>865</v>
      </c>
      <c r="Y337" s="3">
        <v>86541</v>
      </c>
      <c r="Z337" s="3">
        <v>95767</v>
      </c>
      <c r="AA337" s="3">
        <v>96755</v>
      </c>
      <c r="AB337" s="3"/>
      <c r="AC337" s="3">
        <v>367095</v>
      </c>
      <c r="AD337" s="3">
        <v>393312</v>
      </c>
      <c r="AE337" s="26">
        <v>470215</v>
      </c>
      <c r="AH337" s="24">
        <f t="shared" si="14"/>
        <v>2.2438759608745676E-4</v>
      </c>
      <c r="AI337" s="24"/>
      <c r="AJ337" s="24"/>
      <c r="AK337" s="24">
        <f t="shared" si="15"/>
        <v>0.20576757440745191</v>
      </c>
    </row>
    <row r="338" spans="23:37" ht="15" customHeight="1" x14ac:dyDescent="0.25">
      <c r="W338" s="33" t="s">
        <v>866</v>
      </c>
      <c r="X338" s="30" t="s">
        <v>867</v>
      </c>
      <c r="Y338" s="4">
        <v>102946</v>
      </c>
      <c r="Z338" s="4">
        <v>115932</v>
      </c>
      <c r="AA338" s="4">
        <v>94783</v>
      </c>
      <c r="AB338" s="4"/>
      <c r="AC338" s="4">
        <v>2002337</v>
      </c>
      <c r="AD338" s="4">
        <v>2378593</v>
      </c>
      <c r="AE338" s="18">
        <v>2112669</v>
      </c>
      <c r="AH338" s="24">
        <f t="shared" si="14"/>
        <v>2.198142682027535E-4</v>
      </c>
      <c r="AI338" s="24"/>
      <c r="AJ338" s="24"/>
      <c r="AK338" s="24">
        <f t="shared" si="15"/>
        <v>4.4864103179437953E-2</v>
      </c>
    </row>
    <row r="339" spans="23:37" ht="15" customHeight="1" x14ac:dyDescent="0.25">
      <c r="W339" s="34" t="s">
        <v>868</v>
      </c>
      <c r="X339" s="31" t="s">
        <v>869</v>
      </c>
      <c r="Y339" s="3">
        <v>88197</v>
      </c>
      <c r="Z339" s="3">
        <v>96264</v>
      </c>
      <c r="AA339" s="3">
        <v>94322</v>
      </c>
      <c r="AB339" s="3"/>
      <c r="AC339" s="3">
        <v>692105</v>
      </c>
      <c r="AD339" s="3">
        <v>796001</v>
      </c>
      <c r="AE339" s="26">
        <v>869923</v>
      </c>
      <c r="AH339" s="24">
        <f t="shared" si="14"/>
        <v>2.1874514844877368E-4</v>
      </c>
      <c r="AI339" s="24"/>
      <c r="AJ339" s="24"/>
      <c r="AK339" s="24">
        <f t="shared" si="15"/>
        <v>0.10842568825056931</v>
      </c>
    </row>
    <row r="340" spans="23:37" ht="15" customHeight="1" x14ac:dyDescent="0.25">
      <c r="W340" s="33" t="s">
        <v>870</v>
      </c>
      <c r="X340" s="30" t="s">
        <v>871</v>
      </c>
      <c r="Y340" s="4">
        <v>70239</v>
      </c>
      <c r="Z340" s="4">
        <v>84900</v>
      </c>
      <c r="AA340" s="4">
        <v>94296</v>
      </c>
      <c r="AB340" s="4"/>
      <c r="AC340" s="4">
        <v>1446894</v>
      </c>
      <c r="AD340" s="4">
        <v>1594638</v>
      </c>
      <c r="AE340" s="18">
        <v>1718026</v>
      </c>
      <c r="AH340" s="24">
        <f t="shared" si="14"/>
        <v>2.1868485102230194E-4</v>
      </c>
      <c r="AI340" s="24"/>
      <c r="AJ340" s="24"/>
      <c r="AK340" s="24">
        <f t="shared" si="15"/>
        <v>5.488624735597715E-2</v>
      </c>
    </row>
    <row r="341" spans="23:37" ht="15" customHeight="1" x14ac:dyDescent="0.25">
      <c r="W341" s="34" t="s">
        <v>872</v>
      </c>
      <c r="X341" s="31" t="s">
        <v>873</v>
      </c>
      <c r="Y341" s="3">
        <v>79025</v>
      </c>
      <c r="Z341" s="3">
        <v>93541</v>
      </c>
      <c r="AA341" s="3">
        <v>92135</v>
      </c>
      <c r="AB341" s="3"/>
      <c r="AC341" s="3">
        <v>103808</v>
      </c>
      <c r="AD341" s="3">
        <v>121719</v>
      </c>
      <c r="AE341" s="26">
        <v>120654</v>
      </c>
      <c r="AH341" s="24">
        <f t="shared" si="14"/>
        <v>2.1367320722978482E-4</v>
      </c>
      <c r="AI341" s="24"/>
      <c r="AJ341" s="24"/>
      <c r="AK341" s="24">
        <f t="shared" si="15"/>
        <v>0.76362988379995689</v>
      </c>
    </row>
    <row r="342" spans="23:37" ht="15" customHeight="1" x14ac:dyDescent="0.25">
      <c r="W342" s="33" t="s">
        <v>874</v>
      </c>
      <c r="X342" s="30" t="s">
        <v>875</v>
      </c>
      <c r="Y342" s="4">
        <v>48632</v>
      </c>
      <c r="Z342" s="4">
        <v>87304</v>
      </c>
      <c r="AA342" s="4">
        <v>91441</v>
      </c>
      <c r="AB342" s="4"/>
      <c r="AC342" s="4">
        <v>773959</v>
      </c>
      <c r="AD342" s="4">
        <v>927674</v>
      </c>
      <c r="AE342" s="18">
        <v>930302</v>
      </c>
      <c r="AH342" s="24">
        <f t="shared" si="14"/>
        <v>2.1206372976934664E-4</v>
      </c>
      <c r="AI342" s="24"/>
      <c r="AJ342" s="24"/>
      <c r="AK342" s="24">
        <f t="shared" si="15"/>
        <v>9.8291737521794001E-2</v>
      </c>
    </row>
    <row r="343" spans="23:37" ht="15" customHeight="1" x14ac:dyDescent="0.25">
      <c r="W343" s="34" t="s">
        <v>876</v>
      </c>
      <c r="X343" s="31" t="s">
        <v>877</v>
      </c>
      <c r="Y343" s="3">
        <v>82019</v>
      </c>
      <c r="Z343" s="3">
        <v>84137</v>
      </c>
      <c r="AA343" s="3">
        <v>91092</v>
      </c>
      <c r="AB343" s="3"/>
      <c r="AC343" s="3">
        <v>1697362</v>
      </c>
      <c r="AD343" s="3">
        <v>1423739</v>
      </c>
      <c r="AE343" s="26">
        <v>1468467</v>
      </c>
      <c r="AH343" s="24">
        <f t="shared" si="14"/>
        <v>2.112543527755528E-4</v>
      </c>
      <c r="AI343" s="24"/>
      <c r="AJ343" s="24"/>
      <c r="AK343" s="24">
        <f t="shared" si="15"/>
        <v>6.2032037492160193E-2</v>
      </c>
    </row>
    <row r="344" spans="23:37" ht="15" customHeight="1" x14ac:dyDescent="0.25">
      <c r="W344" s="33" t="s">
        <v>878</v>
      </c>
      <c r="X344" s="30" t="s">
        <v>879</v>
      </c>
      <c r="Y344" s="4">
        <v>94157</v>
      </c>
      <c r="Z344" s="4">
        <v>108252</v>
      </c>
      <c r="AA344" s="4">
        <v>91065</v>
      </c>
      <c r="AB344" s="4"/>
      <c r="AC344" s="4">
        <v>675885</v>
      </c>
      <c r="AD344" s="4">
        <v>778238</v>
      </c>
      <c r="AE344" s="18">
        <v>674363</v>
      </c>
      <c r="AH344" s="24">
        <f t="shared" si="14"/>
        <v>2.1119173621729368E-4</v>
      </c>
      <c r="AI344" s="24"/>
      <c r="AJ344" s="24"/>
      <c r="AK344" s="24">
        <f t="shared" si="15"/>
        <v>0.13503854748851879</v>
      </c>
    </row>
    <row r="345" spans="23:37" ht="15" customHeight="1" x14ac:dyDescent="0.25">
      <c r="W345" s="34" t="s">
        <v>880</v>
      </c>
      <c r="X345" s="31" t="s">
        <v>881</v>
      </c>
      <c r="Y345" s="3">
        <v>95312</v>
      </c>
      <c r="Z345" s="3">
        <v>93385</v>
      </c>
      <c r="AA345" s="3">
        <v>89674</v>
      </c>
      <c r="AB345" s="3"/>
      <c r="AC345" s="3">
        <v>279509</v>
      </c>
      <c r="AD345" s="3">
        <v>305016</v>
      </c>
      <c r="AE345" s="26">
        <v>274344</v>
      </c>
      <c r="AH345" s="24">
        <f t="shared" si="14"/>
        <v>2.0796582390105521E-4</v>
      </c>
      <c r="AI345" s="24"/>
      <c r="AJ345" s="24"/>
      <c r="AK345" s="24">
        <f t="shared" si="15"/>
        <v>0.3268669990960254</v>
      </c>
    </row>
    <row r="346" spans="23:37" ht="15" customHeight="1" x14ac:dyDescent="0.25">
      <c r="W346" s="33" t="s">
        <v>882</v>
      </c>
      <c r="X346" s="30" t="s">
        <v>883</v>
      </c>
      <c r="Y346" s="4">
        <v>119663</v>
      </c>
      <c r="Z346" s="4">
        <v>81828</v>
      </c>
      <c r="AA346" s="4">
        <v>89107</v>
      </c>
      <c r="AB346" s="4"/>
      <c r="AC346" s="4">
        <v>1016471</v>
      </c>
      <c r="AD346" s="4">
        <v>1243452</v>
      </c>
      <c r="AE346" s="18">
        <v>885769</v>
      </c>
      <c r="AH346" s="24">
        <f t="shared" si="14"/>
        <v>2.0665087617761368E-4</v>
      </c>
      <c r="AI346" s="24"/>
      <c r="AJ346" s="24"/>
      <c r="AK346" s="24">
        <f t="shared" si="15"/>
        <v>0.10059846303042892</v>
      </c>
    </row>
    <row r="347" spans="23:37" ht="15" customHeight="1" x14ac:dyDescent="0.25">
      <c r="W347" s="34" t="s">
        <v>884</v>
      </c>
      <c r="X347" s="31" t="s">
        <v>885</v>
      </c>
      <c r="Y347" s="3">
        <v>103327</v>
      </c>
      <c r="Z347" s="3">
        <v>84065</v>
      </c>
      <c r="AA347" s="3">
        <v>88503</v>
      </c>
      <c r="AB347" s="3"/>
      <c r="AC347" s="3">
        <v>2018559</v>
      </c>
      <c r="AD347" s="3">
        <v>1676894</v>
      </c>
      <c r="AE347" s="26">
        <v>1648969</v>
      </c>
      <c r="AH347" s="24">
        <f t="shared" si="14"/>
        <v>2.0525012057803923E-4</v>
      </c>
      <c r="AI347" s="24"/>
      <c r="AJ347" s="24"/>
      <c r="AK347" s="24">
        <f t="shared" si="15"/>
        <v>5.3671718510172113E-2</v>
      </c>
    </row>
    <row r="348" spans="23:37" ht="15" customHeight="1" x14ac:dyDescent="0.25">
      <c r="W348" s="33" t="s">
        <v>886</v>
      </c>
      <c r="X348" s="30" t="s">
        <v>887</v>
      </c>
      <c r="Y348" s="4">
        <v>49957</v>
      </c>
      <c r="Z348" s="4">
        <v>59862</v>
      </c>
      <c r="AA348" s="4">
        <v>88426</v>
      </c>
      <c r="AB348" s="4"/>
      <c r="AC348" s="4">
        <v>1185541</v>
      </c>
      <c r="AD348" s="4">
        <v>1405588</v>
      </c>
      <c r="AE348" s="18">
        <v>1848519</v>
      </c>
      <c r="AH348" s="24">
        <f t="shared" si="14"/>
        <v>2.0507154743041136E-4</v>
      </c>
      <c r="AI348" s="24"/>
      <c r="AJ348" s="24"/>
      <c r="AK348" s="24">
        <f t="shared" si="15"/>
        <v>4.7836132601287842E-2</v>
      </c>
    </row>
    <row r="349" spans="23:37" ht="15" customHeight="1" x14ac:dyDescent="0.25">
      <c r="W349" s="34" t="s">
        <v>888</v>
      </c>
      <c r="X349" s="31" t="s">
        <v>889</v>
      </c>
      <c r="Y349" s="3">
        <v>51069</v>
      </c>
      <c r="Z349" s="3">
        <v>62710</v>
      </c>
      <c r="AA349" s="3">
        <v>87512</v>
      </c>
      <c r="AB349" s="3"/>
      <c r="AC349" s="3">
        <v>450762</v>
      </c>
      <c r="AD349" s="3">
        <v>607524</v>
      </c>
      <c r="AE349" s="26">
        <v>653996</v>
      </c>
      <c r="AH349" s="24">
        <f t="shared" si="14"/>
        <v>2.0295186097675074E-4</v>
      </c>
      <c r="AI349" s="24"/>
      <c r="AJ349" s="24"/>
      <c r="AK349" s="24">
        <f t="shared" si="15"/>
        <v>0.13381121597073989</v>
      </c>
    </row>
    <row r="350" spans="23:37" ht="15" customHeight="1" x14ac:dyDescent="0.25">
      <c r="W350" s="33" t="s">
        <v>890</v>
      </c>
      <c r="X350" s="30" t="s">
        <v>891</v>
      </c>
      <c r="Y350" s="4">
        <v>34274</v>
      </c>
      <c r="Z350" s="4">
        <v>62544</v>
      </c>
      <c r="AA350" s="4">
        <v>84794</v>
      </c>
      <c r="AB350" s="4"/>
      <c r="AC350" s="4">
        <v>2081485</v>
      </c>
      <c r="AD350" s="4">
        <v>2643386</v>
      </c>
      <c r="AE350" s="18">
        <v>1976060</v>
      </c>
      <c r="AH350" s="24">
        <f t="shared" si="14"/>
        <v>1.966484607786658E-4</v>
      </c>
      <c r="AI350" s="24"/>
      <c r="AJ350" s="24"/>
      <c r="AK350" s="24">
        <f t="shared" si="15"/>
        <v>4.2910640365171095E-2</v>
      </c>
    </row>
    <row r="351" spans="23:37" ht="15" customHeight="1" x14ac:dyDescent="0.25">
      <c r="W351" s="34" t="s">
        <v>892</v>
      </c>
      <c r="X351" s="31" t="s">
        <v>893</v>
      </c>
      <c r="Y351" s="3">
        <v>103700</v>
      </c>
      <c r="Z351" s="3">
        <v>93709</v>
      </c>
      <c r="AA351" s="3">
        <v>84078</v>
      </c>
      <c r="AB351" s="3"/>
      <c r="AC351" s="3">
        <v>629734</v>
      </c>
      <c r="AD351" s="3">
        <v>613145</v>
      </c>
      <c r="AE351" s="26">
        <v>625380</v>
      </c>
      <c r="AH351" s="24">
        <f t="shared" si="14"/>
        <v>1.9498796241890538E-4</v>
      </c>
      <c r="AI351" s="24"/>
      <c r="AJ351" s="24"/>
      <c r="AK351" s="24">
        <f t="shared" si="15"/>
        <v>0.13444305862035882</v>
      </c>
    </row>
    <row r="352" spans="23:37" ht="15" customHeight="1" x14ac:dyDescent="0.25">
      <c r="W352" s="33" t="s">
        <v>894</v>
      </c>
      <c r="X352" s="30" t="s">
        <v>895</v>
      </c>
      <c r="Y352" s="4">
        <v>52271</v>
      </c>
      <c r="Z352" s="4">
        <v>99488</v>
      </c>
      <c r="AA352" s="4">
        <v>84030</v>
      </c>
      <c r="AB352" s="4"/>
      <c r="AC352" s="4">
        <v>401603</v>
      </c>
      <c r="AD352" s="4">
        <v>553354</v>
      </c>
      <c r="AE352" s="18">
        <v>394173</v>
      </c>
      <c r="AH352" s="24">
        <f t="shared" si="14"/>
        <v>1.9487664409311139E-4</v>
      </c>
      <c r="AI352" s="24"/>
      <c r="AJ352" s="24"/>
      <c r="AK352" s="24">
        <f t="shared" si="15"/>
        <v>0.21318050703625058</v>
      </c>
    </row>
    <row r="353" spans="23:37" ht="15" customHeight="1" x14ac:dyDescent="0.25">
      <c r="W353" s="34" t="s">
        <v>896</v>
      </c>
      <c r="X353" s="31" t="s">
        <v>897</v>
      </c>
      <c r="Y353" s="3">
        <v>85605</v>
      </c>
      <c r="Z353" s="3">
        <v>96789</v>
      </c>
      <c r="AA353" s="3">
        <v>83328</v>
      </c>
      <c r="AB353" s="3"/>
      <c r="AC353" s="3">
        <v>367807</v>
      </c>
      <c r="AD353" s="3">
        <v>378052</v>
      </c>
      <c r="AE353" s="26">
        <v>306748</v>
      </c>
      <c r="AH353" s="24">
        <f t="shared" si="14"/>
        <v>1.9324861357837423E-4</v>
      </c>
      <c r="AI353" s="24"/>
      <c r="AJ353" s="24"/>
      <c r="AK353" s="24">
        <f t="shared" si="15"/>
        <v>0.27164969290753321</v>
      </c>
    </row>
    <row r="354" spans="23:37" ht="15" customHeight="1" x14ac:dyDescent="0.25">
      <c r="W354" s="33" t="s">
        <v>898</v>
      </c>
      <c r="X354" s="30" t="s">
        <v>899</v>
      </c>
      <c r="Y354" s="4">
        <v>41159</v>
      </c>
      <c r="Z354" s="4">
        <v>73223</v>
      </c>
      <c r="AA354" s="4">
        <v>83199</v>
      </c>
      <c r="AB354" s="4"/>
      <c r="AC354" s="4">
        <v>651328</v>
      </c>
      <c r="AD354" s="4">
        <v>827070</v>
      </c>
      <c r="AE354" s="18">
        <v>648981</v>
      </c>
      <c r="AH354" s="24">
        <f t="shared" si="14"/>
        <v>1.9294944557780286E-4</v>
      </c>
      <c r="AI354" s="24"/>
      <c r="AJ354" s="24"/>
      <c r="AK354" s="24">
        <f t="shared" si="15"/>
        <v>0.12819943881253842</v>
      </c>
    </row>
    <row r="355" spans="23:37" ht="15" customHeight="1" x14ac:dyDescent="0.25">
      <c r="W355" s="34" t="s">
        <v>900</v>
      </c>
      <c r="X355" s="31" t="s">
        <v>901</v>
      </c>
      <c r="Y355" s="3">
        <v>43714</v>
      </c>
      <c r="Z355" s="3">
        <v>59280</v>
      </c>
      <c r="AA355" s="3">
        <v>81769</v>
      </c>
      <c r="AB355" s="3"/>
      <c r="AC355" s="3">
        <v>576725</v>
      </c>
      <c r="AD355" s="3">
        <v>637749</v>
      </c>
      <c r="AE355" s="26">
        <v>624414</v>
      </c>
      <c r="AH355" s="24">
        <f t="shared" si="14"/>
        <v>1.8963308712185677E-4</v>
      </c>
      <c r="AI355" s="24"/>
      <c r="AJ355" s="24"/>
      <c r="AK355" s="24">
        <f t="shared" si="15"/>
        <v>0.13095318170316489</v>
      </c>
    </row>
    <row r="356" spans="23:37" ht="15" customHeight="1" x14ac:dyDescent="0.25">
      <c r="W356" s="33" t="s">
        <v>902</v>
      </c>
      <c r="X356" s="30" t="s">
        <v>903</v>
      </c>
      <c r="Y356" s="4">
        <v>42460</v>
      </c>
      <c r="Z356" s="4">
        <v>86020</v>
      </c>
      <c r="AA356" s="4">
        <v>80518</v>
      </c>
      <c r="AB356" s="4"/>
      <c r="AC356" s="4">
        <v>676313</v>
      </c>
      <c r="AD356" s="4">
        <v>915989</v>
      </c>
      <c r="AE356" s="18">
        <v>902948</v>
      </c>
      <c r="AH356" s="24">
        <f t="shared" si="14"/>
        <v>1.8673185325585081E-4</v>
      </c>
      <c r="AI356" s="24"/>
      <c r="AJ356" s="24"/>
      <c r="AK356" s="24">
        <f t="shared" si="15"/>
        <v>8.9172355440180387E-2</v>
      </c>
    </row>
    <row r="357" spans="23:37" ht="15" customHeight="1" x14ac:dyDescent="0.25">
      <c r="W357" s="34" t="s">
        <v>904</v>
      </c>
      <c r="X357" s="31" t="s">
        <v>905</v>
      </c>
      <c r="Y357" s="3">
        <v>109784</v>
      </c>
      <c r="Z357" s="3">
        <v>92088</v>
      </c>
      <c r="AA357" s="3">
        <v>80317</v>
      </c>
      <c r="AB357" s="3"/>
      <c r="AC357" s="3">
        <v>6040293</v>
      </c>
      <c r="AD357" s="3">
        <v>5664180</v>
      </c>
      <c r="AE357" s="26">
        <v>4629963</v>
      </c>
      <c r="AH357" s="24">
        <f t="shared" si="14"/>
        <v>1.8626570776658844E-4</v>
      </c>
      <c r="AI357" s="24"/>
      <c r="AJ357" s="24"/>
      <c r="AK357" s="24">
        <f t="shared" si="15"/>
        <v>1.7347222861176213E-2</v>
      </c>
    </row>
    <row r="358" spans="23:37" ht="15" customHeight="1" x14ac:dyDescent="0.25">
      <c r="W358" s="33" t="s">
        <v>906</v>
      </c>
      <c r="X358" s="30" t="s">
        <v>907</v>
      </c>
      <c r="Y358" s="4">
        <v>30459</v>
      </c>
      <c r="Z358" s="4">
        <v>54374</v>
      </c>
      <c r="AA358" s="4">
        <v>80027</v>
      </c>
      <c r="AB358" s="4"/>
      <c r="AC358" s="4">
        <v>224411</v>
      </c>
      <c r="AD358" s="4">
        <v>417570</v>
      </c>
      <c r="AE358" s="18">
        <v>476610</v>
      </c>
      <c r="AH358" s="24">
        <f t="shared" si="14"/>
        <v>1.8559315954824973E-4</v>
      </c>
      <c r="AI358" s="24"/>
      <c r="AJ358" s="24"/>
      <c r="AK358" s="24">
        <f t="shared" si="15"/>
        <v>0.16790877237154067</v>
      </c>
    </row>
    <row r="359" spans="23:37" ht="15" customHeight="1" x14ac:dyDescent="0.25">
      <c r="W359" s="34" t="s">
        <v>908</v>
      </c>
      <c r="X359" s="31" t="s">
        <v>909</v>
      </c>
      <c r="Y359" s="3">
        <v>42182</v>
      </c>
      <c r="Z359" s="3">
        <v>60249</v>
      </c>
      <c r="AA359" s="3">
        <v>79847</v>
      </c>
      <c r="AB359" s="3"/>
      <c r="AC359" s="3">
        <v>69700</v>
      </c>
      <c r="AD359" s="3">
        <v>93917</v>
      </c>
      <c r="AE359" s="26">
        <v>121948</v>
      </c>
      <c r="AH359" s="24">
        <f t="shared" si="14"/>
        <v>1.8517571582652226E-4</v>
      </c>
      <c r="AI359" s="24"/>
      <c r="AJ359" s="24"/>
      <c r="AK359" s="24">
        <f t="shared" si="15"/>
        <v>0.65476268573490337</v>
      </c>
    </row>
    <row r="360" spans="23:37" ht="15" customHeight="1" x14ac:dyDescent="0.25">
      <c r="W360" s="33" t="s">
        <v>910</v>
      </c>
      <c r="X360" s="30" t="s">
        <v>911</v>
      </c>
      <c r="Y360" s="4">
        <v>55609</v>
      </c>
      <c r="Z360" s="4">
        <v>83840</v>
      </c>
      <c r="AA360" s="4">
        <v>79031</v>
      </c>
      <c r="AB360" s="4"/>
      <c r="AC360" s="4">
        <v>870886</v>
      </c>
      <c r="AD360" s="4">
        <v>1071221</v>
      </c>
      <c r="AE360" s="18">
        <v>1214266</v>
      </c>
      <c r="AH360" s="24">
        <f t="shared" si="14"/>
        <v>1.8328330428802434E-4</v>
      </c>
      <c r="AI360" s="24"/>
      <c r="AJ360" s="24"/>
      <c r="AK360" s="24">
        <f t="shared" si="15"/>
        <v>6.5085409621944451E-2</v>
      </c>
    </row>
    <row r="361" spans="23:37" ht="15" customHeight="1" x14ac:dyDescent="0.25">
      <c r="W361" s="34" t="s">
        <v>912</v>
      </c>
      <c r="X361" s="31" t="s">
        <v>913</v>
      </c>
      <c r="Y361" s="3">
        <v>93130</v>
      </c>
      <c r="Z361" s="3">
        <v>110334</v>
      </c>
      <c r="AA361" s="3">
        <v>78006</v>
      </c>
      <c r="AB361" s="3"/>
      <c r="AC361" s="3">
        <v>735638</v>
      </c>
      <c r="AD361" s="3">
        <v>1259897</v>
      </c>
      <c r="AE361" s="26">
        <v>691183</v>
      </c>
      <c r="AH361" s="24">
        <f t="shared" si="14"/>
        <v>1.809061942059651E-4</v>
      </c>
      <c r="AI361" s="24"/>
      <c r="AJ361" s="24"/>
      <c r="AK361" s="24">
        <f t="shared" si="15"/>
        <v>0.11285867852652626</v>
      </c>
    </row>
    <row r="362" spans="23:37" ht="15" customHeight="1" x14ac:dyDescent="0.25">
      <c r="W362" s="33" t="s">
        <v>914</v>
      </c>
      <c r="X362" s="30" t="s">
        <v>915</v>
      </c>
      <c r="Y362" s="4">
        <v>108254</v>
      </c>
      <c r="Z362" s="4">
        <v>115227</v>
      </c>
      <c r="AA362" s="4">
        <v>77914</v>
      </c>
      <c r="AB362" s="4"/>
      <c r="AC362" s="4">
        <v>436601</v>
      </c>
      <c r="AD362" s="4">
        <v>518569</v>
      </c>
      <c r="AE362" s="18">
        <v>523593</v>
      </c>
      <c r="AH362" s="24">
        <f t="shared" si="14"/>
        <v>1.8069283408152659E-4</v>
      </c>
      <c r="AI362" s="24"/>
      <c r="AJ362" s="24"/>
      <c r="AK362" s="24">
        <f t="shared" si="15"/>
        <v>0.14880642025389951</v>
      </c>
    </row>
    <row r="363" spans="23:37" ht="15" customHeight="1" x14ac:dyDescent="0.25">
      <c r="W363" s="34" t="s">
        <v>916</v>
      </c>
      <c r="X363" s="31" t="s">
        <v>917</v>
      </c>
      <c r="Y363" s="3">
        <v>65180</v>
      </c>
      <c r="Z363" s="3">
        <v>71293</v>
      </c>
      <c r="AA363" s="3">
        <v>77536</v>
      </c>
      <c r="AB363" s="3"/>
      <c r="AC363" s="3">
        <v>14394894</v>
      </c>
      <c r="AD363" s="3">
        <v>16873864</v>
      </c>
      <c r="AE363" s="26">
        <v>18187781</v>
      </c>
      <c r="AH363" s="24">
        <f t="shared" si="14"/>
        <v>1.798162022658989E-4</v>
      </c>
      <c r="AI363" s="24"/>
      <c r="AJ363" s="24"/>
      <c r="AK363" s="24">
        <f t="shared" si="15"/>
        <v>4.2630819009751653E-3</v>
      </c>
    </row>
    <row r="364" spans="23:37" ht="15" customHeight="1" x14ac:dyDescent="0.25">
      <c r="W364" s="33" t="s">
        <v>918</v>
      </c>
      <c r="X364" s="30" t="s">
        <v>919</v>
      </c>
      <c r="Y364" s="4">
        <v>63094</v>
      </c>
      <c r="Z364" s="4">
        <v>86940</v>
      </c>
      <c r="AA364" s="4">
        <v>77424</v>
      </c>
      <c r="AB364" s="4"/>
      <c r="AC364" s="4">
        <v>5412937</v>
      </c>
      <c r="AD364" s="4">
        <v>6248048</v>
      </c>
      <c r="AE364" s="18">
        <v>4346916</v>
      </c>
      <c r="AH364" s="24">
        <f t="shared" si="14"/>
        <v>1.7955645950571293E-4</v>
      </c>
      <c r="AI364" s="24"/>
      <c r="AJ364" s="24"/>
      <c r="AK364" s="24">
        <f t="shared" si="15"/>
        <v>1.7811248250483792E-2</v>
      </c>
    </row>
    <row r="365" spans="23:37" ht="15" customHeight="1" x14ac:dyDescent="0.25">
      <c r="W365" s="34" t="s">
        <v>920</v>
      </c>
      <c r="X365" s="31" t="s">
        <v>921</v>
      </c>
      <c r="Y365" s="3">
        <v>100763</v>
      </c>
      <c r="Z365" s="3">
        <v>90715</v>
      </c>
      <c r="AA365" s="3">
        <v>77129</v>
      </c>
      <c r="AB365" s="3"/>
      <c r="AC365" s="3">
        <v>1965784</v>
      </c>
      <c r="AD365" s="3">
        <v>2226105</v>
      </c>
      <c r="AE365" s="26">
        <v>1848907</v>
      </c>
      <c r="AH365" s="24">
        <f t="shared" si="14"/>
        <v>1.7887231562843732E-4</v>
      </c>
      <c r="AI365" s="24"/>
      <c r="AJ365" s="24"/>
      <c r="AK365" s="24">
        <f t="shared" si="15"/>
        <v>4.1715997613725297E-2</v>
      </c>
    </row>
    <row r="366" spans="23:37" ht="15" customHeight="1" x14ac:dyDescent="0.25">
      <c r="W366" s="33" t="s">
        <v>922</v>
      </c>
      <c r="X366" s="30" t="s">
        <v>923</v>
      </c>
      <c r="Y366" s="4">
        <v>61672</v>
      </c>
      <c r="Z366" s="4">
        <v>75378</v>
      </c>
      <c r="AA366" s="4">
        <v>76498</v>
      </c>
      <c r="AB366" s="4"/>
      <c r="AC366" s="4">
        <v>963886</v>
      </c>
      <c r="AD366" s="4">
        <v>1383123</v>
      </c>
      <c r="AE366" s="18">
        <v>923561</v>
      </c>
      <c r="AH366" s="24">
        <f t="shared" si="14"/>
        <v>1.7740894347060377E-4</v>
      </c>
      <c r="AI366" s="24"/>
      <c r="AJ366" s="24"/>
      <c r="AK366" s="24">
        <f t="shared" si="15"/>
        <v>8.2829396217466961E-2</v>
      </c>
    </row>
    <row r="367" spans="23:37" ht="15" customHeight="1" x14ac:dyDescent="0.25">
      <c r="W367" s="34" t="s">
        <v>924</v>
      </c>
      <c r="X367" s="31" t="s">
        <v>925</v>
      </c>
      <c r="Y367" s="3">
        <v>78345</v>
      </c>
      <c r="Z367" s="3">
        <v>123855</v>
      </c>
      <c r="AA367" s="3">
        <v>76133</v>
      </c>
      <c r="AB367" s="3"/>
      <c r="AC367" s="3">
        <v>20225758</v>
      </c>
      <c r="AD367" s="3">
        <v>23676721</v>
      </c>
      <c r="AE367" s="26">
        <v>18992487</v>
      </c>
      <c r="AH367" s="24">
        <f t="shared" si="14"/>
        <v>1.7656246036821193E-4</v>
      </c>
      <c r="AI367" s="24"/>
      <c r="AJ367" s="24"/>
      <c r="AK367" s="24">
        <f t="shared" si="15"/>
        <v>4.0085850789314745E-3</v>
      </c>
    </row>
    <row r="368" spans="23:37" ht="15" customHeight="1" x14ac:dyDescent="0.25">
      <c r="W368" s="33" t="s">
        <v>926</v>
      </c>
      <c r="X368" s="30" t="s">
        <v>927</v>
      </c>
      <c r="Y368" s="4">
        <v>52549</v>
      </c>
      <c r="Z368" s="4">
        <v>65681</v>
      </c>
      <c r="AA368" s="4">
        <v>75957</v>
      </c>
      <c r="AB368" s="4"/>
      <c r="AC368" s="4">
        <v>543477</v>
      </c>
      <c r="AD368" s="4">
        <v>639054</v>
      </c>
      <c r="AE368" s="18">
        <v>680729</v>
      </c>
      <c r="AH368" s="24">
        <f t="shared" si="14"/>
        <v>1.7615429317363395E-4</v>
      </c>
      <c r="AI368" s="24"/>
      <c r="AJ368" s="24"/>
      <c r="AK368" s="24">
        <f t="shared" si="15"/>
        <v>0.11158184828323753</v>
      </c>
    </row>
    <row r="369" spans="23:37" ht="15" customHeight="1" x14ac:dyDescent="0.25">
      <c r="W369" s="34" t="s">
        <v>928</v>
      </c>
      <c r="X369" s="31" t="s">
        <v>929</v>
      </c>
      <c r="Y369" s="3">
        <v>37108</v>
      </c>
      <c r="Z369" s="3">
        <v>52742</v>
      </c>
      <c r="AA369" s="3">
        <v>74261</v>
      </c>
      <c r="AB369" s="3"/>
      <c r="AC369" s="3">
        <v>7586744</v>
      </c>
      <c r="AD369" s="3">
        <v>10608721</v>
      </c>
      <c r="AE369" s="26">
        <v>13918291</v>
      </c>
      <c r="AH369" s="24">
        <f t="shared" si="14"/>
        <v>1.7222104566224616E-4</v>
      </c>
      <c r="AI369" s="24"/>
      <c r="AJ369" s="24"/>
      <c r="AK369" s="24">
        <f t="shared" si="15"/>
        <v>5.3354970089359395E-3</v>
      </c>
    </row>
    <row r="370" spans="23:37" ht="15" customHeight="1" x14ac:dyDescent="0.25">
      <c r="W370" s="33" t="s">
        <v>930</v>
      </c>
      <c r="X370" s="30" t="s">
        <v>931</v>
      </c>
      <c r="Y370" s="4">
        <v>64452</v>
      </c>
      <c r="Z370" s="4">
        <v>63297</v>
      </c>
      <c r="AA370" s="4">
        <v>74034</v>
      </c>
      <c r="AB370" s="4"/>
      <c r="AC370" s="4">
        <v>585628</v>
      </c>
      <c r="AD370" s="4">
        <v>589193</v>
      </c>
      <c r="AE370" s="18">
        <v>648758</v>
      </c>
      <c r="AH370" s="24">
        <f t="shared" si="14"/>
        <v>1.7169460274651206E-4</v>
      </c>
      <c r="AI370" s="24"/>
      <c r="AJ370" s="24"/>
      <c r="AK370" s="24">
        <f t="shared" si="15"/>
        <v>0.1141165118580426</v>
      </c>
    </row>
    <row r="371" spans="23:37" ht="15" customHeight="1" x14ac:dyDescent="0.25">
      <c r="W371" s="34" t="s">
        <v>932</v>
      </c>
      <c r="X371" s="31" t="s">
        <v>933</v>
      </c>
      <c r="Y371" s="3">
        <v>49073</v>
      </c>
      <c r="Z371" s="3">
        <v>56993</v>
      </c>
      <c r="AA371" s="3">
        <v>73985</v>
      </c>
      <c r="AB371" s="3"/>
      <c r="AC371" s="3">
        <v>1536152</v>
      </c>
      <c r="AD371" s="3">
        <v>1640794</v>
      </c>
      <c r="AE371" s="26">
        <v>1824621</v>
      </c>
      <c r="AH371" s="24">
        <f t="shared" si="14"/>
        <v>1.7158096528893069E-4</v>
      </c>
      <c r="AI371" s="24"/>
      <c r="AJ371" s="24"/>
      <c r="AK371" s="24">
        <f t="shared" si="15"/>
        <v>4.0548146711015601E-2</v>
      </c>
    </row>
    <row r="372" spans="23:37" ht="15" customHeight="1" x14ac:dyDescent="0.25">
      <c r="W372" s="33" t="s">
        <v>934</v>
      </c>
      <c r="X372" s="30" t="s">
        <v>935</v>
      </c>
      <c r="Y372" s="4">
        <v>60045</v>
      </c>
      <c r="Z372" s="4">
        <v>68443</v>
      </c>
      <c r="AA372" s="4">
        <v>73428</v>
      </c>
      <c r="AB372" s="4"/>
      <c r="AC372" s="4">
        <v>729275</v>
      </c>
      <c r="AD372" s="4">
        <v>1042552</v>
      </c>
      <c r="AE372" s="18">
        <v>1047662</v>
      </c>
      <c r="AH372" s="24">
        <f t="shared" si="14"/>
        <v>1.7028920888336287E-4</v>
      </c>
      <c r="AI372" s="24"/>
      <c r="AJ372" s="24"/>
      <c r="AK372" s="24">
        <f t="shared" si="15"/>
        <v>7.0087490049271617E-2</v>
      </c>
    </row>
    <row r="373" spans="23:37" ht="15" customHeight="1" x14ac:dyDescent="0.25">
      <c r="W373" s="34" t="s">
        <v>936</v>
      </c>
      <c r="X373" s="31" t="s">
        <v>937</v>
      </c>
      <c r="Y373" s="3">
        <v>63880</v>
      </c>
      <c r="Z373" s="3">
        <v>73173</v>
      </c>
      <c r="AA373" s="3">
        <v>73421</v>
      </c>
      <c r="AB373" s="3"/>
      <c r="AC373" s="3">
        <v>12307946</v>
      </c>
      <c r="AD373" s="3">
        <v>13750852</v>
      </c>
      <c r="AE373" s="26">
        <v>12405085</v>
      </c>
      <c r="AH373" s="24">
        <f t="shared" si="14"/>
        <v>1.7027297496085127E-4</v>
      </c>
      <c r="AI373" s="24"/>
      <c r="AJ373" s="24"/>
      <c r="AK373" s="24">
        <f t="shared" si="15"/>
        <v>5.9186212750658301E-3</v>
      </c>
    </row>
    <row r="374" spans="23:37" ht="15" customHeight="1" x14ac:dyDescent="0.25">
      <c r="W374" s="33" t="s">
        <v>938</v>
      </c>
      <c r="X374" s="30" t="s">
        <v>939</v>
      </c>
      <c r="Y374" s="4">
        <v>52228</v>
      </c>
      <c r="Z374" s="4">
        <v>55187</v>
      </c>
      <c r="AA374" s="4">
        <v>73186</v>
      </c>
      <c r="AB374" s="4"/>
      <c r="AC374" s="4">
        <v>80924</v>
      </c>
      <c r="AD374" s="4">
        <v>89066</v>
      </c>
      <c r="AE374" s="18">
        <v>94908</v>
      </c>
      <c r="AH374" s="24">
        <f t="shared" si="14"/>
        <v>1.6972797899081815E-4</v>
      </c>
      <c r="AI374" s="24"/>
      <c r="AJ374" s="24"/>
      <c r="AK374" s="24">
        <f t="shared" si="15"/>
        <v>0.771125721751591</v>
      </c>
    </row>
    <row r="375" spans="23:37" ht="15" customHeight="1" x14ac:dyDescent="0.25">
      <c r="W375" s="34" t="s">
        <v>940</v>
      </c>
      <c r="X375" s="31" t="s">
        <v>941</v>
      </c>
      <c r="Y375" s="3">
        <v>61663</v>
      </c>
      <c r="Z375" s="3">
        <v>75498</v>
      </c>
      <c r="AA375" s="3">
        <v>72574</v>
      </c>
      <c r="AB375" s="3"/>
      <c r="AC375" s="3">
        <v>290687</v>
      </c>
      <c r="AD375" s="3">
        <v>350331</v>
      </c>
      <c r="AE375" s="26">
        <v>352616</v>
      </c>
      <c r="AH375" s="24">
        <f t="shared" si="14"/>
        <v>1.6830867033694474E-4</v>
      </c>
      <c r="AI375" s="24"/>
      <c r="AJ375" s="24"/>
      <c r="AK375" s="24">
        <f t="shared" si="15"/>
        <v>0.20581595843637271</v>
      </c>
    </row>
    <row r="376" spans="23:37" ht="15" customHeight="1" x14ac:dyDescent="0.25">
      <c r="W376" s="33" t="s">
        <v>942</v>
      </c>
      <c r="X376" s="30" t="s">
        <v>943</v>
      </c>
      <c r="Y376" s="4">
        <v>72601</v>
      </c>
      <c r="Z376" s="4">
        <v>75468</v>
      </c>
      <c r="AA376" s="4">
        <v>72488</v>
      </c>
      <c r="AB376" s="4"/>
      <c r="AC376" s="4">
        <v>351330</v>
      </c>
      <c r="AD376" s="4">
        <v>472636</v>
      </c>
      <c r="AE376" s="18">
        <v>318858</v>
      </c>
      <c r="AH376" s="24">
        <f t="shared" si="14"/>
        <v>1.6810922500323048E-4</v>
      </c>
      <c r="AI376" s="24"/>
      <c r="AJ376" s="24"/>
      <c r="AK376" s="24">
        <f t="shared" si="15"/>
        <v>0.22733630644362068</v>
      </c>
    </row>
    <row r="377" spans="23:37" ht="15" customHeight="1" x14ac:dyDescent="0.25">
      <c r="W377" s="34" t="s">
        <v>944</v>
      </c>
      <c r="X377" s="31" t="s">
        <v>945</v>
      </c>
      <c r="Y377" s="3">
        <v>58264</v>
      </c>
      <c r="Z377" s="3">
        <v>61261</v>
      </c>
      <c r="AA377" s="3">
        <v>71511</v>
      </c>
      <c r="AB377" s="3"/>
      <c r="AC377" s="3">
        <v>7372101</v>
      </c>
      <c r="AD377" s="3">
        <v>7684771</v>
      </c>
      <c r="AE377" s="26">
        <v>6991394</v>
      </c>
      <c r="AH377" s="24">
        <f t="shared" si="14"/>
        <v>1.6584343324696523E-4</v>
      </c>
      <c r="AI377" s="24"/>
      <c r="AJ377" s="24"/>
      <c r="AK377" s="24">
        <f t="shared" si="15"/>
        <v>1.0228432269730471E-2</v>
      </c>
    </row>
    <row r="378" spans="23:37" ht="15" customHeight="1" x14ac:dyDescent="0.25">
      <c r="W378" s="33" t="s">
        <v>946</v>
      </c>
      <c r="X378" s="30" t="s">
        <v>947</v>
      </c>
      <c r="Y378" s="4">
        <v>65893</v>
      </c>
      <c r="Z378" s="4">
        <v>74184</v>
      </c>
      <c r="AA378" s="4">
        <v>70513</v>
      </c>
      <c r="AB378" s="4"/>
      <c r="AC378" s="4">
        <v>1214339</v>
      </c>
      <c r="AD378" s="4">
        <v>1213701</v>
      </c>
      <c r="AE378" s="18">
        <v>1192126</v>
      </c>
      <c r="AH378" s="24">
        <f t="shared" si="14"/>
        <v>1.6352893972316511E-4</v>
      </c>
      <c r="AI378" s="24"/>
      <c r="AJ378" s="24"/>
      <c r="AK378" s="24">
        <f t="shared" si="15"/>
        <v>5.9148949020489443E-2</v>
      </c>
    </row>
    <row r="379" spans="23:37" ht="15" customHeight="1" x14ac:dyDescent="0.25">
      <c r="W379" s="34" t="s">
        <v>948</v>
      </c>
      <c r="X379" s="31" t="s">
        <v>949</v>
      </c>
      <c r="Y379" s="3">
        <v>76387</v>
      </c>
      <c r="Z379" s="3">
        <v>105060</v>
      </c>
      <c r="AA379" s="3">
        <v>69418</v>
      </c>
      <c r="AB379" s="3"/>
      <c r="AC379" s="3">
        <v>1294990</v>
      </c>
      <c r="AD379" s="3">
        <v>1774856</v>
      </c>
      <c r="AE379" s="26">
        <v>1061200</v>
      </c>
      <c r="AH379" s="24">
        <f t="shared" si="14"/>
        <v>1.6098949041598961E-4</v>
      </c>
      <c r="AI379" s="24"/>
      <c r="AJ379" s="24"/>
      <c r="AK379" s="24">
        <f t="shared" si="15"/>
        <v>6.5414624952883527E-2</v>
      </c>
    </row>
    <row r="380" spans="23:37" ht="15" customHeight="1" x14ac:dyDescent="0.25">
      <c r="W380" s="33" t="s">
        <v>950</v>
      </c>
      <c r="X380" s="30" t="s">
        <v>951</v>
      </c>
      <c r="Y380" s="4">
        <v>63796</v>
      </c>
      <c r="Z380" s="4">
        <v>65072</v>
      </c>
      <c r="AA380" s="4">
        <v>69357</v>
      </c>
      <c r="AB380" s="4"/>
      <c r="AC380" s="4">
        <v>3462928</v>
      </c>
      <c r="AD380" s="4">
        <v>4401883</v>
      </c>
      <c r="AE380" s="18">
        <v>4018172</v>
      </c>
      <c r="AH380" s="24">
        <f t="shared" si="14"/>
        <v>1.6084802337695974E-4</v>
      </c>
      <c r="AI380" s="24"/>
      <c r="AJ380" s="24"/>
      <c r="AK380" s="24">
        <f t="shared" si="15"/>
        <v>1.726083403099718E-2</v>
      </c>
    </row>
    <row r="381" spans="23:37" ht="15" customHeight="1" x14ac:dyDescent="0.25">
      <c r="W381" s="34" t="s">
        <v>952</v>
      </c>
      <c r="X381" s="31" t="s">
        <v>953</v>
      </c>
      <c r="Y381" s="3">
        <v>25992</v>
      </c>
      <c r="Z381" s="3">
        <v>96871</v>
      </c>
      <c r="AA381" s="3">
        <v>69340</v>
      </c>
      <c r="AB381" s="3"/>
      <c r="AC381" s="3">
        <v>217962</v>
      </c>
      <c r="AD381" s="3">
        <v>850120</v>
      </c>
      <c r="AE381" s="26">
        <v>603270</v>
      </c>
      <c r="AH381" s="24">
        <f t="shared" si="14"/>
        <v>1.6080859813657436E-4</v>
      </c>
      <c r="AI381" s="24"/>
      <c r="AJ381" s="24"/>
      <c r="AK381" s="24">
        <f t="shared" si="15"/>
        <v>0.11494024234588161</v>
      </c>
    </row>
    <row r="382" spans="23:37" ht="15" customHeight="1" x14ac:dyDescent="0.25">
      <c r="W382" s="33" t="s">
        <v>954</v>
      </c>
      <c r="X382" s="30" t="s">
        <v>955</v>
      </c>
      <c r="Y382" s="4">
        <v>57329</v>
      </c>
      <c r="Z382" s="4">
        <v>89052</v>
      </c>
      <c r="AA382" s="4">
        <v>69169</v>
      </c>
      <c r="AB382" s="4"/>
      <c r="AC382" s="4">
        <v>819660</v>
      </c>
      <c r="AD382" s="4">
        <v>914955</v>
      </c>
      <c r="AE382" s="18">
        <v>853210</v>
      </c>
      <c r="AH382" s="24">
        <f t="shared" si="14"/>
        <v>1.6041202660093326E-4</v>
      </c>
      <c r="AI382" s="24"/>
      <c r="AJ382" s="24"/>
      <c r="AK382" s="24">
        <f t="shared" si="15"/>
        <v>8.1069138898981499E-2</v>
      </c>
    </row>
    <row r="383" spans="23:37" ht="15" customHeight="1" x14ac:dyDescent="0.25">
      <c r="W383" s="34" t="s">
        <v>956</v>
      </c>
      <c r="X383" s="31" t="s">
        <v>957</v>
      </c>
      <c r="Y383" s="3">
        <v>50235</v>
      </c>
      <c r="Z383" s="3">
        <v>65802</v>
      </c>
      <c r="AA383" s="3">
        <v>68776</v>
      </c>
      <c r="AB383" s="3"/>
      <c r="AC383" s="3">
        <v>365261</v>
      </c>
      <c r="AD383" s="3">
        <v>420910</v>
      </c>
      <c r="AE383" s="26">
        <v>440870</v>
      </c>
      <c r="AH383" s="24">
        <f t="shared" si="14"/>
        <v>1.5950060780849494E-4</v>
      </c>
      <c r="AI383" s="24"/>
      <c r="AJ383" s="24"/>
      <c r="AK383" s="24">
        <f t="shared" si="15"/>
        <v>0.15600063510785492</v>
      </c>
    </row>
    <row r="384" spans="23:37" ht="15" customHeight="1" x14ac:dyDescent="0.25">
      <c r="W384" s="33" t="s">
        <v>958</v>
      </c>
      <c r="X384" s="30" t="s">
        <v>959</v>
      </c>
      <c r="Y384" s="4">
        <v>75767</v>
      </c>
      <c r="Z384" s="4">
        <v>79316</v>
      </c>
      <c r="AA384" s="4">
        <v>67647</v>
      </c>
      <c r="AB384" s="4"/>
      <c r="AC384" s="4">
        <v>1597411</v>
      </c>
      <c r="AD384" s="4">
        <v>2103109</v>
      </c>
      <c r="AE384" s="18">
        <v>1428317</v>
      </c>
      <c r="AH384" s="24">
        <f t="shared" si="14"/>
        <v>1.5688230802054869E-4</v>
      </c>
      <c r="AI384" s="24"/>
      <c r="AJ384" s="24"/>
      <c r="AK384" s="24">
        <f t="shared" si="15"/>
        <v>4.7361335053773074E-2</v>
      </c>
    </row>
    <row r="385" spans="23:37" ht="15" customHeight="1" x14ac:dyDescent="0.25">
      <c r="W385" s="34" t="s">
        <v>960</v>
      </c>
      <c r="X385" s="31" t="s">
        <v>961</v>
      </c>
      <c r="Y385" s="3">
        <v>55866</v>
      </c>
      <c r="Z385" s="3">
        <v>74238</v>
      </c>
      <c r="AA385" s="3">
        <v>67525</v>
      </c>
      <c r="AB385" s="3"/>
      <c r="AC385" s="3">
        <v>483268</v>
      </c>
      <c r="AD385" s="3">
        <v>669405</v>
      </c>
      <c r="AE385" s="26">
        <v>595813</v>
      </c>
      <c r="AH385" s="24">
        <f t="shared" si="14"/>
        <v>1.5659937394248895E-4</v>
      </c>
      <c r="AI385" s="24"/>
      <c r="AJ385" s="24"/>
      <c r="AK385" s="24">
        <f t="shared" si="15"/>
        <v>0.11333253890062822</v>
      </c>
    </row>
    <row r="386" spans="23:37" ht="15" customHeight="1" x14ac:dyDescent="0.25">
      <c r="W386" s="33" t="s">
        <v>962</v>
      </c>
      <c r="X386" s="30" t="s">
        <v>963</v>
      </c>
      <c r="Y386" s="4">
        <v>65144</v>
      </c>
      <c r="Z386" s="4">
        <v>78592</v>
      </c>
      <c r="AA386" s="4">
        <v>66927</v>
      </c>
      <c r="AB386" s="4"/>
      <c r="AC386" s="4">
        <v>468996</v>
      </c>
      <c r="AD386" s="4">
        <v>599025</v>
      </c>
      <c r="AE386" s="18">
        <v>493651</v>
      </c>
      <c r="AH386" s="24">
        <f t="shared" si="14"/>
        <v>1.5521253313363878E-4</v>
      </c>
      <c r="AI386" s="24"/>
      <c r="AJ386" s="24"/>
      <c r="AK386" s="24">
        <f t="shared" si="15"/>
        <v>0.13557553818385865</v>
      </c>
    </row>
    <row r="387" spans="23:37" ht="15" customHeight="1" x14ac:dyDescent="0.25">
      <c r="W387" s="34" t="s">
        <v>964</v>
      </c>
      <c r="X387" s="31" t="s">
        <v>965</v>
      </c>
      <c r="Y387" s="3">
        <v>71399</v>
      </c>
      <c r="Z387" s="3">
        <v>70900</v>
      </c>
      <c r="AA387" s="3">
        <v>66826</v>
      </c>
      <c r="AB387" s="3"/>
      <c r="AC387" s="3">
        <v>1221918</v>
      </c>
      <c r="AD387" s="3">
        <v>1063110</v>
      </c>
      <c r="AE387" s="26">
        <v>1032227</v>
      </c>
      <c r="AH387" s="24">
        <f t="shared" si="14"/>
        <v>1.549783008231139E-4</v>
      </c>
      <c r="AI387" s="24"/>
      <c r="AJ387" s="24"/>
      <c r="AK387" s="24">
        <f t="shared" si="15"/>
        <v>6.47396357584136E-2</v>
      </c>
    </row>
    <row r="388" spans="23:37" ht="15" customHeight="1" x14ac:dyDescent="0.25">
      <c r="W388" s="33" t="s">
        <v>966</v>
      </c>
      <c r="X388" s="30" t="s">
        <v>967</v>
      </c>
      <c r="Y388" s="4">
        <v>45104</v>
      </c>
      <c r="Z388" s="4">
        <v>50792</v>
      </c>
      <c r="AA388" s="4">
        <v>65722</v>
      </c>
      <c r="AB388" s="4"/>
      <c r="AC388" s="4">
        <v>391397</v>
      </c>
      <c r="AD388" s="4">
        <v>352793</v>
      </c>
      <c r="AE388" s="18">
        <v>299662</v>
      </c>
      <c r="AH388" s="24">
        <f t="shared" si="14"/>
        <v>1.5241797932985204E-4</v>
      </c>
      <c r="AI388" s="24"/>
      <c r="AJ388" s="24"/>
      <c r="AK388" s="24">
        <f t="shared" si="15"/>
        <v>0.21932043435604115</v>
      </c>
    </row>
    <row r="389" spans="23:37" ht="15" customHeight="1" x14ac:dyDescent="0.25">
      <c r="W389" s="34" t="s">
        <v>968</v>
      </c>
      <c r="X389" s="31" t="s">
        <v>969</v>
      </c>
      <c r="Y389" s="3">
        <v>42191</v>
      </c>
      <c r="Z389" s="3">
        <v>48983</v>
      </c>
      <c r="AA389" s="3">
        <v>65531</v>
      </c>
      <c r="AB389" s="3"/>
      <c r="AC389" s="3">
        <v>79482</v>
      </c>
      <c r="AD389" s="3">
        <v>107990</v>
      </c>
      <c r="AE389" s="26">
        <v>134445</v>
      </c>
      <c r="AH389" s="24">
        <f t="shared" si="14"/>
        <v>1.5197502515846344E-4</v>
      </c>
      <c r="AI389" s="24"/>
      <c r="AJ389" s="24"/>
      <c r="AK389" s="24">
        <f t="shared" si="15"/>
        <v>0.48741864703038418</v>
      </c>
    </row>
    <row r="390" spans="23:37" ht="15" customHeight="1" x14ac:dyDescent="0.25">
      <c r="W390" s="33" t="s">
        <v>970</v>
      </c>
      <c r="X390" s="30" t="s">
        <v>971</v>
      </c>
      <c r="Y390" s="4">
        <v>5</v>
      </c>
      <c r="Z390" s="4">
        <v>1176</v>
      </c>
      <c r="AA390" s="4">
        <v>65470</v>
      </c>
      <c r="AB390" s="4"/>
      <c r="AC390" s="4">
        <v>42095</v>
      </c>
      <c r="AD390" s="4">
        <v>156839</v>
      </c>
      <c r="AE390" s="18">
        <v>280622</v>
      </c>
      <c r="AH390" s="24">
        <f t="shared" ref="AH390:AH453" si="16">+AA390/$AA$4</f>
        <v>1.5183355811943357E-4</v>
      </c>
      <c r="AI390" s="24"/>
      <c r="AJ390" s="24"/>
      <c r="AK390" s="24">
        <f t="shared" ref="AK390:AK453" si="17">+AA390/AE390</f>
        <v>0.23330316226097739</v>
      </c>
    </row>
    <row r="391" spans="23:37" ht="15" customHeight="1" x14ac:dyDescent="0.25">
      <c r="W391" s="34" t="s">
        <v>972</v>
      </c>
      <c r="X391" s="31" t="s">
        <v>973</v>
      </c>
      <c r="Y391" s="3">
        <v>38245</v>
      </c>
      <c r="Z391" s="3">
        <v>55782</v>
      </c>
      <c r="AA391" s="3">
        <v>65258</v>
      </c>
      <c r="AB391" s="3"/>
      <c r="AC391" s="3">
        <v>99066</v>
      </c>
      <c r="AD391" s="3">
        <v>138022</v>
      </c>
      <c r="AE391" s="26">
        <v>150978</v>
      </c>
      <c r="AH391" s="24">
        <f t="shared" si="16"/>
        <v>1.5134190218051008E-4</v>
      </c>
      <c r="AI391" s="24"/>
      <c r="AJ391" s="24"/>
      <c r="AK391" s="24">
        <f t="shared" si="17"/>
        <v>0.43223516008954949</v>
      </c>
    </row>
    <row r="392" spans="23:37" ht="15" customHeight="1" x14ac:dyDescent="0.25">
      <c r="W392" s="33" t="s">
        <v>974</v>
      </c>
      <c r="X392" s="30" t="s">
        <v>975</v>
      </c>
      <c r="Y392" s="4">
        <v>53237</v>
      </c>
      <c r="Z392" s="4">
        <v>53644</v>
      </c>
      <c r="AA392" s="4">
        <v>63753</v>
      </c>
      <c r="AB392" s="4"/>
      <c r="AC392" s="4">
        <v>234673</v>
      </c>
      <c r="AD392" s="4">
        <v>320596</v>
      </c>
      <c r="AE392" s="18">
        <v>302474</v>
      </c>
      <c r="AH392" s="24">
        <f t="shared" si="16"/>
        <v>1.4785160884051089E-4</v>
      </c>
      <c r="AI392" s="24"/>
      <c r="AJ392" s="24"/>
      <c r="AK392" s="24">
        <f t="shared" si="17"/>
        <v>0.21077183493457288</v>
      </c>
    </row>
    <row r="393" spans="23:37" ht="15" customHeight="1" x14ac:dyDescent="0.25">
      <c r="W393" s="34" t="s">
        <v>976</v>
      </c>
      <c r="X393" s="31" t="s">
        <v>977</v>
      </c>
      <c r="Y393" s="3">
        <v>60859</v>
      </c>
      <c r="Z393" s="3">
        <v>70308</v>
      </c>
      <c r="AA393" s="3">
        <v>63723</v>
      </c>
      <c r="AB393" s="3"/>
      <c r="AC393" s="3">
        <v>407452</v>
      </c>
      <c r="AD393" s="3">
        <v>567102</v>
      </c>
      <c r="AE393" s="26">
        <v>448510</v>
      </c>
      <c r="AH393" s="24">
        <f t="shared" si="16"/>
        <v>1.4778203488688966E-4</v>
      </c>
      <c r="AI393" s="24"/>
      <c r="AJ393" s="24"/>
      <c r="AK393" s="24">
        <f t="shared" si="17"/>
        <v>0.14207709973021784</v>
      </c>
    </row>
    <row r="394" spans="23:37" ht="15" customHeight="1" x14ac:dyDescent="0.25">
      <c r="W394" s="33" t="s">
        <v>978</v>
      </c>
      <c r="X394" s="30" t="s">
        <v>979</v>
      </c>
      <c r="Y394" s="4">
        <v>57039</v>
      </c>
      <c r="Z394" s="4">
        <v>63182</v>
      </c>
      <c r="AA394" s="4">
        <v>63316</v>
      </c>
      <c r="AB394" s="4"/>
      <c r="AC394" s="4">
        <v>15421171</v>
      </c>
      <c r="AD394" s="4">
        <v>16230472</v>
      </c>
      <c r="AE394" s="18">
        <v>13556793</v>
      </c>
      <c r="AH394" s="24">
        <f t="shared" si="16"/>
        <v>1.4683814824942808E-4</v>
      </c>
      <c r="AI394" s="24"/>
      <c r="AJ394" s="24"/>
      <c r="AK394" s="24">
        <f t="shared" si="17"/>
        <v>4.6704261103640071E-3</v>
      </c>
    </row>
    <row r="395" spans="23:37" ht="15" customHeight="1" x14ac:dyDescent="0.25">
      <c r="W395" s="34" t="s">
        <v>980</v>
      </c>
      <c r="X395" s="31" t="s">
        <v>981</v>
      </c>
      <c r="Y395" s="3">
        <v>52836</v>
      </c>
      <c r="Z395" s="3">
        <v>63355</v>
      </c>
      <c r="AA395" s="3">
        <v>62119</v>
      </c>
      <c r="AB395" s="3"/>
      <c r="AC395" s="3">
        <v>359328</v>
      </c>
      <c r="AD395" s="3">
        <v>451291</v>
      </c>
      <c r="AE395" s="26">
        <v>401469</v>
      </c>
      <c r="AH395" s="24">
        <f t="shared" si="16"/>
        <v>1.4406214749994033E-4</v>
      </c>
      <c r="AI395" s="24"/>
      <c r="AJ395" s="24"/>
      <c r="AK395" s="24">
        <f t="shared" si="17"/>
        <v>0.1547292568043859</v>
      </c>
    </row>
    <row r="396" spans="23:37" ht="15" customHeight="1" x14ac:dyDescent="0.25">
      <c r="W396" s="33" t="s">
        <v>982</v>
      </c>
      <c r="X396" s="30" t="s">
        <v>983</v>
      </c>
      <c r="Y396" s="4">
        <v>36807</v>
      </c>
      <c r="Z396" s="4">
        <v>47100</v>
      </c>
      <c r="AA396" s="4">
        <v>62099</v>
      </c>
      <c r="AB396" s="4"/>
      <c r="AC396" s="4">
        <v>1192885</v>
      </c>
      <c r="AD396" s="4">
        <v>1155557</v>
      </c>
      <c r="AE396" s="18">
        <v>1181366</v>
      </c>
      <c r="AH396" s="24">
        <f t="shared" si="16"/>
        <v>1.4401576486419284E-4</v>
      </c>
      <c r="AI396" s="24"/>
      <c r="AJ396" s="24"/>
      <c r="AK396" s="24">
        <f t="shared" si="17"/>
        <v>5.2565420030710214E-2</v>
      </c>
    </row>
    <row r="397" spans="23:37" ht="15" customHeight="1" x14ac:dyDescent="0.25">
      <c r="W397" s="34" t="s">
        <v>984</v>
      </c>
      <c r="X397" s="31" t="s">
        <v>985</v>
      </c>
      <c r="Y397" s="3">
        <v>55723</v>
      </c>
      <c r="Z397" s="3">
        <v>63713</v>
      </c>
      <c r="AA397" s="3">
        <v>59943</v>
      </c>
      <c r="AB397" s="3"/>
      <c r="AC397" s="3">
        <v>205543</v>
      </c>
      <c r="AD397" s="3">
        <v>215647</v>
      </c>
      <c r="AE397" s="26">
        <v>194718</v>
      </c>
      <c r="AH397" s="24">
        <f t="shared" si="16"/>
        <v>1.3901571673061259E-4</v>
      </c>
      <c r="AI397" s="24"/>
      <c r="AJ397" s="24"/>
      <c r="AK397" s="24">
        <f t="shared" si="17"/>
        <v>0.30784519150771883</v>
      </c>
    </row>
    <row r="398" spans="23:37" ht="15" customHeight="1" x14ac:dyDescent="0.25">
      <c r="W398" s="33" t="s">
        <v>986</v>
      </c>
      <c r="X398" s="30" t="s">
        <v>987</v>
      </c>
      <c r="Y398" s="4">
        <v>36395</v>
      </c>
      <c r="Z398" s="4">
        <v>48177</v>
      </c>
      <c r="AA398" s="4">
        <v>59442</v>
      </c>
      <c r="AB398" s="4"/>
      <c r="AC398" s="4">
        <v>73604</v>
      </c>
      <c r="AD398" s="4">
        <v>89385</v>
      </c>
      <c r="AE398" s="18">
        <v>88452</v>
      </c>
      <c r="AH398" s="24">
        <f t="shared" si="16"/>
        <v>1.3785383170513777E-4</v>
      </c>
      <c r="AI398" s="24"/>
      <c r="AJ398" s="24"/>
      <c r="AK398" s="24">
        <f t="shared" si="17"/>
        <v>0.67202550535883865</v>
      </c>
    </row>
    <row r="399" spans="23:37" ht="15" customHeight="1" x14ac:dyDescent="0.25">
      <c r="W399" s="34" t="s">
        <v>988</v>
      </c>
      <c r="X399" s="31" t="s">
        <v>989</v>
      </c>
      <c r="Y399" s="3">
        <v>35940</v>
      </c>
      <c r="Z399" s="3">
        <v>48793</v>
      </c>
      <c r="AA399" s="3">
        <v>58145</v>
      </c>
      <c r="AB399" s="3"/>
      <c r="AC399" s="3">
        <v>409465</v>
      </c>
      <c r="AD399" s="3">
        <v>536282</v>
      </c>
      <c r="AE399" s="26">
        <v>450242</v>
      </c>
      <c r="AH399" s="24">
        <f t="shared" si="16"/>
        <v>1.3484591777691255E-4</v>
      </c>
      <c r="AI399" s="24"/>
      <c r="AJ399" s="24"/>
      <c r="AK399" s="24">
        <f t="shared" si="17"/>
        <v>0.12914166159531984</v>
      </c>
    </row>
    <row r="400" spans="23:37" ht="15" customHeight="1" x14ac:dyDescent="0.25">
      <c r="W400" s="33" t="s">
        <v>990</v>
      </c>
      <c r="X400" s="30" t="s">
        <v>991</v>
      </c>
      <c r="Y400" s="4">
        <v>54369</v>
      </c>
      <c r="Z400" s="4">
        <v>50987</v>
      </c>
      <c r="AA400" s="4">
        <v>58007</v>
      </c>
      <c r="AB400" s="4"/>
      <c r="AC400" s="4">
        <v>1843523</v>
      </c>
      <c r="AD400" s="4">
        <v>1715524</v>
      </c>
      <c r="AE400" s="18">
        <v>1722626</v>
      </c>
      <c r="AH400" s="24">
        <f t="shared" si="16"/>
        <v>1.3452587759025481E-4</v>
      </c>
      <c r="AI400" s="24"/>
      <c r="AJ400" s="24"/>
      <c r="AK400" s="24">
        <f t="shared" si="17"/>
        <v>3.3673589043704204E-2</v>
      </c>
    </row>
    <row r="401" spans="23:37" ht="15" customHeight="1" x14ac:dyDescent="0.25">
      <c r="W401" s="34" t="s">
        <v>992</v>
      </c>
      <c r="X401" s="31" t="s">
        <v>993</v>
      </c>
      <c r="Y401" s="3">
        <v>64490</v>
      </c>
      <c r="Z401" s="3">
        <v>67252</v>
      </c>
      <c r="AA401" s="3">
        <v>57761</v>
      </c>
      <c r="AB401" s="3"/>
      <c r="AC401" s="3">
        <v>2190059</v>
      </c>
      <c r="AD401" s="3">
        <v>2421827</v>
      </c>
      <c r="AE401" s="26">
        <v>1711076</v>
      </c>
      <c r="AH401" s="24">
        <f t="shared" si="16"/>
        <v>1.339553711705606E-4</v>
      </c>
      <c r="AI401" s="24"/>
      <c r="AJ401" s="24"/>
      <c r="AK401" s="24">
        <f t="shared" si="17"/>
        <v>3.3757121250020457E-2</v>
      </c>
    </row>
    <row r="402" spans="23:37" ht="15" customHeight="1" x14ac:dyDescent="0.25">
      <c r="W402" s="33" t="s">
        <v>994</v>
      </c>
      <c r="X402" s="30" t="s">
        <v>995</v>
      </c>
      <c r="Y402" s="4">
        <v>53708</v>
      </c>
      <c r="Z402" s="4">
        <v>71489</v>
      </c>
      <c r="AA402" s="4">
        <v>56563</v>
      </c>
      <c r="AB402" s="4"/>
      <c r="AC402" s="4">
        <v>540113</v>
      </c>
      <c r="AD402" s="4">
        <v>710050</v>
      </c>
      <c r="AE402" s="18">
        <v>370899</v>
      </c>
      <c r="AH402" s="24">
        <f t="shared" si="16"/>
        <v>1.3117705128928549E-4</v>
      </c>
      <c r="AI402" s="24"/>
      <c r="AJ402" s="24"/>
      <c r="AK402" s="24">
        <f t="shared" si="17"/>
        <v>0.15250243327698376</v>
      </c>
    </row>
    <row r="403" spans="23:37" ht="15" customHeight="1" x14ac:dyDescent="0.25">
      <c r="W403" s="34" t="s">
        <v>996</v>
      </c>
      <c r="X403" s="31" t="s">
        <v>997</v>
      </c>
      <c r="Y403" s="3">
        <v>61691</v>
      </c>
      <c r="Z403" s="3">
        <v>53106</v>
      </c>
      <c r="AA403" s="3">
        <v>56551</v>
      </c>
      <c r="AB403" s="3"/>
      <c r="AC403" s="3">
        <v>7496722</v>
      </c>
      <c r="AD403" s="3">
        <v>7057345</v>
      </c>
      <c r="AE403" s="26">
        <v>5469922</v>
      </c>
      <c r="AH403" s="24">
        <f t="shared" si="16"/>
        <v>1.3114922170783699E-4</v>
      </c>
      <c r="AI403" s="24"/>
      <c r="AJ403" s="24"/>
      <c r="AK403" s="24">
        <f t="shared" si="17"/>
        <v>1.0338538648265916E-2</v>
      </c>
    </row>
    <row r="404" spans="23:37" ht="15" customHeight="1" x14ac:dyDescent="0.25">
      <c r="W404" s="33" t="s">
        <v>998</v>
      </c>
      <c r="X404" s="30" t="s">
        <v>999</v>
      </c>
      <c r="Y404" s="4">
        <v>47555</v>
      </c>
      <c r="Z404" s="4">
        <v>44629</v>
      </c>
      <c r="AA404" s="4">
        <v>56441</v>
      </c>
      <c r="AB404" s="4"/>
      <c r="AC404" s="4">
        <v>612913</v>
      </c>
      <c r="AD404" s="4">
        <v>710124</v>
      </c>
      <c r="AE404" s="18">
        <v>899661</v>
      </c>
      <c r="AH404" s="24">
        <f t="shared" si="16"/>
        <v>1.3089411721122575E-4</v>
      </c>
      <c r="AI404" s="24"/>
      <c r="AJ404" s="24"/>
      <c r="AK404" s="24">
        <f t="shared" si="17"/>
        <v>6.2735852726749294E-2</v>
      </c>
    </row>
    <row r="405" spans="23:37" ht="15" customHeight="1" x14ac:dyDescent="0.25">
      <c r="W405" s="34" t="s">
        <v>1000</v>
      </c>
      <c r="X405" s="31" t="s">
        <v>1001</v>
      </c>
      <c r="Y405" s="3">
        <v>61730</v>
      </c>
      <c r="Z405" s="3">
        <v>77780</v>
      </c>
      <c r="AA405" s="3">
        <v>56378</v>
      </c>
      <c r="AB405" s="3"/>
      <c r="AC405" s="3">
        <v>1972001</v>
      </c>
      <c r="AD405" s="3">
        <v>2494672</v>
      </c>
      <c r="AE405" s="26">
        <v>2048394</v>
      </c>
      <c r="AH405" s="24">
        <f t="shared" si="16"/>
        <v>1.3074801190862115E-4</v>
      </c>
      <c r="AI405" s="24"/>
      <c r="AJ405" s="24"/>
      <c r="AK405" s="24">
        <f t="shared" si="17"/>
        <v>2.7523025355473605E-2</v>
      </c>
    </row>
    <row r="406" spans="23:37" ht="15" customHeight="1" x14ac:dyDescent="0.25">
      <c r="W406" s="33" t="s">
        <v>1002</v>
      </c>
      <c r="X406" s="30" t="s">
        <v>1003</v>
      </c>
      <c r="Y406" s="4">
        <v>46244</v>
      </c>
      <c r="Z406" s="4">
        <v>58656</v>
      </c>
      <c r="AA406" s="4">
        <v>55802</v>
      </c>
      <c r="AB406" s="4"/>
      <c r="AC406" s="4">
        <v>626502</v>
      </c>
      <c r="AD406" s="4">
        <v>662729</v>
      </c>
      <c r="AE406" s="18">
        <v>567433</v>
      </c>
      <c r="AH406" s="24">
        <f t="shared" si="16"/>
        <v>1.2941219199909319E-4</v>
      </c>
      <c r="AI406" s="24"/>
      <c r="AJ406" s="24"/>
      <c r="AK406" s="24">
        <f t="shared" si="17"/>
        <v>9.8341125736430557E-2</v>
      </c>
    </row>
    <row r="407" spans="23:37" ht="15" customHeight="1" x14ac:dyDescent="0.25">
      <c r="W407" s="34" t="s">
        <v>1004</v>
      </c>
      <c r="X407" s="31" t="s">
        <v>1005</v>
      </c>
      <c r="Y407" s="3">
        <v>39553</v>
      </c>
      <c r="Z407" s="3">
        <v>46219</v>
      </c>
      <c r="AA407" s="3">
        <v>55691</v>
      </c>
      <c r="AB407" s="3"/>
      <c r="AC407" s="3">
        <v>530555</v>
      </c>
      <c r="AD407" s="3">
        <v>785924</v>
      </c>
      <c r="AE407" s="26">
        <v>1082761</v>
      </c>
      <c r="AH407" s="24">
        <f t="shared" si="16"/>
        <v>1.291547683706946E-4</v>
      </c>
      <c r="AI407" s="24"/>
      <c r="AJ407" s="24"/>
      <c r="AK407" s="24">
        <f t="shared" si="17"/>
        <v>5.1434250033017444E-2</v>
      </c>
    </row>
    <row r="408" spans="23:37" ht="15" customHeight="1" x14ac:dyDescent="0.25">
      <c r="W408" s="33" t="s">
        <v>1006</v>
      </c>
      <c r="X408" s="30" t="s">
        <v>1007</v>
      </c>
      <c r="Y408" s="4">
        <v>29956</v>
      </c>
      <c r="Z408" s="4">
        <v>42565</v>
      </c>
      <c r="AA408" s="4">
        <v>55669</v>
      </c>
      <c r="AB408" s="4"/>
      <c r="AC408" s="4">
        <v>35624</v>
      </c>
      <c r="AD408" s="4">
        <v>56966</v>
      </c>
      <c r="AE408" s="18">
        <v>70802</v>
      </c>
      <c r="AH408" s="24">
        <f t="shared" si="16"/>
        <v>1.2910374747137236E-4</v>
      </c>
      <c r="AI408" s="24"/>
      <c r="AJ408" s="24"/>
      <c r="AK408" s="24">
        <f t="shared" si="17"/>
        <v>0.78626309991243182</v>
      </c>
    </row>
    <row r="409" spans="23:37" ht="15" customHeight="1" x14ac:dyDescent="0.25">
      <c r="W409" s="34" t="s">
        <v>1008</v>
      </c>
      <c r="X409" s="31" t="s">
        <v>1009</v>
      </c>
      <c r="Y409" s="3">
        <v>32910</v>
      </c>
      <c r="Z409" s="3">
        <v>24532</v>
      </c>
      <c r="AA409" s="3">
        <v>54967</v>
      </c>
      <c r="AB409" s="3"/>
      <c r="AC409" s="3">
        <v>39946</v>
      </c>
      <c r="AD409" s="3">
        <v>47467</v>
      </c>
      <c r="AE409" s="26">
        <v>96089</v>
      </c>
      <c r="AH409" s="24">
        <f t="shared" si="16"/>
        <v>1.2747571695663517E-4</v>
      </c>
      <c r="AI409" s="24"/>
      <c r="AJ409" s="24"/>
      <c r="AK409" s="24">
        <f t="shared" si="17"/>
        <v>0.57204258551967446</v>
      </c>
    </row>
    <row r="410" spans="23:37" ht="15" customHeight="1" x14ac:dyDescent="0.25">
      <c r="W410" s="33" t="s">
        <v>1010</v>
      </c>
      <c r="X410" s="30" t="s">
        <v>1011</v>
      </c>
      <c r="Y410" s="4">
        <v>63050</v>
      </c>
      <c r="Z410" s="4">
        <v>56974</v>
      </c>
      <c r="AA410" s="4">
        <v>54894</v>
      </c>
      <c r="AB410" s="4"/>
      <c r="AC410" s="4">
        <v>1255993</v>
      </c>
      <c r="AD410" s="4">
        <v>752409</v>
      </c>
      <c r="AE410" s="18">
        <v>410635</v>
      </c>
      <c r="AH410" s="24">
        <f t="shared" si="16"/>
        <v>1.2730642033615679E-4</v>
      </c>
      <c r="AI410" s="24"/>
      <c r="AJ410" s="24"/>
      <c r="AK410" s="24">
        <f t="shared" si="17"/>
        <v>0.1336807627211514</v>
      </c>
    </row>
    <row r="411" spans="23:37" ht="15" customHeight="1" x14ac:dyDescent="0.25">
      <c r="W411" s="34" t="s">
        <v>1012</v>
      </c>
      <c r="X411" s="31" t="s">
        <v>1013</v>
      </c>
      <c r="Y411" s="3">
        <v>39456</v>
      </c>
      <c r="Z411" s="3">
        <v>58626</v>
      </c>
      <c r="AA411" s="3">
        <v>54288</v>
      </c>
      <c r="AB411" s="3"/>
      <c r="AC411" s="3">
        <v>27071758</v>
      </c>
      <c r="AD411" s="3">
        <v>25324438</v>
      </c>
      <c r="AE411" s="26">
        <v>20951678</v>
      </c>
      <c r="AH411" s="24">
        <f t="shared" si="16"/>
        <v>1.2590102647300764E-4</v>
      </c>
      <c r="AI411" s="24"/>
      <c r="AJ411" s="24"/>
      <c r="AK411" s="24">
        <f t="shared" si="17"/>
        <v>2.5911051133947361E-3</v>
      </c>
    </row>
    <row r="412" spans="23:37" ht="15" customHeight="1" x14ac:dyDescent="0.25">
      <c r="W412" s="33" t="s">
        <v>1014</v>
      </c>
      <c r="X412" s="30" t="s">
        <v>620</v>
      </c>
      <c r="Y412" s="4">
        <v>64120</v>
      </c>
      <c r="Z412" s="4">
        <v>70428</v>
      </c>
      <c r="AA412" s="4">
        <v>54194</v>
      </c>
      <c r="AB412" s="4"/>
      <c r="AC412" s="4">
        <v>307062</v>
      </c>
      <c r="AD412" s="4">
        <v>372366</v>
      </c>
      <c r="AE412" s="18">
        <v>259431</v>
      </c>
      <c r="AH412" s="24">
        <f t="shared" si="16"/>
        <v>1.256830280849944E-4</v>
      </c>
      <c r="AI412" s="24"/>
      <c r="AJ412" s="24"/>
      <c r="AK412" s="24">
        <f t="shared" si="17"/>
        <v>0.20889562157182448</v>
      </c>
    </row>
    <row r="413" spans="23:37" ht="15" customHeight="1" x14ac:dyDescent="0.25">
      <c r="W413" s="34" t="s">
        <v>1015</v>
      </c>
      <c r="X413" s="31" t="s">
        <v>1016</v>
      </c>
      <c r="Y413" s="3">
        <v>67491</v>
      </c>
      <c r="Z413" s="3">
        <v>60357</v>
      </c>
      <c r="AA413" s="3">
        <v>54161</v>
      </c>
      <c r="AB413" s="3"/>
      <c r="AC413" s="3">
        <v>104379</v>
      </c>
      <c r="AD413" s="3">
        <v>89879</v>
      </c>
      <c r="AE413" s="26">
        <v>79488</v>
      </c>
      <c r="AH413" s="24">
        <f t="shared" si="16"/>
        <v>1.2560649673601102E-4</v>
      </c>
      <c r="AI413" s="24"/>
      <c r="AJ413" s="24"/>
      <c r="AK413" s="24">
        <f t="shared" si="17"/>
        <v>0.68137328904991945</v>
      </c>
    </row>
    <row r="414" spans="23:37" ht="15" customHeight="1" x14ac:dyDescent="0.25">
      <c r="W414" s="33" t="s">
        <v>1017</v>
      </c>
      <c r="X414" s="30" t="s">
        <v>1018</v>
      </c>
      <c r="Y414" s="4">
        <v>34673</v>
      </c>
      <c r="Z414" s="4">
        <v>70000</v>
      </c>
      <c r="AA414" s="4">
        <v>53941</v>
      </c>
      <c r="AB414" s="4"/>
      <c r="AC414" s="4">
        <v>36463</v>
      </c>
      <c r="AD414" s="4">
        <v>77605</v>
      </c>
      <c r="AE414" s="18">
        <v>98353</v>
      </c>
      <c r="AH414" s="24">
        <f t="shared" si="16"/>
        <v>1.2509628774278855E-4</v>
      </c>
      <c r="AI414" s="24"/>
      <c r="AJ414" s="24"/>
      <c r="AK414" s="24">
        <f t="shared" si="17"/>
        <v>0.54844285380212088</v>
      </c>
    </row>
    <row r="415" spans="23:37" ht="15" customHeight="1" x14ac:dyDescent="0.25">
      <c r="W415" s="34" t="s">
        <v>1019</v>
      </c>
      <c r="X415" s="31" t="s">
        <v>1020</v>
      </c>
      <c r="Y415" s="3">
        <v>38474</v>
      </c>
      <c r="Z415" s="3">
        <v>47249</v>
      </c>
      <c r="AA415" s="3">
        <v>53244</v>
      </c>
      <c r="AB415" s="3"/>
      <c r="AC415" s="3">
        <v>357477</v>
      </c>
      <c r="AD415" s="3">
        <v>384276</v>
      </c>
      <c r="AE415" s="26">
        <v>398855</v>
      </c>
      <c r="AH415" s="24">
        <f t="shared" si="16"/>
        <v>1.2347985288698826E-4</v>
      </c>
      <c r="AI415" s="24"/>
      <c r="AJ415" s="24"/>
      <c r="AK415" s="24">
        <f t="shared" si="17"/>
        <v>0.13349212119692619</v>
      </c>
    </row>
    <row r="416" spans="23:37" ht="15" customHeight="1" x14ac:dyDescent="0.25">
      <c r="W416" s="33" t="s">
        <v>1021</v>
      </c>
      <c r="X416" s="30" t="s">
        <v>1022</v>
      </c>
      <c r="Y416" s="4">
        <v>26638</v>
      </c>
      <c r="Z416" s="4">
        <v>42769</v>
      </c>
      <c r="AA416" s="4">
        <v>52633</v>
      </c>
      <c r="AB416" s="4"/>
      <c r="AC416" s="4">
        <v>1061494</v>
      </c>
      <c r="AD416" s="4">
        <v>1160956</v>
      </c>
      <c r="AE416" s="18">
        <v>1229471</v>
      </c>
      <c r="AH416" s="24">
        <f t="shared" si="16"/>
        <v>1.2206286336490219E-4</v>
      </c>
      <c r="AI416" s="24"/>
      <c r="AJ416" s="24"/>
      <c r="AK416" s="24">
        <f t="shared" si="17"/>
        <v>4.2809468462452552E-2</v>
      </c>
    </row>
    <row r="417" spans="23:37" ht="15" customHeight="1" x14ac:dyDescent="0.25">
      <c r="W417" s="34" t="s">
        <v>1023</v>
      </c>
      <c r="X417" s="31" t="s">
        <v>1024</v>
      </c>
      <c r="Y417" s="3">
        <v>66266</v>
      </c>
      <c r="Z417" s="3">
        <v>59189</v>
      </c>
      <c r="AA417" s="3">
        <v>51961</v>
      </c>
      <c r="AB417" s="3"/>
      <c r="AC417" s="3">
        <v>908134</v>
      </c>
      <c r="AD417" s="3">
        <v>1041307</v>
      </c>
      <c r="AE417" s="26">
        <v>784969</v>
      </c>
      <c r="AH417" s="24">
        <f t="shared" si="16"/>
        <v>1.2050440680378628E-4</v>
      </c>
      <c r="AI417" s="24"/>
      <c r="AJ417" s="24"/>
      <c r="AK417" s="24">
        <f t="shared" si="17"/>
        <v>6.6194970756806956E-2</v>
      </c>
    </row>
    <row r="418" spans="23:37" ht="15" customHeight="1" x14ac:dyDescent="0.25">
      <c r="W418" s="33" t="s">
        <v>1025</v>
      </c>
      <c r="X418" s="30" t="s">
        <v>1026</v>
      </c>
      <c r="Y418" s="4">
        <v>34917</v>
      </c>
      <c r="Z418" s="4">
        <v>52711</v>
      </c>
      <c r="AA418" s="4">
        <v>51007</v>
      </c>
      <c r="AB418" s="4"/>
      <c r="AC418" s="4">
        <v>234307</v>
      </c>
      <c r="AD418" s="4">
        <v>293220</v>
      </c>
      <c r="AE418" s="18">
        <v>264644</v>
      </c>
      <c r="AH418" s="24">
        <f t="shared" si="16"/>
        <v>1.1829195507863064E-4</v>
      </c>
      <c r="AI418" s="24"/>
      <c r="AJ418" s="24"/>
      <c r="AK418" s="24">
        <f t="shared" si="17"/>
        <v>0.19273816901195567</v>
      </c>
    </row>
    <row r="419" spans="23:37" ht="15" customHeight="1" x14ac:dyDescent="0.25">
      <c r="W419" s="34" t="s">
        <v>1027</v>
      </c>
      <c r="X419" s="31" t="s">
        <v>1028</v>
      </c>
      <c r="Y419" s="3">
        <v>58607</v>
      </c>
      <c r="Z419" s="3">
        <v>53757</v>
      </c>
      <c r="AA419" s="3">
        <v>50684</v>
      </c>
      <c r="AB419" s="3"/>
      <c r="AC419" s="3">
        <v>753243</v>
      </c>
      <c r="AD419" s="3">
        <v>797996</v>
      </c>
      <c r="AE419" s="26">
        <v>758386</v>
      </c>
      <c r="AH419" s="24">
        <f t="shared" si="16"/>
        <v>1.1754287551130855E-4</v>
      </c>
      <c r="AI419" s="24"/>
      <c r="AJ419" s="24"/>
      <c r="AK419" s="24">
        <f t="shared" si="17"/>
        <v>6.6831402478421273E-2</v>
      </c>
    </row>
    <row r="420" spans="23:37" ht="15" customHeight="1" x14ac:dyDescent="0.25">
      <c r="W420" s="33" t="s">
        <v>1029</v>
      </c>
      <c r="X420" s="30" t="s">
        <v>1030</v>
      </c>
      <c r="Y420" s="4">
        <v>44342</v>
      </c>
      <c r="Z420" s="4">
        <v>48133</v>
      </c>
      <c r="AA420" s="4">
        <v>50236</v>
      </c>
      <c r="AB420" s="4"/>
      <c r="AC420" s="4">
        <v>117726</v>
      </c>
      <c r="AD420" s="4">
        <v>127543</v>
      </c>
      <c r="AE420" s="18">
        <v>136676</v>
      </c>
      <c r="AH420" s="24">
        <f t="shared" si="16"/>
        <v>1.165039044705646E-4</v>
      </c>
      <c r="AI420" s="24"/>
      <c r="AJ420" s="24"/>
      <c r="AK420" s="24">
        <f t="shared" si="17"/>
        <v>0.36755538646141239</v>
      </c>
    </row>
    <row r="421" spans="23:37" ht="15" customHeight="1" x14ac:dyDescent="0.25">
      <c r="W421" s="34" t="s">
        <v>1031</v>
      </c>
      <c r="X421" s="31" t="s">
        <v>1032</v>
      </c>
      <c r="Y421" s="3">
        <v>45332</v>
      </c>
      <c r="Z421" s="3">
        <v>59449</v>
      </c>
      <c r="AA421" s="3">
        <v>49689</v>
      </c>
      <c r="AB421" s="3"/>
      <c r="AC421" s="3">
        <v>250088</v>
      </c>
      <c r="AD421" s="3">
        <v>346647</v>
      </c>
      <c r="AE421" s="26">
        <v>356524</v>
      </c>
      <c r="AH421" s="24">
        <f t="shared" si="16"/>
        <v>1.1523533938287054E-4</v>
      </c>
      <c r="AI421" s="24"/>
      <c r="AJ421" s="24"/>
      <c r="AK421" s="24">
        <f t="shared" si="17"/>
        <v>0.13937070155164868</v>
      </c>
    </row>
    <row r="422" spans="23:37" ht="15" customHeight="1" x14ac:dyDescent="0.25">
      <c r="W422" s="33" t="s">
        <v>1033</v>
      </c>
      <c r="X422" s="30" t="s">
        <v>1034</v>
      </c>
      <c r="Y422" s="4">
        <v>57261</v>
      </c>
      <c r="Z422" s="4">
        <v>52153</v>
      </c>
      <c r="AA422" s="4">
        <v>49291</v>
      </c>
      <c r="AB422" s="4"/>
      <c r="AC422" s="4">
        <v>982641</v>
      </c>
      <c r="AD422" s="4">
        <v>1181740</v>
      </c>
      <c r="AE422" s="18">
        <v>911264</v>
      </c>
      <c r="AH422" s="24">
        <f t="shared" si="16"/>
        <v>1.1431232493149534E-4</v>
      </c>
      <c r="AI422" s="24"/>
      <c r="AJ422" s="24"/>
      <c r="AK422" s="24">
        <f t="shared" si="17"/>
        <v>5.4090801348456646E-2</v>
      </c>
    </row>
    <row r="423" spans="23:37" ht="15" customHeight="1" x14ac:dyDescent="0.25">
      <c r="W423" s="34" t="s">
        <v>1035</v>
      </c>
      <c r="X423" s="31" t="s">
        <v>1036</v>
      </c>
      <c r="Y423" s="3">
        <v>46804</v>
      </c>
      <c r="Z423" s="3">
        <v>45590</v>
      </c>
      <c r="AA423" s="3">
        <v>49231</v>
      </c>
      <c r="AB423" s="3"/>
      <c r="AC423" s="3">
        <v>170374</v>
      </c>
      <c r="AD423" s="3">
        <v>187858</v>
      </c>
      <c r="AE423" s="26">
        <v>168321</v>
      </c>
      <c r="AH423" s="24">
        <f t="shared" si="16"/>
        <v>1.1417317702425285E-4</v>
      </c>
      <c r="AI423" s="24"/>
      <c r="AJ423" s="24"/>
      <c r="AK423" s="24">
        <f t="shared" si="17"/>
        <v>0.29248281557262612</v>
      </c>
    </row>
    <row r="424" spans="23:37" ht="15" customHeight="1" x14ac:dyDescent="0.25">
      <c r="W424" s="33" t="s">
        <v>1037</v>
      </c>
      <c r="X424" s="30" t="s">
        <v>1038</v>
      </c>
      <c r="Y424" s="4">
        <v>39550</v>
      </c>
      <c r="Z424" s="4">
        <v>51858</v>
      </c>
      <c r="AA424" s="4">
        <v>48966</v>
      </c>
      <c r="AB424" s="4"/>
      <c r="AC424" s="4">
        <v>316020</v>
      </c>
      <c r="AD424" s="4">
        <v>372540</v>
      </c>
      <c r="AE424" s="18">
        <v>409176</v>
      </c>
      <c r="AH424" s="24">
        <f t="shared" si="16"/>
        <v>1.135586071005985E-4</v>
      </c>
      <c r="AI424" s="24"/>
      <c r="AJ424" s="24"/>
      <c r="AK424" s="24">
        <f t="shared" si="17"/>
        <v>0.11966977535339315</v>
      </c>
    </row>
    <row r="425" spans="23:37" ht="15" customHeight="1" x14ac:dyDescent="0.25">
      <c r="W425" s="34" t="s">
        <v>1039</v>
      </c>
      <c r="X425" s="31" t="s">
        <v>1040</v>
      </c>
      <c r="Y425" s="3">
        <v>61047</v>
      </c>
      <c r="Z425" s="3">
        <v>46494</v>
      </c>
      <c r="AA425" s="3">
        <v>48513</v>
      </c>
      <c r="AB425" s="3"/>
      <c r="AC425" s="3">
        <v>191716</v>
      </c>
      <c r="AD425" s="3">
        <v>191810</v>
      </c>
      <c r="AE425" s="26">
        <v>224680</v>
      </c>
      <c r="AH425" s="24">
        <f t="shared" si="16"/>
        <v>1.1250804040091768E-4</v>
      </c>
      <c r="AI425" s="24"/>
      <c r="AJ425" s="24"/>
      <c r="AK425" s="24">
        <f t="shared" si="17"/>
        <v>0.21592042015310664</v>
      </c>
    </row>
    <row r="426" spans="23:37" ht="15" customHeight="1" x14ac:dyDescent="0.25">
      <c r="W426" s="33" t="s">
        <v>1041</v>
      </c>
      <c r="X426" s="30" t="s">
        <v>1042</v>
      </c>
      <c r="Y426" s="4">
        <v>52894</v>
      </c>
      <c r="Z426" s="4">
        <v>54879</v>
      </c>
      <c r="AA426" s="4">
        <v>48307</v>
      </c>
      <c r="AB426" s="4"/>
      <c r="AC426" s="4">
        <v>15520940</v>
      </c>
      <c r="AD426" s="4">
        <v>18009894</v>
      </c>
      <c r="AE426" s="18">
        <v>13355568</v>
      </c>
      <c r="AH426" s="24">
        <f t="shared" si="16"/>
        <v>1.1203029925271845E-4</v>
      </c>
      <c r="AI426" s="24"/>
      <c r="AJ426" s="24"/>
      <c r="AK426" s="24">
        <f t="shared" si="17"/>
        <v>3.6169933019696353E-3</v>
      </c>
    </row>
    <row r="427" spans="23:37" ht="15" customHeight="1" x14ac:dyDescent="0.25">
      <c r="W427" s="34" t="s">
        <v>1043</v>
      </c>
      <c r="X427" s="31" t="s">
        <v>1044</v>
      </c>
      <c r="Y427" s="3">
        <v>49679</v>
      </c>
      <c r="Z427" s="3">
        <v>135231</v>
      </c>
      <c r="AA427" s="3">
        <v>47670</v>
      </c>
      <c r="AB427" s="3"/>
      <c r="AC427" s="3">
        <v>3418108</v>
      </c>
      <c r="AD427" s="3">
        <v>3139362</v>
      </c>
      <c r="AE427" s="26">
        <v>2242213</v>
      </c>
      <c r="AH427" s="24">
        <f t="shared" si="16"/>
        <v>1.1055301230416066E-4</v>
      </c>
      <c r="AI427" s="24"/>
      <c r="AJ427" s="24"/>
      <c r="AK427" s="24">
        <f t="shared" si="17"/>
        <v>2.1260246015878063E-2</v>
      </c>
    </row>
    <row r="428" spans="23:37" ht="15" customHeight="1" x14ac:dyDescent="0.25">
      <c r="W428" s="33" t="s">
        <v>1045</v>
      </c>
      <c r="X428" s="30" t="s">
        <v>1046</v>
      </c>
      <c r="Y428" s="4">
        <v>34653</v>
      </c>
      <c r="Z428" s="4">
        <v>47037</v>
      </c>
      <c r="AA428" s="4">
        <v>47218</v>
      </c>
      <c r="AB428" s="4"/>
      <c r="AC428" s="4">
        <v>134997</v>
      </c>
      <c r="AD428" s="4">
        <v>168303</v>
      </c>
      <c r="AE428" s="18">
        <v>200097</v>
      </c>
      <c r="AH428" s="24">
        <f t="shared" si="16"/>
        <v>1.095047647362672E-4</v>
      </c>
      <c r="AI428" s="24"/>
      <c r="AJ428" s="24"/>
      <c r="AK428" s="24">
        <f t="shared" si="17"/>
        <v>0.2359755518573492</v>
      </c>
    </row>
    <row r="429" spans="23:37" ht="15" customHeight="1" x14ac:dyDescent="0.25">
      <c r="W429" s="34" t="s">
        <v>1047</v>
      </c>
      <c r="X429" s="31" t="s">
        <v>1048</v>
      </c>
      <c r="Y429" s="3">
        <v>34155</v>
      </c>
      <c r="Z429" s="3">
        <v>52508</v>
      </c>
      <c r="AA429" s="3">
        <v>46931</v>
      </c>
      <c r="AB429" s="3"/>
      <c r="AC429" s="3">
        <v>12431524</v>
      </c>
      <c r="AD429" s="3">
        <v>14787035</v>
      </c>
      <c r="AE429" s="26">
        <v>13517101</v>
      </c>
      <c r="AH429" s="24">
        <f t="shared" si="16"/>
        <v>1.0883917391329062E-4</v>
      </c>
      <c r="AI429" s="24"/>
      <c r="AJ429" s="24"/>
      <c r="AK429" s="24">
        <f t="shared" si="17"/>
        <v>3.4719722816305065E-3</v>
      </c>
    </row>
    <row r="430" spans="23:37" ht="15" customHeight="1" x14ac:dyDescent="0.25">
      <c r="W430" s="33" t="s">
        <v>1049</v>
      </c>
      <c r="X430" s="30" t="s">
        <v>1050</v>
      </c>
      <c r="Y430" s="4">
        <v>35013</v>
      </c>
      <c r="Z430" s="4">
        <v>29759</v>
      </c>
      <c r="AA430" s="4">
        <v>46913</v>
      </c>
      <c r="AB430" s="4"/>
      <c r="AC430" s="4">
        <v>9114039</v>
      </c>
      <c r="AD430" s="4">
        <v>8280945</v>
      </c>
      <c r="AE430" s="18">
        <v>6530780</v>
      </c>
      <c r="AH430" s="24">
        <f t="shared" si="16"/>
        <v>1.0879742954111787E-4</v>
      </c>
      <c r="AI430" s="24"/>
      <c r="AJ430" s="24"/>
      <c r="AK430" s="24">
        <f t="shared" si="17"/>
        <v>7.1833686022190306E-3</v>
      </c>
    </row>
    <row r="431" spans="23:37" ht="15" customHeight="1" x14ac:dyDescent="0.25">
      <c r="W431" s="34" t="s">
        <v>1051</v>
      </c>
      <c r="X431" s="31" t="s">
        <v>1052</v>
      </c>
      <c r="Y431" s="3">
        <v>36592</v>
      </c>
      <c r="Z431" s="3">
        <v>41624</v>
      </c>
      <c r="AA431" s="3">
        <v>46144</v>
      </c>
      <c r="AB431" s="3"/>
      <c r="AC431" s="3">
        <v>272561</v>
      </c>
      <c r="AD431" s="3">
        <v>411568</v>
      </c>
      <c r="AE431" s="26">
        <v>292004</v>
      </c>
      <c r="AH431" s="24">
        <f t="shared" si="16"/>
        <v>1.0701401719662658E-4</v>
      </c>
      <c r="AI431" s="24"/>
      <c r="AJ431" s="24"/>
      <c r="AK431" s="24">
        <f t="shared" si="17"/>
        <v>0.15802523253106121</v>
      </c>
    </row>
    <row r="432" spans="23:37" ht="15" customHeight="1" x14ac:dyDescent="0.25">
      <c r="W432" s="33" t="s">
        <v>1053</v>
      </c>
      <c r="X432" s="30" t="s">
        <v>1054</v>
      </c>
      <c r="Y432" s="4">
        <v>25707</v>
      </c>
      <c r="Z432" s="4">
        <v>46517</v>
      </c>
      <c r="AA432" s="4">
        <v>45469</v>
      </c>
      <c r="AB432" s="4"/>
      <c r="AC432" s="4">
        <v>8776575</v>
      </c>
      <c r="AD432" s="4">
        <v>11836177</v>
      </c>
      <c r="AE432" s="18">
        <v>11021983</v>
      </c>
      <c r="AH432" s="24">
        <f t="shared" si="16"/>
        <v>1.0544860324014855E-4</v>
      </c>
      <c r="AI432" s="24"/>
      <c r="AJ432" s="24"/>
      <c r="AK432" s="24">
        <f t="shared" si="17"/>
        <v>4.1253012275558765E-3</v>
      </c>
    </row>
    <row r="433" spans="23:37" ht="15" customHeight="1" x14ac:dyDescent="0.25">
      <c r="W433" s="34" t="s">
        <v>1055</v>
      </c>
      <c r="X433" s="31" t="s">
        <v>1056</v>
      </c>
      <c r="Y433" s="3">
        <v>40090</v>
      </c>
      <c r="Z433" s="3">
        <v>103824</v>
      </c>
      <c r="AA433" s="3">
        <v>45349</v>
      </c>
      <c r="AB433" s="3"/>
      <c r="AC433" s="3">
        <v>42489</v>
      </c>
      <c r="AD433" s="3">
        <v>105680</v>
      </c>
      <c r="AE433" s="26">
        <v>47032</v>
      </c>
      <c r="AH433" s="24">
        <f t="shared" si="16"/>
        <v>1.0517030742566355E-4</v>
      </c>
      <c r="AI433" s="24"/>
      <c r="AJ433" s="24"/>
      <c r="AK433" s="24">
        <f t="shared" si="17"/>
        <v>0.9642158530362307</v>
      </c>
    </row>
    <row r="434" spans="23:37" ht="15" customHeight="1" x14ac:dyDescent="0.25">
      <c r="W434" s="33" t="s">
        <v>1057</v>
      </c>
      <c r="X434" s="30" t="s">
        <v>1058</v>
      </c>
      <c r="Y434" s="4">
        <v>32864</v>
      </c>
      <c r="Z434" s="4">
        <v>44645</v>
      </c>
      <c r="AA434" s="4">
        <v>45216</v>
      </c>
      <c r="AB434" s="4"/>
      <c r="AC434" s="4">
        <v>9022689</v>
      </c>
      <c r="AD434" s="4">
        <v>12189220</v>
      </c>
      <c r="AE434" s="18">
        <v>10048247</v>
      </c>
      <c r="AH434" s="24">
        <f t="shared" si="16"/>
        <v>1.048618628979427E-4</v>
      </c>
      <c r="AI434" s="24"/>
      <c r="AJ434" s="24"/>
      <c r="AK434" s="24">
        <f t="shared" si="17"/>
        <v>4.4998893836905082E-3</v>
      </c>
    </row>
    <row r="435" spans="23:37" ht="15" customHeight="1" x14ac:dyDescent="0.25">
      <c r="W435" s="34" t="s">
        <v>1059</v>
      </c>
      <c r="X435" s="31" t="s">
        <v>1060</v>
      </c>
      <c r="Y435" s="3">
        <v>26646</v>
      </c>
      <c r="Z435" s="3">
        <v>29940</v>
      </c>
      <c r="AA435" s="3">
        <v>44882</v>
      </c>
      <c r="AB435" s="3"/>
      <c r="AC435" s="3">
        <v>363288</v>
      </c>
      <c r="AD435" s="3">
        <v>470839</v>
      </c>
      <c r="AE435" s="26">
        <v>551133</v>
      </c>
      <c r="AH435" s="24">
        <f t="shared" si="16"/>
        <v>1.0408727288095948E-4</v>
      </c>
      <c r="AI435" s="24"/>
      <c r="AJ435" s="24"/>
      <c r="AK435" s="24">
        <f t="shared" si="17"/>
        <v>8.1435878454021074E-2</v>
      </c>
    </row>
    <row r="436" spans="23:37" ht="15" customHeight="1" x14ac:dyDescent="0.25">
      <c r="W436" s="33" t="s">
        <v>1061</v>
      </c>
      <c r="X436" s="30" t="s">
        <v>1062</v>
      </c>
      <c r="Y436" s="4">
        <v>35636</v>
      </c>
      <c r="Z436" s="4">
        <v>43929</v>
      </c>
      <c r="AA436" s="4">
        <v>44067</v>
      </c>
      <c r="AB436" s="4"/>
      <c r="AC436" s="4">
        <v>79273</v>
      </c>
      <c r="AD436" s="4">
        <v>123393</v>
      </c>
      <c r="AE436" s="18">
        <v>110146</v>
      </c>
      <c r="AH436" s="24">
        <f t="shared" si="16"/>
        <v>1.0219718047424896E-4</v>
      </c>
      <c r="AI436" s="24"/>
      <c r="AJ436" s="24"/>
      <c r="AK436" s="24">
        <f t="shared" si="17"/>
        <v>0.40007807818713342</v>
      </c>
    </row>
    <row r="437" spans="23:37" ht="15" customHeight="1" x14ac:dyDescent="0.25">
      <c r="W437" s="34" t="s">
        <v>1063</v>
      </c>
      <c r="X437" s="31" t="s">
        <v>1064</v>
      </c>
      <c r="Y437" s="3">
        <v>40162</v>
      </c>
      <c r="Z437" s="3">
        <v>43835</v>
      </c>
      <c r="AA437" s="3">
        <v>44037</v>
      </c>
      <c r="AB437" s="3"/>
      <c r="AC437" s="3">
        <v>40164</v>
      </c>
      <c r="AD437" s="3">
        <v>43838</v>
      </c>
      <c r="AE437" s="26">
        <v>44037</v>
      </c>
      <c r="AH437" s="24">
        <f t="shared" si="16"/>
        <v>1.021276065206277E-4</v>
      </c>
      <c r="AI437" s="24"/>
      <c r="AJ437" s="24"/>
      <c r="AK437" s="24">
        <f t="shared" si="17"/>
        <v>1</v>
      </c>
    </row>
    <row r="438" spans="23:37" ht="15" customHeight="1" x14ac:dyDescent="0.25">
      <c r="W438" s="33" t="s">
        <v>1065</v>
      </c>
      <c r="X438" s="30" t="s">
        <v>1066</v>
      </c>
      <c r="Y438" s="4">
        <v>31578</v>
      </c>
      <c r="Z438" s="4">
        <v>38574</v>
      </c>
      <c r="AA438" s="4">
        <v>43953</v>
      </c>
      <c r="AB438" s="4"/>
      <c r="AC438" s="4">
        <v>150377</v>
      </c>
      <c r="AD438" s="4">
        <v>201127</v>
      </c>
      <c r="AE438" s="18">
        <v>254381</v>
      </c>
      <c r="AH438" s="24">
        <f t="shared" si="16"/>
        <v>1.0193279945048822E-4</v>
      </c>
      <c r="AI438" s="24"/>
      <c r="AJ438" s="24"/>
      <c r="AK438" s="24">
        <f t="shared" si="17"/>
        <v>0.17278413089027875</v>
      </c>
    </row>
    <row r="439" spans="23:37" ht="15" customHeight="1" x14ac:dyDescent="0.25">
      <c r="W439" s="34" t="s">
        <v>1067</v>
      </c>
      <c r="X439" s="31" t="s">
        <v>1068</v>
      </c>
      <c r="Y439" s="3">
        <v>50268</v>
      </c>
      <c r="Z439" s="3">
        <v>48909</v>
      </c>
      <c r="AA439" s="3">
        <v>43776</v>
      </c>
      <c r="AB439" s="3"/>
      <c r="AC439" s="3">
        <v>332496</v>
      </c>
      <c r="AD439" s="3">
        <v>322632</v>
      </c>
      <c r="AE439" s="26">
        <v>431645</v>
      </c>
      <c r="AH439" s="24">
        <f t="shared" si="16"/>
        <v>1.0152231312412286E-4</v>
      </c>
      <c r="AI439" s="24"/>
      <c r="AJ439" s="24"/>
      <c r="AK439" s="24">
        <f t="shared" si="17"/>
        <v>0.10141667342376258</v>
      </c>
    </row>
    <row r="440" spans="23:37" ht="15" customHeight="1" x14ac:dyDescent="0.25">
      <c r="W440" s="33" t="s">
        <v>1069</v>
      </c>
      <c r="X440" s="30" t="s">
        <v>1070</v>
      </c>
      <c r="Y440" s="4">
        <v>44618</v>
      </c>
      <c r="Z440" s="4">
        <v>46815</v>
      </c>
      <c r="AA440" s="4">
        <v>43545</v>
      </c>
      <c r="AB440" s="4"/>
      <c r="AC440" s="4">
        <v>454473</v>
      </c>
      <c r="AD440" s="4">
        <v>537580</v>
      </c>
      <c r="AE440" s="18">
        <v>316499</v>
      </c>
      <c r="AH440" s="24">
        <f t="shared" si="16"/>
        <v>1.0098659368123926E-4</v>
      </c>
      <c r="AI440" s="24"/>
      <c r="AJ440" s="24"/>
      <c r="AK440" s="24">
        <f t="shared" si="17"/>
        <v>0.1375833730912262</v>
      </c>
    </row>
    <row r="441" spans="23:37" ht="15" customHeight="1" x14ac:dyDescent="0.25">
      <c r="W441" s="34" t="s">
        <v>1071</v>
      </c>
      <c r="X441" s="31" t="s">
        <v>1072</v>
      </c>
      <c r="Y441" s="3">
        <v>36782</v>
      </c>
      <c r="Z441" s="3">
        <v>41048</v>
      </c>
      <c r="AA441" s="3">
        <v>43522</v>
      </c>
      <c r="AB441" s="3"/>
      <c r="AC441" s="3">
        <v>244173</v>
      </c>
      <c r="AD441" s="3">
        <v>297311</v>
      </c>
      <c r="AE441" s="26">
        <v>269573</v>
      </c>
      <c r="AH441" s="24">
        <f t="shared" si="16"/>
        <v>1.0093325365012965E-4</v>
      </c>
      <c r="AI441" s="24"/>
      <c r="AJ441" s="24"/>
      <c r="AK441" s="24">
        <f t="shared" si="17"/>
        <v>0.16144791948748577</v>
      </c>
    </row>
    <row r="442" spans="23:37" ht="15" customHeight="1" x14ac:dyDescent="0.25">
      <c r="W442" s="33" t="s">
        <v>1073</v>
      </c>
      <c r="X442" s="30" t="s">
        <v>1074</v>
      </c>
      <c r="Y442" s="4">
        <v>44009</v>
      </c>
      <c r="Z442" s="4">
        <v>53339</v>
      </c>
      <c r="AA442" s="4">
        <v>43506</v>
      </c>
      <c r="AB442" s="4"/>
      <c r="AC442" s="4">
        <v>498791</v>
      </c>
      <c r="AD442" s="4">
        <v>586197</v>
      </c>
      <c r="AE442" s="18">
        <v>429072</v>
      </c>
      <c r="AH442" s="24">
        <f t="shared" si="16"/>
        <v>1.0089614754153165E-4</v>
      </c>
      <c r="AI442" s="24"/>
      <c r="AJ442" s="24"/>
      <c r="AK442" s="24">
        <f t="shared" si="17"/>
        <v>0.10139556997427006</v>
      </c>
    </row>
    <row r="443" spans="23:37" ht="15" customHeight="1" x14ac:dyDescent="0.25">
      <c r="W443" s="34" t="s">
        <v>1075</v>
      </c>
      <c r="X443" s="31" t="s">
        <v>1076</v>
      </c>
      <c r="Y443" s="3">
        <v>34774</v>
      </c>
      <c r="Z443" s="3">
        <v>42590</v>
      </c>
      <c r="AA443" s="3">
        <v>42944</v>
      </c>
      <c r="AB443" s="3"/>
      <c r="AC443" s="3">
        <v>1621190</v>
      </c>
      <c r="AD443" s="3">
        <v>1694296</v>
      </c>
      <c r="AE443" s="26">
        <v>1432612</v>
      </c>
      <c r="AH443" s="24">
        <f t="shared" si="16"/>
        <v>9.9592795477026959E-5</v>
      </c>
      <c r="AI443" s="24"/>
      <c r="AJ443" s="24"/>
      <c r="AK443" s="24">
        <f t="shared" si="17"/>
        <v>2.9976015836807174E-2</v>
      </c>
    </row>
    <row r="444" spans="23:37" ht="15" customHeight="1" x14ac:dyDescent="0.25">
      <c r="W444" s="33" t="s">
        <v>1077</v>
      </c>
      <c r="X444" s="30" t="s">
        <v>1078</v>
      </c>
      <c r="Y444" s="4">
        <v>51139</v>
      </c>
      <c r="Z444" s="4">
        <v>58659</v>
      </c>
      <c r="AA444" s="4">
        <v>42799</v>
      </c>
      <c r="AB444" s="4"/>
      <c r="AC444" s="4">
        <v>2053068</v>
      </c>
      <c r="AD444" s="4">
        <v>2756230</v>
      </c>
      <c r="AE444" s="18">
        <v>2185718</v>
      </c>
      <c r="AH444" s="24">
        <f t="shared" si="16"/>
        <v>9.9256521367857605E-5</v>
      </c>
      <c r="AI444" s="24"/>
      <c r="AJ444" s="24"/>
      <c r="AK444" s="24">
        <f t="shared" si="17"/>
        <v>1.9581208554808993E-2</v>
      </c>
    </row>
    <row r="445" spans="23:37" ht="15" customHeight="1" x14ac:dyDescent="0.25">
      <c r="W445" s="34" t="s">
        <v>1079</v>
      </c>
      <c r="X445" s="31" t="s">
        <v>1080</v>
      </c>
      <c r="Y445" s="3">
        <v>19933</v>
      </c>
      <c r="Z445" s="3">
        <v>27993</v>
      </c>
      <c r="AA445" s="3">
        <v>42670</v>
      </c>
      <c r="AB445" s="3"/>
      <c r="AC445" s="3">
        <v>5937615</v>
      </c>
      <c r="AD445" s="3">
        <v>6195456</v>
      </c>
      <c r="AE445" s="26">
        <v>6274143</v>
      </c>
      <c r="AH445" s="24">
        <f t="shared" si="16"/>
        <v>9.8957353367286246E-5</v>
      </c>
      <c r="AI445" s="24"/>
      <c r="AJ445" s="24"/>
      <c r="AK445" s="24">
        <f t="shared" si="17"/>
        <v>6.8009288280487072E-3</v>
      </c>
    </row>
    <row r="446" spans="23:37" ht="15" customHeight="1" x14ac:dyDescent="0.25">
      <c r="W446" s="33" t="s">
        <v>1081</v>
      </c>
      <c r="X446" s="30" t="s">
        <v>1082</v>
      </c>
      <c r="Y446" s="4">
        <v>40618</v>
      </c>
      <c r="Z446" s="4">
        <v>43738</v>
      </c>
      <c r="AA446" s="4">
        <v>42525</v>
      </c>
      <c r="AB446" s="4"/>
      <c r="AC446" s="4">
        <v>54017</v>
      </c>
      <c r="AD446" s="4">
        <v>63167</v>
      </c>
      <c r="AE446" s="18">
        <v>66096</v>
      </c>
      <c r="AH446" s="24">
        <f t="shared" si="16"/>
        <v>9.8621079258116878E-5</v>
      </c>
      <c r="AI446" s="24"/>
      <c r="AJ446" s="24"/>
      <c r="AK446" s="24">
        <f t="shared" si="17"/>
        <v>0.64338235294117652</v>
      </c>
    </row>
    <row r="447" spans="23:37" ht="15" customHeight="1" x14ac:dyDescent="0.25">
      <c r="W447" s="34" t="s">
        <v>1083</v>
      </c>
      <c r="X447" s="31" t="s">
        <v>1084</v>
      </c>
      <c r="Y447" s="3">
        <v>37729</v>
      </c>
      <c r="Z447" s="3">
        <v>37854</v>
      </c>
      <c r="AA447" s="3">
        <v>41740</v>
      </c>
      <c r="AB447" s="3"/>
      <c r="AC447" s="3">
        <v>510372</v>
      </c>
      <c r="AD447" s="3">
        <v>569363</v>
      </c>
      <c r="AE447" s="26">
        <v>597928</v>
      </c>
      <c r="AH447" s="24">
        <f t="shared" si="16"/>
        <v>9.6800560805027601E-5</v>
      </c>
      <c r="AI447" s="24"/>
      <c r="AJ447" s="24"/>
      <c r="AK447" s="24">
        <f t="shared" si="17"/>
        <v>6.9807736048487445E-2</v>
      </c>
    </row>
    <row r="448" spans="23:37" ht="15" customHeight="1" x14ac:dyDescent="0.25">
      <c r="W448" s="33" t="s">
        <v>1085</v>
      </c>
      <c r="X448" s="30" t="s">
        <v>1086</v>
      </c>
      <c r="Y448" s="4">
        <v>23554</v>
      </c>
      <c r="Z448" s="4">
        <v>63216</v>
      </c>
      <c r="AA448" s="4">
        <v>41597</v>
      </c>
      <c r="AB448" s="4"/>
      <c r="AC448" s="4">
        <v>162114</v>
      </c>
      <c r="AD448" s="4">
        <v>324129</v>
      </c>
      <c r="AE448" s="18">
        <v>358386</v>
      </c>
      <c r="AH448" s="24">
        <f t="shared" si="16"/>
        <v>9.6468924959432992E-5</v>
      </c>
      <c r="AI448" s="24"/>
      <c r="AJ448" s="24"/>
      <c r="AK448" s="24">
        <f t="shared" si="17"/>
        <v>0.11606759192602389</v>
      </c>
    </row>
    <row r="449" spans="23:37" ht="15" customHeight="1" x14ac:dyDescent="0.25">
      <c r="W449" s="34" t="s">
        <v>1087</v>
      </c>
      <c r="X449" s="31" t="s">
        <v>1088</v>
      </c>
      <c r="Y449" s="3">
        <v>32274</v>
      </c>
      <c r="Z449" s="3">
        <v>40112</v>
      </c>
      <c r="AA449" s="3">
        <v>40963</v>
      </c>
      <c r="AB449" s="3"/>
      <c r="AC449" s="3">
        <v>4350721</v>
      </c>
      <c r="AD449" s="3">
        <v>4589624</v>
      </c>
      <c r="AE449" s="26">
        <v>4385405</v>
      </c>
      <c r="AH449" s="24">
        <f t="shared" si="16"/>
        <v>9.4998595406237322E-5</v>
      </c>
      <c r="AI449" s="24"/>
      <c r="AJ449" s="24"/>
      <c r="AK449" s="24">
        <f t="shared" si="17"/>
        <v>9.3407564409672544E-3</v>
      </c>
    </row>
    <row r="450" spans="23:37" ht="15" customHeight="1" x14ac:dyDescent="0.25">
      <c r="W450" s="33" t="s">
        <v>1089</v>
      </c>
      <c r="X450" s="30" t="s">
        <v>1090</v>
      </c>
      <c r="Y450" s="4">
        <v>45088</v>
      </c>
      <c r="Z450" s="4">
        <v>41701</v>
      </c>
      <c r="AA450" s="4">
        <v>40922</v>
      </c>
      <c r="AB450" s="4"/>
      <c r="AC450" s="4">
        <v>416717</v>
      </c>
      <c r="AD450" s="4">
        <v>443405</v>
      </c>
      <c r="AE450" s="18">
        <v>434607</v>
      </c>
      <c r="AH450" s="24">
        <f t="shared" si="16"/>
        <v>9.4903511002954953E-5</v>
      </c>
      <c r="AI450" s="24"/>
      <c r="AJ450" s="24"/>
      <c r="AK450" s="24">
        <f t="shared" si="17"/>
        <v>9.4158630670927987E-2</v>
      </c>
    </row>
    <row r="451" spans="23:37" ht="15" customHeight="1" x14ac:dyDescent="0.25">
      <c r="W451" s="34" t="s">
        <v>1091</v>
      </c>
      <c r="X451" s="31" t="s">
        <v>1092</v>
      </c>
      <c r="Y451" s="3">
        <v>32965</v>
      </c>
      <c r="Z451" s="3">
        <v>36074</v>
      </c>
      <c r="AA451" s="3">
        <v>40887</v>
      </c>
      <c r="AB451" s="3"/>
      <c r="AC451" s="3">
        <v>325815</v>
      </c>
      <c r="AD451" s="3">
        <v>450267</v>
      </c>
      <c r="AE451" s="26">
        <v>393334</v>
      </c>
      <c r="AH451" s="24">
        <f t="shared" si="16"/>
        <v>9.4822341390396822E-5</v>
      </c>
      <c r="AI451" s="24"/>
      <c r="AJ451" s="24"/>
      <c r="AK451" s="24">
        <f t="shared" si="17"/>
        <v>0.10394982381385794</v>
      </c>
    </row>
    <row r="452" spans="23:37" ht="15" customHeight="1" x14ac:dyDescent="0.25">
      <c r="W452" s="33" t="s">
        <v>1093</v>
      </c>
      <c r="X452" s="30" t="s">
        <v>1094</v>
      </c>
      <c r="Y452" s="4">
        <v>32330</v>
      </c>
      <c r="Z452" s="4">
        <v>42529</v>
      </c>
      <c r="AA452" s="4">
        <v>40442</v>
      </c>
      <c r="AB452" s="4"/>
      <c r="AC452" s="4">
        <v>437511</v>
      </c>
      <c r="AD452" s="4">
        <v>459445</v>
      </c>
      <c r="AE452" s="18">
        <v>431123</v>
      </c>
      <c r="AH452" s="24">
        <f t="shared" si="16"/>
        <v>9.3790327745015001E-5</v>
      </c>
      <c r="AI452" s="24"/>
      <c r="AJ452" s="24"/>
      <c r="AK452" s="24">
        <f t="shared" si="17"/>
        <v>9.3806175963704094E-2</v>
      </c>
    </row>
    <row r="453" spans="23:37" ht="15" customHeight="1" x14ac:dyDescent="0.25">
      <c r="W453" s="34" t="s">
        <v>1095</v>
      </c>
      <c r="X453" s="31" t="s">
        <v>1096</v>
      </c>
      <c r="Y453" s="3">
        <v>41890</v>
      </c>
      <c r="Z453" s="3">
        <v>38322</v>
      </c>
      <c r="AA453" s="3">
        <v>40348</v>
      </c>
      <c r="AB453" s="3"/>
      <c r="AC453" s="3">
        <v>111007</v>
      </c>
      <c r="AD453" s="3">
        <v>130047</v>
      </c>
      <c r="AE453" s="26">
        <v>105030</v>
      </c>
      <c r="AH453" s="24">
        <f t="shared" si="16"/>
        <v>9.3572329357001759E-5</v>
      </c>
      <c r="AI453" s="24"/>
      <c r="AJ453" s="24"/>
      <c r="AK453" s="24">
        <f t="shared" si="17"/>
        <v>0.38415690755022375</v>
      </c>
    </row>
    <row r="454" spans="23:37" ht="15" customHeight="1" x14ac:dyDescent="0.25">
      <c r="W454" s="33" t="s">
        <v>1097</v>
      </c>
      <c r="X454" s="30" t="s">
        <v>1098</v>
      </c>
      <c r="Y454" s="4">
        <v>34038</v>
      </c>
      <c r="Z454" s="4">
        <v>39783</v>
      </c>
      <c r="AA454" s="4">
        <v>39804</v>
      </c>
      <c r="AB454" s="4"/>
      <c r="AC454" s="4">
        <v>243515</v>
      </c>
      <c r="AD454" s="4">
        <v>266565</v>
      </c>
      <c r="AE454" s="18">
        <v>195924</v>
      </c>
      <c r="AH454" s="24">
        <f t="shared" ref="AH454:AH517" si="18">+AA454/$AA$4</f>
        <v>9.2310721664669824E-5</v>
      </c>
      <c r="AI454" s="24"/>
      <c r="AJ454" s="24"/>
      <c r="AK454" s="24">
        <f t="shared" ref="AK454:AK517" si="19">+AA454/AE454</f>
        <v>0.20316040913823727</v>
      </c>
    </row>
    <row r="455" spans="23:37" ht="15" customHeight="1" x14ac:dyDescent="0.25">
      <c r="W455" s="34" t="s">
        <v>1099</v>
      </c>
      <c r="X455" s="31" t="s">
        <v>1100</v>
      </c>
      <c r="Y455" s="3">
        <v>26189</v>
      </c>
      <c r="Z455" s="3">
        <v>35451</v>
      </c>
      <c r="AA455" s="3">
        <v>39581</v>
      </c>
      <c r="AB455" s="3"/>
      <c r="AC455" s="3">
        <v>2838199</v>
      </c>
      <c r="AD455" s="3">
        <v>2573698</v>
      </c>
      <c r="AE455" s="26">
        <v>2236676</v>
      </c>
      <c r="AH455" s="24">
        <f t="shared" si="18"/>
        <v>9.1793555276085224E-5</v>
      </c>
      <c r="AI455" s="24"/>
      <c r="AJ455" s="24"/>
      <c r="AK455" s="24">
        <f t="shared" si="19"/>
        <v>1.7696349404205169E-2</v>
      </c>
    </row>
    <row r="456" spans="23:37" ht="15" customHeight="1" x14ac:dyDescent="0.25">
      <c r="W456" s="33" t="s">
        <v>1101</v>
      </c>
      <c r="X456" s="30" t="s">
        <v>1102</v>
      </c>
      <c r="Y456" s="4">
        <v>41080</v>
      </c>
      <c r="Z456" s="4">
        <v>35147</v>
      </c>
      <c r="AA456" s="4">
        <v>39372</v>
      </c>
      <c r="AB456" s="4"/>
      <c r="AC456" s="4">
        <v>570910</v>
      </c>
      <c r="AD456" s="4">
        <v>846246</v>
      </c>
      <c r="AE456" s="18">
        <v>606947</v>
      </c>
      <c r="AH456" s="24">
        <f t="shared" si="18"/>
        <v>9.1308856732523873E-5</v>
      </c>
      <c r="AI456" s="24"/>
      <c r="AJ456" s="24"/>
      <c r="AK456" s="24">
        <f t="shared" si="19"/>
        <v>6.4868925952348389E-2</v>
      </c>
    </row>
    <row r="457" spans="23:37" ht="15" customHeight="1" x14ac:dyDescent="0.25">
      <c r="W457" s="34" t="s">
        <v>1103</v>
      </c>
      <c r="X457" s="31" t="s">
        <v>1104</v>
      </c>
      <c r="Y457" s="3">
        <v>24286</v>
      </c>
      <c r="Z457" s="3">
        <v>25658</v>
      </c>
      <c r="AA457" s="3">
        <v>39035</v>
      </c>
      <c r="AB457" s="3"/>
      <c r="AC457" s="3">
        <v>468120</v>
      </c>
      <c r="AD457" s="3">
        <v>448472</v>
      </c>
      <c r="AE457" s="26">
        <v>394091</v>
      </c>
      <c r="AH457" s="24">
        <f t="shared" si="18"/>
        <v>9.0527309320178543E-5</v>
      </c>
      <c r="AI457" s="24"/>
      <c r="AJ457" s="24"/>
      <c r="AK457" s="24">
        <f t="shared" si="19"/>
        <v>9.9050726862577432E-2</v>
      </c>
    </row>
    <row r="458" spans="23:37" ht="15" customHeight="1" x14ac:dyDescent="0.25">
      <c r="W458" s="33" t="s">
        <v>1105</v>
      </c>
      <c r="X458" s="30" t="s">
        <v>1106</v>
      </c>
      <c r="Y458" s="4">
        <v>46959</v>
      </c>
      <c r="Z458" s="4">
        <v>50642</v>
      </c>
      <c r="AA458" s="4">
        <v>38913</v>
      </c>
      <c r="AB458" s="4"/>
      <c r="AC458" s="4">
        <v>1178024</v>
      </c>
      <c r="AD458" s="4">
        <v>1237965</v>
      </c>
      <c r="AE458" s="18">
        <v>1119210</v>
      </c>
      <c r="AH458" s="24">
        <f t="shared" si="18"/>
        <v>9.0244375242118802E-5</v>
      </c>
      <c r="AI458" s="24"/>
      <c r="AJ458" s="24"/>
      <c r="AK458" s="24">
        <f t="shared" si="19"/>
        <v>3.4768274050446295E-2</v>
      </c>
    </row>
    <row r="459" spans="23:37" ht="15" customHeight="1" x14ac:dyDescent="0.25">
      <c r="W459" s="34" t="s">
        <v>1107</v>
      </c>
      <c r="X459" s="31" t="s">
        <v>1108</v>
      </c>
      <c r="Y459" s="3">
        <v>35841</v>
      </c>
      <c r="Z459" s="3">
        <v>30873</v>
      </c>
      <c r="AA459" s="3">
        <v>38872</v>
      </c>
      <c r="AB459" s="3"/>
      <c r="AC459" s="3">
        <v>169870</v>
      </c>
      <c r="AD459" s="3">
        <v>146702</v>
      </c>
      <c r="AE459" s="26">
        <v>214924</v>
      </c>
      <c r="AH459" s="24">
        <f t="shared" si="18"/>
        <v>9.0149290838836433E-5</v>
      </c>
      <c r="AI459" s="24"/>
      <c r="AJ459" s="24"/>
      <c r="AK459" s="24">
        <f t="shared" si="19"/>
        <v>0.18086393329735162</v>
      </c>
    </row>
    <row r="460" spans="23:37" ht="15" customHeight="1" x14ac:dyDescent="0.25">
      <c r="W460" s="33" t="s">
        <v>1109</v>
      </c>
      <c r="X460" s="30" t="s">
        <v>1110</v>
      </c>
      <c r="Y460" s="4">
        <v>56475</v>
      </c>
      <c r="Z460" s="4">
        <v>38626</v>
      </c>
      <c r="AA460" s="4">
        <v>38759</v>
      </c>
      <c r="AB460" s="4"/>
      <c r="AC460" s="4">
        <v>140575</v>
      </c>
      <c r="AD460" s="4">
        <v>163905</v>
      </c>
      <c r="AE460" s="18">
        <v>147745</v>
      </c>
      <c r="AH460" s="24">
        <f t="shared" si="18"/>
        <v>8.988722894686307E-5</v>
      </c>
      <c r="AI460" s="24"/>
      <c r="AJ460" s="24"/>
      <c r="AK460" s="24">
        <f t="shared" si="19"/>
        <v>0.26233713492842398</v>
      </c>
    </row>
    <row r="461" spans="23:37" ht="15" customHeight="1" x14ac:dyDescent="0.25">
      <c r="W461" s="34" t="s">
        <v>1111</v>
      </c>
      <c r="X461" s="31" t="s">
        <v>1112</v>
      </c>
      <c r="Y461" s="3">
        <v>25932</v>
      </c>
      <c r="Z461" s="3">
        <v>40396</v>
      </c>
      <c r="AA461" s="3">
        <v>38525</v>
      </c>
      <c r="AB461" s="3"/>
      <c r="AC461" s="3">
        <v>369424</v>
      </c>
      <c r="AD461" s="3">
        <v>453449</v>
      </c>
      <c r="AE461" s="26">
        <v>419849</v>
      </c>
      <c r="AH461" s="24">
        <f t="shared" si="18"/>
        <v>8.934455210861736E-5</v>
      </c>
      <c r="AI461" s="24"/>
      <c r="AJ461" s="24"/>
      <c r="AK461" s="24">
        <f t="shared" si="19"/>
        <v>9.1759180086173842E-2</v>
      </c>
    </row>
    <row r="462" spans="23:37" ht="15" customHeight="1" x14ac:dyDescent="0.25">
      <c r="W462" s="33" t="s">
        <v>1113</v>
      </c>
      <c r="X462" s="30" t="s">
        <v>1114</v>
      </c>
      <c r="Y462" s="4">
        <v>24929</v>
      </c>
      <c r="Z462" s="4">
        <v>32918</v>
      </c>
      <c r="AA462" s="4">
        <v>38422</v>
      </c>
      <c r="AB462" s="4"/>
      <c r="AC462" s="4">
        <v>1524678</v>
      </c>
      <c r="AD462" s="4">
        <v>2970525</v>
      </c>
      <c r="AE462" s="18">
        <v>1181953</v>
      </c>
      <c r="AH462" s="24">
        <f t="shared" si="18"/>
        <v>8.910568153451774E-5</v>
      </c>
      <c r="AI462" s="24"/>
      <c r="AJ462" s="24"/>
      <c r="AK462" s="24">
        <f t="shared" si="19"/>
        <v>3.2507214753886154E-2</v>
      </c>
    </row>
    <row r="463" spans="23:37" ht="15" customHeight="1" x14ac:dyDescent="0.25">
      <c r="W463" s="34" t="s">
        <v>1115</v>
      </c>
      <c r="X463" s="31" t="s">
        <v>1116</v>
      </c>
      <c r="Y463" s="3">
        <v>37685</v>
      </c>
      <c r="Z463" s="3">
        <v>39230</v>
      </c>
      <c r="AA463" s="3">
        <v>38306</v>
      </c>
      <c r="AB463" s="3"/>
      <c r="AC463" s="3">
        <v>119021</v>
      </c>
      <c r="AD463" s="3">
        <v>107739</v>
      </c>
      <c r="AE463" s="26">
        <v>128982</v>
      </c>
      <c r="AH463" s="24">
        <f t="shared" si="18"/>
        <v>8.8836662247182251E-5</v>
      </c>
      <c r="AI463" s="24"/>
      <c r="AJ463" s="24"/>
      <c r="AK463" s="24">
        <f t="shared" si="19"/>
        <v>0.29698717650524881</v>
      </c>
    </row>
    <row r="464" spans="23:37" ht="15" customHeight="1" x14ac:dyDescent="0.25">
      <c r="W464" s="33" t="s">
        <v>1117</v>
      </c>
      <c r="X464" s="30" t="s">
        <v>1118</v>
      </c>
      <c r="Y464" s="4">
        <v>40641</v>
      </c>
      <c r="Z464" s="4">
        <v>43873</v>
      </c>
      <c r="AA464" s="4">
        <v>38300</v>
      </c>
      <c r="AB464" s="4"/>
      <c r="AC464" s="4">
        <v>2403158</v>
      </c>
      <c r="AD464" s="4">
        <v>2998174</v>
      </c>
      <c r="AE464" s="18">
        <v>2518663</v>
      </c>
      <c r="AH464" s="24">
        <f t="shared" si="18"/>
        <v>8.8822747456457999E-5</v>
      </c>
      <c r="AI464" s="24"/>
      <c r="AJ464" s="24"/>
      <c r="AK464" s="24">
        <f t="shared" si="19"/>
        <v>1.5206480581165483E-2</v>
      </c>
    </row>
    <row r="465" spans="23:37" ht="15" customHeight="1" x14ac:dyDescent="0.25">
      <c r="W465" s="34" t="s">
        <v>1119</v>
      </c>
      <c r="X465" s="31" t="s">
        <v>1120</v>
      </c>
      <c r="Y465" s="3">
        <v>29895</v>
      </c>
      <c r="Z465" s="3">
        <v>25289</v>
      </c>
      <c r="AA465" s="3">
        <v>38035</v>
      </c>
      <c r="AB465" s="3"/>
      <c r="AC465" s="3">
        <v>321704</v>
      </c>
      <c r="AD465" s="3">
        <v>343126</v>
      </c>
      <c r="AE465" s="26">
        <v>361351</v>
      </c>
      <c r="AH465" s="24">
        <f t="shared" si="18"/>
        <v>8.8208177532803664E-5</v>
      </c>
      <c r="AI465" s="24"/>
      <c r="AJ465" s="24"/>
      <c r="AK465" s="24">
        <f t="shared" si="19"/>
        <v>0.10525776876222842</v>
      </c>
    </row>
    <row r="466" spans="23:37" ht="15" customHeight="1" x14ac:dyDescent="0.25">
      <c r="W466" s="33" t="s">
        <v>1121</v>
      </c>
      <c r="X466" s="30" t="s">
        <v>1122</v>
      </c>
      <c r="Y466" s="4">
        <v>54244</v>
      </c>
      <c r="Z466" s="4">
        <v>47335</v>
      </c>
      <c r="AA466" s="4">
        <v>37967</v>
      </c>
      <c r="AB466" s="4"/>
      <c r="AC466" s="4">
        <v>957332</v>
      </c>
      <c r="AD466" s="4">
        <v>1034738</v>
      </c>
      <c r="AE466" s="18">
        <v>818377</v>
      </c>
      <c r="AH466" s="24">
        <f t="shared" si="18"/>
        <v>8.8050476571262175E-5</v>
      </c>
      <c r="AI466" s="24"/>
      <c r="AJ466" s="24"/>
      <c r="AK466" s="24">
        <f t="shared" si="19"/>
        <v>4.6393043792775215E-2</v>
      </c>
    </row>
    <row r="467" spans="23:37" ht="15" customHeight="1" x14ac:dyDescent="0.25">
      <c r="W467" s="34" t="s">
        <v>1123</v>
      </c>
      <c r="X467" s="31" t="s">
        <v>1124</v>
      </c>
      <c r="Y467" s="3">
        <v>30056</v>
      </c>
      <c r="Z467" s="3">
        <v>32266</v>
      </c>
      <c r="AA467" s="3">
        <v>37707</v>
      </c>
      <c r="AB467" s="3"/>
      <c r="AC467" s="3">
        <v>328559</v>
      </c>
      <c r="AD467" s="3">
        <v>605448</v>
      </c>
      <c r="AE467" s="26">
        <v>454535</v>
      </c>
      <c r="AH467" s="24">
        <f t="shared" si="18"/>
        <v>8.7447502306544698E-5</v>
      </c>
      <c r="AI467" s="24"/>
      <c r="AJ467" s="24"/>
      <c r="AK467" s="24">
        <f t="shared" si="19"/>
        <v>8.2957308018084416E-2</v>
      </c>
    </row>
    <row r="468" spans="23:37" ht="15" customHeight="1" x14ac:dyDescent="0.25">
      <c r="W468" s="33" t="s">
        <v>1125</v>
      </c>
      <c r="X468" s="30" t="s">
        <v>1126</v>
      </c>
      <c r="Y468" s="4">
        <v>27953</v>
      </c>
      <c r="Z468" s="4">
        <v>31376</v>
      </c>
      <c r="AA468" s="4">
        <v>37648</v>
      </c>
      <c r="AB468" s="4"/>
      <c r="AC468" s="4">
        <v>484040</v>
      </c>
      <c r="AD468" s="4">
        <v>503158</v>
      </c>
      <c r="AE468" s="18">
        <v>484318</v>
      </c>
      <c r="AH468" s="24">
        <f t="shared" si="18"/>
        <v>8.7310673531089587E-5</v>
      </c>
      <c r="AI468" s="24"/>
      <c r="AJ468" s="24"/>
      <c r="AK468" s="24">
        <f t="shared" si="19"/>
        <v>7.773405076829687E-2</v>
      </c>
    </row>
    <row r="469" spans="23:37" ht="15" customHeight="1" x14ac:dyDescent="0.25">
      <c r="W469" s="34" t="s">
        <v>1127</v>
      </c>
      <c r="X469" s="31" t="s">
        <v>1128</v>
      </c>
      <c r="Y469" s="3">
        <v>34896</v>
      </c>
      <c r="Z469" s="3">
        <v>40009</v>
      </c>
      <c r="AA469" s="3">
        <v>37592</v>
      </c>
      <c r="AB469" s="3"/>
      <c r="AC469" s="3">
        <v>334713</v>
      </c>
      <c r="AD469" s="3">
        <v>486605</v>
      </c>
      <c r="AE469" s="26">
        <v>381970</v>
      </c>
      <c r="AH469" s="24">
        <f t="shared" si="18"/>
        <v>8.7180802150996589E-5</v>
      </c>
      <c r="AI469" s="24"/>
      <c r="AJ469" s="24"/>
      <c r="AK469" s="24">
        <f t="shared" si="19"/>
        <v>9.8416105976909182E-2</v>
      </c>
    </row>
    <row r="470" spans="23:37" ht="15" customHeight="1" x14ac:dyDescent="0.25">
      <c r="W470" s="33" t="s">
        <v>1129</v>
      </c>
      <c r="X470" s="30" t="s">
        <v>1130</v>
      </c>
      <c r="Y470" s="4">
        <v>25269</v>
      </c>
      <c r="Z470" s="4">
        <v>35922</v>
      </c>
      <c r="AA470" s="4">
        <v>37536</v>
      </c>
      <c r="AB470" s="4"/>
      <c r="AC470" s="4">
        <v>72002</v>
      </c>
      <c r="AD470" s="4">
        <v>96483</v>
      </c>
      <c r="AE470" s="18">
        <v>82904</v>
      </c>
      <c r="AH470" s="24">
        <f t="shared" si="18"/>
        <v>8.705093077090359E-5</v>
      </c>
      <c r="AI470" s="24"/>
      <c r="AJ470" s="24"/>
      <c r="AK470" s="24">
        <f t="shared" si="19"/>
        <v>0.45276464344301842</v>
      </c>
    </row>
    <row r="471" spans="23:37" ht="15" customHeight="1" x14ac:dyDescent="0.25">
      <c r="W471" s="34" t="s">
        <v>1131</v>
      </c>
      <c r="X471" s="31" t="s">
        <v>1132</v>
      </c>
      <c r="Y471" s="3">
        <v>5060</v>
      </c>
      <c r="Z471" s="3">
        <v>28938</v>
      </c>
      <c r="AA471" s="3">
        <v>37258</v>
      </c>
      <c r="AB471" s="3"/>
      <c r="AC471" s="3">
        <v>83654</v>
      </c>
      <c r="AD471" s="3">
        <v>159969</v>
      </c>
      <c r="AE471" s="26">
        <v>138908</v>
      </c>
      <c r="AH471" s="24">
        <f t="shared" si="18"/>
        <v>8.6406212134013371E-5</v>
      </c>
      <c r="AI471" s="24"/>
      <c r="AJ471" s="24"/>
      <c r="AK471" s="24">
        <f t="shared" si="19"/>
        <v>0.26822069283266625</v>
      </c>
    </row>
    <row r="472" spans="23:37" ht="15" customHeight="1" x14ac:dyDescent="0.25">
      <c r="W472" s="33" t="s">
        <v>1133</v>
      </c>
      <c r="X472" s="30" t="s">
        <v>1134</v>
      </c>
      <c r="Y472" s="4">
        <v>39696</v>
      </c>
      <c r="Z472" s="4">
        <v>33369</v>
      </c>
      <c r="AA472" s="4">
        <v>37208</v>
      </c>
      <c r="AB472" s="4"/>
      <c r="AC472" s="4">
        <v>177841</v>
      </c>
      <c r="AD472" s="4">
        <v>228699</v>
      </c>
      <c r="AE472" s="18">
        <v>256142</v>
      </c>
      <c r="AH472" s="24">
        <f t="shared" si="18"/>
        <v>8.6290255544644638E-5</v>
      </c>
      <c r="AI472" s="24"/>
      <c r="AJ472" s="24"/>
      <c r="AK472" s="24">
        <f t="shared" si="19"/>
        <v>0.14526317433298716</v>
      </c>
    </row>
    <row r="473" spans="23:37" ht="15" customHeight="1" x14ac:dyDescent="0.25">
      <c r="W473" s="34" t="s">
        <v>1135</v>
      </c>
      <c r="X473" s="31" t="s">
        <v>1136</v>
      </c>
      <c r="Y473" s="3">
        <v>27549</v>
      </c>
      <c r="Z473" s="3">
        <v>31110</v>
      </c>
      <c r="AA473" s="3">
        <v>37190</v>
      </c>
      <c r="AB473" s="3"/>
      <c r="AC473" s="3">
        <v>446210</v>
      </c>
      <c r="AD473" s="3">
        <v>478674</v>
      </c>
      <c r="AE473" s="26">
        <v>340841</v>
      </c>
      <c r="AH473" s="24">
        <f t="shared" si="18"/>
        <v>8.6248511172471883E-5</v>
      </c>
      <c r="AI473" s="24"/>
      <c r="AJ473" s="24"/>
      <c r="AK473" s="24">
        <f t="shared" si="19"/>
        <v>0.10911246006202305</v>
      </c>
    </row>
    <row r="474" spans="23:37" ht="15" customHeight="1" x14ac:dyDescent="0.25">
      <c r="W474" s="33" t="s">
        <v>1137</v>
      </c>
      <c r="X474" s="30" t="s">
        <v>1138</v>
      </c>
      <c r="Y474" s="4">
        <v>26889</v>
      </c>
      <c r="Z474" s="4">
        <v>28267</v>
      </c>
      <c r="AA474" s="4">
        <v>37077</v>
      </c>
      <c r="AB474" s="4"/>
      <c r="AC474" s="4">
        <v>582589</v>
      </c>
      <c r="AD474" s="4">
        <v>700563</v>
      </c>
      <c r="AE474" s="18">
        <v>839930</v>
      </c>
      <c r="AH474" s="24">
        <f t="shared" si="18"/>
        <v>8.5986449280498519E-5</v>
      </c>
      <c r="AI474" s="24"/>
      <c r="AJ474" s="24"/>
      <c r="AK474" s="24">
        <f t="shared" si="19"/>
        <v>4.4142964294643601E-2</v>
      </c>
    </row>
    <row r="475" spans="23:37" ht="15" customHeight="1" x14ac:dyDescent="0.25">
      <c r="W475" s="34" t="s">
        <v>1139</v>
      </c>
      <c r="X475" s="31" t="s">
        <v>1140</v>
      </c>
      <c r="Y475" s="3">
        <v>31232</v>
      </c>
      <c r="Z475" s="3">
        <v>27754</v>
      </c>
      <c r="AA475" s="3">
        <v>37023</v>
      </c>
      <c r="AB475" s="3"/>
      <c r="AC475" s="3">
        <v>281960</v>
      </c>
      <c r="AD475" s="3">
        <v>318073</v>
      </c>
      <c r="AE475" s="26">
        <v>271178</v>
      </c>
      <c r="AH475" s="24">
        <f t="shared" si="18"/>
        <v>8.586121616398028E-5</v>
      </c>
      <c r="AI475" s="24"/>
      <c r="AJ475" s="24"/>
      <c r="AK475" s="24">
        <f t="shared" si="19"/>
        <v>0.13652656188923881</v>
      </c>
    </row>
    <row r="476" spans="23:37" ht="15" customHeight="1" x14ac:dyDescent="0.25">
      <c r="W476" s="33" t="s">
        <v>1141</v>
      </c>
      <c r="X476" s="30" t="s">
        <v>1142</v>
      </c>
      <c r="Y476" s="4">
        <v>11915</v>
      </c>
      <c r="Z476" s="4">
        <v>5009</v>
      </c>
      <c r="AA476" s="4">
        <v>36730</v>
      </c>
      <c r="AB476" s="4"/>
      <c r="AC476" s="4">
        <v>37269</v>
      </c>
      <c r="AD476" s="4">
        <v>39012</v>
      </c>
      <c r="AE476" s="18">
        <v>103995</v>
      </c>
      <c r="AH476" s="24">
        <f t="shared" si="18"/>
        <v>8.5181710550279445E-5</v>
      </c>
      <c r="AI476" s="24"/>
      <c r="AJ476" s="24"/>
      <c r="AK476" s="24">
        <f t="shared" si="19"/>
        <v>0.35319005721428914</v>
      </c>
    </row>
    <row r="477" spans="23:37" ht="15" customHeight="1" x14ac:dyDescent="0.25">
      <c r="W477" s="34" t="s">
        <v>1143</v>
      </c>
      <c r="X477" s="31" t="s">
        <v>1144</v>
      </c>
      <c r="Y477" s="3">
        <v>24569</v>
      </c>
      <c r="Z477" s="3">
        <v>29325</v>
      </c>
      <c r="AA477" s="3">
        <v>36648</v>
      </c>
      <c r="AB477" s="3"/>
      <c r="AC477" s="3">
        <v>29867</v>
      </c>
      <c r="AD477" s="3">
        <v>36764</v>
      </c>
      <c r="AE477" s="26">
        <v>41689</v>
      </c>
      <c r="AH477" s="24">
        <f t="shared" si="18"/>
        <v>8.4991541743714694E-5</v>
      </c>
      <c r="AI477" s="24"/>
      <c r="AJ477" s="24"/>
      <c r="AK477" s="24">
        <f t="shared" si="19"/>
        <v>0.87908081268440119</v>
      </c>
    </row>
    <row r="478" spans="23:37" ht="15" customHeight="1" x14ac:dyDescent="0.25">
      <c r="W478" s="33" t="s">
        <v>1145</v>
      </c>
      <c r="X478" s="30" t="s">
        <v>1146</v>
      </c>
      <c r="Y478" s="4">
        <v>27428</v>
      </c>
      <c r="Z478" s="4">
        <v>33268</v>
      </c>
      <c r="AA478" s="4">
        <v>36534</v>
      </c>
      <c r="AB478" s="4"/>
      <c r="AC478" s="4">
        <v>184474</v>
      </c>
      <c r="AD478" s="4">
        <v>238635</v>
      </c>
      <c r="AE478" s="18">
        <v>238304</v>
      </c>
      <c r="AH478" s="24">
        <f t="shared" si="18"/>
        <v>8.4727160719953964E-5</v>
      </c>
      <c r="AI478" s="24"/>
      <c r="AJ478" s="24"/>
      <c r="AK478" s="24">
        <f t="shared" si="19"/>
        <v>0.15330837921310594</v>
      </c>
    </row>
    <row r="479" spans="23:37" ht="15" customHeight="1" x14ac:dyDescent="0.25">
      <c r="W479" s="34" t="s">
        <v>1147</v>
      </c>
      <c r="X479" s="31" t="s">
        <v>1148</v>
      </c>
      <c r="Y479" s="3">
        <v>99370</v>
      </c>
      <c r="Z479" s="3">
        <v>125987</v>
      </c>
      <c r="AA479" s="3">
        <v>35531</v>
      </c>
      <c r="AB479" s="3"/>
      <c r="AC479" s="3">
        <v>104935</v>
      </c>
      <c r="AD479" s="3">
        <v>126232</v>
      </c>
      <c r="AE479" s="26">
        <v>35617</v>
      </c>
      <c r="AH479" s="24">
        <f t="shared" si="18"/>
        <v>8.2401071537216959E-5</v>
      </c>
      <c r="AI479" s="24"/>
      <c r="AJ479" s="24"/>
      <c r="AK479" s="24">
        <f t="shared" si="19"/>
        <v>0.99758542269141137</v>
      </c>
    </row>
    <row r="480" spans="23:37" ht="15" customHeight="1" x14ac:dyDescent="0.25">
      <c r="W480" s="33" t="s">
        <v>1149</v>
      </c>
      <c r="X480" s="30" t="s">
        <v>1150</v>
      </c>
      <c r="Y480" s="4">
        <v>50257</v>
      </c>
      <c r="Z480" s="4">
        <v>46020</v>
      </c>
      <c r="AA480" s="4">
        <v>35421</v>
      </c>
      <c r="AB480" s="4"/>
      <c r="AC480" s="4">
        <v>332182</v>
      </c>
      <c r="AD480" s="4">
        <v>368723</v>
      </c>
      <c r="AE480" s="18">
        <v>264435</v>
      </c>
      <c r="AH480" s="24">
        <f t="shared" si="18"/>
        <v>8.2145967040605722E-5</v>
      </c>
      <c r="AI480" s="24"/>
      <c r="AJ480" s="24"/>
      <c r="AK480" s="24">
        <f t="shared" si="19"/>
        <v>0.13394974190254694</v>
      </c>
    </row>
    <row r="481" spans="23:37" ht="15" customHeight="1" x14ac:dyDescent="0.25">
      <c r="W481" s="34" t="s">
        <v>1151</v>
      </c>
      <c r="X481" s="31" t="s">
        <v>1152</v>
      </c>
      <c r="Y481" s="3">
        <v>35877</v>
      </c>
      <c r="Z481" s="3">
        <v>38526</v>
      </c>
      <c r="AA481" s="3">
        <v>34753</v>
      </c>
      <c r="AB481" s="3"/>
      <c r="AC481" s="3">
        <v>957397</v>
      </c>
      <c r="AD481" s="3">
        <v>1209470</v>
      </c>
      <c r="AE481" s="26">
        <v>820624</v>
      </c>
      <c r="AH481" s="24">
        <f t="shared" si="18"/>
        <v>8.05967870066393E-5</v>
      </c>
      <c r="AI481" s="24"/>
      <c r="AJ481" s="24"/>
      <c r="AK481" s="24">
        <f t="shared" si="19"/>
        <v>4.2349480395406425E-2</v>
      </c>
    </row>
    <row r="482" spans="23:37" ht="15" customHeight="1" x14ac:dyDescent="0.25">
      <c r="W482" s="33" t="s">
        <v>1153</v>
      </c>
      <c r="X482" s="30" t="s">
        <v>1154</v>
      </c>
      <c r="Y482" s="4">
        <v>24112</v>
      </c>
      <c r="Z482" s="4">
        <v>24638</v>
      </c>
      <c r="AA482" s="4">
        <v>34548</v>
      </c>
      <c r="AB482" s="4"/>
      <c r="AC482" s="4">
        <v>806356</v>
      </c>
      <c r="AD482" s="4">
        <v>1654367</v>
      </c>
      <c r="AE482" s="18">
        <v>2379733</v>
      </c>
      <c r="AH482" s="24">
        <f t="shared" si="18"/>
        <v>8.0121364990227441E-5</v>
      </c>
      <c r="AI482" s="24"/>
      <c r="AJ482" s="24"/>
      <c r="AK482" s="24">
        <f t="shared" si="19"/>
        <v>1.4517595041124362E-2</v>
      </c>
    </row>
    <row r="483" spans="23:37" ht="15" customHeight="1" x14ac:dyDescent="0.25">
      <c r="W483" s="34" t="s">
        <v>1155</v>
      </c>
      <c r="X483" s="31" t="s">
        <v>1156</v>
      </c>
      <c r="Y483" s="3">
        <v>22086</v>
      </c>
      <c r="Z483" s="3">
        <v>32512</v>
      </c>
      <c r="AA483" s="3">
        <v>34420</v>
      </c>
      <c r="AB483" s="3"/>
      <c r="AC483" s="3">
        <v>101642</v>
      </c>
      <c r="AD483" s="3">
        <v>98015</v>
      </c>
      <c r="AE483" s="26">
        <v>122197</v>
      </c>
      <c r="AH483" s="24">
        <f t="shared" si="18"/>
        <v>7.9824516121443462E-5</v>
      </c>
      <c r="AI483" s="24"/>
      <c r="AJ483" s="24"/>
      <c r="AK483" s="24">
        <f t="shared" si="19"/>
        <v>0.28167630956570128</v>
      </c>
    </row>
    <row r="484" spans="23:37" ht="15" customHeight="1" x14ac:dyDescent="0.25">
      <c r="W484" s="33" t="s">
        <v>1157</v>
      </c>
      <c r="X484" s="30" t="s">
        <v>1158</v>
      </c>
      <c r="Y484" s="4">
        <v>28589</v>
      </c>
      <c r="Z484" s="4">
        <v>18850</v>
      </c>
      <c r="AA484" s="4">
        <v>33895</v>
      </c>
      <c r="AB484" s="4"/>
      <c r="AC484" s="4">
        <v>421340</v>
      </c>
      <c r="AD484" s="4">
        <v>543382</v>
      </c>
      <c r="AE484" s="18">
        <v>554541</v>
      </c>
      <c r="AH484" s="24">
        <f t="shared" si="18"/>
        <v>7.8606971933071649E-5</v>
      </c>
      <c r="AI484" s="24"/>
      <c r="AJ484" s="24"/>
      <c r="AK484" s="24">
        <f t="shared" si="19"/>
        <v>6.112262213253844E-2</v>
      </c>
    </row>
    <row r="485" spans="23:37" ht="15" customHeight="1" x14ac:dyDescent="0.25">
      <c r="W485" s="34" t="s">
        <v>1159</v>
      </c>
      <c r="X485" s="31" t="s">
        <v>1160</v>
      </c>
      <c r="Y485" s="3">
        <v>17539</v>
      </c>
      <c r="Z485" s="3">
        <v>27753</v>
      </c>
      <c r="AA485" s="3">
        <v>33592</v>
      </c>
      <c r="AB485" s="3"/>
      <c r="AC485" s="3">
        <v>262082</v>
      </c>
      <c r="AD485" s="3">
        <v>377474</v>
      </c>
      <c r="AE485" s="26">
        <v>325044</v>
      </c>
      <c r="AH485" s="24">
        <f t="shared" si="18"/>
        <v>7.7904275001497057E-5</v>
      </c>
      <c r="AI485" s="24"/>
      <c r="AJ485" s="24"/>
      <c r="AK485" s="24">
        <f t="shared" si="19"/>
        <v>0.10334600854038223</v>
      </c>
    </row>
    <row r="486" spans="23:37" ht="15" customHeight="1" x14ac:dyDescent="0.25">
      <c r="W486" s="33" t="s">
        <v>1161</v>
      </c>
      <c r="X486" s="30" t="s">
        <v>1162</v>
      </c>
      <c r="Y486" s="4">
        <v>13740</v>
      </c>
      <c r="Z486" s="4">
        <v>28956</v>
      </c>
      <c r="AA486" s="4">
        <v>33379</v>
      </c>
      <c r="AB486" s="4"/>
      <c r="AC486" s="4">
        <v>179936</v>
      </c>
      <c r="AD486" s="4">
        <v>279437</v>
      </c>
      <c r="AE486" s="18">
        <v>246885</v>
      </c>
      <c r="AH486" s="24">
        <f t="shared" si="18"/>
        <v>7.7410299930786214E-5</v>
      </c>
      <c r="AI486" s="24"/>
      <c r="AJ486" s="24"/>
      <c r="AK486" s="24">
        <f t="shared" si="19"/>
        <v>0.13520059946938859</v>
      </c>
    </row>
    <row r="487" spans="23:37" ht="15" customHeight="1" x14ac:dyDescent="0.25">
      <c r="W487" s="34" t="s">
        <v>1163</v>
      </c>
      <c r="X487" s="31" t="s">
        <v>1164</v>
      </c>
      <c r="Y487" s="3">
        <v>24588</v>
      </c>
      <c r="Z487" s="3">
        <v>27537</v>
      </c>
      <c r="AA487" s="3">
        <v>33364</v>
      </c>
      <c r="AB487" s="3"/>
      <c r="AC487" s="3">
        <v>40456</v>
      </c>
      <c r="AD487" s="3">
        <v>47419</v>
      </c>
      <c r="AE487" s="26">
        <v>47159</v>
      </c>
      <c r="AH487" s="24">
        <f t="shared" si="18"/>
        <v>7.7375512953975584E-5</v>
      </c>
      <c r="AI487" s="24"/>
      <c r="AJ487" s="24"/>
      <c r="AK487" s="24">
        <f t="shared" si="19"/>
        <v>0.70747895417629725</v>
      </c>
    </row>
    <row r="488" spans="23:37" ht="15" customHeight="1" x14ac:dyDescent="0.25">
      <c r="W488" s="33" t="s">
        <v>1165</v>
      </c>
      <c r="X488" s="30" t="s">
        <v>1166</v>
      </c>
      <c r="Y488" s="4">
        <v>28525</v>
      </c>
      <c r="Z488" s="4">
        <v>28411</v>
      </c>
      <c r="AA488" s="4">
        <v>33231</v>
      </c>
      <c r="AB488" s="4"/>
      <c r="AC488" s="4">
        <v>162128</v>
      </c>
      <c r="AD488" s="4">
        <v>191416</v>
      </c>
      <c r="AE488" s="18">
        <v>200812</v>
      </c>
      <c r="AH488" s="24">
        <f t="shared" si="18"/>
        <v>7.706706842625472E-5</v>
      </c>
      <c r="AI488" s="24"/>
      <c r="AJ488" s="24"/>
      <c r="AK488" s="24">
        <f t="shared" si="19"/>
        <v>0.16548313845786108</v>
      </c>
    </row>
    <row r="489" spans="23:37" ht="15" customHeight="1" x14ac:dyDescent="0.25">
      <c r="W489" s="34" t="s">
        <v>1167</v>
      </c>
      <c r="X489" s="31" t="s">
        <v>1168</v>
      </c>
      <c r="Y489" s="3">
        <v>42392</v>
      </c>
      <c r="Z489" s="3">
        <v>41273</v>
      </c>
      <c r="AA489" s="3">
        <v>33193</v>
      </c>
      <c r="AB489" s="3"/>
      <c r="AC489" s="3">
        <v>198228</v>
      </c>
      <c r="AD489" s="3">
        <v>218282</v>
      </c>
      <c r="AE489" s="26">
        <v>187391</v>
      </c>
      <c r="AH489" s="24">
        <f t="shared" si="18"/>
        <v>7.6978941418334476E-5</v>
      </c>
      <c r="AI489" s="24"/>
      <c r="AJ489" s="24"/>
      <c r="AK489" s="24">
        <f t="shared" si="19"/>
        <v>0.17713230624736515</v>
      </c>
    </row>
    <row r="490" spans="23:37" ht="15" customHeight="1" x14ac:dyDescent="0.25">
      <c r="W490" s="33" t="s">
        <v>1169</v>
      </c>
      <c r="X490" s="30" t="s">
        <v>1170</v>
      </c>
      <c r="Y490" s="4">
        <v>25196</v>
      </c>
      <c r="Z490" s="4">
        <v>31503</v>
      </c>
      <c r="AA490" s="4">
        <v>33034</v>
      </c>
      <c r="AB490" s="4"/>
      <c r="AC490" s="4">
        <v>897506</v>
      </c>
      <c r="AD490" s="4">
        <v>1097072</v>
      </c>
      <c r="AE490" s="18">
        <v>957531</v>
      </c>
      <c r="AH490" s="24">
        <f t="shared" si="18"/>
        <v>7.6610199464141872E-5</v>
      </c>
      <c r="AI490" s="24"/>
      <c r="AJ490" s="24"/>
      <c r="AK490" s="24">
        <f t="shared" si="19"/>
        <v>3.4499144153035254E-2</v>
      </c>
    </row>
    <row r="491" spans="23:37" ht="15" customHeight="1" x14ac:dyDescent="0.25">
      <c r="W491" s="34" t="s">
        <v>1171</v>
      </c>
      <c r="X491" s="31" t="s">
        <v>1172</v>
      </c>
      <c r="Y491" s="3">
        <v>22094</v>
      </c>
      <c r="Z491" s="3">
        <v>38896</v>
      </c>
      <c r="AA491" s="3">
        <v>32367</v>
      </c>
      <c r="AB491" s="3"/>
      <c r="AC491" s="3">
        <v>118598</v>
      </c>
      <c r="AD491" s="3">
        <v>138230</v>
      </c>
      <c r="AE491" s="26">
        <v>163701</v>
      </c>
      <c r="AH491" s="24">
        <f t="shared" si="18"/>
        <v>7.5063338561962831E-5</v>
      </c>
      <c r="AI491" s="24"/>
      <c r="AJ491" s="24"/>
      <c r="AK491" s="24">
        <f t="shared" si="19"/>
        <v>0.19772023384096615</v>
      </c>
    </row>
    <row r="492" spans="23:37" ht="15" customHeight="1" x14ac:dyDescent="0.25">
      <c r="W492" s="33" t="s">
        <v>1173</v>
      </c>
      <c r="X492" s="30" t="s">
        <v>1174</v>
      </c>
      <c r="Y492" s="4">
        <v>26038</v>
      </c>
      <c r="Z492" s="4">
        <v>36597</v>
      </c>
      <c r="AA492" s="4">
        <v>32141</v>
      </c>
      <c r="AB492" s="4"/>
      <c r="AC492" s="4">
        <v>198210</v>
      </c>
      <c r="AD492" s="4">
        <v>522019</v>
      </c>
      <c r="AE492" s="18">
        <v>614160</v>
      </c>
      <c r="AH492" s="24">
        <f t="shared" si="18"/>
        <v>7.4539214778016104E-5</v>
      </c>
      <c r="AI492" s="24"/>
      <c r="AJ492" s="24"/>
      <c r="AK492" s="24">
        <f t="shared" si="19"/>
        <v>5.2333268203725414E-2</v>
      </c>
    </row>
    <row r="493" spans="23:37" ht="15" customHeight="1" x14ac:dyDescent="0.25">
      <c r="W493" s="34" t="s">
        <v>1175</v>
      </c>
      <c r="X493" s="31" t="s">
        <v>1176</v>
      </c>
      <c r="Y493" s="3">
        <v>21927</v>
      </c>
      <c r="Z493" s="3">
        <v>35871</v>
      </c>
      <c r="AA493" s="3">
        <v>31863</v>
      </c>
      <c r="AB493" s="3"/>
      <c r="AC493" s="3">
        <v>197560</v>
      </c>
      <c r="AD493" s="3">
        <v>251961</v>
      </c>
      <c r="AE493" s="26">
        <v>290704</v>
      </c>
      <c r="AH493" s="24">
        <f t="shared" si="18"/>
        <v>7.3894496141125885E-5</v>
      </c>
      <c r="AI493" s="24"/>
      <c r="AJ493" s="24"/>
      <c r="AK493" s="24">
        <f t="shared" si="19"/>
        <v>0.10960633496615113</v>
      </c>
    </row>
    <row r="494" spans="23:37" ht="15" customHeight="1" x14ac:dyDescent="0.25">
      <c r="W494" s="33" t="s">
        <v>1177</v>
      </c>
      <c r="X494" s="30" t="s">
        <v>1178</v>
      </c>
      <c r="Y494" s="4">
        <v>49950</v>
      </c>
      <c r="Z494" s="4">
        <v>44226</v>
      </c>
      <c r="AA494" s="4">
        <v>31854</v>
      </c>
      <c r="AB494" s="4"/>
      <c r="AC494" s="4">
        <v>1126078</v>
      </c>
      <c r="AD494" s="4">
        <v>1113862</v>
      </c>
      <c r="AE494" s="18">
        <v>1075064</v>
      </c>
      <c r="AH494" s="24">
        <f t="shared" si="18"/>
        <v>7.3873623955039507E-5</v>
      </c>
      <c r="AI494" s="24"/>
      <c r="AJ494" s="24"/>
      <c r="AK494" s="24">
        <f t="shared" si="19"/>
        <v>2.9629863896475001E-2</v>
      </c>
    </row>
    <row r="495" spans="23:37" ht="15" customHeight="1" x14ac:dyDescent="0.25">
      <c r="W495" s="34" t="s">
        <v>1179</v>
      </c>
      <c r="X495" s="31" t="s">
        <v>1180</v>
      </c>
      <c r="Y495" s="3">
        <v>25129</v>
      </c>
      <c r="Z495" s="3">
        <v>26751</v>
      </c>
      <c r="AA495" s="3">
        <v>31707</v>
      </c>
      <c r="AB495" s="3"/>
      <c r="AC495" s="3">
        <v>215870</v>
      </c>
      <c r="AD495" s="3">
        <v>223334</v>
      </c>
      <c r="AE495" s="26">
        <v>210168</v>
      </c>
      <c r="AH495" s="24">
        <f t="shared" si="18"/>
        <v>7.3532711582295407E-5</v>
      </c>
      <c r="AI495" s="24"/>
      <c r="AJ495" s="24"/>
      <c r="AK495" s="24">
        <f t="shared" si="19"/>
        <v>0.15086502226789997</v>
      </c>
    </row>
    <row r="496" spans="23:37" ht="15" customHeight="1" x14ac:dyDescent="0.25">
      <c r="W496" s="33" t="s">
        <v>1181</v>
      </c>
      <c r="X496" s="30" t="s">
        <v>1182</v>
      </c>
      <c r="Y496" s="4">
        <v>23745</v>
      </c>
      <c r="Z496" s="4">
        <v>28810</v>
      </c>
      <c r="AA496" s="4">
        <v>31395</v>
      </c>
      <c r="AB496" s="4"/>
      <c r="AC496" s="4">
        <v>50665</v>
      </c>
      <c r="AD496" s="4">
        <v>56423</v>
      </c>
      <c r="AE496" s="18">
        <v>191176</v>
      </c>
      <c r="AH496" s="24">
        <f t="shared" si="18"/>
        <v>7.2809142464634437E-5</v>
      </c>
      <c r="AI496" s="24"/>
      <c r="AJ496" s="24"/>
      <c r="AK496" s="24">
        <f t="shared" si="19"/>
        <v>0.16422040423484119</v>
      </c>
    </row>
    <row r="497" spans="23:37" ht="15" customHeight="1" x14ac:dyDescent="0.25">
      <c r="W497" s="34" t="s">
        <v>1183</v>
      </c>
      <c r="X497" s="31" t="s">
        <v>1184</v>
      </c>
      <c r="Y497" s="3">
        <v>25093</v>
      </c>
      <c r="Z497" s="3">
        <v>29632</v>
      </c>
      <c r="AA497" s="3">
        <v>31221</v>
      </c>
      <c r="AB497" s="3"/>
      <c r="AC497" s="3">
        <v>60993</v>
      </c>
      <c r="AD497" s="3">
        <v>67249</v>
      </c>
      <c r="AE497" s="26">
        <v>75433</v>
      </c>
      <c r="AH497" s="24">
        <f t="shared" si="18"/>
        <v>7.2405613533631217E-5</v>
      </c>
      <c r="AI497" s="24"/>
      <c r="AJ497" s="24"/>
      <c r="AK497" s="24">
        <f t="shared" si="19"/>
        <v>0.41389047233969217</v>
      </c>
    </row>
    <row r="498" spans="23:37" ht="15" customHeight="1" x14ac:dyDescent="0.25">
      <c r="W498" s="33" t="s">
        <v>1185</v>
      </c>
      <c r="X498" s="30" t="s">
        <v>1186</v>
      </c>
      <c r="Y498" s="4">
        <v>25725</v>
      </c>
      <c r="Z498" s="4">
        <v>34229</v>
      </c>
      <c r="AA498" s="4">
        <v>30972</v>
      </c>
      <c r="AB498" s="4"/>
      <c r="AC498" s="4">
        <v>346338</v>
      </c>
      <c r="AD498" s="4">
        <v>465245</v>
      </c>
      <c r="AE498" s="18">
        <v>415048</v>
      </c>
      <c r="AH498" s="24">
        <f t="shared" si="18"/>
        <v>7.1828149718574863E-5</v>
      </c>
      <c r="AI498" s="24"/>
      <c r="AJ498" s="24"/>
      <c r="AK498" s="24">
        <f t="shared" si="19"/>
        <v>7.4622694242593629E-2</v>
      </c>
    </row>
    <row r="499" spans="23:37" ht="15" customHeight="1" x14ac:dyDescent="0.25">
      <c r="W499" s="34" t="s">
        <v>1187</v>
      </c>
      <c r="X499" s="31" t="s">
        <v>1188</v>
      </c>
      <c r="Y499" s="3">
        <v>28941</v>
      </c>
      <c r="Z499" s="3">
        <v>23922</v>
      </c>
      <c r="AA499" s="3">
        <v>30652</v>
      </c>
      <c r="AB499" s="3"/>
      <c r="AC499" s="3">
        <v>246175</v>
      </c>
      <c r="AD499" s="3">
        <v>341901</v>
      </c>
      <c r="AE499" s="26">
        <v>433841</v>
      </c>
      <c r="AH499" s="24">
        <f t="shared" si="18"/>
        <v>7.1086027546614908E-5</v>
      </c>
      <c r="AI499" s="24"/>
      <c r="AJ499" s="24"/>
      <c r="AK499" s="24">
        <f t="shared" si="19"/>
        <v>7.0652612362593667E-2</v>
      </c>
    </row>
    <row r="500" spans="23:37" ht="15" customHeight="1" x14ac:dyDescent="0.25">
      <c r="W500" s="33" t="s">
        <v>1189</v>
      </c>
      <c r="X500" s="30" t="s">
        <v>1190</v>
      </c>
      <c r="Y500" s="4">
        <v>24403</v>
      </c>
      <c r="Z500" s="4">
        <v>32410</v>
      </c>
      <c r="AA500" s="4">
        <v>30650</v>
      </c>
      <c r="AB500" s="4"/>
      <c r="AC500" s="4">
        <v>1717980</v>
      </c>
      <c r="AD500" s="4">
        <v>1693014</v>
      </c>
      <c r="AE500" s="18">
        <v>1535057</v>
      </c>
      <c r="AH500" s="24">
        <f t="shared" si="18"/>
        <v>7.1081389283040149E-5</v>
      </c>
      <c r="AI500" s="24"/>
      <c r="AJ500" s="24"/>
      <c r="AK500" s="24">
        <f t="shared" si="19"/>
        <v>1.9966685276181926E-2</v>
      </c>
    </row>
    <row r="501" spans="23:37" ht="15" customHeight="1" x14ac:dyDescent="0.25">
      <c r="W501" s="34" t="s">
        <v>1191</v>
      </c>
      <c r="X501" s="31" t="s">
        <v>1192</v>
      </c>
      <c r="Y501" s="3">
        <v>16976</v>
      </c>
      <c r="Z501" s="3">
        <v>25749</v>
      </c>
      <c r="AA501" s="3">
        <v>30440</v>
      </c>
      <c r="AB501" s="3"/>
      <c r="AC501" s="3">
        <v>1038785</v>
      </c>
      <c r="AD501" s="3">
        <v>1678706</v>
      </c>
      <c r="AE501" s="26">
        <v>1409982</v>
      </c>
      <c r="AH501" s="24">
        <f t="shared" si="18"/>
        <v>7.0594371607691432E-5</v>
      </c>
      <c r="AI501" s="24"/>
      <c r="AJ501" s="24"/>
      <c r="AK501" s="24">
        <f t="shared" si="19"/>
        <v>2.1588928085606765E-2</v>
      </c>
    </row>
    <row r="502" spans="23:37" ht="15" customHeight="1" x14ac:dyDescent="0.25">
      <c r="W502" s="33" t="s">
        <v>1193</v>
      </c>
      <c r="X502" s="30" t="s">
        <v>1194</v>
      </c>
      <c r="Y502" s="4">
        <v>26938</v>
      </c>
      <c r="Z502" s="4">
        <v>35738</v>
      </c>
      <c r="AA502" s="4">
        <v>30397</v>
      </c>
      <c r="AB502" s="4"/>
      <c r="AC502" s="4">
        <v>2365684</v>
      </c>
      <c r="AD502" s="4">
        <v>1923561</v>
      </c>
      <c r="AE502" s="18">
        <v>970563</v>
      </c>
      <c r="AH502" s="24">
        <f t="shared" si="18"/>
        <v>7.0494648940834303E-5</v>
      </c>
      <c r="AI502" s="24"/>
      <c r="AJ502" s="24"/>
      <c r="AK502" s="24">
        <f t="shared" si="19"/>
        <v>3.1318935504444326E-2</v>
      </c>
    </row>
    <row r="503" spans="23:37" ht="15" customHeight="1" x14ac:dyDescent="0.25">
      <c r="W503" s="34" t="s">
        <v>1195</v>
      </c>
      <c r="X503" s="31" t="s">
        <v>1196</v>
      </c>
      <c r="Y503" s="3">
        <v>38883</v>
      </c>
      <c r="Z503" s="3">
        <v>40549</v>
      </c>
      <c r="AA503" s="3">
        <v>30309</v>
      </c>
      <c r="AB503" s="3"/>
      <c r="AC503" s="3">
        <v>96445</v>
      </c>
      <c r="AD503" s="3">
        <v>119548</v>
      </c>
      <c r="AE503" s="26">
        <v>103417</v>
      </c>
      <c r="AH503" s="24">
        <f t="shared" si="18"/>
        <v>7.0290565343545313E-5</v>
      </c>
      <c r="AI503" s="24"/>
      <c r="AJ503" s="24"/>
      <c r="AK503" s="24">
        <f t="shared" si="19"/>
        <v>0.29307560652503939</v>
      </c>
    </row>
    <row r="504" spans="23:37" ht="15" customHeight="1" x14ac:dyDescent="0.25">
      <c r="W504" s="33" t="s">
        <v>1197</v>
      </c>
      <c r="X504" s="30" t="s">
        <v>1198</v>
      </c>
      <c r="Y504" s="4">
        <v>30350</v>
      </c>
      <c r="Z504" s="4">
        <v>30528</v>
      </c>
      <c r="AA504" s="4">
        <v>30270</v>
      </c>
      <c r="AB504" s="4"/>
      <c r="AC504" s="4">
        <v>45263</v>
      </c>
      <c r="AD504" s="4">
        <v>46587</v>
      </c>
      <c r="AE504" s="18">
        <v>42354</v>
      </c>
      <c r="AH504" s="24">
        <f t="shared" si="18"/>
        <v>7.0200119203837704E-5</v>
      </c>
      <c r="AI504" s="24"/>
      <c r="AJ504" s="24"/>
      <c r="AK504" s="24">
        <f t="shared" si="19"/>
        <v>0.71469046607168152</v>
      </c>
    </row>
    <row r="505" spans="23:37" ht="15" customHeight="1" x14ac:dyDescent="0.25">
      <c r="W505" s="34" t="s">
        <v>1199</v>
      </c>
      <c r="X505" s="31" t="s">
        <v>1200</v>
      </c>
      <c r="Y505" s="3">
        <v>22228</v>
      </c>
      <c r="Z505" s="3">
        <v>29494</v>
      </c>
      <c r="AA505" s="3">
        <v>30245</v>
      </c>
      <c r="AB505" s="3"/>
      <c r="AC505" s="3">
        <v>464218</v>
      </c>
      <c r="AD505" s="3">
        <v>671571</v>
      </c>
      <c r="AE505" s="26">
        <v>549607</v>
      </c>
      <c r="AH505" s="24">
        <f t="shared" si="18"/>
        <v>7.014214090915333E-5</v>
      </c>
      <c r="AI505" s="24"/>
      <c r="AJ505" s="24"/>
      <c r="AK505" s="24">
        <f t="shared" si="19"/>
        <v>5.5030230692112728E-2</v>
      </c>
    </row>
    <row r="506" spans="23:37" ht="15" customHeight="1" x14ac:dyDescent="0.25">
      <c r="W506" s="33" t="s">
        <v>1201</v>
      </c>
      <c r="X506" s="30" t="s">
        <v>1202</v>
      </c>
      <c r="Y506" s="4">
        <v>0</v>
      </c>
      <c r="Z506" s="4">
        <v>5265</v>
      </c>
      <c r="AA506" s="4">
        <v>29991</v>
      </c>
      <c r="AB506" s="4"/>
      <c r="AC506" s="4">
        <v>0</v>
      </c>
      <c r="AD506" s="4">
        <v>329863</v>
      </c>
      <c r="AE506" s="18">
        <v>517983</v>
      </c>
      <c r="AH506" s="24">
        <f t="shared" si="18"/>
        <v>6.9553081435160105E-5</v>
      </c>
      <c r="AI506" s="24"/>
      <c r="AJ506" s="24"/>
      <c r="AK506" s="24">
        <f t="shared" si="19"/>
        <v>5.7899583577067204E-2</v>
      </c>
    </row>
    <row r="507" spans="23:37" ht="15" customHeight="1" x14ac:dyDescent="0.25">
      <c r="W507" s="34" t="s">
        <v>1203</v>
      </c>
      <c r="X507" s="31" t="s">
        <v>1204</v>
      </c>
      <c r="Y507" s="3">
        <v>18100</v>
      </c>
      <c r="Z507" s="3">
        <v>19247</v>
      </c>
      <c r="AA507" s="3">
        <v>29858</v>
      </c>
      <c r="AB507" s="3"/>
      <c r="AC507" s="3">
        <v>21259</v>
      </c>
      <c r="AD507" s="3">
        <v>20360</v>
      </c>
      <c r="AE507" s="26">
        <v>33597</v>
      </c>
      <c r="AH507" s="24">
        <f t="shared" si="18"/>
        <v>6.924463690743924E-5</v>
      </c>
      <c r="AI507" s="24"/>
      <c r="AJ507" s="24"/>
      <c r="AK507" s="24">
        <f t="shared" si="19"/>
        <v>0.88871030151501618</v>
      </c>
    </row>
    <row r="508" spans="23:37" ht="15" customHeight="1" x14ac:dyDescent="0.25">
      <c r="W508" s="33" t="s">
        <v>1205</v>
      </c>
      <c r="X508" s="30" t="s">
        <v>1206</v>
      </c>
      <c r="Y508" s="4">
        <v>20207</v>
      </c>
      <c r="Z508" s="4">
        <v>28847</v>
      </c>
      <c r="AA508" s="4">
        <v>29853</v>
      </c>
      <c r="AB508" s="4"/>
      <c r="AC508" s="4">
        <v>406261</v>
      </c>
      <c r="AD508" s="4">
        <v>519140</v>
      </c>
      <c r="AE508" s="18">
        <v>551986</v>
      </c>
      <c r="AH508" s="24">
        <f t="shared" si="18"/>
        <v>6.9233041248502368E-5</v>
      </c>
      <c r="AI508" s="24"/>
      <c r="AJ508" s="24"/>
      <c r="AK508" s="24">
        <f t="shared" si="19"/>
        <v>5.4082893406716834E-2</v>
      </c>
    </row>
    <row r="509" spans="23:37" ht="15" customHeight="1" x14ac:dyDescent="0.25">
      <c r="W509" s="34" t="s">
        <v>1207</v>
      </c>
      <c r="X509" s="31" t="s">
        <v>1208</v>
      </c>
      <c r="Y509" s="3">
        <v>27867</v>
      </c>
      <c r="Z509" s="3">
        <v>30612</v>
      </c>
      <c r="AA509" s="3">
        <v>29545</v>
      </c>
      <c r="AB509" s="3"/>
      <c r="AC509" s="3">
        <v>337850</v>
      </c>
      <c r="AD509" s="3">
        <v>389955</v>
      </c>
      <c r="AE509" s="26">
        <v>340768</v>
      </c>
      <c r="AH509" s="24">
        <f t="shared" si="18"/>
        <v>6.8518748657990904E-5</v>
      </c>
      <c r="AI509" s="24"/>
      <c r="AJ509" s="24"/>
      <c r="AK509" s="24">
        <f t="shared" si="19"/>
        <v>8.6701216076626911E-2</v>
      </c>
    </row>
    <row r="510" spans="23:37" ht="15" customHeight="1" x14ac:dyDescent="0.25">
      <c r="W510" s="33" t="s">
        <v>1209</v>
      </c>
      <c r="X510" s="30" t="s">
        <v>1210</v>
      </c>
      <c r="Y510" s="4">
        <v>24785</v>
      </c>
      <c r="Z510" s="4">
        <v>29316</v>
      </c>
      <c r="AA510" s="4">
        <v>29510</v>
      </c>
      <c r="AB510" s="4"/>
      <c r="AC510" s="4">
        <v>3056232</v>
      </c>
      <c r="AD510" s="4">
        <v>3551571</v>
      </c>
      <c r="AE510" s="18">
        <v>3131336</v>
      </c>
      <c r="AH510" s="24">
        <f t="shared" si="18"/>
        <v>6.8437579045432787E-5</v>
      </c>
      <c r="AI510" s="24"/>
      <c r="AJ510" s="24"/>
      <c r="AK510" s="24">
        <f t="shared" si="19"/>
        <v>9.4240924640472956E-3</v>
      </c>
    </row>
    <row r="511" spans="23:37" ht="15" customHeight="1" x14ac:dyDescent="0.25">
      <c r="W511" s="34" t="s">
        <v>1211</v>
      </c>
      <c r="X511" s="31" t="s">
        <v>1212</v>
      </c>
      <c r="Y511" s="3">
        <v>26652</v>
      </c>
      <c r="Z511" s="3">
        <v>9220</v>
      </c>
      <c r="AA511" s="3">
        <v>29502</v>
      </c>
      <c r="AB511" s="3"/>
      <c r="AC511" s="3">
        <v>26662</v>
      </c>
      <c r="AD511" s="3">
        <v>9220</v>
      </c>
      <c r="AE511" s="26">
        <v>29511</v>
      </c>
      <c r="AH511" s="24">
        <f t="shared" si="18"/>
        <v>6.8419025991133789E-5</v>
      </c>
      <c r="AI511" s="24"/>
      <c r="AJ511" s="24"/>
      <c r="AK511" s="24">
        <f t="shared" si="19"/>
        <v>0.9996950289722476</v>
      </c>
    </row>
    <row r="512" spans="23:37" ht="15" customHeight="1" x14ac:dyDescent="0.25">
      <c r="W512" s="33" t="s">
        <v>1213</v>
      </c>
      <c r="X512" s="30" t="s">
        <v>1214</v>
      </c>
      <c r="Y512" s="4">
        <v>21793</v>
      </c>
      <c r="Z512" s="4">
        <v>35234</v>
      </c>
      <c r="AA512" s="4">
        <v>29489</v>
      </c>
      <c r="AB512" s="4"/>
      <c r="AC512" s="4">
        <v>168347</v>
      </c>
      <c r="AD512" s="4">
        <v>275932</v>
      </c>
      <c r="AE512" s="18">
        <v>222716</v>
      </c>
      <c r="AH512" s="24">
        <f t="shared" si="18"/>
        <v>6.8388877277897919E-5</v>
      </c>
      <c r="AI512" s="24"/>
      <c r="AJ512" s="24"/>
      <c r="AK512" s="24">
        <f t="shared" si="19"/>
        <v>0.13240629321647299</v>
      </c>
    </row>
    <row r="513" spans="23:37" ht="15" customHeight="1" x14ac:dyDescent="0.25">
      <c r="W513" s="34" t="s">
        <v>1215</v>
      </c>
      <c r="X513" s="31" t="s">
        <v>1216</v>
      </c>
      <c r="Y513" s="3">
        <v>40855</v>
      </c>
      <c r="Z513" s="3">
        <v>30826</v>
      </c>
      <c r="AA513" s="3">
        <v>29473</v>
      </c>
      <c r="AB513" s="3"/>
      <c r="AC513" s="3">
        <v>1126634</v>
      </c>
      <c r="AD513" s="3">
        <v>1700756</v>
      </c>
      <c r="AE513" s="26">
        <v>1177196</v>
      </c>
      <c r="AH513" s="24">
        <f t="shared" si="18"/>
        <v>6.835177116929991E-5</v>
      </c>
      <c r="AI513" s="24"/>
      <c r="AJ513" s="24"/>
      <c r="AK513" s="24">
        <f t="shared" si="19"/>
        <v>2.5036612424778882E-2</v>
      </c>
    </row>
    <row r="514" spans="23:37" ht="15" customHeight="1" x14ac:dyDescent="0.25">
      <c r="W514" s="33" t="s">
        <v>1217</v>
      </c>
      <c r="X514" s="30" t="s">
        <v>1218</v>
      </c>
      <c r="Y514" s="4">
        <v>17175</v>
      </c>
      <c r="Z514" s="4">
        <v>17869</v>
      </c>
      <c r="AA514" s="4">
        <v>29218</v>
      </c>
      <c r="AB514" s="4"/>
      <c r="AC514" s="4">
        <v>659430</v>
      </c>
      <c r="AD514" s="4">
        <v>640733</v>
      </c>
      <c r="AE514" s="18">
        <v>541452</v>
      </c>
      <c r="AH514" s="24">
        <f t="shared" si="18"/>
        <v>6.7760392563519318E-5</v>
      </c>
      <c r="AI514" s="24"/>
      <c r="AJ514" s="24"/>
      <c r="AK514" s="24">
        <f t="shared" si="19"/>
        <v>5.3962308754977359E-2</v>
      </c>
    </row>
    <row r="515" spans="23:37" ht="15" customHeight="1" x14ac:dyDescent="0.25">
      <c r="W515" s="34" t="s">
        <v>1219</v>
      </c>
      <c r="X515" s="31" t="s">
        <v>1220</v>
      </c>
      <c r="Y515" s="3">
        <v>33404</v>
      </c>
      <c r="Z515" s="3">
        <v>35848</v>
      </c>
      <c r="AA515" s="3">
        <v>28483</v>
      </c>
      <c r="AB515" s="3"/>
      <c r="AC515" s="3">
        <v>133235</v>
      </c>
      <c r="AD515" s="3">
        <v>154026</v>
      </c>
      <c r="AE515" s="26">
        <v>138573</v>
      </c>
      <c r="AH515" s="24">
        <f t="shared" si="18"/>
        <v>6.6055830699798788E-5</v>
      </c>
      <c r="AI515" s="24"/>
      <c r="AJ515" s="24"/>
      <c r="AK515" s="24">
        <f t="shared" si="19"/>
        <v>0.20554509175669142</v>
      </c>
    </row>
    <row r="516" spans="23:37" ht="15" customHeight="1" x14ac:dyDescent="0.25">
      <c r="W516" s="33" t="s">
        <v>1221</v>
      </c>
      <c r="X516" s="30" t="s">
        <v>1222</v>
      </c>
      <c r="Y516" s="4">
        <v>20012</v>
      </c>
      <c r="Z516" s="4">
        <v>22018</v>
      </c>
      <c r="AA516" s="4">
        <v>28143</v>
      </c>
      <c r="AB516" s="4"/>
      <c r="AC516" s="4">
        <v>718997</v>
      </c>
      <c r="AD516" s="4">
        <v>832745</v>
      </c>
      <c r="AE516" s="18">
        <v>602556</v>
      </c>
      <c r="AH516" s="24">
        <f t="shared" si="18"/>
        <v>6.5267325892091318E-5</v>
      </c>
      <c r="AI516" s="24"/>
      <c r="AJ516" s="24"/>
      <c r="AK516" s="24">
        <f t="shared" si="19"/>
        <v>4.6706032302391808E-2</v>
      </c>
    </row>
    <row r="517" spans="23:37" ht="15" customHeight="1" x14ac:dyDescent="0.25">
      <c r="W517" s="34" t="s">
        <v>1223</v>
      </c>
      <c r="X517" s="31" t="s">
        <v>1224</v>
      </c>
      <c r="Y517" s="3">
        <v>25191</v>
      </c>
      <c r="Z517" s="3">
        <v>29646</v>
      </c>
      <c r="AA517" s="3">
        <v>28125</v>
      </c>
      <c r="AB517" s="3"/>
      <c r="AC517" s="3">
        <v>1400404</v>
      </c>
      <c r="AD517" s="3">
        <v>2069258</v>
      </c>
      <c r="AE517" s="26">
        <v>1549470</v>
      </c>
      <c r="AH517" s="24">
        <f t="shared" si="18"/>
        <v>6.5225581519918577E-5</v>
      </c>
      <c r="AI517" s="24"/>
      <c r="AJ517" s="24"/>
      <c r="AK517" s="24">
        <f t="shared" si="19"/>
        <v>1.815136788708397E-2</v>
      </c>
    </row>
    <row r="518" spans="23:37" ht="15" customHeight="1" x14ac:dyDescent="0.25">
      <c r="W518" s="33" t="s">
        <v>1225</v>
      </c>
      <c r="X518" s="30" t="s">
        <v>1226</v>
      </c>
      <c r="Y518" s="4">
        <v>23703</v>
      </c>
      <c r="Z518" s="4">
        <v>26102</v>
      </c>
      <c r="AA518" s="4">
        <v>27981</v>
      </c>
      <c r="AB518" s="4"/>
      <c r="AC518" s="4">
        <v>1221176</v>
      </c>
      <c r="AD518" s="4">
        <v>1269378</v>
      </c>
      <c r="AE518" s="18">
        <v>1104064</v>
      </c>
      <c r="AH518" s="24">
        <f t="shared" ref="AH518:AH581" si="20">+AA518/$AA$4</f>
        <v>6.4891626542536588E-5</v>
      </c>
      <c r="AI518" s="24"/>
      <c r="AJ518" s="24"/>
      <c r="AK518" s="24">
        <f t="shared" ref="AK518:AK581" si="21">+AA518/AE518</f>
        <v>2.5343639499159468E-2</v>
      </c>
    </row>
    <row r="519" spans="23:37" ht="15" customHeight="1" x14ac:dyDescent="0.25">
      <c r="W519" s="34" t="s">
        <v>1227</v>
      </c>
      <c r="X519" s="31" t="s">
        <v>1228</v>
      </c>
      <c r="Y519" s="3">
        <v>14148</v>
      </c>
      <c r="Z519" s="3">
        <v>25988</v>
      </c>
      <c r="AA519" s="3">
        <v>27948</v>
      </c>
      <c r="AB519" s="3"/>
      <c r="AC519" s="3">
        <v>254977</v>
      </c>
      <c r="AD519" s="3">
        <v>376977</v>
      </c>
      <c r="AE519" s="26">
        <v>314425</v>
      </c>
      <c r="AH519" s="24">
        <f t="shared" si="20"/>
        <v>6.4815095193553217E-5</v>
      </c>
      <c r="AI519" s="24"/>
      <c r="AJ519" s="24"/>
      <c r="AK519" s="24">
        <f t="shared" si="21"/>
        <v>8.8886061858948873E-2</v>
      </c>
    </row>
    <row r="520" spans="23:37" ht="15" customHeight="1" x14ac:dyDescent="0.25">
      <c r="W520" s="33" t="s">
        <v>1229</v>
      </c>
      <c r="X520" s="30" t="s">
        <v>1230</v>
      </c>
      <c r="Y520" s="4">
        <v>0</v>
      </c>
      <c r="Z520" s="4">
        <v>17432</v>
      </c>
      <c r="AA520" s="4">
        <v>27693</v>
      </c>
      <c r="AB520" s="4"/>
      <c r="AC520" s="4">
        <v>0</v>
      </c>
      <c r="AD520" s="4">
        <v>291578</v>
      </c>
      <c r="AE520" s="18">
        <v>673959</v>
      </c>
      <c r="AH520" s="24">
        <f t="shared" si="20"/>
        <v>6.4223716587772625E-5</v>
      </c>
      <c r="AI520" s="24"/>
      <c r="AJ520" s="24"/>
      <c r="AK520" s="24">
        <f t="shared" si="21"/>
        <v>4.1090036634275975E-2</v>
      </c>
    </row>
    <row r="521" spans="23:37" ht="15" customHeight="1" x14ac:dyDescent="0.25">
      <c r="W521" s="34" t="s">
        <v>1231</v>
      </c>
      <c r="X521" s="31" t="s">
        <v>1232</v>
      </c>
      <c r="Y521" s="3">
        <v>1772</v>
      </c>
      <c r="Z521" s="3">
        <v>26981</v>
      </c>
      <c r="AA521" s="3">
        <v>27467</v>
      </c>
      <c r="AB521" s="3"/>
      <c r="AC521" s="3">
        <v>169550</v>
      </c>
      <c r="AD521" s="3">
        <v>206965</v>
      </c>
      <c r="AE521" s="26">
        <v>154651</v>
      </c>
      <c r="AH521" s="24">
        <f t="shared" si="20"/>
        <v>6.3699592803825899E-5</v>
      </c>
      <c r="AI521" s="24"/>
      <c r="AJ521" s="24"/>
      <c r="AK521" s="24">
        <f t="shared" si="21"/>
        <v>0.17760635236758895</v>
      </c>
    </row>
    <row r="522" spans="23:37" ht="15" customHeight="1" x14ac:dyDescent="0.25">
      <c r="W522" s="33" t="s">
        <v>1233</v>
      </c>
      <c r="X522" s="30" t="s">
        <v>1234</v>
      </c>
      <c r="Y522" s="4">
        <v>15836</v>
      </c>
      <c r="Z522" s="4">
        <v>18353</v>
      </c>
      <c r="AA522" s="4">
        <v>27316</v>
      </c>
      <c r="AB522" s="4"/>
      <c r="AC522" s="4">
        <v>142442</v>
      </c>
      <c r="AD522" s="4">
        <v>140794</v>
      </c>
      <c r="AE522" s="18">
        <v>141089</v>
      </c>
      <c r="AH522" s="24">
        <f t="shared" si="20"/>
        <v>6.3349403903932293E-5</v>
      </c>
      <c r="AI522" s="24"/>
      <c r="AJ522" s="24"/>
      <c r="AK522" s="24">
        <f t="shared" si="21"/>
        <v>0.19360828980289038</v>
      </c>
    </row>
    <row r="523" spans="23:37" ht="15" customHeight="1" x14ac:dyDescent="0.25">
      <c r="W523" s="34" t="s">
        <v>1235</v>
      </c>
      <c r="X523" s="31" t="s">
        <v>1236</v>
      </c>
      <c r="Y523" s="3">
        <v>24940</v>
      </c>
      <c r="Z523" s="3">
        <v>29651</v>
      </c>
      <c r="AA523" s="3">
        <v>27247</v>
      </c>
      <c r="AB523" s="3"/>
      <c r="AC523" s="3">
        <v>174441</v>
      </c>
      <c r="AD523" s="3">
        <v>186524</v>
      </c>
      <c r="AE523" s="26">
        <v>146358</v>
      </c>
      <c r="AH523" s="24">
        <f t="shared" si="20"/>
        <v>6.3189383810603424E-5</v>
      </c>
      <c r="AI523" s="24"/>
      <c r="AJ523" s="24"/>
      <c r="AK523" s="24">
        <f t="shared" si="21"/>
        <v>0.18616679648533049</v>
      </c>
    </row>
    <row r="524" spans="23:37" ht="15" customHeight="1" x14ac:dyDescent="0.25">
      <c r="W524" s="33" t="s">
        <v>1237</v>
      </c>
      <c r="X524" s="30" t="s">
        <v>1238</v>
      </c>
      <c r="Y524" s="4">
        <v>12681</v>
      </c>
      <c r="Z524" s="4">
        <v>23815</v>
      </c>
      <c r="AA524" s="4">
        <v>27194</v>
      </c>
      <c r="AB524" s="4"/>
      <c r="AC524" s="4">
        <v>1028606</v>
      </c>
      <c r="AD524" s="4">
        <v>1759451</v>
      </c>
      <c r="AE524" s="18">
        <v>1112407</v>
      </c>
      <c r="AH524" s="24">
        <f t="shared" si="20"/>
        <v>6.3066469825872552E-5</v>
      </c>
      <c r="AI524" s="24"/>
      <c r="AJ524" s="24"/>
      <c r="AK524" s="24">
        <f t="shared" si="21"/>
        <v>2.4446088526951015E-2</v>
      </c>
    </row>
    <row r="525" spans="23:37" ht="15" customHeight="1" x14ac:dyDescent="0.25">
      <c r="W525" s="34" t="s">
        <v>1239</v>
      </c>
      <c r="X525" s="31" t="s">
        <v>1240</v>
      </c>
      <c r="Y525" s="3">
        <v>35431</v>
      </c>
      <c r="Z525" s="3">
        <v>56848</v>
      </c>
      <c r="AA525" s="3">
        <v>26883</v>
      </c>
      <c r="AB525" s="3"/>
      <c r="AC525" s="3">
        <v>250943</v>
      </c>
      <c r="AD525" s="3">
        <v>326803</v>
      </c>
      <c r="AE525" s="26">
        <v>286590</v>
      </c>
      <c r="AH525" s="24">
        <f t="shared" si="20"/>
        <v>6.2345219839998975E-5</v>
      </c>
      <c r="AI525" s="24"/>
      <c r="AJ525" s="24"/>
      <c r="AK525" s="24">
        <f t="shared" si="21"/>
        <v>9.3802993823929662E-2</v>
      </c>
    </row>
    <row r="526" spans="23:37" ht="15" customHeight="1" x14ac:dyDescent="0.25">
      <c r="W526" s="33" t="s">
        <v>1241</v>
      </c>
      <c r="X526" s="30" t="s">
        <v>1242</v>
      </c>
      <c r="Y526" s="4">
        <v>31075</v>
      </c>
      <c r="Z526" s="4">
        <v>30620</v>
      </c>
      <c r="AA526" s="4">
        <v>26761</v>
      </c>
      <c r="AB526" s="4"/>
      <c r="AC526" s="4">
        <v>930588</v>
      </c>
      <c r="AD526" s="4">
        <v>1060781</v>
      </c>
      <c r="AE526" s="18">
        <v>674828</v>
      </c>
      <c r="AH526" s="24">
        <f t="shared" si="20"/>
        <v>6.2062285761939234E-5</v>
      </c>
      <c r="AI526" s="24"/>
      <c r="AJ526" s="24"/>
      <c r="AK526" s="24">
        <f t="shared" si="21"/>
        <v>3.9656030870088378E-2</v>
      </c>
    </row>
    <row r="527" spans="23:37" ht="15" customHeight="1" x14ac:dyDescent="0.25">
      <c r="W527" s="34" t="s">
        <v>1243</v>
      </c>
      <c r="X527" s="31" t="s">
        <v>1244</v>
      </c>
      <c r="Y527" s="3">
        <v>18633</v>
      </c>
      <c r="Z527" s="3">
        <v>25080</v>
      </c>
      <c r="AA527" s="3">
        <v>26597</v>
      </c>
      <c r="AB527" s="3"/>
      <c r="AC527" s="3">
        <v>174908</v>
      </c>
      <c r="AD527" s="3">
        <v>193240</v>
      </c>
      <c r="AE527" s="26">
        <v>192854</v>
      </c>
      <c r="AH527" s="24">
        <f t="shared" si="20"/>
        <v>6.1681948148809758E-5</v>
      </c>
      <c r="AI527" s="24"/>
      <c r="AJ527" s="24"/>
      <c r="AK527" s="24">
        <f t="shared" si="21"/>
        <v>0.1379126178352536</v>
      </c>
    </row>
    <row r="528" spans="23:37" ht="15" customHeight="1" x14ac:dyDescent="0.25">
      <c r="W528" s="33" t="s">
        <v>1245</v>
      </c>
      <c r="X528" s="30" t="s">
        <v>1246</v>
      </c>
      <c r="Y528" s="4">
        <v>22652</v>
      </c>
      <c r="Z528" s="4">
        <v>27153</v>
      </c>
      <c r="AA528" s="4">
        <v>26361</v>
      </c>
      <c r="AB528" s="4"/>
      <c r="AC528" s="4">
        <v>313600</v>
      </c>
      <c r="AD528" s="4">
        <v>354584</v>
      </c>
      <c r="AE528" s="18">
        <v>239285</v>
      </c>
      <c r="AH528" s="24">
        <f t="shared" si="20"/>
        <v>6.1134633046989288E-5</v>
      </c>
      <c r="AI528" s="24"/>
      <c r="AJ528" s="24"/>
      <c r="AK528" s="24">
        <f t="shared" si="21"/>
        <v>0.11016570198717011</v>
      </c>
    </row>
    <row r="529" spans="23:37" ht="15" customHeight="1" x14ac:dyDescent="0.25">
      <c r="W529" s="34" t="s">
        <v>1247</v>
      </c>
      <c r="X529" s="31" t="s">
        <v>1248</v>
      </c>
      <c r="Y529" s="3">
        <v>20163</v>
      </c>
      <c r="Z529" s="3">
        <v>25262</v>
      </c>
      <c r="AA529" s="3">
        <v>26089</v>
      </c>
      <c r="AB529" s="3"/>
      <c r="AC529" s="3">
        <v>291857</v>
      </c>
      <c r="AD529" s="3">
        <v>311004</v>
      </c>
      <c r="AE529" s="26">
        <v>254704</v>
      </c>
      <c r="AH529" s="24">
        <f t="shared" si="20"/>
        <v>6.0503829200823314E-5</v>
      </c>
      <c r="AI529" s="24"/>
      <c r="AJ529" s="24"/>
      <c r="AK529" s="24">
        <f t="shared" si="21"/>
        <v>0.10242870155160499</v>
      </c>
    </row>
    <row r="530" spans="23:37" ht="15" customHeight="1" x14ac:dyDescent="0.25">
      <c r="W530" s="33" t="s">
        <v>1249</v>
      </c>
      <c r="X530" s="30" t="s">
        <v>1250</v>
      </c>
      <c r="Y530" s="4">
        <v>34814</v>
      </c>
      <c r="Z530" s="4">
        <v>36701</v>
      </c>
      <c r="AA530" s="4">
        <v>25912</v>
      </c>
      <c r="AB530" s="4"/>
      <c r="AC530" s="4">
        <v>983823</v>
      </c>
      <c r="AD530" s="4">
        <v>813189</v>
      </c>
      <c r="AE530" s="18">
        <v>780879</v>
      </c>
      <c r="AH530" s="24">
        <f t="shared" si="20"/>
        <v>6.0093342874457961E-5</v>
      </c>
      <c r="AI530" s="24"/>
      <c r="AJ530" s="24"/>
      <c r="AK530" s="24">
        <f t="shared" si="21"/>
        <v>3.3183117999075404E-2</v>
      </c>
    </row>
    <row r="531" spans="23:37" ht="15" customHeight="1" x14ac:dyDescent="0.25">
      <c r="W531" s="34" t="s">
        <v>1251</v>
      </c>
      <c r="X531" s="31" t="s">
        <v>1252</v>
      </c>
      <c r="Y531" s="3">
        <v>20855</v>
      </c>
      <c r="Z531" s="3">
        <v>24499</v>
      </c>
      <c r="AA531" s="3">
        <v>25799</v>
      </c>
      <c r="AB531" s="3"/>
      <c r="AC531" s="3">
        <v>866887</v>
      </c>
      <c r="AD531" s="3">
        <v>887511</v>
      </c>
      <c r="AE531" s="26">
        <v>843980</v>
      </c>
      <c r="AH531" s="24">
        <f t="shared" si="20"/>
        <v>5.9831280982484598E-5</v>
      </c>
      <c r="AI531" s="24"/>
      <c r="AJ531" s="24"/>
      <c r="AK531" s="24">
        <f t="shared" si="21"/>
        <v>3.0568259911372308E-2</v>
      </c>
    </row>
    <row r="532" spans="23:37" ht="15" customHeight="1" x14ac:dyDescent="0.25">
      <c r="W532" s="33" t="s">
        <v>1253</v>
      </c>
      <c r="X532" s="30" t="s">
        <v>1254</v>
      </c>
      <c r="Y532" s="4">
        <v>20447</v>
      </c>
      <c r="Z532" s="4">
        <v>21242</v>
      </c>
      <c r="AA532" s="4">
        <v>25779</v>
      </c>
      <c r="AB532" s="4"/>
      <c r="AC532" s="4">
        <v>12261996</v>
      </c>
      <c r="AD532" s="4">
        <v>15117338</v>
      </c>
      <c r="AE532" s="18">
        <v>14250763</v>
      </c>
      <c r="AH532" s="24">
        <f t="shared" si="20"/>
        <v>5.9784898346737096E-5</v>
      </c>
      <c r="AI532" s="24"/>
      <c r="AJ532" s="24"/>
      <c r="AK532" s="24">
        <f t="shared" si="21"/>
        <v>1.8089557731049207E-3</v>
      </c>
    </row>
    <row r="533" spans="23:37" ht="15" customHeight="1" x14ac:dyDescent="0.25">
      <c r="W533" s="34" t="s">
        <v>1255</v>
      </c>
      <c r="X533" s="31" t="s">
        <v>1256</v>
      </c>
      <c r="Y533" s="3">
        <v>30825</v>
      </c>
      <c r="Z533" s="3">
        <v>39443</v>
      </c>
      <c r="AA533" s="3">
        <v>25718</v>
      </c>
      <c r="AB533" s="3"/>
      <c r="AC533" s="3">
        <v>74733</v>
      </c>
      <c r="AD533" s="3">
        <v>96391</v>
      </c>
      <c r="AE533" s="26">
        <v>69081</v>
      </c>
      <c r="AH533" s="24">
        <f t="shared" si="20"/>
        <v>5.9643431307707233E-5</v>
      </c>
      <c r="AI533" s="24"/>
      <c r="AJ533" s="24"/>
      <c r="AK533" s="24">
        <f t="shared" si="21"/>
        <v>0.37228760440642145</v>
      </c>
    </row>
    <row r="534" spans="23:37" ht="15" customHeight="1" x14ac:dyDescent="0.25">
      <c r="W534" s="33" t="s">
        <v>1257</v>
      </c>
      <c r="X534" s="30" t="s">
        <v>1258</v>
      </c>
      <c r="Y534" s="4">
        <v>19195</v>
      </c>
      <c r="Z534" s="4">
        <v>28128</v>
      </c>
      <c r="AA534" s="4">
        <v>25703</v>
      </c>
      <c r="AB534" s="4"/>
      <c r="AC534" s="4">
        <v>702101</v>
      </c>
      <c r="AD534" s="4">
        <v>912245</v>
      </c>
      <c r="AE534" s="18">
        <v>744860</v>
      </c>
      <c r="AH534" s="24">
        <f t="shared" si="20"/>
        <v>5.960864433089661E-5</v>
      </c>
      <c r="AI534" s="24"/>
      <c r="AJ534" s="24"/>
      <c r="AK534" s="24">
        <f t="shared" si="21"/>
        <v>3.4507155707112748E-2</v>
      </c>
    </row>
    <row r="535" spans="23:37" ht="15" customHeight="1" x14ac:dyDescent="0.25">
      <c r="W535" s="34" t="s">
        <v>1259</v>
      </c>
      <c r="X535" s="31" t="s">
        <v>1058</v>
      </c>
      <c r="Y535" s="3">
        <v>20239</v>
      </c>
      <c r="Z535" s="3">
        <v>24558</v>
      </c>
      <c r="AA535" s="3">
        <v>25575</v>
      </c>
      <c r="AB535" s="3"/>
      <c r="AC535" s="3">
        <v>6923692</v>
      </c>
      <c r="AD535" s="3">
        <v>7489311</v>
      </c>
      <c r="AE535" s="26">
        <v>5243010</v>
      </c>
      <c r="AH535" s="24">
        <f t="shared" si="20"/>
        <v>5.9311795462112624E-5</v>
      </c>
      <c r="AI535" s="24"/>
      <c r="AJ535" s="24"/>
      <c r="AK535" s="24">
        <f t="shared" si="21"/>
        <v>4.8779231777166168E-3</v>
      </c>
    </row>
    <row r="536" spans="23:37" ht="15" customHeight="1" x14ac:dyDescent="0.25">
      <c r="W536" s="33" t="s">
        <v>1260</v>
      </c>
      <c r="X536" s="30" t="s">
        <v>1261</v>
      </c>
      <c r="Y536" s="4">
        <v>10167</v>
      </c>
      <c r="Z536" s="4">
        <v>12784</v>
      </c>
      <c r="AA536" s="4">
        <v>25052</v>
      </c>
      <c r="AB536" s="4"/>
      <c r="AC536" s="4">
        <v>1894874</v>
      </c>
      <c r="AD536" s="4">
        <v>1773735</v>
      </c>
      <c r="AE536" s="18">
        <v>1709467</v>
      </c>
      <c r="AH536" s="24">
        <f t="shared" si="20"/>
        <v>5.8098889537315557E-5</v>
      </c>
      <c r="AI536" s="24"/>
      <c r="AJ536" s="24"/>
      <c r="AK536" s="24">
        <f t="shared" si="21"/>
        <v>1.4654860257612461E-2</v>
      </c>
    </row>
    <row r="537" spans="23:37" ht="15" customHeight="1" x14ac:dyDescent="0.25">
      <c r="W537" s="34" t="s">
        <v>1262</v>
      </c>
      <c r="X537" s="31" t="s">
        <v>1263</v>
      </c>
      <c r="Y537" s="3">
        <v>21980</v>
      </c>
      <c r="Z537" s="3">
        <v>23428</v>
      </c>
      <c r="AA537" s="3">
        <v>24954</v>
      </c>
      <c r="AB537" s="3"/>
      <c r="AC537" s="3">
        <v>294040</v>
      </c>
      <c r="AD537" s="3">
        <v>352088</v>
      </c>
      <c r="AE537" s="26">
        <v>302872</v>
      </c>
      <c r="AH537" s="24">
        <f t="shared" si="20"/>
        <v>5.7871614622152823E-5</v>
      </c>
      <c r="AI537" s="24"/>
      <c r="AJ537" s="24"/>
      <c r="AK537" s="24">
        <f t="shared" si="21"/>
        <v>8.2391241184394726E-2</v>
      </c>
    </row>
    <row r="538" spans="23:37" ht="15" customHeight="1" x14ac:dyDescent="0.25">
      <c r="W538" s="33" t="s">
        <v>1264</v>
      </c>
      <c r="X538" s="30" t="s">
        <v>1265</v>
      </c>
      <c r="Y538" s="4">
        <v>25067</v>
      </c>
      <c r="Z538" s="4">
        <v>39162</v>
      </c>
      <c r="AA538" s="4">
        <v>24899</v>
      </c>
      <c r="AB538" s="4"/>
      <c r="AC538" s="4">
        <v>126647</v>
      </c>
      <c r="AD538" s="4">
        <v>119468</v>
      </c>
      <c r="AE538" s="18">
        <v>83018</v>
      </c>
      <c r="AH538" s="24">
        <f t="shared" si="20"/>
        <v>5.7744062373847205E-5</v>
      </c>
      <c r="AI538" s="24"/>
      <c r="AJ538" s="24"/>
      <c r="AK538" s="24">
        <f t="shared" si="21"/>
        <v>0.29992290828495027</v>
      </c>
    </row>
    <row r="539" spans="23:37" ht="15" customHeight="1" x14ac:dyDescent="0.25">
      <c r="W539" s="34" t="s">
        <v>1266</v>
      </c>
      <c r="X539" s="31" t="s">
        <v>1267</v>
      </c>
      <c r="Y539" s="3">
        <v>25847</v>
      </c>
      <c r="Z539" s="3">
        <v>26768</v>
      </c>
      <c r="AA539" s="3">
        <v>24753</v>
      </c>
      <c r="AB539" s="3"/>
      <c r="AC539" s="3">
        <v>52147</v>
      </c>
      <c r="AD539" s="3">
        <v>57346</v>
      </c>
      <c r="AE539" s="26">
        <v>51940</v>
      </c>
      <c r="AH539" s="24">
        <f t="shared" si="20"/>
        <v>5.740546913289047E-5</v>
      </c>
      <c r="AI539" s="24"/>
      <c r="AJ539" s="24"/>
      <c r="AK539" s="24">
        <f t="shared" si="21"/>
        <v>0.47656911821332304</v>
      </c>
    </row>
    <row r="540" spans="23:37" ht="15" customHeight="1" x14ac:dyDescent="0.25">
      <c r="W540" s="33" t="s">
        <v>1268</v>
      </c>
      <c r="X540" s="30" t="s">
        <v>1269</v>
      </c>
      <c r="Y540" s="4">
        <v>22353</v>
      </c>
      <c r="Z540" s="4">
        <v>22315</v>
      </c>
      <c r="AA540" s="4">
        <v>24745</v>
      </c>
      <c r="AB540" s="4"/>
      <c r="AC540" s="4">
        <v>171639</v>
      </c>
      <c r="AD540" s="4">
        <v>210665</v>
      </c>
      <c r="AE540" s="18">
        <v>135092</v>
      </c>
      <c r="AH540" s="24">
        <f t="shared" si="20"/>
        <v>5.7386916078591472E-5</v>
      </c>
      <c r="AI540" s="24"/>
      <c r="AJ540" s="24"/>
      <c r="AK540" s="24">
        <f t="shared" si="21"/>
        <v>0.18317146833269179</v>
      </c>
    </row>
    <row r="541" spans="23:37" ht="15" customHeight="1" x14ac:dyDescent="0.25">
      <c r="W541" s="34" t="s">
        <v>1270</v>
      </c>
      <c r="X541" s="31" t="s">
        <v>1271</v>
      </c>
      <c r="Y541" s="3">
        <v>29417</v>
      </c>
      <c r="Z541" s="3">
        <v>29561</v>
      </c>
      <c r="AA541" s="3">
        <v>24538</v>
      </c>
      <c r="AB541" s="3"/>
      <c r="AC541" s="3">
        <v>68260</v>
      </c>
      <c r="AD541" s="3">
        <v>80086</v>
      </c>
      <c r="AE541" s="26">
        <v>62596</v>
      </c>
      <c r="AH541" s="24">
        <f t="shared" si="20"/>
        <v>5.6906855798604868E-5</v>
      </c>
      <c r="AI541" s="24"/>
      <c r="AJ541" s="24"/>
      <c r="AK541" s="24">
        <f t="shared" si="21"/>
        <v>0.39200587896990224</v>
      </c>
    </row>
    <row r="542" spans="23:37" ht="15" customHeight="1" x14ac:dyDescent="0.25">
      <c r="W542" s="33" t="s">
        <v>1272</v>
      </c>
      <c r="X542" s="30" t="s">
        <v>1273</v>
      </c>
      <c r="Y542" s="4">
        <v>25038</v>
      </c>
      <c r="Z542" s="4">
        <v>29190</v>
      </c>
      <c r="AA542" s="4">
        <v>24207</v>
      </c>
      <c r="AB542" s="4"/>
      <c r="AC542" s="4">
        <v>90116</v>
      </c>
      <c r="AD542" s="4">
        <v>98093</v>
      </c>
      <c r="AE542" s="18">
        <v>84482</v>
      </c>
      <c r="AH542" s="24">
        <f t="shared" si="20"/>
        <v>5.6139223176983783E-5</v>
      </c>
      <c r="AI542" s="24"/>
      <c r="AJ542" s="24"/>
      <c r="AK542" s="24">
        <f t="shared" si="21"/>
        <v>0.28653440969674016</v>
      </c>
    </row>
    <row r="543" spans="23:37" ht="15" customHeight="1" x14ac:dyDescent="0.25">
      <c r="W543" s="34" t="s">
        <v>1274</v>
      </c>
      <c r="X543" s="31" t="s">
        <v>1275</v>
      </c>
      <c r="Y543" s="3">
        <v>23320</v>
      </c>
      <c r="Z543" s="3">
        <v>23987</v>
      </c>
      <c r="AA543" s="3">
        <v>24016</v>
      </c>
      <c r="AB543" s="3"/>
      <c r="AC543" s="3">
        <v>416282</v>
      </c>
      <c r="AD543" s="3">
        <v>442254</v>
      </c>
      <c r="AE543" s="26">
        <v>457517</v>
      </c>
      <c r="AH543" s="24">
        <f t="shared" si="20"/>
        <v>5.569626900559518E-5</v>
      </c>
      <c r="AI543" s="24"/>
      <c r="AJ543" s="24"/>
      <c r="AK543" s="24">
        <f t="shared" si="21"/>
        <v>5.2492038547201525E-2</v>
      </c>
    </row>
    <row r="544" spans="23:37" ht="15" customHeight="1" x14ac:dyDescent="0.25">
      <c r="W544" s="33" t="s">
        <v>1276</v>
      </c>
      <c r="X544" s="30" t="s">
        <v>1277</v>
      </c>
      <c r="Y544" s="4">
        <v>19108</v>
      </c>
      <c r="Z544" s="4">
        <v>22006</v>
      </c>
      <c r="AA544" s="4">
        <v>23807</v>
      </c>
      <c r="AB544" s="4"/>
      <c r="AC544" s="4">
        <v>544491</v>
      </c>
      <c r="AD544" s="4">
        <v>605740</v>
      </c>
      <c r="AE544" s="18">
        <v>575404</v>
      </c>
      <c r="AH544" s="24">
        <f t="shared" si="20"/>
        <v>5.521157046203383E-5</v>
      </c>
      <c r="AI544" s="24"/>
      <c r="AJ544" s="24"/>
      <c r="AK544" s="24">
        <f t="shared" si="21"/>
        <v>4.1374408241861373E-2</v>
      </c>
    </row>
    <row r="545" spans="23:37" ht="15" customHeight="1" x14ac:dyDescent="0.25">
      <c r="W545" s="34" t="s">
        <v>1278</v>
      </c>
      <c r="X545" s="31" t="s">
        <v>1279</v>
      </c>
      <c r="Y545" s="3">
        <v>20703</v>
      </c>
      <c r="Z545" s="3">
        <v>23639</v>
      </c>
      <c r="AA545" s="3">
        <v>23656</v>
      </c>
      <c r="AB545" s="3"/>
      <c r="AC545" s="3">
        <v>3761396</v>
      </c>
      <c r="AD545" s="3">
        <v>3733645</v>
      </c>
      <c r="AE545" s="26">
        <v>3147247</v>
      </c>
      <c r="AH545" s="24">
        <f t="shared" si="20"/>
        <v>5.4861381562140223E-5</v>
      </c>
      <c r="AI545" s="24"/>
      <c r="AJ545" s="24"/>
      <c r="AK545" s="24">
        <f t="shared" si="21"/>
        <v>7.5164103738918492E-3</v>
      </c>
    </row>
    <row r="546" spans="23:37" ht="15" customHeight="1" x14ac:dyDescent="0.25">
      <c r="W546" s="33" t="s">
        <v>1280</v>
      </c>
      <c r="X546" s="30" t="s">
        <v>1281</v>
      </c>
      <c r="Y546" s="4">
        <v>26710</v>
      </c>
      <c r="Z546" s="4">
        <v>26975</v>
      </c>
      <c r="AA546" s="4">
        <v>23469</v>
      </c>
      <c r="AB546" s="4"/>
      <c r="AC546" s="4">
        <v>386282</v>
      </c>
      <c r="AD546" s="4">
        <v>422606</v>
      </c>
      <c r="AE546" s="18">
        <v>305885</v>
      </c>
      <c r="AH546" s="24">
        <f t="shared" si="20"/>
        <v>5.442770391790112E-5</v>
      </c>
      <c r="AI546" s="24"/>
      <c r="AJ546" s="24"/>
      <c r="AK546" s="24">
        <f t="shared" si="21"/>
        <v>7.6724912957484015E-2</v>
      </c>
    </row>
    <row r="547" spans="23:37" ht="15" customHeight="1" x14ac:dyDescent="0.25">
      <c r="W547" s="34" t="s">
        <v>1282</v>
      </c>
      <c r="X547" s="31" t="s">
        <v>1283</v>
      </c>
      <c r="Y547" s="3">
        <v>19053</v>
      </c>
      <c r="Z547" s="3">
        <v>23307</v>
      </c>
      <c r="AA547" s="3">
        <v>23368</v>
      </c>
      <c r="AB547" s="3"/>
      <c r="AC547" s="3">
        <v>2169483</v>
      </c>
      <c r="AD547" s="3">
        <v>2253477</v>
      </c>
      <c r="AE547" s="26">
        <v>1893716</v>
      </c>
      <c r="AH547" s="24">
        <f t="shared" si="20"/>
        <v>5.419347160737626E-5</v>
      </c>
      <c r="AI547" s="24"/>
      <c r="AJ547" s="24"/>
      <c r="AK547" s="24">
        <f t="shared" si="21"/>
        <v>1.2339759499312463E-2</v>
      </c>
    </row>
    <row r="548" spans="23:37" ht="15" customHeight="1" x14ac:dyDescent="0.25">
      <c r="W548" s="33" t="s">
        <v>1284</v>
      </c>
      <c r="X548" s="30" t="s">
        <v>1285</v>
      </c>
      <c r="Y548" s="4">
        <v>19157</v>
      </c>
      <c r="Z548" s="4">
        <v>22772</v>
      </c>
      <c r="AA548" s="4">
        <v>23333</v>
      </c>
      <c r="AB548" s="4"/>
      <c r="AC548" s="4">
        <v>276880</v>
      </c>
      <c r="AD548" s="4">
        <v>354573</v>
      </c>
      <c r="AE548" s="18">
        <v>339282</v>
      </c>
      <c r="AH548" s="24">
        <f t="shared" si="20"/>
        <v>5.4112301994818136E-5</v>
      </c>
      <c r="AI548" s="24"/>
      <c r="AJ548" s="24"/>
      <c r="AK548" s="24">
        <f t="shared" si="21"/>
        <v>6.877170023756049E-2</v>
      </c>
    </row>
    <row r="549" spans="23:37" ht="15" customHeight="1" x14ac:dyDescent="0.25">
      <c r="W549" s="34" t="s">
        <v>1286</v>
      </c>
      <c r="X549" s="31" t="s">
        <v>1287</v>
      </c>
      <c r="Y549" s="3">
        <v>20361</v>
      </c>
      <c r="Z549" s="3">
        <v>17910</v>
      </c>
      <c r="AA549" s="3">
        <v>23257</v>
      </c>
      <c r="AB549" s="3"/>
      <c r="AC549" s="3">
        <v>32538</v>
      </c>
      <c r="AD549" s="3">
        <v>25370</v>
      </c>
      <c r="AE549" s="26">
        <v>29360</v>
      </c>
      <c r="AH549" s="24">
        <f t="shared" si="20"/>
        <v>5.3936047978977643E-5</v>
      </c>
      <c r="AI549" s="24"/>
      <c r="AJ549" s="24"/>
      <c r="AK549" s="24">
        <f t="shared" si="21"/>
        <v>0.79213215258855585</v>
      </c>
    </row>
    <row r="550" spans="23:37" ht="15" customHeight="1" x14ac:dyDescent="0.25">
      <c r="W550" s="33" t="s">
        <v>1288</v>
      </c>
      <c r="X550" s="30" t="s">
        <v>1289</v>
      </c>
      <c r="Y550" s="4">
        <v>12983</v>
      </c>
      <c r="Z550" s="4">
        <v>16133</v>
      </c>
      <c r="AA550" s="4">
        <v>23207</v>
      </c>
      <c r="AB550" s="4"/>
      <c r="AC550" s="4">
        <v>42492</v>
      </c>
      <c r="AD550" s="4">
        <v>54891</v>
      </c>
      <c r="AE550" s="18">
        <v>58109</v>
      </c>
      <c r="AH550" s="24">
        <f t="shared" si="20"/>
        <v>5.3820091389608903E-5</v>
      </c>
      <c r="AI550" s="24"/>
      <c r="AJ550" s="24"/>
      <c r="AK550" s="24">
        <f t="shared" si="21"/>
        <v>0.39937014920236108</v>
      </c>
    </row>
    <row r="551" spans="23:37" ht="15" customHeight="1" x14ac:dyDescent="0.25">
      <c r="W551" s="34" t="s">
        <v>1290</v>
      </c>
      <c r="X551" s="31" t="s">
        <v>1291</v>
      </c>
      <c r="Y551" s="3">
        <v>14930</v>
      </c>
      <c r="Z551" s="3">
        <v>27011</v>
      </c>
      <c r="AA551" s="3">
        <v>23121</v>
      </c>
      <c r="AB551" s="3"/>
      <c r="AC551" s="3">
        <v>85481</v>
      </c>
      <c r="AD551" s="3">
        <v>108540</v>
      </c>
      <c r="AE551" s="26">
        <v>104343</v>
      </c>
      <c r="AH551" s="24">
        <f t="shared" si="20"/>
        <v>5.3620646055894659E-5</v>
      </c>
      <c r="AI551" s="24"/>
      <c r="AJ551" s="24"/>
      <c r="AK551" s="24">
        <f t="shared" si="21"/>
        <v>0.22158649837554986</v>
      </c>
    </row>
    <row r="552" spans="23:37" ht="15" customHeight="1" x14ac:dyDescent="0.25">
      <c r="W552" s="33" t="s">
        <v>1292</v>
      </c>
      <c r="X552" s="30" t="s">
        <v>1293</v>
      </c>
      <c r="Y552" s="4">
        <v>19827</v>
      </c>
      <c r="Z552" s="4">
        <v>18574</v>
      </c>
      <c r="AA552" s="4">
        <v>22268</v>
      </c>
      <c r="AB552" s="4"/>
      <c r="AC552" s="4">
        <v>3089478</v>
      </c>
      <c r="AD552" s="4">
        <v>3787557</v>
      </c>
      <c r="AE552" s="18">
        <v>4489299</v>
      </c>
      <c r="AH552" s="24">
        <f t="shared" si="20"/>
        <v>5.1642426641263887E-5</v>
      </c>
      <c r="AI552" s="24"/>
      <c r="AJ552" s="24"/>
      <c r="AK552" s="24">
        <f t="shared" si="21"/>
        <v>4.9602398949145513E-3</v>
      </c>
    </row>
    <row r="553" spans="23:37" ht="15" customHeight="1" x14ac:dyDescent="0.25">
      <c r="W553" s="34" t="s">
        <v>1294</v>
      </c>
      <c r="X553" s="31" t="s">
        <v>1295</v>
      </c>
      <c r="Y553" s="3">
        <v>16927</v>
      </c>
      <c r="Z553" s="3">
        <v>18277</v>
      </c>
      <c r="AA553" s="3">
        <v>22218</v>
      </c>
      <c r="AB553" s="3"/>
      <c r="AC553" s="3">
        <v>1216331</v>
      </c>
      <c r="AD553" s="3">
        <v>1338458</v>
      </c>
      <c r="AE553" s="26">
        <v>902749</v>
      </c>
      <c r="AH553" s="24">
        <f t="shared" si="20"/>
        <v>5.152647005189514E-5</v>
      </c>
      <c r="AI553" s="24"/>
      <c r="AJ553" s="24"/>
      <c r="AK553" s="24">
        <f t="shared" si="21"/>
        <v>2.4611492230952346E-2</v>
      </c>
    </row>
    <row r="554" spans="23:37" ht="15" customHeight="1" x14ac:dyDescent="0.25">
      <c r="W554" s="33" t="s">
        <v>1296</v>
      </c>
      <c r="X554" s="30" t="s">
        <v>1297</v>
      </c>
      <c r="Y554" s="4">
        <v>24493</v>
      </c>
      <c r="Z554" s="4">
        <v>28440</v>
      </c>
      <c r="AA554" s="4">
        <v>22129</v>
      </c>
      <c r="AB554" s="4"/>
      <c r="AC554" s="4">
        <v>84461</v>
      </c>
      <c r="AD554" s="4">
        <v>123054</v>
      </c>
      <c r="AE554" s="18">
        <v>77864</v>
      </c>
      <c r="AH554" s="24">
        <f t="shared" si="20"/>
        <v>5.1320067322818778E-5</v>
      </c>
      <c r="AI554" s="24"/>
      <c r="AJ554" s="24"/>
      <c r="AK554" s="24">
        <f t="shared" si="21"/>
        <v>0.28420065755676566</v>
      </c>
    </row>
    <row r="555" spans="23:37" ht="15" customHeight="1" x14ac:dyDescent="0.25">
      <c r="W555" s="34" t="s">
        <v>1298</v>
      </c>
      <c r="X555" s="31" t="s">
        <v>1299</v>
      </c>
      <c r="Y555" s="3">
        <v>17102</v>
      </c>
      <c r="Z555" s="3">
        <v>23841</v>
      </c>
      <c r="AA555" s="3">
        <v>22099</v>
      </c>
      <c r="AB555" s="3"/>
      <c r="AC555" s="3">
        <v>965515</v>
      </c>
      <c r="AD555" s="3">
        <v>1288343</v>
      </c>
      <c r="AE555" s="26">
        <v>1387652</v>
      </c>
      <c r="AH555" s="24">
        <f t="shared" si="20"/>
        <v>5.1250493369197532E-5</v>
      </c>
      <c r="AI555" s="24"/>
      <c r="AJ555" s="24"/>
      <c r="AK555" s="24">
        <f t="shared" si="21"/>
        <v>1.5925462579955203E-2</v>
      </c>
    </row>
    <row r="556" spans="23:37" ht="15" customHeight="1" x14ac:dyDescent="0.25">
      <c r="W556" s="33" t="s">
        <v>1300</v>
      </c>
      <c r="X556" s="30" t="s">
        <v>1301</v>
      </c>
      <c r="Y556" s="4">
        <v>23664</v>
      </c>
      <c r="Z556" s="4">
        <v>22551</v>
      </c>
      <c r="AA556" s="4">
        <v>21933</v>
      </c>
      <c r="AB556" s="4"/>
      <c r="AC556" s="4">
        <v>531716</v>
      </c>
      <c r="AD556" s="4">
        <v>559658</v>
      </c>
      <c r="AE556" s="18">
        <v>519785</v>
      </c>
      <c r="AH556" s="24">
        <f t="shared" si="20"/>
        <v>5.0865517492493303E-5</v>
      </c>
      <c r="AI556" s="24"/>
      <c r="AJ556" s="24"/>
      <c r="AK556" s="24">
        <f t="shared" si="21"/>
        <v>4.2196292697942415E-2</v>
      </c>
    </row>
    <row r="557" spans="23:37" ht="15" customHeight="1" x14ac:dyDescent="0.25">
      <c r="W557" s="34" t="s">
        <v>1302</v>
      </c>
      <c r="X557" s="31" t="s">
        <v>1303</v>
      </c>
      <c r="Y557" s="3">
        <v>18130</v>
      </c>
      <c r="Z557" s="3">
        <v>27747</v>
      </c>
      <c r="AA557" s="3">
        <v>21770</v>
      </c>
      <c r="AB557" s="3"/>
      <c r="AC557" s="3">
        <v>825638</v>
      </c>
      <c r="AD557" s="3">
        <v>1021720</v>
      </c>
      <c r="AE557" s="26">
        <v>1078948</v>
      </c>
      <c r="AH557" s="24">
        <f t="shared" si="20"/>
        <v>5.0487499011151193E-5</v>
      </c>
      <c r="AI557" s="24"/>
      <c r="AJ557" s="24"/>
      <c r="AK557" s="24">
        <f t="shared" si="21"/>
        <v>2.0177061359768961E-2</v>
      </c>
    </row>
    <row r="558" spans="23:37" ht="15" customHeight="1" x14ac:dyDescent="0.25">
      <c r="W558" s="33" t="s">
        <v>1304</v>
      </c>
      <c r="X558" s="30" t="s">
        <v>1305</v>
      </c>
      <c r="Y558" s="4">
        <v>27973</v>
      </c>
      <c r="Z558" s="4">
        <v>24739</v>
      </c>
      <c r="AA558" s="4">
        <v>21281</v>
      </c>
      <c r="AB558" s="4"/>
      <c r="AC558" s="4">
        <v>1209289</v>
      </c>
      <c r="AD558" s="4">
        <v>1226549</v>
      </c>
      <c r="AE558" s="18">
        <v>987548</v>
      </c>
      <c r="AH558" s="24">
        <f t="shared" si="20"/>
        <v>4.9353443567124877E-5</v>
      </c>
      <c r="AI558" s="24"/>
      <c r="AJ558" s="24"/>
      <c r="AK558" s="24">
        <f t="shared" si="21"/>
        <v>2.1549332285620545E-2</v>
      </c>
    </row>
    <row r="559" spans="23:37" ht="15" customHeight="1" x14ac:dyDescent="0.25">
      <c r="W559" s="34" t="s">
        <v>1306</v>
      </c>
      <c r="X559" s="31" t="s">
        <v>1307</v>
      </c>
      <c r="Y559" s="3">
        <v>14279</v>
      </c>
      <c r="Z559" s="3">
        <v>16574</v>
      </c>
      <c r="AA559" s="3">
        <v>21188</v>
      </c>
      <c r="AB559" s="3"/>
      <c r="AC559" s="3">
        <v>3402857</v>
      </c>
      <c r="AD559" s="3">
        <v>3319061</v>
      </c>
      <c r="AE559" s="26">
        <v>2808234</v>
      </c>
      <c r="AH559" s="24">
        <f t="shared" si="20"/>
        <v>4.9137764310899016E-5</v>
      </c>
      <c r="AI559" s="24"/>
      <c r="AJ559" s="24"/>
      <c r="AK559" s="24">
        <f t="shared" si="21"/>
        <v>7.5449552993091034E-3</v>
      </c>
    </row>
    <row r="560" spans="23:37" ht="15" customHeight="1" x14ac:dyDescent="0.25">
      <c r="W560" s="33" t="s">
        <v>1308</v>
      </c>
      <c r="X560" s="30" t="s">
        <v>1309</v>
      </c>
      <c r="Y560" s="4">
        <v>20857</v>
      </c>
      <c r="Z560" s="4">
        <v>20890</v>
      </c>
      <c r="AA560" s="4">
        <v>21184</v>
      </c>
      <c r="AB560" s="4"/>
      <c r="AC560" s="4">
        <v>157887</v>
      </c>
      <c r="AD560" s="4">
        <v>158788</v>
      </c>
      <c r="AE560" s="18">
        <v>129627</v>
      </c>
      <c r="AH560" s="24">
        <f t="shared" si="20"/>
        <v>4.9128487783749517E-5</v>
      </c>
      <c r="AI560" s="24"/>
      <c r="AJ560" s="24"/>
      <c r="AK560" s="24">
        <f t="shared" si="21"/>
        <v>0.16342274371851542</v>
      </c>
    </row>
    <row r="561" spans="23:37" ht="15" customHeight="1" x14ac:dyDescent="0.25">
      <c r="W561" s="34" t="s">
        <v>1310</v>
      </c>
      <c r="X561" s="31" t="s">
        <v>1311</v>
      </c>
      <c r="Y561" s="3">
        <v>10292</v>
      </c>
      <c r="Z561" s="3">
        <v>5884</v>
      </c>
      <c r="AA561" s="3">
        <v>21166</v>
      </c>
      <c r="AB561" s="3"/>
      <c r="AC561" s="3">
        <v>109903</v>
      </c>
      <c r="AD561" s="3">
        <v>124955</v>
      </c>
      <c r="AE561" s="26">
        <v>187627</v>
      </c>
      <c r="AH561" s="24">
        <f t="shared" si="20"/>
        <v>4.9086743411576768E-5</v>
      </c>
      <c r="AI561" s="24"/>
      <c r="AJ561" s="24"/>
      <c r="AK561" s="24">
        <f t="shared" si="21"/>
        <v>0.11280892408875055</v>
      </c>
    </row>
    <row r="562" spans="23:37" ht="15" customHeight="1" x14ac:dyDescent="0.25">
      <c r="W562" s="33" t="s">
        <v>1312</v>
      </c>
      <c r="X562" s="30" t="s">
        <v>1313</v>
      </c>
      <c r="Y562" s="4">
        <v>12316</v>
      </c>
      <c r="Z562" s="4">
        <v>20674</v>
      </c>
      <c r="AA562" s="4">
        <v>21113</v>
      </c>
      <c r="AB562" s="4"/>
      <c r="AC562" s="4">
        <v>88611</v>
      </c>
      <c r="AD562" s="4">
        <v>94590</v>
      </c>
      <c r="AE562" s="18">
        <v>116565</v>
      </c>
      <c r="AH562" s="24">
        <f t="shared" si="20"/>
        <v>4.8963829426845896E-5</v>
      </c>
      <c r="AI562" s="24"/>
      <c r="AJ562" s="24"/>
      <c r="AK562" s="24">
        <f t="shared" si="21"/>
        <v>0.1811264101574229</v>
      </c>
    </row>
    <row r="563" spans="23:37" ht="15" customHeight="1" x14ac:dyDescent="0.25">
      <c r="W563" s="34" t="s">
        <v>1314</v>
      </c>
      <c r="X563" s="31" t="s">
        <v>1315</v>
      </c>
      <c r="Y563" s="3">
        <v>13344</v>
      </c>
      <c r="Z563" s="3">
        <v>15871</v>
      </c>
      <c r="AA563" s="3">
        <v>20939</v>
      </c>
      <c r="AB563" s="3"/>
      <c r="AC563" s="3">
        <v>1017323</v>
      </c>
      <c r="AD563" s="3">
        <v>1405742</v>
      </c>
      <c r="AE563" s="26">
        <v>1422519</v>
      </c>
      <c r="AH563" s="24">
        <f t="shared" si="20"/>
        <v>4.8560300495842669E-5</v>
      </c>
      <c r="AI563" s="24"/>
      <c r="AJ563" s="24"/>
      <c r="AK563" s="24">
        <f t="shared" si="21"/>
        <v>1.4719662795365124E-2</v>
      </c>
    </row>
    <row r="564" spans="23:37" ht="15" customHeight="1" x14ac:dyDescent="0.25">
      <c r="W564" s="33" t="s">
        <v>1316</v>
      </c>
      <c r="X564" s="30" t="s">
        <v>1317</v>
      </c>
      <c r="Y564" s="4">
        <v>33258</v>
      </c>
      <c r="Z564" s="4">
        <v>26657</v>
      </c>
      <c r="AA564" s="4">
        <v>20817</v>
      </c>
      <c r="AB564" s="4"/>
      <c r="AC564" s="4">
        <v>452885</v>
      </c>
      <c r="AD564" s="4">
        <v>589614</v>
      </c>
      <c r="AE564" s="18">
        <v>823264</v>
      </c>
      <c r="AH564" s="24">
        <f t="shared" si="20"/>
        <v>4.8277366417782935E-5</v>
      </c>
      <c r="AI564" s="24"/>
      <c r="AJ564" s="24"/>
      <c r="AK564" s="24">
        <f t="shared" si="21"/>
        <v>2.5285935009911765E-2</v>
      </c>
    </row>
    <row r="565" spans="23:37" ht="15" customHeight="1" x14ac:dyDescent="0.25">
      <c r="W565" s="34" t="s">
        <v>1318</v>
      </c>
      <c r="X565" s="31" t="s">
        <v>1319</v>
      </c>
      <c r="Y565" s="3">
        <v>12991</v>
      </c>
      <c r="Z565" s="3">
        <v>15650</v>
      </c>
      <c r="AA565" s="3">
        <v>20813</v>
      </c>
      <c r="AB565" s="3"/>
      <c r="AC565" s="3">
        <v>1731297</v>
      </c>
      <c r="AD565" s="3">
        <v>1951122</v>
      </c>
      <c r="AE565" s="26">
        <v>1511513</v>
      </c>
      <c r="AH565" s="24">
        <f t="shared" si="20"/>
        <v>4.8268089890633429E-5</v>
      </c>
      <c r="AI565" s="24"/>
      <c r="AJ565" s="24"/>
      <c r="AK565" s="24">
        <f t="shared" si="21"/>
        <v>1.3769646704990297E-2</v>
      </c>
    </row>
    <row r="566" spans="23:37" ht="15" customHeight="1" x14ac:dyDescent="0.25">
      <c r="W566" s="33" t="s">
        <v>1320</v>
      </c>
      <c r="X566" s="30" t="s">
        <v>1321</v>
      </c>
      <c r="Y566" s="4">
        <v>1709</v>
      </c>
      <c r="Z566" s="4">
        <v>14221</v>
      </c>
      <c r="AA566" s="4">
        <v>20646</v>
      </c>
      <c r="AB566" s="4"/>
      <c r="AC566" s="4">
        <v>1276111</v>
      </c>
      <c r="AD566" s="4">
        <v>1526773</v>
      </c>
      <c r="AE566" s="18">
        <v>1621747</v>
      </c>
      <c r="AH566" s="24">
        <f t="shared" si="20"/>
        <v>4.7880794882141827E-5</v>
      </c>
      <c r="AI566" s="24"/>
      <c r="AJ566" s="24"/>
      <c r="AK566" s="24">
        <f t="shared" si="21"/>
        <v>1.2730715703497524E-2</v>
      </c>
    </row>
    <row r="567" spans="23:37" ht="15" customHeight="1" x14ac:dyDescent="0.25">
      <c r="W567" s="34" t="s">
        <v>1322</v>
      </c>
      <c r="X567" s="31" t="s">
        <v>1323</v>
      </c>
      <c r="Y567" s="3">
        <v>13285</v>
      </c>
      <c r="Z567" s="3">
        <v>22459</v>
      </c>
      <c r="AA567" s="3">
        <v>20445</v>
      </c>
      <c r="AB567" s="3"/>
      <c r="AC567" s="3">
        <v>294303</v>
      </c>
      <c r="AD567" s="3">
        <v>382824</v>
      </c>
      <c r="AE567" s="26">
        <v>351022</v>
      </c>
      <c r="AH567" s="24">
        <f t="shared" si="20"/>
        <v>4.7414649392879474E-5</v>
      </c>
      <c r="AI567" s="24"/>
      <c r="AJ567" s="24"/>
      <c r="AK567" s="24">
        <f t="shared" si="21"/>
        <v>5.824421261345443E-2</v>
      </c>
    </row>
    <row r="568" spans="23:37" ht="15" customHeight="1" x14ac:dyDescent="0.25">
      <c r="W568" s="33" t="s">
        <v>1324</v>
      </c>
      <c r="X568" s="30" t="s">
        <v>1325</v>
      </c>
      <c r="Y568" s="4">
        <v>14531</v>
      </c>
      <c r="Z568" s="4">
        <v>18659</v>
      </c>
      <c r="AA568" s="4">
        <v>20373</v>
      </c>
      <c r="AB568" s="4"/>
      <c r="AC568" s="4">
        <v>639530</v>
      </c>
      <c r="AD568" s="4">
        <v>733443</v>
      </c>
      <c r="AE568" s="18">
        <v>756954</v>
      </c>
      <c r="AH568" s="24">
        <f t="shared" si="20"/>
        <v>4.7247671904188487E-5</v>
      </c>
      <c r="AI568" s="24"/>
      <c r="AJ568" s="24"/>
      <c r="AK568" s="24">
        <f t="shared" si="21"/>
        <v>2.6914449226769395E-2</v>
      </c>
    </row>
    <row r="569" spans="23:37" ht="15" customHeight="1" x14ac:dyDescent="0.25">
      <c r="W569" s="34" t="s">
        <v>1326</v>
      </c>
      <c r="X569" s="31" t="s">
        <v>1327</v>
      </c>
      <c r="Y569" s="3">
        <v>48752</v>
      </c>
      <c r="Z569" s="3">
        <v>23360</v>
      </c>
      <c r="AA569" s="3">
        <v>20174</v>
      </c>
      <c r="AB569" s="3"/>
      <c r="AC569" s="3">
        <v>19614717</v>
      </c>
      <c r="AD569" s="3">
        <v>22153371</v>
      </c>
      <c r="AE569" s="26">
        <v>16859964</v>
      </c>
      <c r="AH569" s="24">
        <f t="shared" si="20"/>
        <v>4.678616467850088E-5</v>
      </c>
      <c r="AI569" s="24"/>
      <c r="AJ569" s="24"/>
      <c r="AK569" s="24">
        <f t="shared" si="21"/>
        <v>1.1965624600384674E-3</v>
      </c>
    </row>
    <row r="570" spans="23:37" ht="15" customHeight="1" x14ac:dyDescent="0.25">
      <c r="W570" s="33" t="s">
        <v>1328</v>
      </c>
      <c r="X570" s="30" t="s">
        <v>1329</v>
      </c>
      <c r="Y570" s="4">
        <v>35007</v>
      </c>
      <c r="Z570" s="4">
        <v>29502</v>
      </c>
      <c r="AA570" s="4">
        <v>20103</v>
      </c>
      <c r="AB570" s="4"/>
      <c r="AC570" s="4">
        <v>143156</v>
      </c>
      <c r="AD570" s="4">
        <v>181778</v>
      </c>
      <c r="AE570" s="18">
        <v>144213</v>
      </c>
      <c r="AH570" s="24">
        <f t="shared" si="20"/>
        <v>4.6621506321597265E-5</v>
      </c>
      <c r="AI570" s="24"/>
      <c r="AJ570" s="24"/>
      <c r="AK570" s="24">
        <f t="shared" si="21"/>
        <v>0.13939797383037592</v>
      </c>
    </row>
    <row r="571" spans="23:37" ht="15" customHeight="1" x14ac:dyDescent="0.25">
      <c r="W571" s="34" t="s">
        <v>1330</v>
      </c>
      <c r="X571" s="31" t="s">
        <v>1331</v>
      </c>
      <c r="Y571" s="3">
        <v>8970</v>
      </c>
      <c r="Z571" s="3">
        <v>13881</v>
      </c>
      <c r="AA571" s="3">
        <v>20048</v>
      </c>
      <c r="AB571" s="3"/>
      <c r="AC571" s="3">
        <v>274471</v>
      </c>
      <c r="AD571" s="3">
        <v>468497</v>
      </c>
      <c r="AE571" s="26">
        <v>533423</v>
      </c>
      <c r="AH571" s="24">
        <f t="shared" si="20"/>
        <v>4.6493954073291647E-5</v>
      </c>
      <c r="AI571" s="24"/>
      <c r="AJ571" s="24"/>
      <c r="AK571" s="24">
        <f t="shared" si="21"/>
        <v>3.7583681243590919E-2</v>
      </c>
    </row>
    <row r="572" spans="23:37" ht="15" customHeight="1" x14ac:dyDescent="0.25">
      <c r="W572" s="33" t="s">
        <v>1332</v>
      </c>
      <c r="X572" s="30" t="s">
        <v>1333</v>
      </c>
      <c r="Y572" s="4">
        <v>24245</v>
      </c>
      <c r="Z572" s="4">
        <v>18438</v>
      </c>
      <c r="AA572" s="4">
        <v>19913</v>
      </c>
      <c r="AB572" s="4"/>
      <c r="AC572" s="4">
        <v>302842</v>
      </c>
      <c r="AD572" s="4">
        <v>300833</v>
      </c>
      <c r="AE572" s="18">
        <v>259852</v>
      </c>
      <c r="AH572" s="24">
        <f t="shared" si="20"/>
        <v>4.6180871281996036E-5</v>
      </c>
      <c r="AI572" s="24"/>
      <c r="AJ572" s="24"/>
      <c r="AK572" s="24">
        <f t="shared" si="21"/>
        <v>7.6632082877945915E-2</v>
      </c>
    </row>
    <row r="573" spans="23:37" ht="15" customHeight="1" x14ac:dyDescent="0.25">
      <c r="W573" s="34" t="s">
        <v>1334</v>
      </c>
      <c r="X573" s="31" t="s">
        <v>1335</v>
      </c>
      <c r="Y573" s="3">
        <v>16595</v>
      </c>
      <c r="Z573" s="3">
        <v>16875</v>
      </c>
      <c r="AA573" s="3">
        <v>19802</v>
      </c>
      <c r="AB573" s="3"/>
      <c r="AC573" s="3">
        <v>291347</v>
      </c>
      <c r="AD573" s="3">
        <v>269317</v>
      </c>
      <c r="AE573" s="26">
        <v>321100</v>
      </c>
      <c r="AH573" s="24">
        <f t="shared" si="20"/>
        <v>4.5923447653597426E-5</v>
      </c>
      <c r="AI573" s="24"/>
      <c r="AJ573" s="24"/>
      <c r="AK573" s="24">
        <f t="shared" si="21"/>
        <v>6.1669261912176893E-2</v>
      </c>
    </row>
    <row r="574" spans="23:37" ht="15" customHeight="1" x14ac:dyDescent="0.25">
      <c r="W574" s="33" t="s">
        <v>1336</v>
      </c>
      <c r="X574" s="30" t="s">
        <v>1337</v>
      </c>
      <c r="Y574" s="4">
        <v>22781</v>
      </c>
      <c r="Z574" s="4">
        <v>23486</v>
      </c>
      <c r="AA574" s="4">
        <v>19623</v>
      </c>
      <c r="AB574" s="4"/>
      <c r="AC574" s="4">
        <v>1538611</v>
      </c>
      <c r="AD574" s="4">
        <v>1701978</v>
      </c>
      <c r="AE574" s="18">
        <v>1763609</v>
      </c>
      <c r="AH574" s="24">
        <f t="shared" si="20"/>
        <v>4.550832306365732E-5</v>
      </c>
      <c r="AI574" s="24"/>
      <c r="AJ574" s="24"/>
      <c r="AK574" s="24">
        <f t="shared" si="21"/>
        <v>1.1126615933577114E-2</v>
      </c>
    </row>
    <row r="575" spans="23:37" ht="15" customHeight="1" x14ac:dyDescent="0.25">
      <c r="W575" s="34" t="s">
        <v>1338</v>
      </c>
      <c r="X575" s="31" t="s">
        <v>1339</v>
      </c>
      <c r="Y575" s="3">
        <v>17176</v>
      </c>
      <c r="Z575" s="3">
        <v>18711</v>
      </c>
      <c r="AA575" s="3">
        <v>19509</v>
      </c>
      <c r="AB575" s="3"/>
      <c r="AC575" s="3">
        <v>158352</v>
      </c>
      <c r="AD575" s="3">
        <v>186790</v>
      </c>
      <c r="AE575" s="26">
        <v>117492</v>
      </c>
      <c r="AH575" s="24">
        <f t="shared" si="20"/>
        <v>4.5243942039896584E-5</v>
      </c>
      <c r="AI575" s="24"/>
      <c r="AJ575" s="24"/>
      <c r="AK575" s="24">
        <f t="shared" si="21"/>
        <v>0.16604534776835869</v>
      </c>
    </row>
    <row r="576" spans="23:37" ht="15" customHeight="1" x14ac:dyDescent="0.25">
      <c r="W576" s="33" t="s">
        <v>1340</v>
      </c>
      <c r="X576" s="30" t="s">
        <v>1341</v>
      </c>
      <c r="Y576" s="4">
        <v>16265</v>
      </c>
      <c r="Z576" s="4">
        <v>16450</v>
      </c>
      <c r="AA576" s="4">
        <v>19451</v>
      </c>
      <c r="AB576" s="4"/>
      <c r="AC576" s="4">
        <v>264860</v>
      </c>
      <c r="AD576" s="4">
        <v>373847</v>
      </c>
      <c r="AE576" s="18">
        <v>296791</v>
      </c>
      <c r="AH576" s="24">
        <f t="shared" si="20"/>
        <v>4.5109432396228839E-5</v>
      </c>
      <c r="AI576" s="24"/>
      <c r="AJ576" s="24"/>
      <c r="AK576" s="24">
        <f t="shared" si="21"/>
        <v>6.5537701614941157E-2</v>
      </c>
    </row>
    <row r="577" spans="23:37" ht="15" customHeight="1" x14ac:dyDescent="0.25">
      <c r="W577" s="34" t="s">
        <v>1342</v>
      </c>
      <c r="X577" s="31" t="s">
        <v>1343</v>
      </c>
      <c r="Y577" s="3">
        <v>18750</v>
      </c>
      <c r="Z577" s="3">
        <v>18562</v>
      </c>
      <c r="AA577" s="3">
        <v>19415</v>
      </c>
      <c r="AB577" s="3"/>
      <c r="AC577" s="3">
        <v>1204756</v>
      </c>
      <c r="AD577" s="3">
        <v>1426398</v>
      </c>
      <c r="AE577" s="26">
        <v>1218844</v>
      </c>
      <c r="AH577" s="24">
        <f t="shared" si="20"/>
        <v>4.5025943651883349E-5</v>
      </c>
      <c r="AI577" s="24"/>
      <c r="AJ577" s="24"/>
      <c r="AK577" s="24">
        <f t="shared" si="21"/>
        <v>1.592902783293022E-2</v>
      </c>
    </row>
    <row r="578" spans="23:37" ht="15" customHeight="1" x14ac:dyDescent="0.25">
      <c r="W578" s="33" t="s">
        <v>1344</v>
      </c>
      <c r="X578" s="30" t="s">
        <v>1345</v>
      </c>
      <c r="Y578" s="4">
        <v>13027</v>
      </c>
      <c r="Z578" s="4">
        <v>21413</v>
      </c>
      <c r="AA578" s="4">
        <v>19410</v>
      </c>
      <c r="AB578" s="4"/>
      <c r="AC578" s="4">
        <v>950139</v>
      </c>
      <c r="AD578" s="4">
        <v>984769</v>
      </c>
      <c r="AE578" s="18">
        <v>676706</v>
      </c>
      <c r="AH578" s="24">
        <f t="shared" si="20"/>
        <v>4.501434799294647E-5</v>
      </c>
      <c r="AI578" s="24"/>
      <c r="AJ578" s="24"/>
      <c r="AK578" s="24">
        <f t="shared" si="21"/>
        <v>2.8683061772763949E-2</v>
      </c>
    </row>
    <row r="579" spans="23:37" ht="15" customHeight="1" x14ac:dyDescent="0.25">
      <c r="W579" s="34" t="s">
        <v>1346</v>
      </c>
      <c r="X579" s="31" t="s">
        <v>1347</v>
      </c>
      <c r="Y579" s="3">
        <v>21486</v>
      </c>
      <c r="Z579" s="3">
        <v>22577</v>
      </c>
      <c r="AA579" s="3">
        <v>19368</v>
      </c>
      <c r="AB579" s="3"/>
      <c r="AC579" s="3">
        <v>106160</v>
      </c>
      <c r="AD579" s="3">
        <v>111405</v>
      </c>
      <c r="AE579" s="26">
        <v>107339</v>
      </c>
      <c r="AH579" s="24">
        <f t="shared" si="20"/>
        <v>4.4916944457876728E-5</v>
      </c>
      <c r="AI579" s="24"/>
      <c r="AJ579" s="24"/>
      <c r="AK579" s="24">
        <f t="shared" si="21"/>
        <v>0.18043767875609051</v>
      </c>
    </row>
    <row r="580" spans="23:37" ht="15" customHeight="1" x14ac:dyDescent="0.25">
      <c r="W580" s="33" t="s">
        <v>1348</v>
      </c>
      <c r="X580" s="30" t="s">
        <v>1349</v>
      </c>
      <c r="Y580" s="4">
        <v>12895</v>
      </c>
      <c r="Z580" s="4">
        <v>14653</v>
      </c>
      <c r="AA580" s="4">
        <v>19005</v>
      </c>
      <c r="AB580" s="4"/>
      <c r="AC580" s="4">
        <v>21461</v>
      </c>
      <c r="AD580" s="4">
        <v>25585</v>
      </c>
      <c r="AE580" s="18">
        <v>28862</v>
      </c>
      <c r="AH580" s="24">
        <f t="shared" si="20"/>
        <v>4.4075099619059645E-5</v>
      </c>
      <c r="AI580" s="24"/>
      <c r="AJ580" s="24"/>
      <c r="AK580" s="24">
        <f t="shared" si="21"/>
        <v>0.65847827593375374</v>
      </c>
    </row>
    <row r="581" spans="23:37" ht="15" customHeight="1" x14ac:dyDescent="0.25">
      <c r="W581" s="34" t="s">
        <v>1350</v>
      </c>
      <c r="X581" s="31" t="s">
        <v>1351</v>
      </c>
      <c r="Y581" s="3">
        <v>12111</v>
      </c>
      <c r="Z581" s="3">
        <v>14131</v>
      </c>
      <c r="AA581" s="3">
        <v>18531</v>
      </c>
      <c r="AB581" s="3"/>
      <c r="AC581" s="3">
        <v>500556</v>
      </c>
      <c r="AD581" s="3">
        <v>467918</v>
      </c>
      <c r="AE581" s="26">
        <v>439254</v>
      </c>
      <c r="AH581" s="24">
        <f t="shared" si="20"/>
        <v>4.2975831151843952E-5</v>
      </c>
      <c r="AI581" s="24"/>
      <c r="AJ581" s="24"/>
      <c r="AK581" s="24">
        <f t="shared" si="21"/>
        <v>4.2187435970987175E-2</v>
      </c>
    </row>
    <row r="582" spans="23:37" ht="15" customHeight="1" x14ac:dyDescent="0.25">
      <c r="W582" s="33" t="s">
        <v>1352</v>
      </c>
      <c r="X582" s="30" t="s">
        <v>1353</v>
      </c>
      <c r="Y582" s="4">
        <v>14552</v>
      </c>
      <c r="Z582" s="4">
        <v>17259</v>
      </c>
      <c r="AA582" s="4">
        <v>17808</v>
      </c>
      <c r="AB582" s="4"/>
      <c r="AC582" s="4">
        <v>222525</v>
      </c>
      <c r="AD582" s="4">
        <v>342196</v>
      </c>
      <c r="AE582" s="18">
        <v>239300</v>
      </c>
      <c r="AH582" s="24">
        <f t="shared" ref="AH582:AH645" si="22">+AA582/$AA$4</f>
        <v>4.1299098869571911E-5</v>
      </c>
      <c r="AI582" s="24"/>
      <c r="AJ582" s="24"/>
      <c r="AK582" s="24">
        <f t="shared" ref="AK582:AK645" si="23">+AA582/AE582</f>
        <v>7.4417049728374429E-2</v>
      </c>
    </row>
    <row r="583" spans="23:37" ht="15" customHeight="1" x14ac:dyDescent="0.25">
      <c r="W583" s="34" t="s">
        <v>1354</v>
      </c>
      <c r="X583" s="31" t="s">
        <v>1355</v>
      </c>
      <c r="Y583" s="3">
        <v>11173</v>
      </c>
      <c r="Z583" s="3">
        <v>18948</v>
      </c>
      <c r="AA583" s="3">
        <v>17471</v>
      </c>
      <c r="AB583" s="3"/>
      <c r="AC583" s="3">
        <v>5210152</v>
      </c>
      <c r="AD583" s="3">
        <v>6099677</v>
      </c>
      <c r="AE583" s="26">
        <v>5328954</v>
      </c>
      <c r="AH583" s="24">
        <f t="shared" si="22"/>
        <v>4.0517551457226575E-5</v>
      </c>
      <c r="AI583" s="24"/>
      <c r="AJ583" s="24"/>
      <c r="AK583" s="24">
        <f t="shared" si="23"/>
        <v>3.2785045620585202E-3</v>
      </c>
    </row>
    <row r="584" spans="23:37" ht="15" customHeight="1" x14ac:dyDescent="0.25">
      <c r="W584" s="33" t="s">
        <v>1356</v>
      </c>
      <c r="X584" s="30" t="s">
        <v>1357</v>
      </c>
      <c r="Y584" s="4">
        <v>22971</v>
      </c>
      <c r="Z584" s="4">
        <v>7001</v>
      </c>
      <c r="AA584" s="4">
        <v>17433</v>
      </c>
      <c r="AB584" s="4"/>
      <c r="AC584" s="4">
        <v>172069</v>
      </c>
      <c r="AD584" s="4">
        <v>173712</v>
      </c>
      <c r="AE584" s="18">
        <v>208613</v>
      </c>
      <c r="AH584" s="24">
        <f t="shared" si="22"/>
        <v>4.0429424449306332E-5</v>
      </c>
      <c r="AI584" s="24"/>
      <c r="AJ584" s="24"/>
      <c r="AK584" s="24">
        <f t="shared" si="23"/>
        <v>8.356622070532517E-2</v>
      </c>
    </row>
    <row r="585" spans="23:37" ht="15" customHeight="1" x14ac:dyDescent="0.25">
      <c r="W585" s="34" t="s">
        <v>1358</v>
      </c>
      <c r="X585" s="31" t="s">
        <v>1359</v>
      </c>
      <c r="Y585" s="3">
        <v>10440</v>
      </c>
      <c r="Z585" s="3">
        <v>17396</v>
      </c>
      <c r="AA585" s="3">
        <v>17343</v>
      </c>
      <c r="AB585" s="3"/>
      <c r="AC585" s="3">
        <v>38070</v>
      </c>
      <c r="AD585" s="3">
        <v>33488</v>
      </c>
      <c r="AE585" s="26">
        <v>93169</v>
      </c>
      <c r="AH585" s="24">
        <f t="shared" si="22"/>
        <v>4.0220702588442589E-5</v>
      </c>
      <c r="AI585" s="24"/>
      <c r="AJ585" s="24"/>
      <c r="AK585" s="24">
        <f t="shared" si="23"/>
        <v>0.18614560637121788</v>
      </c>
    </row>
    <row r="586" spans="23:37" ht="15" customHeight="1" x14ac:dyDescent="0.25">
      <c r="W586" s="33" t="s">
        <v>1360</v>
      </c>
      <c r="X586" s="30" t="s">
        <v>1361</v>
      </c>
      <c r="Y586" s="4">
        <v>15071</v>
      </c>
      <c r="Z586" s="4">
        <v>18909</v>
      </c>
      <c r="AA586" s="4">
        <v>17335</v>
      </c>
      <c r="AB586" s="4"/>
      <c r="AC586" s="4">
        <v>51822</v>
      </c>
      <c r="AD586" s="4">
        <v>58648</v>
      </c>
      <c r="AE586" s="18">
        <v>51630</v>
      </c>
      <c r="AH586" s="24">
        <f t="shared" si="22"/>
        <v>4.0202149534143591E-5</v>
      </c>
      <c r="AI586" s="24"/>
      <c r="AJ586" s="24"/>
      <c r="AK586" s="24">
        <f t="shared" si="23"/>
        <v>0.33575440635289561</v>
      </c>
    </row>
    <row r="587" spans="23:37" ht="15" customHeight="1" x14ac:dyDescent="0.25">
      <c r="W587" s="34" t="s">
        <v>1362</v>
      </c>
      <c r="X587" s="31" t="s">
        <v>1363</v>
      </c>
      <c r="Y587" s="3">
        <v>15329</v>
      </c>
      <c r="Z587" s="3">
        <v>15894</v>
      </c>
      <c r="AA587" s="3">
        <v>17323</v>
      </c>
      <c r="AB587" s="3"/>
      <c r="AC587" s="3">
        <v>47747</v>
      </c>
      <c r="AD587" s="3">
        <v>55755</v>
      </c>
      <c r="AE587" s="26">
        <v>48539</v>
      </c>
      <c r="AH587" s="24">
        <f t="shared" si="22"/>
        <v>4.0174319952695094E-5</v>
      </c>
      <c r="AI587" s="24"/>
      <c r="AJ587" s="24"/>
      <c r="AK587" s="24">
        <f t="shared" si="23"/>
        <v>0.35688827540740437</v>
      </c>
    </row>
    <row r="588" spans="23:37" ht="15" customHeight="1" x14ac:dyDescent="0.25">
      <c r="W588" s="33" t="s">
        <v>1364</v>
      </c>
      <c r="X588" s="30" t="s">
        <v>1365</v>
      </c>
      <c r="Y588" s="4">
        <v>13982</v>
      </c>
      <c r="Z588" s="4">
        <v>29500</v>
      </c>
      <c r="AA588" s="4">
        <v>17150</v>
      </c>
      <c r="AB588" s="4"/>
      <c r="AC588" s="4">
        <v>668846</v>
      </c>
      <c r="AD588" s="4">
        <v>794278</v>
      </c>
      <c r="AE588" s="18">
        <v>584680</v>
      </c>
      <c r="AH588" s="24">
        <f t="shared" si="22"/>
        <v>3.9773110153479241E-5</v>
      </c>
      <c r="AI588" s="24"/>
      <c r="AJ588" s="24"/>
      <c r="AK588" s="24">
        <f t="shared" si="23"/>
        <v>2.9332284326469178E-2</v>
      </c>
    </row>
    <row r="589" spans="23:37" ht="15" customHeight="1" x14ac:dyDescent="0.25">
      <c r="W589" s="34" t="s">
        <v>1366</v>
      </c>
      <c r="X589" s="31" t="s">
        <v>1367</v>
      </c>
      <c r="Y589" s="3">
        <v>14731</v>
      </c>
      <c r="Z589" s="3">
        <v>17102</v>
      </c>
      <c r="AA589" s="3">
        <v>17038</v>
      </c>
      <c r="AB589" s="3"/>
      <c r="AC589" s="3">
        <v>398648</v>
      </c>
      <c r="AD589" s="3">
        <v>466162</v>
      </c>
      <c r="AE589" s="26">
        <v>488195</v>
      </c>
      <c r="AH589" s="24">
        <f t="shared" si="22"/>
        <v>3.951336739329325E-5</v>
      </c>
      <c r="AI589" s="24"/>
      <c r="AJ589" s="24"/>
      <c r="AK589" s="24">
        <f t="shared" si="23"/>
        <v>3.4899988734009978E-2</v>
      </c>
    </row>
    <row r="590" spans="23:37" ht="15" customHeight="1" x14ac:dyDescent="0.25">
      <c r="W590" s="33" t="s">
        <v>1368</v>
      </c>
      <c r="X590" s="30" t="s">
        <v>1369</v>
      </c>
      <c r="Y590" s="4">
        <v>13311</v>
      </c>
      <c r="Z590" s="4">
        <v>17362</v>
      </c>
      <c r="AA590" s="4">
        <v>16976</v>
      </c>
      <c r="AB590" s="4"/>
      <c r="AC590" s="4">
        <v>939297</v>
      </c>
      <c r="AD590" s="4">
        <v>1088950</v>
      </c>
      <c r="AE590" s="18">
        <v>894985</v>
      </c>
      <c r="AH590" s="24">
        <f t="shared" si="22"/>
        <v>3.9369581222476007E-5</v>
      </c>
      <c r="AI590" s="24"/>
      <c r="AJ590" s="24"/>
      <c r="AK590" s="24">
        <f t="shared" si="23"/>
        <v>1.8967915663391007E-2</v>
      </c>
    </row>
    <row r="591" spans="23:37" ht="15" customHeight="1" x14ac:dyDescent="0.25">
      <c r="W591" s="34" t="s">
        <v>1370</v>
      </c>
      <c r="X591" s="31" t="s">
        <v>1371</v>
      </c>
      <c r="Y591" s="3">
        <v>18093</v>
      </c>
      <c r="Z591" s="3">
        <v>18234</v>
      </c>
      <c r="AA591" s="3">
        <v>16843</v>
      </c>
      <c r="AB591" s="3"/>
      <c r="AC591" s="3">
        <v>772564</v>
      </c>
      <c r="AD591" s="3">
        <v>1053292</v>
      </c>
      <c r="AE591" s="26">
        <v>781639</v>
      </c>
      <c r="AH591" s="24">
        <f t="shared" si="22"/>
        <v>3.9061136694755149E-5</v>
      </c>
      <c r="AI591" s="24"/>
      <c r="AJ591" s="24"/>
      <c r="AK591" s="24">
        <f t="shared" si="23"/>
        <v>2.1548310665153607E-2</v>
      </c>
    </row>
    <row r="592" spans="23:37" ht="15" customHeight="1" x14ac:dyDescent="0.25">
      <c r="W592" s="33" t="s">
        <v>1372</v>
      </c>
      <c r="X592" s="30" t="s">
        <v>1373</v>
      </c>
      <c r="Y592" s="4">
        <v>24403</v>
      </c>
      <c r="Z592" s="4">
        <v>22836</v>
      </c>
      <c r="AA592" s="4">
        <v>16530</v>
      </c>
      <c r="AB592" s="4"/>
      <c r="AC592" s="4">
        <v>27479</v>
      </c>
      <c r="AD592" s="4">
        <v>27159</v>
      </c>
      <c r="AE592" s="18">
        <v>19182</v>
      </c>
      <c r="AH592" s="24">
        <f t="shared" si="22"/>
        <v>3.8335248445306813E-5</v>
      </c>
      <c r="AI592" s="24"/>
      <c r="AJ592" s="24"/>
      <c r="AK592" s="24">
        <f t="shared" si="23"/>
        <v>0.86174538629965591</v>
      </c>
    </row>
    <row r="593" spans="23:37" ht="15" customHeight="1" x14ac:dyDescent="0.25">
      <c r="W593" s="34" t="s">
        <v>1374</v>
      </c>
      <c r="X593" s="31" t="s">
        <v>1375</v>
      </c>
      <c r="Y593" s="3">
        <v>16938</v>
      </c>
      <c r="Z593" s="3">
        <v>21950</v>
      </c>
      <c r="AA593" s="3">
        <v>16387</v>
      </c>
      <c r="AB593" s="3"/>
      <c r="AC593" s="3">
        <v>830241</v>
      </c>
      <c r="AD593" s="3">
        <v>914223</v>
      </c>
      <c r="AE593" s="26">
        <v>677693</v>
      </c>
      <c r="AH593" s="24">
        <f t="shared" si="22"/>
        <v>3.8003612599712204E-5</v>
      </c>
      <c r="AI593" s="24"/>
      <c r="AJ593" s="24"/>
      <c r="AK593" s="24">
        <f t="shared" si="23"/>
        <v>2.4180565536312166E-2</v>
      </c>
    </row>
    <row r="594" spans="23:37" ht="15" customHeight="1" x14ac:dyDescent="0.25">
      <c r="W594" s="33" t="s">
        <v>1376</v>
      </c>
      <c r="X594" s="30" t="s">
        <v>1377</v>
      </c>
      <c r="Y594" s="4">
        <v>24160</v>
      </c>
      <c r="Z594" s="4">
        <v>20471</v>
      </c>
      <c r="AA594" s="4">
        <v>16268</v>
      </c>
      <c r="AB594" s="4"/>
      <c r="AC594" s="4">
        <v>298797</v>
      </c>
      <c r="AD594" s="4">
        <v>496067</v>
      </c>
      <c r="AE594" s="18">
        <v>370218</v>
      </c>
      <c r="AH594" s="24">
        <f t="shared" si="22"/>
        <v>3.7727635917014589E-5</v>
      </c>
      <c r="AI594" s="24"/>
      <c r="AJ594" s="24"/>
      <c r="AK594" s="24">
        <f t="shared" si="23"/>
        <v>4.3941677606167177E-2</v>
      </c>
    </row>
    <row r="595" spans="23:37" ht="15" customHeight="1" x14ac:dyDescent="0.25">
      <c r="W595" s="34" t="s">
        <v>1378</v>
      </c>
      <c r="X595" s="31" t="s">
        <v>1379</v>
      </c>
      <c r="Y595" s="3">
        <v>24319</v>
      </c>
      <c r="Z595" s="3">
        <v>12211</v>
      </c>
      <c r="AA595" s="3">
        <v>15985</v>
      </c>
      <c r="AB595" s="3"/>
      <c r="AC595" s="3">
        <v>313525</v>
      </c>
      <c r="AD595" s="3">
        <v>320660</v>
      </c>
      <c r="AE595" s="26">
        <v>345854</v>
      </c>
      <c r="AH595" s="24">
        <f t="shared" si="22"/>
        <v>3.7071321621187498E-5</v>
      </c>
      <c r="AI595" s="24"/>
      <c r="AJ595" s="24"/>
      <c r="AK595" s="24">
        <f t="shared" si="23"/>
        <v>4.6218924748593335E-2</v>
      </c>
    </row>
    <row r="596" spans="23:37" ht="15" customHeight="1" x14ac:dyDescent="0.25">
      <c r="W596" s="33" t="s">
        <v>1380</v>
      </c>
      <c r="X596" s="30" t="s">
        <v>1381</v>
      </c>
      <c r="Y596" s="4">
        <v>11976</v>
      </c>
      <c r="Z596" s="4">
        <v>8797</v>
      </c>
      <c r="AA596" s="4">
        <v>15948</v>
      </c>
      <c r="AB596" s="4"/>
      <c r="AC596" s="4">
        <v>225546</v>
      </c>
      <c r="AD596" s="4">
        <v>290041</v>
      </c>
      <c r="AE596" s="18">
        <v>309201</v>
      </c>
      <c r="AH596" s="24">
        <f t="shared" si="22"/>
        <v>3.6985513745054628E-5</v>
      </c>
      <c r="AI596" s="24"/>
      <c r="AJ596" s="24"/>
      <c r="AK596" s="24">
        <f t="shared" si="23"/>
        <v>5.1578099682730652E-2</v>
      </c>
    </row>
    <row r="597" spans="23:37" ht="15" customHeight="1" x14ac:dyDescent="0.25">
      <c r="W597" s="34" t="s">
        <v>1382</v>
      </c>
      <c r="X597" s="31" t="s">
        <v>1383</v>
      </c>
      <c r="Y597" s="3">
        <v>14883</v>
      </c>
      <c r="Z597" s="3">
        <v>18722</v>
      </c>
      <c r="AA597" s="3">
        <v>15816</v>
      </c>
      <c r="AB597" s="3"/>
      <c r="AC597" s="3">
        <v>1664472</v>
      </c>
      <c r="AD597" s="3">
        <v>1891873</v>
      </c>
      <c r="AE597" s="26">
        <v>1739370</v>
      </c>
      <c r="AH597" s="24">
        <f t="shared" si="22"/>
        <v>3.6679388349121143E-5</v>
      </c>
      <c r="AI597" s="24"/>
      <c r="AJ597" s="24"/>
      <c r="AK597" s="24">
        <f t="shared" si="23"/>
        <v>9.0929474464892454E-3</v>
      </c>
    </row>
    <row r="598" spans="23:37" ht="15" customHeight="1" x14ac:dyDescent="0.25">
      <c r="W598" s="33" t="s">
        <v>1384</v>
      </c>
      <c r="X598" s="30" t="s">
        <v>1385</v>
      </c>
      <c r="Y598" s="4">
        <v>7918</v>
      </c>
      <c r="Z598" s="4">
        <v>10855</v>
      </c>
      <c r="AA598" s="4">
        <v>15782</v>
      </c>
      <c r="AB598" s="4"/>
      <c r="AC598" s="4">
        <v>145451</v>
      </c>
      <c r="AD598" s="4">
        <v>196165</v>
      </c>
      <c r="AE598" s="18">
        <v>268962</v>
      </c>
      <c r="AH598" s="24">
        <f t="shared" si="22"/>
        <v>3.6600537868350399E-5</v>
      </c>
      <c r="AI598" s="24"/>
      <c r="AJ598" s="24"/>
      <c r="AK598" s="24">
        <f t="shared" si="23"/>
        <v>5.8677433986957267E-2</v>
      </c>
    </row>
    <row r="599" spans="23:37" ht="15" customHeight="1" x14ac:dyDescent="0.25">
      <c r="W599" s="34" t="s">
        <v>1386</v>
      </c>
      <c r="X599" s="31" t="s">
        <v>1387</v>
      </c>
      <c r="Y599" s="3">
        <v>12062</v>
      </c>
      <c r="Z599" s="3">
        <v>15866</v>
      </c>
      <c r="AA599" s="3">
        <v>15742</v>
      </c>
      <c r="AB599" s="3"/>
      <c r="AC599" s="3">
        <v>119329</v>
      </c>
      <c r="AD599" s="3">
        <v>114143</v>
      </c>
      <c r="AE599" s="26">
        <v>77310</v>
      </c>
      <c r="AH599" s="24">
        <f t="shared" si="22"/>
        <v>3.6507772596855403E-5</v>
      </c>
      <c r="AI599" s="24"/>
      <c r="AJ599" s="24"/>
      <c r="AK599" s="24">
        <f t="shared" si="23"/>
        <v>0.20362178243435519</v>
      </c>
    </row>
    <row r="600" spans="23:37" ht="15" customHeight="1" x14ac:dyDescent="0.25">
      <c r="W600" s="33" t="s">
        <v>1388</v>
      </c>
      <c r="X600" s="30" t="s">
        <v>1389</v>
      </c>
      <c r="Y600" s="4">
        <v>14512</v>
      </c>
      <c r="Z600" s="4">
        <v>15811</v>
      </c>
      <c r="AA600" s="4">
        <v>15547</v>
      </c>
      <c r="AB600" s="4"/>
      <c r="AC600" s="4">
        <v>981420</v>
      </c>
      <c r="AD600" s="4">
        <v>1079503</v>
      </c>
      <c r="AE600" s="18">
        <v>1124878</v>
      </c>
      <c r="AH600" s="24">
        <f t="shared" si="22"/>
        <v>3.6055541898317302E-5</v>
      </c>
      <c r="AI600" s="24"/>
      <c r="AJ600" s="24"/>
      <c r="AK600" s="24">
        <f t="shared" si="23"/>
        <v>1.3821054372118577E-2</v>
      </c>
    </row>
    <row r="601" spans="23:37" ht="15" customHeight="1" x14ac:dyDescent="0.25">
      <c r="W601" s="34" t="s">
        <v>1390</v>
      </c>
      <c r="X601" s="31" t="s">
        <v>1391</v>
      </c>
      <c r="Y601" s="3">
        <v>2900</v>
      </c>
      <c r="Z601" s="3">
        <v>7655</v>
      </c>
      <c r="AA601" s="3">
        <v>15395</v>
      </c>
      <c r="AB601" s="3"/>
      <c r="AC601" s="3">
        <v>8909</v>
      </c>
      <c r="AD601" s="3">
        <v>13684</v>
      </c>
      <c r="AE601" s="26">
        <v>22717</v>
      </c>
      <c r="AH601" s="24">
        <f t="shared" si="22"/>
        <v>3.5703033866636316E-5</v>
      </c>
      <c r="AI601" s="24"/>
      <c r="AJ601" s="24"/>
      <c r="AK601" s="24">
        <f t="shared" si="23"/>
        <v>0.6776863142140247</v>
      </c>
    </row>
    <row r="602" spans="23:37" ht="15" customHeight="1" x14ac:dyDescent="0.25">
      <c r="W602" s="33" t="s">
        <v>1392</v>
      </c>
      <c r="X602" s="30" t="s">
        <v>1393</v>
      </c>
      <c r="Y602" s="4">
        <v>11271</v>
      </c>
      <c r="Z602" s="4">
        <v>14580</v>
      </c>
      <c r="AA602" s="4">
        <v>15359</v>
      </c>
      <c r="AB602" s="4"/>
      <c r="AC602" s="4">
        <v>265514</v>
      </c>
      <c r="AD602" s="4">
        <v>281426</v>
      </c>
      <c r="AE602" s="18">
        <v>231213</v>
      </c>
      <c r="AH602" s="24">
        <f t="shared" si="22"/>
        <v>3.5619545122290825E-5</v>
      </c>
      <c r="AI602" s="24"/>
      <c r="AJ602" s="24"/>
      <c r="AK602" s="24">
        <f t="shared" si="23"/>
        <v>6.6427925765419768E-2</v>
      </c>
    </row>
    <row r="603" spans="23:37" ht="15" customHeight="1" x14ac:dyDescent="0.25">
      <c r="W603" s="34" t="s">
        <v>1394</v>
      </c>
      <c r="X603" s="31" t="s">
        <v>1395</v>
      </c>
      <c r="Y603" s="3">
        <v>17455</v>
      </c>
      <c r="Z603" s="3">
        <v>9622</v>
      </c>
      <c r="AA603" s="3">
        <v>15058</v>
      </c>
      <c r="AB603" s="3"/>
      <c r="AC603" s="3">
        <v>223565</v>
      </c>
      <c r="AD603" s="3">
        <v>224096</v>
      </c>
      <c r="AE603" s="26">
        <v>217590</v>
      </c>
      <c r="AH603" s="24">
        <f t="shared" si="22"/>
        <v>3.4921486454290986E-5</v>
      </c>
      <c r="AI603" s="24"/>
      <c r="AJ603" s="24"/>
      <c r="AK603" s="24">
        <f t="shared" si="23"/>
        <v>6.9203547957167155E-2</v>
      </c>
    </row>
    <row r="604" spans="23:37" ht="15" customHeight="1" x14ac:dyDescent="0.25">
      <c r="W604" s="33" t="s">
        <v>1396</v>
      </c>
      <c r="X604" s="30" t="s">
        <v>1397</v>
      </c>
      <c r="Y604" s="4">
        <v>8532</v>
      </c>
      <c r="Z604" s="4">
        <v>12022</v>
      </c>
      <c r="AA604" s="4">
        <v>14936</v>
      </c>
      <c r="AB604" s="4"/>
      <c r="AC604" s="4">
        <v>32159</v>
      </c>
      <c r="AD604" s="4">
        <v>102041</v>
      </c>
      <c r="AE604" s="18">
        <v>113799</v>
      </c>
      <c r="AH604" s="24">
        <f t="shared" si="22"/>
        <v>3.4638552376231245E-5</v>
      </c>
      <c r="AI604" s="24"/>
      <c r="AJ604" s="24"/>
      <c r="AK604" s="24">
        <f t="shared" si="23"/>
        <v>0.13124895649346655</v>
      </c>
    </row>
    <row r="605" spans="23:37" ht="15" customHeight="1" x14ac:dyDescent="0.25">
      <c r="W605" s="34" t="s">
        <v>1398</v>
      </c>
      <c r="X605" s="31" t="s">
        <v>1399</v>
      </c>
      <c r="Y605" s="3">
        <v>17645</v>
      </c>
      <c r="Z605" s="3">
        <v>15548</v>
      </c>
      <c r="AA605" s="3">
        <v>14843</v>
      </c>
      <c r="AB605" s="3"/>
      <c r="AC605" s="3">
        <v>216629</v>
      </c>
      <c r="AD605" s="3">
        <v>263672</v>
      </c>
      <c r="AE605" s="26">
        <v>225490</v>
      </c>
      <c r="AH605" s="24">
        <f t="shared" si="22"/>
        <v>3.4422873120005383E-5</v>
      </c>
      <c r="AI605" s="24"/>
      <c r="AJ605" s="24"/>
      <c r="AK605" s="24">
        <f t="shared" si="23"/>
        <v>6.5825535500465659E-2</v>
      </c>
    </row>
    <row r="606" spans="23:37" ht="15" customHeight="1" x14ac:dyDescent="0.25">
      <c r="W606" s="33" t="s">
        <v>1400</v>
      </c>
      <c r="X606" s="30" t="s">
        <v>1401</v>
      </c>
      <c r="Y606" s="4">
        <v>13031</v>
      </c>
      <c r="Z606" s="4">
        <v>10887</v>
      </c>
      <c r="AA606" s="4">
        <v>14582</v>
      </c>
      <c r="AB606" s="4"/>
      <c r="AC606" s="4">
        <v>54685</v>
      </c>
      <c r="AD606" s="4">
        <v>47142</v>
      </c>
      <c r="AE606" s="18">
        <v>55630</v>
      </c>
      <c r="AH606" s="24">
        <f t="shared" si="22"/>
        <v>3.381757972350054E-5</v>
      </c>
      <c r="AI606" s="24"/>
      <c r="AJ606" s="24"/>
      <c r="AK606" s="24">
        <f t="shared" si="23"/>
        <v>0.26212475283120618</v>
      </c>
    </row>
    <row r="607" spans="23:37" ht="15" customHeight="1" x14ac:dyDescent="0.25">
      <c r="W607" s="34" t="s">
        <v>1402</v>
      </c>
      <c r="X607" s="31" t="s">
        <v>1403</v>
      </c>
      <c r="Y607" s="3">
        <v>12835</v>
      </c>
      <c r="Z607" s="3">
        <v>15976</v>
      </c>
      <c r="AA607" s="3">
        <v>14483</v>
      </c>
      <c r="AB607" s="3"/>
      <c r="AC607" s="3">
        <v>1209668</v>
      </c>
      <c r="AD607" s="3">
        <v>1293644</v>
      </c>
      <c r="AE607" s="26">
        <v>1019327</v>
      </c>
      <c r="AH607" s="24">
        <f t="shared" si="22"/>
        <v>3.3587985676550426E-5</v>
      </c>
      <c r="AI607" s="24"/>
      <c r="AJ607" s="24"/>
      <c r="AK607" s="24">
        <f t="shared" si="23"/>
        <v>1.4208394362162485E-2</v>
      </c>
    </row>
    <row r="608" spans="23:37" ht="15" customHeight="1" x14ac:dyDescent="0.25">
      <c r="W608" s="33" t="s">
        <v>1404</v>
      </c>
      <c r="X608" s="30" t="s">
        <v>1405</v>
      </c>
      <c r="Y608" s="4">
        <v>23557</v>
      </c>
      <c r="Z608" s="4">
        <v>22612</v>
      </c>
      <c r="AA608" s="4">
        <v>14467</v>
      </c>
      <c r="AB608" s="4"/>
      <c r="AC608" s="4">
        <v>2118103</v>
      </c>
      <c r="AD608" s="4">
        <v>2847959</v>
      </c>
      <c r="AE608" s="18">
        <v>2304165</v>
      </c>
      <c r="AH608" s="24">
        <f t="shared" si="22"/>
        <v>3.355087956795243E-5</v>
      </c>
      <c r="AI608" s="24"/>
      <c r="AJ608" s="24"/>
      <c r="AK608" s="24">
        <f t="shared" si="23"/>
        <v>6.2786302196240285E-3</v>
      </c>
    </row>
    <row r="609" spans="23:37" ht="15" customHeight="1" x14ac:dyDescent="0.25">
      <c r="W609" s="34" t="s">
        <v>1406</v>
      </c>
      <c r="X609" s="31" t="s">
        <v>1407</v>
      </c>
      <c r="Y609" s="3">
        <v>14056</v>
      </c>
      <c r="Z609" s="3">
        <v>17385</v>
      </c>
      <c r="AA609" s="3">
        <v>14339</v>
      </c>
      <c r="AB609" s="3"/>
      <c r="AC609" s="3">
        <v>26597</v>
      </c>
      <c r="AD609" s="3">
        <v>25880</v>
      </c>
      <c r="AE609" s="26">
        <v>20719</v>
      </c>
      <c r="AH609" s="24">
        <f t="shared" si="22"/>
        <v>3.3254030699168444E-5</v>
      </c>
      <c r="AI609" s="24"/>
      <c r="AJ609" s="24"/>
      <c r="AK609" s="24">
        <f t="shared" si="23"/>
        <v>0.69207008060234565</v>
      </c>
    </row>
    <row r="610" spans="23:37" ht="15" customHeight="1" x14ac:dyDescent="0.25">
      <c r="W610" s="33" t="s">
        <v>1408</v>
      </c>
      <c r="X610" s="30" t="s">
        <v>1409</v>
      </c>
      <c r="Y610" s="4">
        <v>16310</v>
      </c>
      <c r="Z610" s="4">
        <v>14323</v>
      </c>
      <c r="AA610" s="4">
        <v>14300</v>
      </c>
      <c r="AB610" s="4"/>
      <c r="AC610" s="4">
        <v>17267</v>
      </c>
      <c r="AD610" s="4">
        <v>15136</v>
      </c>
      <c r="AE610" s="18">
        <v>14637</v>
      </c>
      <c r="AH610" s="24">
        <f t="shared" si="22"/>
        <v>3.3163584559460821E-5</v>
      </c>
      <c r="AI610" s="24"/>
      <c r="AJ610" s="24"/>
      <c r="AK610" s="24">
        <f t="shared" si="23"/>
        <v>0.97697615631618506</v>
      </c>
    </row>
    <row r="611" spans="23:37" ht="15" customHeight="1" x14ac:dyDescent="0.25">
      <c r="W611" s="34" t="s">
        <v>1410</v>
      </c>
      <c r="X611" s="31" t="s">
        <v>1411</v>
      </c>
      <c r="Y611" s="3">
        <v>12639</v>
      </c>
      <c r="Z611" s="3">
        <v>12222</v>
      </c>
      <c r="AA611" s="3">
        <v>14240</v>
      </c>
      <c r="AB611" s="3"/>
      <c r="AC611" s="3">
        <v>167632</v>
      </c>
      <c r="AD611" s="3">
        <v>244715</v>
      </c>
      <c r="AE611" s="26">
        <v>221070</v>
      </c>
      <c r="AH611" s="24">
        <f t="shared" si="22"/>
        <v>3.3024436652218331E-5</v>
      </c>
      <c r="AI611" s="24"/>
      <c r="AJ611" s="24"/>
      <c r="AK611" s="24">
        <f t="shared" si="23"/>
        <v>6.4413986520106756E-2</v>
      </c>
    </row>
    <row r="612" spans="23:37" ht="15" customHeight="1" x14ac:dyDescent="0.25">
      <c r="W612" s="33" t="s">
        <v>1412</v>
      </c>
      <c r="X612" s="30" t="s">
        <v>1413</v>
      </c>
      <c r="Y612" s="4">
        <v>12805</v>
      </c>
      <c r="Z612" s="4">
        <v>10245</v>
      </c>
      <c r="AA612" s="4">
        <v>14068</v>
      </c>
      <c r="AB612" s="4"/>
      <c r="AC612" s="4">
        <v>107236</v>
      </c>
      <c r="AD612" s="4">
        <v>111969</v>
      </c>
      <c r="AE612" s="18">
        <v>113367</v>
      </c>
      <c r="AH612" s="24">
        <f t="shared" si="22"/>
        <v>3.262554598478985E-5</v>
      </c>
      <c r="AI612" s="24"/>
      <c r="AJ612" s="24"/>
      <c r="AK612" s="24">
        <f t="shared" si="23"/>
        <v>0.12409254897809768</v>
      </c>
    </row>
    <row r="613" spans="23:37" ht="15" customHeight="1" x14ac:dyDescent="0.25">
      <c r="W613" s="34" t="s">
        <v>1414</v>
      </c>
      <c r="X613" s="31" t="s">
        <v>1415</v>
      </c>
      <c r="Y613" s="3">
        <v>12327</v>
      </c>
      <c r="Z613" s="3">
        <v>14789</v>
      </c>
      <c r="AA613" s="3">
        <v>13930</v>
      </c>
      <c r="AB613" s="3"/>
      <c r="AC613" s="3">
        <v>10793292</v>
      </c>
      <c r="AD613" s="3">
        <v>15049387</v>
      </c>
      <c r="AE613" s="26">
        <v>11548937</v>
      </c>
      <c r="AH613" s="24">
        <f t="shared" si="22"/>
        <v>3.2305505798132114E-5</v>
      </c>
      <c r="AI613" s="24"/>
      <c r="AJ613" s="24"/>
      <c r="AK613" s="24">
        <f t="shared" si="23"/>
        <v>1.2061716156214204E-3</v>
      </c>
    </row>
    <row r="614" spans="23:37" ht="15" customHeight="1" x14ac:dyDescent="0.25">
      <c r="W614" s="33" t="s">
        <v>1416</v>
      </c>
      <c r="X614" s="30" t="s">
        <v>1417</v>
      </c>
      <c r="Y614" s="4">
        <v>17755</v>
      </c>
      <c r="Z614" s="4">
        <v>15299</v>
      </c>
      <c r="AA614" s="4">
        <v>13889</v>
      </c>
      <c r="AB614" s="4"/>
      <c r="AC614" s="4">
        <v>368094</v>
      </c>
      <c r="AD614" s="4">
        <v>430241</v>
      </c>
      <c r="AE614" s="18">
        <v>341393</v>
      </c>
      <c r="AH614" s="24">
        <f t="shared" si="22"/>
        <v>3.2210421394849745E-5</v>
      </c>
      <c r="AI614" s="24"/>
      <c r="AJ614" s="24"/>
      <c r="AK614" s="24">
        <f t="shared" si="23"/>
        <v>4.0683318052801315E-2</v>
      </c>
    </row>
    <row r="615" spans="23:37" ht="15" customHeight="1" x14ac:dyDescent="0.25">
      <c r="W615" s="34" t="s">
        <v>1418</v>
      </c>
      <c r="X615" s="31" t="s">
        <v>1419</v>
      </c>
      <c r="Y615" s="3">
        <v>9855</v>
      </c>
      <c r="Z615" s="3">
        <v>12993</v>
      </c>
      <c r="AA615" s="3">
        <v>13889</v>
      </c>
      <c r="AB615" s="3"/>
      <c r="AC615" s="3">
        <v>146803</v>
      </c>
      <c r="AD615" s="3">
        <v>130182</v>
      </c>
      <c r="AE615" s="26">
        <v>158534</v>
      </c>
      <c r="AH615" s="24">
        <f t="shared" si="22"/>
        <v>3.2210421394849745E-5</v>
      </c>
      <c r="AI615" s="24"/>
      <c r="AJ615" s="24"/>
      <c r="AK615" s="24">
        <f t="shared" si="23"/>
        <v>8.7608967161618326E-2</v>
      </c>
    </row>
    <row r="616" spans="23:37" ht="15" customHeight="1" x14ac:dyDescent="0.25">
      <c r="W616" s="33" t="s">
        <v>1420</v>
      </c>
      <c r="X616" s="30" t="s">
        <v>1421</v>
      </c>
      <c r="Y616" s="4">
        <v>12623</v>
      </c>
      <c r="Z616" s="4">
        <v>15009</v>
      </c>
      <c r="AA616" s="4">
        <v>13798</v>
      </c>
      <c r="AB616" s="4"/>
      <c r="AC616" s="4">
        <v>21612</v>
      </c>
      <c r="AD616" s="4">
        <v>23423</v>
      </c>
      <c r="AE616" s="18">
        <v>22151</v>
      </c>
      <c r="AH616" s="24">
        <f t="shared" si="22"/>
        <v>3.1999380402198629E-5</v>
      </c>
      <c r="AI616" s="24"/>
      <c r="AJ616" s="24"/>
      <c r="AK616" s="24">
        <f t="shared" si="23"/>
        <v>0.62290641506026811</v>
      </c>
    </row>
    <row r="617" spans="23:37" ht="15" customHeight="1" x14ac:dyDescent="0.25">
      <c r="W617" s="34" t="s">
        <v>1422</v>
      </c>
      <c r="X617" s="31" t="s">
        <v>1423</v>
      </c>
      <c r="Y617" s="3">
        <v>8426</v>
      </c>
      <c r="Z617" s="3">
        <v>8848</v>
      </c>
      <c r="AA617" s="3">
        <v>13684</v>
      </c>
      <c r="AB617" s="3"/>
      <c r="AC617" s="3">
        <v>17925</v>
      </c>
      <c r="AD617" s="3">
        <v>24126</v>
      </c>
      <c r="AE617" s="26">
        <v>27283</v>
      </c>
      <c r="AH617" s="24">
        <f t="shared" si="22"/>
        <v>3.1734999378437893E-5</v>
      </c>
      <c r="AI617" s="24"/>
      <c r="AJ617" s="24"/>
      <c r="AK617" s="24">
        <f t="shared" si="23"/>
        <v>0.50155774658212071</v>
      </c>
    </row>
    <row r="618" spans="23:37" ht="15" customHeight="1" x14ac:dyDescent="0.25">
      <c r="W618" s="33" t="s">
        <v>1424</v>
      </c>
      <c r="X618" s="30" t="s">
        <v>1425</v>
      </c>
      <c r="Y618" s="4">
        <v>16323</v>
      </c>
      <c r="Z618" s="4">
        <v>16123</v>
      </c>
      <c r="AA618" s="4">
        <v>13632</v>
      </c>
      <c r="AB618" s="4"/>
      <c r="AC618" s="4">
        <v>1861012</v>
      </c>
      <c r="AD618" s="4">
        <v>2276218</v>
      </c>
      <c r="AE618" s="18">
        <v>2475590</v>
      </c>
      <c r="AH618" s="24">
        <f t="shared" si="22"/>
        <v>3.16144045254944E-5</v>
      </c>
      <c r="AI618" s="24"/>
      <c r="AJ618" s="24"/>
      <c r="AK618" s="24">
        <f t="shared" si="23"/>
        <v>5.5065661115128112E-3</v>
      </c>
    </row>
    <row r="619" spans="23:37" ht="15" customHeight="1" x14ac:dyDescent="0.25">
      <c r="W619" s="34" t="s">
        <v>1426</v>
      </c>
      <c r="X619" s="31" t="s">
        <v>1427</v>
      </c>
      <c r="Y619" s="3">
        <v>25805</v>
      </c>
      <c r="Z619" s="3">
        <v>17901</v>
      </c>
      <c r="AA619" s="3">
        <v>13534</v>
      </c>
      <c r="AB619" s="3"/>
      <c r="AC619" s="3">
        <v>71098</v>
      </c>
      <c r="AD619" s="3">
        <v>69835</v>
      </c>
      <c r="AE619" s="26">
        <v>62213</v>
      </c>
      <c r="AH619" s="24">
        <f t="shared" si="22"/>
        <v>3.1387129610331659E-5</v>
      </c>
      <c r="AI619" s="24"/>
      <c r="AJ619" s="24"/>
      <c r="AK619" s="24">
        <f t="shared" si="23"/>
        <v>0.21754295725973671</v>
      </c>
    </row>
    <row r="620" spans="23:37" ht="15" customHeight="1" x14ac:dyDescent="0.25">
      <c r="W620" s="33" t="s">
        <v>1428</v>
      </c>
      <c r="X620" s="30" t="s">
        <v>1429</v>
      </c>
      <c r="Y620" s="4">
        <v>3413</v>
      </c>
      <c r="Z620" s="4">
        <v>7024</v>
      </c>
      <c r="AA620" s="4">
        <v>13496</v>
      </c>
      <c r="AB620" s="4"/>
      <c r="AC620" s="4">
        <v>162023</v>
      </c>
      <c r="AD620" s="4">
        <v>227605</v>
      </c>
      <c r="AE620" s="18">
        <v>219915</v>
      </c>
      <c r="AH620" s="24">
        <f t="shared" si="22"/>
        <v>3.1299002602411416E-5</v>
      </c>
      <c r="AI620" s="24"/>
      <c r="AJ620" s="24"/>
      <c r="AK620" s="24">
        <f t="shared" si="23"/>
        <v>6.1369165359343385E-2</v>
      </c>
    </row>
    <row r="621" spans="23:37" ht="15" customHeight="1" x14ac:dyDescent="0.25">
      <c r="W621" s="34" t="s">
        <v>1430</v>
      </c>
      <c r="X621" s="31" t="s">
        <v>1431</v>
      </c>
      <c r="Y621" s="3">
        <v>10409</v>
      </c>
      <c r="Z621" s="3">
        <v>10651</v>
      </c>
      <c r="AA621" s="3">
        <v>13402</v>
      </c>
      <c r="AB621" s="3"/>
      <c r="AC621" s="3">
        <v>21944</v>
      </c>
      <c r="AD621" s="3">
        <v>24515</v>
      </c>
      <c r="AE621" s="26">
        <v>26358</v>
      </c>
      <c r="AH621" s="24">
        <f t="shared" si="22"/>
        <v>3.1081004214398175E-5</v>
      </c>
      <c r="AI621" s="24"/>
      <c r="AJ621" s="24"/>
      <c r="AK621" s="24">
        <f t="shared" si="23"/>
        <v>0.50846042947112835</v>
      </c>
    </row>
    <row r="622" spans="23:37" ht="15" customHeight="1" x14ac:dyDescent="0.25">
      <c r="W622" s="33" t="s">
        <v>1432</v>
      </c>
      <c r="X622" s="30" t="s">
        <v>1433</v>
      </c>
      <c r="Y622" s="4">
        <v>7073</v>
      </c>
      <c r="Z622" s="4">
        <v>9845</v>
      </c>
      <c r="AA622" s="4">
        <v>13152</v>
      </c>
      <c r="AB622" s="4"/>
      <c r="AC622" s="4">
        <v>732935</v>
      </c>
      <c r="AD622" s="4">
        <v>901331</v>
      </c>
      <c r="AE622" s="18">
        <v>573593</v>
      </c>
      <c r="AH622" s="24">
        <f t="shared" si="22"/>
        <v>3.0501221267554458E-5</v>
      </c>
      <c r="AI622" s="24"/>
      <c r="AJ622" s="24"/>
      <c r="AK622" s="24">
        <f t="shared" si="23"/>
        <v>2.2929150111664541E-2</v>
      </c>
    </row>
    <row r="623" spans="23:37" ht="15" customHeight="1" x14ac:dyDescent="0.25">
      <c r="W623" s="34" t="s">
        <v>1434</v>
      </c>
      <c r="X623" s="31" t="s">
        <v>1435</v>
      </c>
      <c r="Y623" s="3">
        <v>12665</v>
      </c>
      <c r="Z623" s="3">
        <v>13587</v>
      </c>
      <c r="AA623" s="3">
        <v>13122</v>
      </c>
      <c r="AB623" s="3"/>
      <c r="AC623" s="3">
        <v>153441</v>
      </c>
      <c r="AD623" s="3">
        <v>157332</v>
      </c>
      <c r="AE623" s="26">
        <v>131041</v>
      </c>
      <c r="AH623" s="24">
        <f t="shared" si="22"/>
        <v>3.0431647313933209E-5</v>
      </c>
      <c r="AI623" s="24"/>
      <c r="AJ623" s="24"/>
      <c r="AK623" s="24">
        <f t="shared" si="23"/>
        <v>0.1001365984691814</v>
      </c>
    </row>
    <row r="624" spans="23:37" ht="15" customHeight="1" x14ac:dyDescent="0.25">
      <c r="W624" s="33" t="s">
        <v>1436</v>
      </c>
      <c r="X624" s="30" t="s">
        <v>1437</v>
      </c>
      <c r="Y624" s="4">
        <v>10588</v>
      </c>
      <c r="Z624" s="4">
        <v>13179</v>
      </c>
      <c r="AA624" s="4">
        <v>13105</v>
      </c>
      <c r="AB624" s="4"/>
      <c r="AC624" s="4">
        <v>228753</v>
      </c>
      <c r="AD624" s="4">
        <v>267694</v>
      </c>
      <c r="AE624" s="18">
        <v>214702</v>
      </c>
      <c r="AH624" s="24">
        <f t="shared" si="22"/>
        <v>3.0392222073547837E-5</v>
      </c>
      <c r="AI624" s="24"/>
      <c r="AJ624" s="24"/>
      <c r="AK624" s="24">
        <f t="shared" si="23"/>
        <v>6.1038090003819247E-2</v>
      </c>
    </row>
    <row r="625" spans="23:37" ht="15" customHeight="1" x14ac:dyDescent="0.25">
      <c r="W625" s="34" t="s">
        <v>1438</v>
      </c>
      <c r="X625" s="31" t="s">
        <v>1439</v>
      </c>
      <c r="Y625" s="3">
        <v>18984</v>
      </c>
      <c r="Z625" s="3">
        <v>16550</v>
      </c>
      <c r="AA625" s="3">
        <v>12918</v>
      </c>
      <c r="AB625" s="3"/>
      <c r="AC625" s="3">
        <v>142257</v>
      </c>
      <c r="AD625" s="3">
        <v>177835</v>
      </c>
      <c r="AE625" s="26">
        <v>165656</v>
      </c>
      <c r="AH625" s="24">
        <f t="shared" si="22"/>
        <v>2.9958544429308734E-5</v>
      </c>
      <c r="AI625" s="24"/>
      <c r="AJ625" s="24"/>
      <c r="AK625" s="24">
        <f t="shared" si="23"/>
        <v>7.7980876032259616E-2</v>
      </c>
    </row>
    <row r="626" spans="23:37" ht="15" customHeight="1" x14ac:dyDescent="0.25">
      <c r="W626" s="33" t="s">
        <v>1440</v>
      </c>
      <c r="X626" s="30" t="s">
        <v>1441</v>
      </c>
      <c r="Y626" s="4">
        <v>8711</v>
      </c>
      <c r="Z626" s="4">
        <v>9952</v>
      </c>
      <c r="AA626" s="4">
        <v>12900</v>
      </c>
      <c r="AB626" s="4"/>
      <c r="AC626" s="4">
        <v>24713</v>
      </c>
      <c r="AD626" s="4">
        <v>26990</v>
      </c>
      <c r="AE626" s="18">
        <v>32125</v>
      </c>
      <c r="AH626" s="24">
        <f t="shared" si="22"/>
        <v>2.9916800057135985E-5</v>
      </c>
      <c r="AI626" s="24"/>
      <c r="AJ626" s="24"/>
      <c r="AK626" s="24">
        <f t="shared" si="23"/>
        <v>0.40155642023346305</v>
      </c>
    </row>
    <row r="627" spans="23:37" ht="15" customHeight="1" x14ac:dyDescent="0.25">
      <c r="W627" s="34" t="s">
        <v>1442</v>
      </c>
      <c r="X627" s="31" t="s">
        <v>1443</v>
      </c>
      <c r="Y627" s="3">
        <v>10767</v>
      </c>
      <c r="Z627" s="3">
        <v>10370</v>
      </c>
      <c r="AA627" s="3">
        <v>12778</v>
      </c>
      <c r="AB627" s="3"/>
      <c r="AC627" s="3">
        <v>32188</v>
      </c>
      <c r="AD627" s="3">
        <v>35827</v>
      </c>
      <c r="AE627" s="26">
        <v>33618</v>
      </c>
      <c r="AH627" s="24">
        <f t="shared" si="22"/>
        <v>2.9633865979076251E-5</v>
      </c>
      <c r="AI627" s="24"/>
      <c r="AJ627" s="24"/>
      <c r="AK627" s="24">
        <f t="shared" si="23"/>
        <v>0.38009399726337079</v>
      </c>
    </row>
    <row r="628" spans="23:37" ht="15" customHeight="1" x14ac:dyDescent="0.25">
      <c r="W628" s="33" t="s">
        <v>1444</v>
      </c>
      <c r="X628" s="30" t="s">
        <v>1445</v>
      </c>
      <c r="Y628" s="4">
        <v>5596</v>
      </c>
      <c r="Z628" s="4">
        <v>5944</v>
      </c>
      <c r="AA628" s="4">
        <v>12260</v>
      </c>
      <c r="AB628" s="4"/>
      <c r="AC628" s="4">
        <v>4062672</v>
      </c>
      <c r="AD628" s="4">
        <v>3957849</v>
      </c>
      <c r="AE628" s="18">
        <v>4545474</v>
      </c>
      <c r="AH628" s="24">
        <f t="shared" si="22"/>
        <v>2.843255571321606E-5</v>
      </c>
      <c r="AI628" s="24"/>
      <c r="AJ628" s="24"/>
      <c r="AK628" s="24">
        <f t="shared" si="23"/>
        <v>2.6971884560334082E-3</v>
      </c>
    </row>
    <row r="629" spans="23:37" ht="15" customHeight="1" x14ac:dyDescent="0.25">
      <c r="W629" s="34" t="s">
        <v>1446</v>
      </c>
      <c r="X629" s="31" t="s">
        <v>1447</v>
      </c>
      <c r="Y629" s="3">
        <v>9756</v>
      </c>
      <c r="Z629" s="3">
        <v>11254</v>
      </c>
      <c r="AA629" s="3">
        <v>12205</v>
      </c>
      <c r="AB629" s="3"/>
      <c r="AC629" s="3">
        <v>1069109</v>
      </c>
      <c r="AD629" s="3">
        <v>1246632</v>
      </c>
      <c r="AE629" s="26">
        <v>1044333</v>
      </c>
      <c r="AH629" s="24">
        <f t="shared" si="22"/>
        <v>2.8305003464910441E-5</v>
      </c>
      <c r="AI629" s="24"/>
      <c r="AJ629" s="24"/>
      <c r="AK629" s="24">
        <f t="shared" si="23"/>
        <v>1.1686885313400994E-2</v>
      </c>
    </row>
    <row r="630" spans="23:37" ht="15" customHeight="1" x14ac:dyDescent="0.25">
      <c r="W630" s="33" t="s">
        <v>1448</v>
      </c>
      <c r="X630" s="30" t="s">
        <v>1449</v>
      </c>
      <c r="Y630" s="4">
        <v>19002</v>
      </c>
      <c r="Z630" s="4">
        <v>14381</v>
      </c>
      <c r="AA630" s="4">
        <v>11991</v>
      </c>
      <c r="AB630" s="4"/>
      <c r="AC630" s="4">
        <v>966719</v>
      </c>
      <c r="AD630" s="4">
        <v>1111424</v>
      </c>
      <c r="AE630" s="18">
        <v>847698</v>
      </c>
      <c r="AH630" s="24">
        <f t="shared" si="22"/>
        <v>2.7808709262412218E-5</v>
      </c>
      <c r="AI630" s="24"/>
      <c r="AJ630" s="24"/>
      <c r="AK630" s="24">
        <f t="shared" si="23"/>
        <v>1.4145367807874974E-2</v>
      </c>
    </row>
    <row r="631" spans="23:37" ht="15" customHeight="1" x14ac:dyDescent="0.25">
      <c r="W631" s="34" t="s">
        <v>1450</v>
      </c>
      <c r="X631" s="31" t="s">
        <v>1451</v>
      </c>
      <c r="Y631" s="3">
        <v>9092</v>
      </c>
      <c r="Z631" s="3">
        <v>9452</v>
      </c>
      <c r="AA631" s="3">
        <v>11952</v>
      </c>
      <c r="AB631" s="3"/>
      <c r="AC631" s="3">
        <v>36165</v>
      </c>
      <c r="AD631" s="3">
        <v>36689</v>
      </c>
      <c r="AE631" s="26">
        <v>41492</v>
      </c>
      <c r="AH631" s="24">
        <f t="shared" si="22"/>
        <v>2.7718263122704598E-5</v>
      </c>
      <c r="AI631" s="24"/>
      <c r="AJ631" s="24"/>
      <c r="AK631" s="24">
        <f t="shared" si="23"/>
        <v>0.28805552877663165</v>
      </c>
    </row>
    <row r="632" spans="23:37" ht="15" customHeight="1" x14ac:dyDescent="0.25">
      <c r="W632" s="33" t="s">
        <v>1452</v>
      </c>
      <c r="X632" s="30" t="s">
        <v>1453</v>
      </c>
      <c r="Y632" s="4">
        <v>14260</v>
      </c>
      <c r="Z632" s="4">
        <v>15264</v>
      </c>
      <c r="AA632" s="4">
        <v>11671</v>
      </c>
      <c r="AB632" s="4"/>
      <c r="AC632" s="4">
        <v>532492</v>
      </c>
      <c r="AD632" s="4">
        <v>605013</v>
      </c>
      <c r="AE632" s="18">
        <v>632632</v>
      </c>
      <c r="AH632" s="24">
        <f t="shared" si="22"/>
        <v>2.7066587090452257E-5</v>
      </c>
      <c r="AI632" s="24"/>
      <c r="AJ632" s="24"/>
      <c r="AK632" s="24">
        <f t="shared" si="23"/>
        <v>1.8448323828070663E-2</v>
      </c>
    </row>
    <row r="633" spans="23:37" ht="15" customHeight="1" x14ac:dyDescent="0.25">
      <c r="W633" s="34" t="s">
        <v>1454</v>
      </c>
      <c r="X633" s="31" t="s">
        <v>1455</v>
      </c>
      <c r="Y633" s="3">
        <v>4056</v>
      </c>
      <c r="Z633" s="3">
        <v>6314</v>
      </c>
      <c r="AA633" s="3">
        <v>11624</v>
      </c>
      <c r="AB633" s="3"/>
      <c r="AC633" s="3">
        <v>490321</v>
      </c>
      <c r="AD633" s="3">
        <v>544795</v>
      </c>
      <c r="AE633" s="26">
        <v>510905</v>
      </c>
      <c r="AH633" s="24">
        <f t="shared" si="22"/>
        <v>2.6957587896445636E-5</v>
      </c>
      <c r="AI633" s="24"/>
      <c r="AJ633" s="24"/>
      <c r="AK633" s="24">
        <f t="shared" si="23"/>
        <v>2.2751783599690746E-2</v>
      </c>
    </row>
    <row r="634" spans="23:37" ht="15" customHeight="1" x14ac:dyDescent="0.25">
      <c r="W634" s="33" t="s">
        <v>1456</v>
      </c>
      <c r="X634" s="30" t="s">
        <v>1457</v>
      </c>
      <c r="Y634" s="4">
        <v>9418</v>
      </c>
      <c r="Z634" s="4">
        <v>13756</v>
      </c>
      <c r="AA634" s="4">
        <v>11494</v>
      </c>
      <c r="AB634" s="4"/>
      <c r="AC634" s="4">
        <v>233165</v>
      </c>
      <c r="AD634" s="4">
        <v>300835</v>
      </c>
      <c r="AE634" s="18">
        <v>303968</v>
      </c>
      <c r="AH634" s="24">
        <f t="shared" si="22"/>
        <v>2.6656100764086901E-5</v>
      </c>
      <c r="AI634" s="24"/>
      <c r="AJ634" s="24"/>
      <c r="AK634" s="24">
        <f t="shared" si="23"/>
        <v>3.7813190862196019E-2</v>
      </c>
    </row>
    <row r="635" spans="23:37" ht="15" customHeight="1" x14ac:dyDescent="0.25">
      <c r="W635" s="34" t="s">
        <v>1458</v>
      </c>
      <c r="X635" s="31" t="s">
        <v>1459</v>
      </c>
      <c r="Y635" s="3">
        <v>11473</v>
      </c>
      <c r="Z635" s="3">
        <v>13792</v>
      </c>
      <c r="AA635" s="3">
        <v>11372</v>
      </c>
      <c r="AB635" s="3"/>
      <c r="AC635" s="3">
        <v>377631</v>
      </c>
      <c r="AD635" s="3">
        <v>500177</v>
      </c>
      <c r="AE635" s="26">
        <v>486747</v>
      </c>
      <c r="AH635" s="24">
        <f t="shared" si="22"/>
        <v>2.6373166686027167E-5</v>
      </c>
      <c r="AI635" s="24"/>
      <c r="AJ635" s="24"/>
      <c r="AK635" s="24">
        <f t="shared" si="23"/>
        <v>2.3363266748433992E-2</v>
      </c>
    </row>
    <row r="636" spans="23:37" ht="15" customHeight="1" x14ac:dyDescent="0.25">
      <c r="W636" s="33" t="s">
        <v>1460</v>
      </c>
      <c r="X636" s="30" t="s">
        <v>1461</v>
      </c>
      <c r="Y636" s="4">
        <v>9481</v>
      </c>
      <c r="Z636" s="4">
        <v>9327</v>
      </c>
      <c r="AA636" s="4">
        <v>11311</v>
      </c>
      <c r="AB636" s="4"/>
      <c r="AC636" s="4">
        <v>55168</v>
      </c>
      <c r="AD636" s="4">
        <v>57873</v>
      </c>
      <c r="AE636" s="18">
        <v>57607</v>
      </c>
      <c r="AH636" s="24">
        <f t="shared" si="22"/>
        <v>2.6231699646997296E-5</v>
      </c>
      <c r="AI636" s="24"/>
      <c r="AJ636" s="24"/>
      <c r="AK636" s="24">
        <f t="shared" si="23"/>
        <v>0.19634766608224694</v>
      </c>
    </row>
    <row r="637" spans="23:37" ht="15" customHeight="1" x14ac:dyDescent="0.25">
      <c r="W637" s="34" t="s">
        <v>1462</v>
      </c>
      <c r="X637" s="31" t="s">
        <v>1463</v>
      </c>
      <c r="Y637" s="3">
        <v>15130</v>
      </c>
      <c r="Z637" s="3">
        <v>16775</v>
      </c>
      <c r="AA637" s="3">
        <v>11264</v>
      </c>
      <c r="AB637" s="3"/>
      <c r="AC637" s="3">
        <v>131109</v>
      </c>
      <c r="AD637" s="3">
        <v>214284</v>
      </c>
      <c r="AE637" s="26">
        <v>234395</v>
      </c>
      <c r="AH637" s="24">
        <f t="shared" si="22"/>
        <v>2.6122700452990679E-5</v>
      </c>
      <c r="AI637" s="24"/>
      <c r="AJ637" s="24"/>
      <c r="AK637" s="24">
        <f t="shared" si="23"/>
        <v>4.8055632586019324E-2</v>
      </c>
    </row>
    <row r="638" spans="23:37" ht="15" customHeight="1" x14ac:dyDescent="0.25">
      <c r="W638" s="33" t="s">
        <v>1464</v>
      </c>
      <c r="X638" s="30" t="s">
        <v>1465</v>
      </c>
      <c r="Y638" s="4">
        <v>10051</v>
      </c>
      <c r="Z638" s="4">
        <v>13069</v>
      </c>
      <c r="AA638" s="4">
        <v>11253</v>
      </c>
      <c r="AB638" s="4"/>
      <c r="AC638" s="4">
        <v>7380878</v>
      </c>
      <c r="AD638" s="4">
        <v>9303249</v>
      </c>
      <c r="AE638" s="18">
        <v>6931007</v>
      </c>
      <c r="AH638" s="24">
        <f t="shared" si="22"/>
        <v>2.6097190003329555E-5</v>
      </c>
      <c r="AI638" s="24"/>
      <c r="AJ638" s="24"/>
      <c r="AK638" s="24">
        <f t="shared" si="23"/>
        <v>1.6235736019311481E-3</v>
      </c>
    </row>
    <row r="639" spans="23:37" ht="15" customHeight="1" x14ac:dyDescent="0.25">
      <c r="W639" s="34" t="s">
        <v>1466</v>
      </c>
      <c r="X639" s="31" t="s">
        <v>1467</v>
      </c>
      <c r="Y639" s="3">
        <v>16798</v>
      </c>
      <c r="Z639" s="3">
        <v>15222</v>
      </c>
      <c r="AA639" s="3">
        <v>11232</v>
      </c>
      <c r="AB639" s="3"/>
      <c r="AC639" s="3">
        <v>1252714</v>
      </c>
      <c r="AD639" s="3">
        <v>1241523</v>
      </c>
      <c r="AE639" s="26">
        <v>749195</v>
      </c>
      <c r="AH639" s="24">
        <f t="shared" si="22"/>
        <v>2.6048488235794681E-5</v>
      </c>
      <c r="AI639" s="24"/>
      <c r="AJ639" s="24"/>
      <c r="AK639" s="24">
        <f t="shared" si="23"/>
        <v>1.4992091511555736E-2</v>
      </c>
    </row>
    <row r="640" spans="23:37" ht="15" customHeight="1" x14ac:dyDescent="0.25">
      <c r="W640" s="33" t="s">
        <v>1468</v>
      </c>
      <c r="X640" s="30" t="s">
        <v>1469</v>
      </c>
      <c r="Y640" s="4">
        <v>14721</v>
      </c>
      <c r="Z640" s="4">
        <v>13646</v>
      </c>
      <c r="AA640" s="4">
        <v>11180</v>
      </c>
      <c r="AB640" s="4"/>
      <c r="AC640" s="4">
        <v>74841</v>
      </c>
      <c r="AD640" s="4">
        <v>195044</v>
      </c>
      <c r="AE640" s="18">
        <v>162902</v>
      </c>
      <c r="AH640" s="24">
        <f t="shared" si="22"/>
        <v>2.5927893382851188E-5</v>
      </c>
      <c r="AI640" s="24"/>
      <c r="AJ640" s="24"/>
      <c r="AK640" s="24">
        <f t="shared" si="23"/>
        <v>6.8630219395710304E-2</v>
      </c>
    </row>
    <row r="641" spans="23:37" ht="15" customHeight="1" x14ac:dyDescent="0.25">
      <c r="W641" s="34" t="s">
        <v>1470</v>
      </c>
      <c r="X641" s="31" t="s">
        <v>1471</v>
      </c>
      <c r="Y641" s="3">
        <v>3255</v>
      </c>
      <c r="Z641" s="3">
        <v>9445</v>
      </c>
      <c r="AA641" s="3">
        <v>11161</v>
      </c>
      <c r="AB641" s="3"/>
      <c r="AC641" s="3">
        <v>889269</v>
      </c>
      <c r="AD641" s="3">
        <v>1158252</v>
      </c>
      <c r="AE641" s="26">
        <v>889627</v>
      </c>
      <c r="AH641" s="24">
        <f t="shared" si="22"/>
        <v>2.5883829878891066E-5</v>
      </c>
      <c r="AI641" s="24"/>
      <c r="AJ641" s="24"/>
      <c r="AK641" s="24">
        <f t="shared" si="23"/>
        <v>1.2545707358252391E-2</v>
      </c>
    </row>
    <row r="642" spans="23:37" ht="15" customHeight="1" x14ac:dyDescent="0.25">
      <c r="W642" s="33" t="s">
        <v>1472</v>
      </c>
      <c r="X642" s="30" t="s">
        <v>1473</v>
      </c>
      <c r="Y642" s="4">
        <v>6628</v>
      </c>
      <c r="Z642" s="4">
        <v>6329</v>
      </c>
      <c r="AA642" s="4">
        <v>11066</v>
      </c>
      <c r="AB642" s="4"/>
      <c r="AC642" s="4">
        <v>598187</v>
      </c>
      <c r="AD642" s="4">
        <v>779738</v>
      </c>
      <c r="AE642" s="18">
        <v>785542</v>
      </c>
      <c r="AH642" s="24">
        <f t="shared" si="22"/>
        <v>2.5663512359090452E-5</v>
      </c>
      <c r="AI642" s="24"/>
      <c r="AJ642" s="24"/>
      <c r="AK642" s="24">
        <f t="shared" si="23"/>
        <v>1.4087088914405596E-2</v>
      </c>
    </row>
    <row r="643" spans="23:37" ht="15" customHeight="1" x14ac:dyDescent="0.25">
      <c r="W643" s="34" t="s">
        <v>1474</v>
      </c>
      <c r="X643" s="31" t="s">
        <v>1475</v>
      </c>
      <c r="Y643" s="3">
        <v>3391</v>
      </c>
      <c r="Z643" s="3">
        <v>13625</v>
      </c>
      <c r="AA643" s="3">
        <v>11005</v>
      </c>
      <c r="AB643" s="3"/>
      <c r="AC643" s="3">
        <v>1969184</v>
      </c>
      <c r="AD643" s="3">
        <v>1917131</v>
      </c>
      <c r="AE643" s="26">
        <v>1491447</v>
      </c>
      <c r="AH643" s="24">
        <f t="shared" si="22"/>
        <v>2.5522045320060585E-5</v>
      </c>
      <c r="AI643" s="24"/>
      <c r="AJ643" s="24"/>
      <c r="AK643" s="24">
        <f t="shared" si="23"/>
        <v>7.3787402435353047E-3</v>
      </c>
    </row>
    <row r="644" spans="23:37" ht="15" customHeight="1" x14ac:dyDescent="0.25">
      <c r="W644" s="33" t="s">
        <v>1476</v>
      </c>
      <c r="X644" s="30" t="s">
        <v>1477</v>
      </c>
      <c r="Y644" s="4">
        <v>11513</v>
      </c>
      <c r="Z644" s="4">
        <v>13359</v>
      </c>
      <c r="AA644" s="4">
        <v>10997</v>
      </c>
      <c r="AB644" s="4"/>
      <c r="AC644" s="4">
        <v>423877</v>
      </c>
      <c r="AD644" s="4">
        <v>626101</v>
      </c>
      <c r="AE644" s="18">
        <v>517560</v>
      </c>
      <c r="AH644" s="24">
        <f t="shared" si="22"/>
        <v>2.5503492265761583E-5</v>
      </c>
      <c r="AI644" s="24"/>
      <c r="AJ644" s="24"/>
      <c r="AK644" s="24">
        <f t="shared" si="23"/>
        <v>2.1247778035396861E-2</v>
      </c>
    </row>
    <row r="645" spans="23:37" ht="15" customHeight="1" x14ac:dyDescent="0.25">
      <c r="W645" s="34" t="s">
        <v>1478</v>
      </c>
      <c r="X645" s="31" t="s">
        <v>1479</v>
      </c>
      <c r="Y645" s="3">
        <v>9741</v>
      </c>
      <c r="Z645" s="3">
        <v>10128</v>
      </c>
      <c r="AA645" s="3">
        <v>10965</v>
      </c>
      <c r="AB645" s="3"/>
      <c r="AC645" s="3">
        <v>14721</v>
      </c>
      <c r="AD645" s="3">
        <v>13725</v>
      </c>
      <c r="AE645" s="26">
        <v>18365</v>
      </c>
      <c r="AH645" s="24">
        <f t="shared" si="22"/>
        <v>2.5429280048565589E-5</v>
      </c>
      <c r="AI645" s="24"/>
      <c r="AJ645" s="24"/>
      <c r="AK645" s="24">
        <f t="shared" si="23"/>
        <v>0.59705962428532533</v>
      </c>
    </row>
    <row r="646" spans="23:37" ht="15" customHeight="1" x14ac:dyDescent="0.25">
      <c r="W646" s="33" t="s">
        <v>1480</v>
      </c>
      <c r="X646" s="30" t="s">
        <v>1481</v>
      </c>
      <c r="Y646" s="4">
        <v>11079</v>
      </c>
      <c r="Z646" s="4">
        <v>13156</v>
      </c>
      <c r="AA646" s="4">
        <v>10897</v>
      </c>
      <c r="AB646" s="4"/>
      <c r="AC646" s="4">
        <v>4822088</v>
      </c>
      <c r="AD646" s="4">
        <v>4456198</v>
      </c>
      <c r="AE646" s="18">
        <v>3530755</v>
      </c>
      <c r="AH646" s="24">
        <f t="shared" ref="AH646:AH709" si="24">+AA646/$AA$4</f>
        <v>2.5271579087024097E-5</v>
      </c>
      <c r="AI646" s="24"/>
      <c r="AJ646" s="24"/>
      <c r="AK646" s="24">
        <f t="shared" ref="AK646:AK709" si="25">+AA646/AE646</f>
        <v>3.0863087356670176E-3</v>
      </c>
    </row>
    <row r="647" spans="23:37" ht="15" customHeight="1" x14ac:dyDescent="0.25">
      <c r="W647" s="34" t="s">
        <v>1482</v>
      </c>
      <c r="X647" s="31" t="s">
        <v>1483</v>
      </c>
      <c r="Y647" s="3">
        <v>13060</v>
      </c>
      <c r="Z647" s="3">
        <v>10412</v>
      </c>
      <c r="AA647" s="3">
        <v>10864</v>
      </c>
      <c r="AB647" s="3"/>
      <c r="AC647" s="3">
        <v>859108</v>
      </c>
      <c r="AD647" s="3">
        <v>1198733</v>
      </c>
      <c r="AE647" s="26">
        <v>1236501</v>
      </c>
      <c r="AH647" s="24">
        <f t="shared" si="24"/>
        <v>2.5195047738040726E-5</v>
      </c>
      <c r="AI647" s="24"/>
      <c r="AJ647" s="24"/>
      <c r="AK647" s="24">
        <f t="shared" si="25"/>
        <v>8.7860826639040331E-3</v>
      </c>
    </row>
    <row r="648" spans="23:37" ht="15" customHeight="1" x14ac:dyDescent="0.25">
      <c r="W648" s="33" t="s">
        <v>1484</v>
      </c>
      <c r="X648" s="30" t="s">
        <v>1485</v>
      </c>
      <c r="Y648" s="4">
        <v>18851</v>
      </c>
      <c r="Z648" s="4">
        <v>10719</v>
      </c>
      <c r="AA648" s="4">
        <v>10809</v>
      </c>
      <c r="AB648" s="4"/>
      <c r="AC648" s="4">
        <v>1522913</v>
      </c>
      <c r="AD648" s="4">
        <v>1632818</v>
      </c>
      <c r="AE648" s="18">
        <v>1348834</v>
      </c>
      <c r="AH648" s="24">
        <f t="shared" si="24"/>
        <v>2.5067495489735107E-5</v>
      </c>
      <c r="AI648" s="24"/>
      <c r="AJ648" s="24"/>
      <c r="AK648" s="24">
        <f t="shared" si="25"/>
        <v>8.0135880323301458E-3</v>
      </c>
    </row>
    <row r="649" spans="23:37" ht="15" customHeight="1" x14ac:dyDescent="0.25">
      <c r="W649" s="34" t="s">
        <v>1486</v>
      </c>
      <c r="X649" s="31" t="s">
        <v>1487</v>
      </c>
      <c r="Y649" s="3">
        <v>8419</v>
      </c>
      <c r="Z649" s="3">
        <v>10409</v>
      </c>
      <c r="AA649" s="3">
        <v>10727</v>
      </c>
      <c r="AB649" s="3"/>
      <c r="AC649" s="3">
        <v>513273</v>
      </c>
      <c r="AD649" s="3">
        <v>565250</v>
      </c>
      <c r="AE649" s="26">
        <v>587374</v>
      </c>
      <c r="AH649" s="24">
        <f t="shared" si="24"/>
        <v>2.4877326683170366E-5</v>
      </c>
      <c r="AI649" s="24"/>
      <c r="AJ649" s="24"/>
      <c r="AK649" s="24">
        <f t="shared" si="25"/>
        <v>1.8262640157718932E-2</v>
      </c>
    </row>
    <row r="650" spans="23:37" ht="15" customHeight="1" x14ac:dyDescent="0.25">
      <c r="W650" s="33" t="s">
        <v>1488</v>
      </c>
      <c r="X650" s="30" t="s">
        <v>1489</v>
      </c>
      <c r="Y650" s="4">
        <v>9744</v>
      </c>
      <c r="Z650" s="4">
        <v>9400</v>
      </c>
      <c r="AA650" s="4">
        <v>10500</v>
      </c>
      <c r="AB650" s="4"/>
      <c r="AC650" s="4">
        <v>2496920</v>
      </c>
      <c r="AD650" s="4">
        <v>2274547</v>
      </c>
      <c r="AE650" s="18">
        <v>2171140</v>
      </c>
      <c r="AH650" s="24">
        <f t="shared" si="24"/>
        <v>2.4350883767436266E-5</v>
      </c>
      <c r="AI650" s="24"/>
      <c r="AJ650" s="24"/>
      <c r="AK650" s="24">
        <f t="shared" si="25"/>
        <v>4.8361690171983378E-3</v>
      </c>
    </row>
    <row r="651" spans="23:37" ht="15" customHeight="1" x14ac:dyDescent="0.25">
      <c r="W651" s="34" t="s">
        <v>1490</v>
      </c>
      <c r="X651" s="31" t="s">
        <v>1491</v>
      </c>
      <c r="Y651" s="3">
        <v>12864</v>
      </c>
      <c r="Z651" s="3">
        <v>8989</v>
      </c>
      <c r="AA651" s="3">
        <v>10436</v>
      </c>
      <c r="AB651" s="3"/>
      <c r="AC651" s="3">
        <v>43456</v>
      </c>
      <c r="AD651" s="3">
        <v>46752</v>
      </c>
      <c r="AE651" s="26">
        <v>41052</v>
      </c>
      <c r="AH651" s="24">
        <f t="shared" si="24"/>
        <v>2.4202459333044277E-5</v>
      </c>
      <c r="AI651" s="24"/>
      <c r="AJ651" s="24"/>
      <c r="AK651" s="24">
        <f t="shared" si="25"/>
        <v>0.25421416739744712</v>
      </c>
    </row>
    <row r="652" spans="23:37" ht="15" customHeight="1" x14ac:dyDescent="0.25">
      <c r="W652" s="33" t="s">
        <v>1492</v>
      </c>
      <c r="X652" s="30" t="s">
        <v>1493</v>
      </c>
      <c r="Y652" s="4">
        <v>26528</v>
      </c>
      <c r="Z652" s="4">
        <v>13324</v>
      </c>
      <c r="AA652" s="4">
        <v>10330</v>
      </c>
      <c r="AB652" s="4"/>
      <c r="AC652" s="4">
        <v>1181147</v>
      </c>
      <c r="AD652" s="4">
        <v>1141353</v>
      </c>
      <c r="AE652" s="18">
        <v>1004421</v>
      </c>
      <c r="AH652" s="24">
        <f t="shared" si="24"/>
        <v>2.3956631363582538E-5</v>
      </c>
      <c r="AI652" s="24"/>
      <c r="AJ652" s="24"/>
      <c r="AK652" s="24">
        <f t="shared" si="25"/>
        <v>1.0284532083658147E-2</v>
      </c>
    </row>
    <row r="653" spans="23:37" ht="15" customHeight="1" x14ac:dyDescent="0.25">
      <c r="W653" s="34" t="s">
        <v>1494</v>
      </c>
      <c r="X653" s="31" t="s">
        <v>1495</v>
      </c>
      <c r="Y653" s="3">
        <v>12792</v>
      </c>
      <c r="Z653" s="3">
        <v>32014</v>
      </c>
      <c r="AA653" s="3">
        <v>10321</v>
      </c>
      <c r="AB653" s="3"/>
      <c r="AC653" s="3">
        <v>18920</v>
      </c>
      <c r="AD653" s="3">
        <v>42547</v>
      </c>
      <c r="AE653" s="26">
        <v>16071</v>
      </c>
      <c r="AH653" s="24">
        <f t="shared" si="24"/>
        <v>2.3935759177496164E-5</v>
      </c>
      <c r="AI653" s="24"/>
      <c r="AJ653" s="24"/>
      <c r="AK653" s="24">
        <f t="shared" si="25"/>
        <v>0.64221268122705499</v>
      </c>
    </row>
    <row r="654" spans="23:37" ht="15" customHeight="1" x14ac:dyDescent="0.25">
      <c r="W654" s="33" t="s">
        <v>1496</v>
      </c>
      <c r="X654" s="30" t="s">
        <v>1497</v>
      </c>
      <c r="Y654" s="4">
        <v>9920</v>
      </c>
      <c r="Z654" s="4">
        <v>10395</v>
      </c>
      <c r="AA654" s="4">
        <v>10274</v>
      </c>
      <c r="AB654" s="4"/>
      <c r="AC654" s="4">
        <v>112826</v>
      </c>
      <c r="AD654" s="4">
        <v>157033</v>
      </c>
      <c r="AE654" s="18">
        <v>125317</v>
      </c>
      <c r="AH654" s="24">
        <f t="shared" si="24"/>
        <v>2.3826759983489543E-5</v>
      </c>
      <c r="AI654" s="24"/>
      <c r="AJ654" s="24"/>
      <c r="AK654" s="24">
        <f t="shared" si="25"/>
        <v>8.1984088351939488E-2</v>
      </c>
    </row>
    <row r="655" spans="23:37" ht="15" customHeight="1" x14ac:dyDescent="0.25">
      <c r="W655" s="34" t="s">
        <v>1498</v>
      </c>
      <c r="X655" s="31" t="s">
        <v>1499</v>
      </c>
      <c r="Y655" s="3">
        <v>6947</v>
      </c>
      <c r="Z655" s="3">
        <v>5912</v>
      </c>
      <c r="AA655" s="3">
        <v>10237</v>
      </c>
      <c r="AB655" s="3"/>
      <c r="AC655" s="3">
        <v>1242298</v>
      </c>
      <c r="AD655" s="3">
        <v>1417985</v>
      </c>
      <c r="AE655" s="26">
        <v>1098362</v>
      </c>
      <c r="AH655" s="24">
        <f t="shared" si="24"/>
        <v>2.3740952107356673E-5</v>
      </c>
      <c r="AI655" s="24"/>
      <c r="AJ655" s="24"/>
      <c r="AK655" s="24">
        <f t="shared" si="25"/>
        <v>9.3202423244795433E-3</v>
      </c>
    </row>
    <row r="656" spans="23:37" ht="15" customHeight="1" x14ac:dyDescent="0.25">
      <c r="W656" s="33" t="s">
        <v>1500</v>
      </c>
      <c r="X656" s="30" t="s">
        <v>1501</v>
      </c>
      <c r="Y656" s="4">
        <v>9878</v>
      </c>
      <c r="Z656" s="4">
        <v>11472</v>
      </c>
      <c r="AA656" s="4">
        <v>10229</v>
      </c>
      <c r="AB656" s="4"/>
      <c r="AC656" s="4">
        <v>124118</v>
      </c>
      <c r="AD656" s="4">
        <v>146624</v>
      </c>
      <c r="AE656" s="18">
        <v>145244</v>
      </c>
      <c r="AH656" s="24">
        <f t="shared" si="24"/>
        <v>2.3722399053057675E-5</v>
      </c>
      <c r="AI656" s="24"/>
      <c r="AJ656" s="24"/>
      <c r="AK656" s="24">
        <f t="shared" si="25"/>
        <v>7.0426317093993551E-2</v>
      </c>
    </row>
    <row r="657" spans="23:37" ht="15" customHeight="1" x14ac:dyDescent="0.25">
      <c r="W657" s="34" t="s">
        <v>1502</v>
      </c>
      <c r="X657" s="31" t="s">
        <v>1503</v>
      </c>
      <c r="Y657" s="3">
        <v>10078</v>
      </c>
      <c r="Z657" s="3">
        <v>11848</v>
      </c>
      <c r="AA657" s="3">
        <v>10169</v>
      </c>
      <c r="AB657" s="3"/>
      <c r="AC657" s="3">
        <v>97116</v>
      </c>
      <c r="AD657" s="3">
        <v>123208</v>
      </c>
      <c r="AE657" s="26">
        <v>107472</v>
      </c>
      <c r="AH657" s="24">
        <f t="shared" si="24"/>
        <v>2.3583251145815181E-5</v>
      </c>
      <c r="AI657" s="24"/>
      <c r="AJ657" s="24"/>
      <c r="AK657" s="24">
        <f t="shared" si="25"/>
        <v>9.4619994044960548E-2</v>
      </c>
    </row>
    <row r="658" spans="23:37" ht="15" customHeight="1" x14ac:dyDescent="0.25">
      <c r="W658" s="33" t="s">
        <v>1504</v>
      </c>
      <c r="X658" s="30" t="s">
        <v>1505</v>
      </c>
      <c r="Y658" s="4">
        <v>9693</v>
      </c>
      <c r="Z658" s="4">
        <v>10502</v>
      </c>
      <c r="AA658" s="4">
        <v>10090</v>
      </c>
      <c r="AB658" s="4"/>
      <c r="AC658" s="4">
        <v>343938</v>
      </c>
      <c r="AD658" s="4">
        <v>421258</v>
      </c>
      <c r="AE658" s="18">
        <v>308744</v>
      </c>
      <c r="AH658" s="24">
        <f t="shared" si="24"/>
        <v>2.3400039734612566E-5</v>
      </c>
      <c r="AI658" s="24"/>
      <c r="AJ658" s="24"/>
      <c r="AK658" s="24">
        <f t="shared" si="25"/>
        <v>3.2680797035731866E-2</v>
      </c>
    </row>
    <row r="659" spans="23:37" ht="15" customHeight="1" x14ac:dyDescent="0.25">
      <c r="W659" s="34" t="s">
        <v>1506</v>
      </c>
      <c r="X659" s="31" t="s">
        <v>1507</v>
      </c>
      <c r="Y659" s="3">
        <v>16020</v>
      </c>
      <c r="Z659" s="3">
        <v>9602</v>
      </c>
      <c r="AA659" s="3">
        <v>10057</v>
      </c>
      <c r="AB659" s="3"/>
      <c r="AC659" s="3">
        <v>104448</v>
      </c>
      <c r="AD659" s="3">
        <v>77906</v>
      </c>
      <c r="AE659" s="26">
        <v>67221</v>
      </c>
      <c r="AH659" s="24">
        <f t="shared" si="24"/>
        <v>2.3323508385629194E-5</v>
      </c>
      <c r="AI659" s="24"/>
      <c r="AJ659" s="24"/>
      <c r="AK659" s="24">
        <f t="shared" si="25"/>
        <v>0.14961098466253106</v>
      </c>
    </row>
    <row r="660" spans="23:37" ht="15" customHeight="1" x14ac:dyDescent="0.25">
      <c r="W660" s="33" t="s">
        <v>1508</v>
      </c>
      <c r="X660" s="30" t="s">
        <v>1509</v>
      </c>
      <c r="Y660" s="4">
        <v>9193</v>
      </c>
      <c r="Z660" s="4">
        <v>10942</v>
      </c>
      <c r="AA660" s="4">
        <v>10041</v>
      </c>
      <c r="AB660" s="4"/>
      <c r="AC660" s="4">
        <v>1046056</v>
      </c>
      <c r="AD660" s="4">
        <v>1160854</v>
      </c>
      <c r="AE660" s="18">
        <v>1035599</v>
      </c>
      <c r="AH660" s="24">
        <f t="shared" si="24"/>
        <v>2.3286402277031195E-5</v>
      </c>
      <c r="AI660" s="24"/>
      <c r="AJ660" s="24"/>
      <c r="AK660" s="24">
        <f t="shared" si="25"/>
        <v>9.6958378677461064E-3</v>
      </c>
    </row>
    <row r="661" spans="23:37" ht="15" customHeight="1" x14ac:dyDescent="0.25">
      <c r="W661" s="34" t="s">
        <v>1510</v>
      </c>
      <c r="X661" s="31" t="s">
        <v>1511</v>
      </c>
      <c r="Y661" s="3">
        <v>9651</v>
      </c>
      <c r="Z661" s="3">
        <v>15141</v>
      </c>
      <c r="AA661" s="3">
        <v>10019</v>
      </c>
      <c r="AB661" s="3"/>
      <c r="AC661" s="3">
        <v>26615</v>
      </c>
      <c r="AD661" s="3">
        <v>42477</v>
      </c>
      <c r="AE661" s="26">
        <v>47331</v>
      </c>
      <c r="AH661" s="24">
        <f t="shared" si="24"/>
        <v>2.3235381377708948E-5</v>
      </c>
      <c r="AI661" s="24"/>
      <c r="AJ661" s="24"/>
      <c r="AK661" s="24">
        <f t="shared" si="25"/>
        <v>0.2116794489869219</v>
      </c>
    </row>
    <row r="662" spans="23:37" ht="15" customHeight="1" x14ac:dyDescent="0.25">
      <c r="W662" s="33" t="s">
        <v>1512</v>
      </c>
      <c r="X662" s="30" t="s">
        <v>1513</v>
      </c>
      <c r="Y662" s="4">
        <v>9452</v>
      </c>
      <c r="Z662" s="4">
        <v>9424</v>
      </c>
      <c r="AA662" s="4">
        <v>10006</v>
      </c>
      <c r="AB662" s="4"/>
      <c r="AC662" s="4">
        <v>107575</v>
      </c>
      <c r="AD662" s="4">
        <v>124617</v>
      </c>
      <c r="AE662" s="18">
        <v>82403</v>
      </c>
      <c r="AH662" s="24">
        <f t="shared" si="24"/>
        <v>2.3205232664473075E-5</v>
      </c>
      <c r="AI662" s="24"/>
      <c r="AJ662" s="24"/>
      <c r="AK662" s="24">
        <f t="shared" si="25"/>
        <v>0.1214276179265318</v>
      </c>
    </row>
    <row r="663" spans="23:37" ht="15" customHeight="1" x14ac:dyDescent="0.25">
      <c r="W663" s="34" t="s">
        <v>1514</v>
      </c>
      <c r="X663" s="31" t="s">
        <v>1515</v>
      </c>
      <c r="Y663" s="3">
        <v>9444</v>
      </c>
      <c r="Z663" s="3">
        <v>13886</v>
      </c>
      <c r="AA663" s="3">
        <v>9860</v>
      </c>
      <c r="AB663" s="3"/>
      <c r="AC663" s="3">
        <v>75128</v>
      </c>
      <c r="AD663" s="3">
        <v>87045</v>
      </c>
      <c r="AE663" s="26">
        <v>93555</v>
      </c>
      <c r="AH663" s="24">
        <f t="shared" si="24"/>
        <v>2.2866639423516344E-5</v>
      </c>
      <c r="AI663" s="24"/>
      <c r="AJ663" s="24"/>
      <c r="AK663" s="24">
        <f t="shared" si="25"/>
        <v>0.10539254983699428</v>
      </c>
    </row>
    <row r="664" spans="23:37" ht="15" customHeight="1" x14ac:dyDescent="0.25">
      <c r="W664" s="33" t="s">
        <v>1516</v>
      </c>
      <c r="X664" s="30" t="s">
        <v>1517</v>
      </c>
      <c r="Y664" s="4">
        <v>6693</v>
      </c>
      <c r="Z664" s="4">
        <v>9770</v>
      </c>
      <c r="AA664" s="4">
        <v>9843</v>
      </c>
      <c r="AB664" s="4"/>
      <c r="AC664" s="4">
        <v>86599</v>
      </c>
      <c r="AD664" s="4">
        <v>103451</v>
      </c>
      <c r="AE664" s="18">
        <v>104819</v>
      </c>
      <c r="AH664" s="24">
        <f t="shared" si="24"/>
        <v>2.2827214183130968E-5</v>
      </c>
      <c r="AI664" s="24"/>
      <c r="AJ664" s="24"/>
      <c r="AK664" s="24">
        <f t="shared" si="25"/>
        <v>9.3904731012507278E-2</v>
      </c>
    </row>
    <row r="665" spans="23:37" ht="15" customHeight="1" x14ac:dyDescent="0.25">
      <c r="W665" s="34" t="s">
        <v>1518</v>
      </c>
      <c r="X665" s="31" t="s">
        <v>1519</v>
      </c>
      <c r="Y665" s="3">
        <v>5581</v>
      </c>
      <c r="Z665" s="3">
        <v>14574</v>
      </c>
      <c r="AA665" s="3">
        <v>9703</v>
      </c>
      <c r="AB665" s="3"/>
      <c r="AC665" s="3">
        <v>1178694</v>
      </c>
      <c r="AD665" s="3">
        <v>1172353</v>
      </c>
      <c r="AE665" s="26">
        <v>779195</v>
      </c>
      <c r="AH665" s="24">
        <f t="shared" si="24"/>
        <v>2.2502535732898486E-5</v>
      </c>
      <c r="AI665" s="24"/>
      <c r="AJ665" s="24"/>
      <c r="AK665" s="24">
        <f t="shared" si="25"/>
        <v>1.2452595306694729E-2</v>
      </c>
    </row>
    <row r="666" spans="23:37" ht="15" customHeight="1" x14ac:dyDescent="0.25">
      <c r="W666" s="33" t="s">
        <v>1520</v>
      </c>
      <c r="X666" s="30" t="s">
        <v>1521</v>
      </c>
      <c r="Y666" s="4">
        <v>9822</v>
      </c>
      <c r="Z666" s="4">
        <v>6457</v>
      </c>
      <c r="AA666" s="4">
        <v>9658</v>
      </c>
      <c r="AB666" s="4"/>
      <c r="AC666" s="4">
        <v>11168</v>
      </c>
      <c r="AD666" s="4">
        <v>12049</v>
      </c>
      <c r="AE666" s="18">
        <v>15445</v>
      </c>
      <c r="AH666" s="24">
        <f t="shared" si="24"/>
        <v>2.2398174802466618E-5</v>
      </c>
      <c r="AI666" s="24"/>
      <c r="AJ666" s="24"/>
      <c r="AK666" s="24">
        <f t="shared" si="25"/>
        <v>0.62531563612819685</v>
      </c>
    </row>
    <row r="667" spans="23:37" ht="15" customHeight="1" x14ac:dyDescent="0.25">
      <c r="W667" s="34" t="s">
        <v>1522</v>
      </c>
      <c r="X667" s="31" t="s">
        <v>1523</v>
      </c>
      <c r="Y667" s="3">
        <v>5176</v>
      </c>
      <c r="Z667" s="3">
        <v>8544</v>
      </c>
      <c r="AA667" s="3">
        <v>9589</v>
      </c>
      <c r="AB667" s="3"/>
      <c r="AC667" s="3">
        <v>68204</v>
      </c>
      <c r="AD667" s="3">
        <v>76209</v>
      </c>
      <c r="AE667" s="26">
        <v>64283</v>
      </c>
      <c r="AH667" s="24">
        <f t="shared" si="24"/>
        <v>2.2238154709137749E-5</v>
      </c>
      <c r="AI667" s="24"/>
      <c r="AJ667" s="24"/>
      <c r="AK667" s="24">
        <f t="shared" si="25"/>
        <v>0.14916852044864118</v>
      </c>
    </row>
    <row r="668" spans="23:37" ht="15" customHeight="1" x14ac:dyDescent="0.25">
      <c r="W668" s="33" t="s">
        <v>1524</v>
      </c>
      <c r="X668" s="30" t="s">
        <v>1525</v>
      </c>
      <c r="Y668" s="4">
        <v>6390</v>
      </c>
      <c r="Z668" s="4">
        <v>12946</v>
      </c>
      <c r="AA668" s="4">
        <v>9464</v>
      </c>
      <c r="AB668" s="4"/>
      <c r="AC668" s="4">
        <v>1121345</v>
      </c>
      <c r="AD668" s="4">
        <v>1928529</v>
      </c>
      <c r="AE668" s="18">
        <v>1251331</v>
      </c>
      <c r="AH668" s="24">
        <f t="shared" si="24"/>
        <v>2.194826323571589E-5</v>
      </c>
      <c r="AI668" s="24"/>
      <c r="AJ668" s="24"/>
      <c r="AK668" s="24">
        <f t="shared" si="25"/>
        <v>7.5631467613285373E-3</v>
      </c>
    </row>
    <row r="669" spans="23:37" ht="15" customHeight="1" x14ac:dyDescent="0.25">
      <c r="W669" s="34" t="s">
        <v>1526</v>
      </c>
      <c r="X669" s="31" t="s">
        <v>1527</v>
      </c>
      <c r="Y669" s="3">
        <v>6030</v>
      </c>
      <c r="Z669" s="3">
        <v>8643</v>
      </c>
      <c r="AA669" s="3">
        <v>9355</v>
      </c>
      <c r="AB669" s="3"/>
      <c r="AC669" s="3">
        <v>348841</v>
      </c>
      <c r="AD669" s="3">
        <v>487884</v>
      </c>
      <c r="AE669" s="26">
        <v>508533</v>
      </c>
      <c r="AH669" s="24">
        <f t="shared" si="24"/>
        <v>2.1695477870892029E-5</v>
      </c>
      <c r="AI669" s="24"/>
      <c r="AJ669" s="24"/>
      <c r="AK669" s="24">
        <f t="shared" si="25"/>
        <v>1.8396052960181541E-2</v>
      </c>
    </row>
    <row r="670" spans="23:37" ht="15" customHeight="1" x14ac:dyDescent="0.25">
      <c r="W670" s="33" t="s">
        <v>1528</v>
      </c>
      <c r="X670" s="30" t="s">
        <v>1529</v>
      </c>
      <c r="Y670" s="4">
        <v>7241</v>
      </c>
      <c r="Z670" s="4">
        <v>8241</v>
      </c>
      <c r="AA670" s="4">
        <v>9331</v>
      </c>
      <c r="AB670" s="4"/>
      <c r="AC670" s="4">
        <v>509238</v>
      </c>
      <c r="AD670" s="4">
        <v>517294</v>
      </c>
      <c r="AE670" s="18">
        <v>447594</v>
      </c>
      <c r="AH670" s="24">
        <f t="shared" si="24"/>
        <v>2.1639818707995028E-5</v>
      </c>
      <c r="AI670" s="24"/>
      <c r="AJ670" s="24"/>
      <c r="AK670" s="24">
        <f t="shared" si="25"/>
        <v>2.08470176097088E-2</v>
      </c>
    </row>
    <row r="671" spans="23:37" ht="15" customHeight="1" x14ac:dyDescent="0.25">
      <c r="W671" s="34" t="s">
        <v>1530</v>
      </c>
      <c r="X671" s="31" t="s">
        <v>1531</v>
      </c>
      <c r="Y671" s="3">
        <v>10785</v>
      </c>
      <c r="Z671" s="3">
        <v>12643</v>
      </c>
      <c r="AA671" s="3">
        <v>9261</v>
      </c>
      <c r="AB671" s="3"/>
      <c r="AC671" s="3">
        <v>125093</v>
      </c>
      <c r="AD671" s="3">
        <v>134538</v>
      </c>
      <c r="AE671" s="26">
        <v>126949</v>
      </c>
      <c r="AH671" s="24">
        <f t="shared" si="24"/>
        <v>2.1477479482878787E-5</v>
      </c>
      <c r="AI671" s="24"/>
      <c r="AJ671" s="24"/>
      <c r="AK671" s="24">
        <f t="shared" si="25"/>
        <v>7.2950554947262283E-2</v>
      </c>
    </row>
    <row r="672" spans="23:37" ht="15" customHeight="1" x14ac:dyDescent="0.25">
      <c r="W672" s="33" t="s">
        <v>1532</v>
      </c>
      <c r="X672" s="30" t="s">
        <v>1533</v>
      </c>
      <c r="Y672" s="4">
        <v>11758</v>
      </c>
      <c r="Z672" s="4">
        <v>13822</v>
      </c>
      <c r="AA672" s="4">
        <v>9260</v>
      </c>
      <c r="AB672" s="4"/>
      <c r="AC672" s="4">
        <v>530513</v>
      </c>
      <c r="AD672" s="4">
        <v>580391</v>
      </c>
      <c r="AE672" s="18">
        <v>455840</v>
      </c>
      <c r="AH672" s="24">
        <f t="shared" si="24"/>
        <v>2.1475160351091414E-5</v>
      </c>
      <c r="AI672" s="24"/>
      <c r="AJ672" s="24"/>
      <c r="AK672" s="24">
        <f t="shared" si="25"/>
        <v>2.0314145314145313E-2</v>
      </c>
    </row>
    <row r="673" spans="23:37" ht="15" customHeight="1" x14ac:dyDescent="0.25">
      <c r="W673" s="34" t="s">
        <v>1534</v>
      </c>
      <c r="X673" s="31" t="s">
        <v>1535</v>
      </c>
      <c r="Y673" s="3">
        <v>8713</v>
      </c>
      <c r="Z673" s="3">
        <v>14221</v>
      </c>
      <c r="AA673" s="3">
        <v>9103</v>
      </c>
      <c r="AB673" s="3"/>
      <c r="AC673" s="3">
        <v>19939</v>
      </c>
      <c r="AD673" s="3">
        <v>26532</v>
      </c>
      <c r="AE673" s="26">
        <v>25039</v>
      </c>
      <c r="AH673" s="24">
        <f t="shared" si="24"/>
        <v>2.1111056660473556E-5</v>
      </c>
      <c r="AI673" s="24"/>
      <c r="AJ673" s="24"/>
      <c r="AK673" s="24">
        <f t="shared" si="25"/>
        <v>0.3635528575422341</v>
      </c>
    </row>
    <row r="674" spans="23:37" ht="15" customHeight="1" x14ac:dyDescent="0.25">
      <c r="W674" s="33" t="s">
        <v>1536</v>
      </c>
      <c r="X674" s="30" t="s">
        <v>1537</v>
      </c>
      <c r="Y674" s="4">
        <v>8273</v>
      </c>
      <c r="Z674" s="4">
        <v>8793</v>
      </c>
      <c r="AA674" s="4">
        <v>8996</v>
      </c>
      <c r="AB674" s="4"/>
      <c r="AC674" s="4">
        <v>39748</v>
      </c>
      <c r="AD674" s="4">
        <v>48758</v>
      </c>
      <c r="AE674" s="18">
        <v>27508</v>
      </c>
      <c r="AH674" s="24">
        <f t="shared" si="24"/>
        <v>2.0862909559224444E-5</v>
      </c>
      <c r="AI674" s="24"/>
      <c r="AJ674" s="24"/>
      <c r="AK674" s="24">
        <f t="shared" si="25"/>
        <v>0.32703213610586013</v>
      </c>
    </row>
    <row r="675" spans="23:37" ht="15" customHeight="1" x14ac:dyDescent="0.25">
      <c r="W675" s="34" t="s">
        <v>1538</v>
      </c>
      <c r="X675" s="31" t="s">
        <v>1539</v>
      </c>
      <c r="Y675" s="3">
        <v>10621</v>
      </c>
      <c r="Z675" s="3">
        <v>11775</v>
      </c>
      <c r="AA675" s="3">
        <v>8936</v>
      </c>
      <c r="AB675" s="3"/>
      <c r="AC675" s="3">
        <v>50920</v>
      </c>
      <c r="AD675" s="3">
        <v>60447</v>
      </c>
      <c r="AE675" s="26">
        <v>59435</v>
      </c>
      <c r="AH675" s="24">
        <f t="shared" si="24"/>
        <v>2.072376165198195E-5</v>
      </c>
      <c r="AI675" s="24"/>
      <c r="AJ675" s="24"/>
      <c r="AK675" s="24">
        <f t="shared" si="25"/>
        <v>0.15034912088836544</v>
      </c>
    </row>
    <row r="676" spans="23:37" ht="15" customHeight="1" x14ac:dyDescent="0.25">
      <c r="W676" s="33" t="s">
        <v>1540</v>
      </c>
      <c r="X676" s="30" t="s">
        <v>1541</v>
      </c>
      <c r="Y676" s="4">
        <v>8447</v>
      </c>
      <c r="Z676" s="4">
        <v>13105</v>
      </c>
      <c r="AA676" s="4">
        <v>8879</v>
      </c>
      <c r="AB676" s="4"/>
      <c r="AC676" s="4">
        <v>85938</v>
      </c>
      <c r="AD676" s="4">
        <v>149603</v>
      </c>
      <c r="AE676" s="18">
        <v>87859</v>
      </c>
      <c r="AH676" s="24">
        <f t="shared" si="24"/>
        <v>2.0591571140101582E-5</v>
      </c>
      <c r="AI676" s="24"/>
      <c r="AJ676" s="24"/>
      <c r="AK676" s="24">
        <f t="shared" si="25"/>
        <v>0.1010596523975916</v>
      </c>
    </row>
    <row r="677" spans="23:37" ht="15" customHeight="1" x14ac:dyDescent="0.25">
      <c r="W677" s="34" t="s">
        <v>1542</v>
      </c>
      <c r="X677" s="31" t="s">
        <v>1543</v>
      </c>
      <c r="Y677" s="3">
        <v>7101</v>
      </c>
      <c r="Z677" s="3">
        <v>6555</v>
      </c>
      <c r="AA677" s="3">
        <v>8828</v>
      </c>
      <c r="AB677" s="3"/>
      <c r="AC677" s="3">
        <v>7989</v>
      </c>
      <c r="AD677" s="3">
        <v>8115</v>
      </c>
      <c r="AE677" s="26">
        <v>9979</v>
      </c>
      <c r="AH677" s="24">
        <f t="shared" si="24"/>
        <v>2.0473295418945463E-5</v>
      </c>
      <c r="AI677" s="24"/>
      <c r="AJ677" s="24"/>
      <c r="AK677" s="24">
        <f t="shared" si="25"/>
        <v>0.88465778134081574</v>
      </c>
    </row>
    <row r="678" spans="23:37" ht="15" customHeight="1" x14ac:dyDescent="0.25">
      <c r="W678" s="33" t="s">
        <v>1544</v>
      </c>
      <c r="X678" s="30" t="s">
        <v>1545</v>
      </c>
      <c r="Y678" s="4">
        <v>565</v>
      </c>
      <c r="Z678" s="4">
        <v>3784</v>
      </c>
      <c r="AA678" s="4">
        <v>8792</v>
      </c>
      <c r="AB678" s="4"/>
      <c r="AC678" s="4">
        <v>728221</v>
      </c>
      <c r="AD678" s="4">
        <v>743417</v>
      </c>
      <c r="AE678" s="18">
        <v>693245</v>
      </c>
      <c r="AH678" s="24">
        <f t="shared" si="24"/>
        <v>2.0389806674599969E-5</v>
      </c>
      <c r="AI678" s="24"/>
      <c r="AJ678" s="24"/>
      <c r="AK678" s="24">
        <f t="shared" si="25"/>
        <v>1.2682385015398596E-2</v>
      </c>
    </row>
    <row r="679" spans="23:37" ht="15" customHeight="1" x14ac:dyDescent="0.25">
      <c r="W679" s="34" t="s">
        <v>1546</v>
      </c>
      <c r="X679" s="31" t="s">
        <v>1547</v>
      </c>
      <c r="Y679" s="3">
        <v>4712</v>
      </c>
      <c r="Z679" s="3">
        <v>8683</v>
      </c>
      <c r="AA679" s="3">
        <v>8791</v>
      </c>
      <c r="AB679" s="3"/>
      <c r="AC679" s="3">
        <v>18630</v>
      </c>
      <c r="AD679" s="3">
        <v>24415</v>
      </c>
      <c r="AE679" s="26">
        <v>20233</v>
      </c>
      <c r="AH679" s="24">
        <f t="shared" si="24"/>
        <v>2.0387487542812593E-5</v>
      </c>
      <c r="AI679" s="24"/>
      <c r="AJ679" s="24"/>
      <c r="AK679" s="24">
        <f t="shared" si="25"/>
        <v>0.43448821232639745</v>
      </c>
    </row>
    <row r="680" spans="23:37" ht="15" customHeight="1" x14ac:dyDescent="0.25">
      <c r="W680" s="33" t="s">
        <v>1548</v>
      </c>
      <c r="X680" s="30" t="s">
        <v>1549</v>
      </c>
      <c r="Y680" s="4">
        <v>6408</v>
      </c>
      <c r="Z680" s="4">
        <v>6963</v>
      </c>
      <c r="AA680" s="4">
        <v>8780</v>
      </c>
      <c r="AB680" s="4"/>
      <c r="AC680" s="4">
        <v>331213</v>
      </c>
      <c r="AD680" s="4">
        <v>452646</v>
      </c>
      <c r="AE680" s="18">
        <v>514338</v>
      </c>
      <c r="AH680" s="24">
        <f t="shared" si="24"/>
        <v>2.0361977093151469E-5</v>
      </c>
      <c r="AI680" s="24"/>
      <c r="AJ680" s="24"/>
      <c r="AK680" s="24">
        <f t="shared" si="25"/>
        <v>1.7070486722738743E-2</v>
      </c>
    </row>
    <row r="681" spans="23:37" ht="15" customHeight="1" x14ac:dyDescent="0.25">
      <c r="W681" s="34" t="s">
        <v>1550</v>
      </c>
      <c r="X681" s="31" t="s">
        <v>1551</v>
      </c>
      <c r="Y681" s="3">
        <v>7960</v>
      </c>
      <c r="Z681" s="3">
        <v>12276</v>
      </c>
      <c r="AA681" s="3">
        <v>8712</v>
      </c>
      <c r="AB681" s="3"/>
      <c r="AC681" s="3">
        <v>209455</v>
      </c>
      <c r="AD681" s="3">
        <v>279474</v>
      </c>
      <c r="AE681" s="26">
        <v>192777</v>
      </c>
      <c r="AH681" s="24">
        <f t="shared" si="24"/>
        <v>2.0204276131609977E-5</v>
      </c>
      <c r="AI681" s="24"/>
      <c r="AJ681" s="24"/>
      <c r="AK681" s="24">
        <f t="shared" si="25"/>
        <v>4.519211316702719E-2</v>
      </c>
    </row>
    <row r="682" spans="23:37" ht="15" customHeight="1" x14ac:dyDescent="0.25">
      <c r="W682" s="33" t="s">
        <v>1552</v>
      </c>
      <c r="X682" s="30" t="s">
        <v>1553</v>
      </c>
      <c r="Y682" s="4">
        <v>6089</v>
      </c>
      <c r="Z682" s="4">
        <v>7689</v>
      </c>
      <c r="AA682" s="4">
        <v>8686</v>
      </c>
      <c r="AB682" s="4"/>
      <c r="AC682" s="4">
        <v>190930</v>
      </c>
      <c r="AD682" s="4">
        <v>206269</v>
      </c>
      <c r="AE682" s="18">
        <v>213831</v>
      </c>
      <c r="AH682" s="24">
        <f t="shared" si="24"/>
        <v>2.0143978705138231E-5</v>
      </c>
      <c r="AI682" s="24"/>
      <c r="AJ682" s="24"/>
      <c r="AK682" s="24">
        <f t="shared" si="25"/>
        <v>4.062086414037254E-2</v>
      </c>
    </row>
    <row r="683" spans="23:37" ht="15" customHeight="1" x14ac:dyDescent="0.25">
      <c r="W683" s="34" t="s">
        <v>1554</v>
      </c>
      <c r="X683" s="31" t="s">
        <v>1555</v>
      </c>
      <c r="Y683" s="3">
        <v>3510</v>
      </c>
      <c r="Z683" s="3">
        <v>6279</v>
      </c>
      <c r="AA683" s="3">
        <v>8685</v>
      </c>
      <c r="AB683" s="3"/>
      <c r="AC683" s="3">
        <v>302383</v>
      </c>
      <c r="AD683" s="3">
        <v>503192</v>
      </c>
      <c r="AE683" s="26">
        <v>539029</v>
      </c>
      <c r="AH683" s="24">
        <f t="shared" si="24"/>
        <v>2.0141659573350854E-5</v>
      </c>
      <c r="AI683" s="24"/>
      <c r="AJ683" s="24"/>
      <c r="AK683" s="24">
        <f t="shared" si="25"/>
        <v>1.6112305645892892E-2</v>
      </c>
    </row>
    <row r="684" spans="23:37" ht="15" customHeight="1" x14ac:dyDescent="0.25">
      <c r="W684" s="33" t="s">
        <v>1556</v>
      </c>
      <c r="X684" s="30" t="s">
        <v>1557</v>
      </c>
      <c r="Y684" s="4">
        <v>10333</v>
      </c>
      <c r="Z684" s="4">
        <v>7045</v>
      </c>
      <c r="AA684" s="4">
        <v>8591</v>
      </c>
      <c r="AB684" s="4"/>
      <c r="AC684" s="4">
        <v>376174</v>
      </c>
      <c r="AD684" s="4">
        <v>646029</v>
      </c>
      <c r="AE684" s="18">
        <v>576318</v>
      </c>
      <c r="AH684" s="24">
        <f t="shared" si="24"/>
        <v>1.9923661185337616E-5</v>
      </c>
      <c r="AI684" s="24"/>
      <c r="AJ684" s="24"/>
      <c r="AK684" s="24">
        <f t="shared" si="25"/>
        <v>1.4906700814480894E-2</v>
      </c>
    </row>
    <row r="685" spans="23:37" ht="15" customHeight="1" x14ac:dyDescent="0.25">
      <c r="W685" s="34" t="s">
        <v>1558</v>
      </c>
      <c r="X685" s="31" t="s">
        <v>1559</v>
      </c>
      <c r="Y685" s="3">
        <v>6054</v>
      </c>
      <c r="Z685" s="3">
        <v>5484</v>
      </c>
      <c r="AA685" s="3">
        <v>8562</v>
      </c>
      <c r="AB685" s="3"/>
      <c r="AC685" s="3">
        <v>1684254</v>
      </c>
      <c r="AD685" s="3">
        <v>1430052</v>
      </c>
      <c r="AE685" s="26">
        <v>1198468</v>
      </c>
      <c r="AH685" s="24">
        <f t="shared" si="24"/>
        <v>1.9856406363503744E-5</v>
      </c>
      <c r="AI685" s="24"/>
      <c r="AJ685" s="24"/>
      <c r="AK685" s="24">
        <f t="shared" si="25"/>
        <v>7.1441206607101735E-3</v>
      </c>
    </row>
    <row r="686" spans="23:37" ht="15" customHeight="1" x14ac:dyDescent="0.25">
      <c r="W686" s="33" t="s">
        <v>1560</v>
      </c>
      <c r="X686" s="30" t="s">
        <v>1561</v>
      </c>
      <c r="Y686" s="4">
        <v>6398</v>
      </c>
      <c r="Z686" s="4">
        <v>6336</v>
      </c>
      <c r="AA686" s="4">
        <v>8558</v>
      </c>
      <c r="AB686" s="4"/>
      <c r="AC686" s="4">
        <v>33116</v>
      </c>
      <c r="AD686" s="4">
        <v>52419</v>
      </c>
      <c r="AE686" s="18">
        <v>31800</v>
      </c>
      <c r="AH686" s="24">
        <f t="shared" si="24"/>
        <v>1.9847129836354245E-5</v>
      </c>
      <c r="AI686" s="24"/>
      <c r="AJ686" s="24"/>
      <c r="AK686" s="24">
        <f t="shared" si="25"/>
        <v>0.26911949685534592</v>
      </c>
    </row>
    <row r="687" spans="23:37" ht="15" customHeight="1" x14ac:dyDescent="0.25">
      <c r="W687" s="34" t="s">
        <v>1562</v>
      </c>
      <c r="X687" s="31" t="s">
        <v>1563</v>
      </c>
      <c r="Y687" s="3">
        <v>6725</v>
      </c>
      <c r="Z687" s="3">
        <v>9338</v>
      </c>
      <c r="AA687" s="3">
        <v>8291</v>
      </c>
      <c r="AB687" s="3"/>
      <c r="AC687" s="3">
        <v>766633</v>
      </c>
      <c r="AD687" s="3">
        <v>815941</v>
      </c>
      <c r="AE687" s="26">
        <v>578168</v>
      </c>
      <c r="AH687" s="24">
        <f t="shared" si="24"/>
        <v>1.9227921649125153E-5</v>
      </c>
      <c r="AI687" s="24"/>
      <c r="AJ687" s="24"/>
      <c r="AK687" s="24">
        <f t="shared" si="25"/>
        <v>1.434012259412489E-2</v>
      </c>
    </row>
    <row r="688" spans="23:37" ht="15" customHeight="1" x14ac:dyDescent="0.25">
      <c r="W688" s="33" t="s">
        <v>1564</v>
      </c>
      <c r="X688" s="30" t="s">
        <v>1565</v>
      </c>
      <c r="Y688" s="4">
        <v>12609</v>
      </c>
      <c r="Z688" s="4">
        <v>8277</v>
      </c>
      <c r="AA688" s="4">
        <v>8240</v>
      </c>
      <c r="AB688" s="4"/>
      <c r="AC688" s="4">
        <v>12765</v>
      </c>
      <c r="AD688" s="4">
        <v>8373</v>
      </c>
      <c r="AE688" s="18">
        <v>8435</v>
      </c>
      <c r="AH688" s="24">
        <f t="shared" si="24"/>
        <v>1.9109645927969033E-5</v>
      </c>
      <c r="AI688" s="24"/>
      <c r="AJ688" s="24"/>
      <c r="AK688" s="24">
        <f t="shared" si="25"/>
        <v>0.97688203912270299</v>
      </c>
    </row>
    <row r="689" spans="23:37" ht="15" customHeight="1" x14ac:dyDescent="0.25">
      <c r="W689" s="34" t="s">
        <v>1566</v>
      </c>
      <c r="X689" s="31" t="s">
        <v>1567</v>
      </c>
      <c r="Y689" s="3">
        <v>2153</v>
      </c>
      <c r="Z689" s="3">
        <v>4472</v>
      </c>
      <c r="AA689" s="3">
        <v>8215</v>
      </c>
      <c r="AB689" s="3"/>
      <c r="AC689" s="3">
        <v>5411</v>
      </c>
      <c r="AD689" s="3">
        <v>7219</v>
      </c>
      <c r="AE689" s="26">
        <v>9890</v>
      </c>
      <c r="AH689" s="24">
        <f t="shared" si="24"/>
        <v>1.905166763328466E-5</v>
      </c>
      <c r="AI689" s="24"/>
      <c r="AJ689" s="24"/>
      <c r="AK689" s="24">
        <f t="shared" si="25"/>
        <v>0.83063700707785637</v>
      </c>
    </row>
    <row r="690" spans="23:37" ht="15" customHeight="1" x14ac:dyDescent="0.25">
      <c r="W690" s="33" t="s">
        <v>1568</v>
      </c>
      <c r="X690" s="30" t="s">
        <v>1569</v>
      </c>
      <c r="Y690" s="4">
        <v>9530</v>
      </c>
      <c r="Z690" s="4">
        <v>10756</v>
      </c>
      <c r="AA690" s="4">
        <v>8105</v>
      </c>
      <c r="AB690" s="4"/>
      <c r="AC690" s="4">
        <v>537990</v>
      </c>
      <c r="AD690" s="4">
        <v>596126</v>
      </c>
      <c r="AE690" s="18">
        <v>461321</v>
      </c>
      <c r="AH690" s="24">
        <f t="shared" si="24"/>
        <v>1.8796563136673422E-5</v>
      </c>
      <c r="AI690" s="24"/>
      <c r="AJ690" s="24"/>
      <c r="AK690" s="24">
        <f t="shared" si="25"/>
        <v>1.7569111312946951E-2</v>
      </c>
    </row>
    <row r="691" spans="23:37" ht="15" customHeight="1" x14ac:dyDescent="0.25">
      <c r="W691" s="34" t="s">
        <v>1570</v>
      </c>
      <c r="X691" s="31" t="s">
        <v>1571</v>
      </c>
      <c r="Y691" s="3">
        <v>33456</v>
      </c>
      <c r="Z691" s="3">
        <v>3834</v>
      </c>
      <c r="AA691" s="3">
        <v>8084</v>
      </c>
      <c r="AB691" s="3"/>
      <c r="AC691" s="3">
        <v>313396</v>
      </c>
      <c r="AD691" s="3">
        <v>579134</v>
      </c>
      <c r="AE691" s="26">
        <v>582710</v>
      </c>
      <c r="AH691" s="24">
        <f t="shared" si="24"/>
        <v>1.8747861369138551E-5</v>
      </c>
      <c r="AI691" s="24"/>
      <c r="AJ691" s="24"/>
      <c r="AK691" s="24">
        <f t="shared" si="25"/>
        <v>1.3873110123388993E-2</v>
      </c>
    </row>
    <row r="692" spans="23:37" ht="15" customHeight="1" x14ac:dyDescent="0.25">
      <c r="W692" s="33" t="s">
        <v>1572</v>
      </c>
      <c r="X692" s="30" t="s">
        <v>1573</v>
      </c>
      <c r="Y692" s="4">
        <v>7093</v>
      </c>
      <c r="Z692" s="4">
        <v>21929</v>
      </c>
      <c r="AA692" s="4">
        <v>8041</v>
      </c>
      <c r="AB692" s="4"/>
      <c r="AC692" s="4">
        <v>9346974</v>
      </c>
      <c r="AD692" s="4">
        <v>11421222</v>
      </c>
      <c r="AE692" s="18">
        <v>7974133</v>
      </c>
      <c r="AH692" s="24">
        <f t="shared" si="24"/>
        <v>1.8648138702281433E-5</v>
      </c>
      <c r="AI692" s="24"/>
      <c r="AJ692" s="24"/>
      <c r="AK692" s="24">
        <f t="shared" si="25"/>
        <v>1.0083854884286479E-3</v>
      </c>
    </row>
    <row r="693" spans="23:37" ht="15" customHeight="1" x14ac:dyDescent="0.25">
      <c r="W693" s="34" t="s">
        <v>1574</v>
      </c>
      <c r="X693" s="31" t="s">
        <v>1575</v>
      </c>
      <c r="Y693" s="3">
        <v>6957</v>
      </c>
      <c r="Z693" s="3">
        <v>8857</v>
      </c>
      <c r="AA693" s="3">
        <v>8026</v>
      </c>
      <c r="AB693" s="3"/>
      <c r="AC693" s="3">
        <v>135202</v>
      </c>
      <c r="AD693" s="3">
        <v>123241</v>
      </c>
      <c r="AE693" s="26">
        <v>139887</v>
      </c>
      <c r="AH693" s="24">
        <f t="shared" si="24"/>
        <v>1.8613351725470807E-5</v>
      </c>
      <c r="AI693" s="24"/>
      <c r="AJ693" s="24"/>
      <c r="AK693" s="24">
        <f t="shared" si="25"/>
        <v>5.737488115407436E-2</v>
      </c>
    </row>
    <row r="694" spans="23:37" ht="15" customHeight="1" x14ac:dyDescent="0.25">
      <c r="W694" s="33" t="s">
        <v>1576</v>
      </c>
      <c r="X694" s="30" t="s">
        <v>1577</v>
      </c>
      <c r="Y694" s="4">
        <v>6820</v>
      </c>
      <c r="Z694" s="4">
        <v>8401</v>
      </c>
      <c r="AA694" s="4">
        <v>8000</v>
      </c>
      <c r="AB694" s="4"/>
      <c r="AC694" s="4">
        <v>558704</v>
      </c>
      <c r="AD694" s="4">
        <v>841394</v>
      </c>
      <c r="AE694" s="18">
        <v>878913</v>
      </c>
      <c r="AH694" s="24">
        <f t="shared" si="24"/>
        <v>1.855305429899906E-5</v>
      </c>
      <c r="AI694" s="24"/>
      <c r="AJ694" s="24"/>
      <c r="AK694" s="24">
        <f t="shared" si="25"/>
        <v>9.1021523176924215E-3</v>
      </c>
    </row>
    <row r="695" spans="23:37" ht="15" customHeight="1" x14ac:dyDescent="0.25">
      <c r="W695" s="34" t="s">
        <v>1578</v>
      </c>
      <c r="X695" s="31" t="s">
        <v>1579</v>
      </c>
      <c r="Y695" s="3">
        <v>6312</v>
      </c>
      <c r="Z695" s="3">
        <v>7985</v>
      </c>
      <c r="AA695" s="3">
        <v>7996</v>
      </c>
      <c r="AB695" s="3"/>
      <c r="AC695" s="3">
        <v>67766</v>
      </c>
      <c r="AD695" s="3">
        <v>74513</v>
      </c>
      <c r="AE695" s="26">
        <v>57486</v>
      </c>
      <c r="AH695" s="24">
        <f t="shared" si="24"/>
        <v>1.8543777771849562E-5</v>
      </c>
      <c r="AI695" s="24"/>
      <c r="AJ695" s="24"/>
      <c r="AK695" s="24">
        <f t="shared" si="25"/>
        <v>0.13909473610966147</v>
      </c>
    </row>
    <row r="696" spans="23:37" ht="15" customHeight="1" x14ac:dyDescent="0.25">
      <c r="W696" s="33" t="s">
        <v>1580</v>
      </c>
      <c r="X696" s="30" t="s">
        <v>1581</v>
      </c>
      <c r="Y696" s="4">
        <v>7120</v>
      </c>
      <c r="Z696" s="4">
        <v>8217</v>
      </c>
      <c r="AA696" s="4">
        <v>7899</v>
      </c>
      <c r="AB696" s="4"/>
      <c r="AC696" s="4">
        <v>259478</v>
      </c>
      <c r="AD696" s="4">
        <v>420277</v>
      </c>
      <c r="AE696" s="18">
        <v>185540</v>
      </c>
      <c r="AH696" s="24">
        <f t="shared" si="24"/>
        <v>1.8318821988474197E-5</v>
      </c>
      <c r="AI696" s="24"/>
      <c r="AJ696" s="24"/>
      <c r="AK696" s="24">
        <f t="shared" si="25"/>
        <v>4.2573030074377495E-2</v>
      </c>
    </row>
    <row r="697" spans="23:37" ht="15" customHeight="1" x14ac:dyDescent="0.25">
      <c r="W697" s="34" t="s">
        <v>1582</v>
      </c>
      <c r="X697" s="31" t="s">
        <v>1583</v>
      </c>
      <c r="Y697" s="3">
        <v>53841</v>
      </c>
      <c r="Z697" s="3">
        <v>31364</v>
      </c>
      <c r="AA697" s="3">
        <v>7796</v>
      </c>
      <c r="AB697" s="3"/>
      <c r="AC697" s="3">
        <v>433854</v>
      </c>
      <c r="AD697" s="3">
        <v>509117</v>
      </c>
      <c r="AE697" s="26">
        <v>322837</v>
      </c>
      <c r="AH697" s="24">
        <f t="shared" si="24"/>
        <v>1.8079951414374585E-5</v>
      </c>
      <c r="AI697" s="24"/>
      <c r="AJ697" s="24"/>
      <c r="AK697" s="24">
        <f t="shared" si="25"/>
        <v>2.4148409259161743E-2</v>
      </c>
    </row>
    <row r="698" spans="23:37" ht="15" customHeight="1" x14ac:dyDescent="0.25">
      <c r="W698" s="33" t="s">
        <v>1584</v>
      </c>
      <c r="X698" s="30" t="s">
        <v>1585</v>
      </c>
      <c r="Y698" s="4">
        <v>9587</v>
      </c>
      <c r="Z698" s="4">
        <v>24389</v>
      </c>
      <c r="AA698" s="4">
        <v>7754</v>
      </c>
      <c r="AB698" s="4"/>
      <c r="AC698" s="4">
        <v>9685</v>
      </c>
      <c r="AD698" s="4">
        <v>24495</v>
      </c>
      <c r="AE698" s="18">
        <v>7915</v>
      </c>
      <c r="AH698" s="24">
        <f t="shared" si="24"/>
        <v>1.7982547879304839E-5</v>
      </c>
      <c r="AI698" s="24"/>
      <c r="AJ698" s="24"/>
      <c r="AK698" s="24">
        <f t="shared" si="25"/>
        <v>0.979658875552748</v>
      </c>
    </row>
    <row r="699" spans="23:37" ht="15" customHeight="1" x14ac:dyDescent="0.25">
      <c r="W699" s="34" t="s">
        <v>1586</v>
      </c>
      <c r="X699" s="31" t="s">
        <v>1587</v>
      </c>
      <c r="Y699" s="3">
        <v>6276</v>
      </c>
      <c r="Z699" s="3">
        <v>6164</v>
      </c>
      <c r="AA699" s="3">
        <v>7632</v>
      </c>
      <c r="AB699" s="3"/>
      <c r="AC699" s="3">
        <v>104747</v>
      </c>
      <c r="AD699" s="3">
        <v>108045</v>
      </c>
      <c r="AE699" s="26">
        <v>115668</v>
      </c>
      <c r="AH699" s="24">
        <f t="shared" si="24"/>
        <v>1.7699613801245105E-5</v>
      </c>
      <c r="AI699" s="24"/>
      <c r="AJ699" s="24"/>
      <c r="AK699" s="24">
        <f t="shared" si="25"/>
        <v>6.5981948334889517E-2</v>
      </c>
    </row>
    <row r="700" spans="23:37" ht="15" customHeight="1" x14ac:dyDescent="0.25">
      <c r="W700" s="33" t="s">
        <v>1588</v>
      </c>
      <c r="X700" s="30" t="s">
        <v>1589</v>
      </c>
      <c r="Y700" s="4">
        <v>7692</v>
      </c>
      <c r="Z700" s="4">
        <v>16306</v>
      </c>
      <c r="AA700" s="4">
        <v>7573</v>
      </c>
      <c r="AB700" s="4"/>
      <c r="AC700" s="4">
        <v>21630</v>
      </c>
      <c r="AD700" s="4">
        <v>34098</v>
      </c>
      <c r="AE700" s="18">
        <v>13297</v>
      </c>
      <c r="AH700" s="24">
        <f t="shared" si="24"/>
        <v>1.7562785025789988E-5</v>
      </c>
      <c r="AI700" s="24"/>
      <c r="AJ700" s="24"/>
      <c r="AK700" s="24">
        <f t="shared" si="25"/>
        <v>0.56952696096863953</v>
      </c>
    </row>
    <row r="701" spans="23:37" ht="15" customHeight="1" x14ac:dyDescent="0.25">
      <c r="W701" s="34" t="s">
        <v>1590</v>
      </c>
      <c r="X701" s="31" t="s">
        <v>1591</v>
      </c>
      <c r="Y701" s="3">
        <v>11374</v>
      </c>
      <c r="Z701" s="3">
        <v>12161</v>
      </c>
      <c r="AA701" s="3">
        <v>7456</v>
      </c>
      <c r="AB701" s="3"/>
      <c r="AC701" s="3">
        <v>57742</v>
      </c>
      <c r="AD701" s="3">
        <v>58027</v>
      </c>
      <c r="AE701" s="26">
        <v>47465</v>
      </c>
      <c r="AH701" s="24">
        <f t="shared" si="24"/>
        <v>1.7291446606667126E-5</v>
      </c>
      <c r="AI701" s="24"/>
      <c r="AJ701" s="24"/>
      <c r="AK701" s="24">
        <f t="shared" si="25"/>
        <v>0.15708416728115454</v>
      </c>
    </row>
    <row r="702" spans="23:37" ht="15" customHeight="1" x14ac:dyDescent="0.25">
      <c r="W702" s="33" t="s">
        <v>1592</v>
      </c>
      <c r="X702" s="30" t="s">
        <v>1593</v>
      </c>
      <c r="Y702" s="4">
        <v>3936</v>
      </c>
      <c r="Z702" s="4">
        <v>5288</v>
      </c>
      <c r="AA702" s="4">
        <v>7415</v>
      </c>
      <c r="AB702" s="4"/>
      <c r="AC702" s="4">
        <v>7614</v>
      </c>
      <c r="AD702" s="4">
        <v>10429</v>
      </c>
      <c r="AE702" s="18">
        <v>20382</v>
      </c>
      <c r="AH702" s="24">
        <f t="shared" si="24"/>
        <v>1.7196362203384753E-5</v>
      </c>
      <c r="AI702" s="24"/>
      <c r="AJ702" s="24"/>
      <c r="AK702" s="24">
        <f t="shared" si="25"/>
        <v>0.36380139338632128</v>
      </c>
    </row>
    <row r="703" spans="23:37" ht="15" customHeight="1" x14ac:dyDescent="0.25">
      <c r="W703" s="34" t="s">
        <v>1594</v>
      </c>
      <c r="X703" s="31" t="s">
        <v>1595</v>
      </c>
      <c r="Y703" s="3">
        <v>5493</v>
      </c>
      <c r="Z703" s="3">
        <v>2831</v>
      </c>
      <c r="AA703" s="3">
        <v>7266</v>
      </c>
      <c r="AB703" s="3"/>
      <c r="AC703" s="3">
        <v>71984</v>
      </c>
      <c r="AD703" s="3">
        <v>120196</v>
      </c>
      <c r="AE703" s="26">
        <v>141029</v>
      </c>
      <c r="AH703" s="24">
        <f t="shared" si="24"/>
        <v>1.6850811567065896E-5</v>
      </c>
      <c r="AI703" s="24"/>
      <c r="AJ703" s="24"/>
      <c r="AK703" s="24">
        <f t="shared" si="25"/>
        <v>5.1521318310418424E-2</v>
      </c>
    </row>
    <row r="704" spans="23:37" ht="15" customHeight="1" x14ac:dyDescent="0.25">
      <c r="W704" s="33" t="s">
        <v>1596</v>
      </c>
      <c r="X704" s="30" t="s">
        <v>1597</v>
      </c>
      <c r="Y704" s="4">
        <v>4497</v>
      </c>
      <c r="Z704" s="4">
        <v>5157</v>
      </c>
      <c r="AA704" s="4">
        <v>7247</v>
      </c>
      <c r="AB704" s="4"/>
      <c r="AC704" s="4">
        <v>113045</v>
      </c>
      <c r="AD704" s="4">
        <v>148794</v>
      </c>
      <c r="AE704" s="18">
        <v>226744</v>
      </c>
      <c r="AH704" s="24">
        <f t="shared" si="24"/>
        <v>1.6806748063105775E-5</v>
      </c>
      <c r="AI704" s="24"/>
      <c r="AJ704" s="24"/>
      <c r="AK704" s="24">
        <f t="shared" si="25"/>
        <v>3.196115442966517E-2</v>
      </c>
    </row>
    <row r="705" spans="23:37" ht="15" customHeight="1" x14ac:dyDescent="0.25">
      <c r="W705" s="34" t="s">
        <v>1598</v>
      </c>
      <c r="X705" s="31" t="s">
        <v>1599</v>
      </c>
      <c r="Y705" s="3">
        <v>3831</v>
      </c>
      <c r="Z705" s="3">
        <v>9109</v>
      </c>
      <c r="AA705" s="3">
        <v>7159</v>
      </c>
      <c r="AB705" s="3"/>
      <c r="AC705" s="3">
        <v>411297</v>
      </c>
      <c r="AD705" s="3">
        <v>668751</v>
      </c>
      <c r="AE705" s="26">
        <v>571566</v>
      </c>
      <c r="AH705" s="24">
        <f t="shared" si="24"/>
        <v>1.6602664465816785E-5</v>
      </c>
      <c r="AI705" s="24"/>
      <c r="AJ705" s="24"/>
      <c r="AK705" s="24">
        <f t="shared" si="25"/>
        <v>1.2525237680337878E-2</v>
      </c>
    </row>
    <row r="706" spans="23:37" ht="15" customHeight="1" x14ac:dyDescent="0.25">
      <c r="W706" s="33" t="s">
        <v>1600</v>
      </c>
      <c r="X706" s="30" t="s">
        <v>1601</v>
      </c>
      <c r="Y706" s="4">
        <v>0</v>
      </c>
      <c r="Z706" s="4">
        <v>7020</v>
      </c>
      <c r="AA706" s="4">
        <v>7108</v>
      </c>
      <c r="AB706" s="4"/>
      <c r="AC706" s="4">
        <v>0</v>
      </c>
      <c r="AD706" s="4">
        <v>40115</v>
      </c>
      <c r="AE706" s="18">
        <v>35255</v>
      </c>
      <c r="AH706" s="24">
        <f t="shared" si="24"/>
        <v>1.6484388744660665E-5</v>
      </c>
      <c r="AI706" s="24"/>
      <c r="AJ706" s="24"/>
      <c r="AK706" s="24">
        <f t="shared" si="25"/>
        <v>0.20161679194440504</v>
      </c>
    </row>
    <row r="707" spans="23:37" ht="15" customHeight="1" x14ac:dyDescent="0.25">
      <c r="W707" s="34" t="s">
        <v>1602</v>
      </c>
      <c r="X707" s="31" t="s">
        <v>1603</v>
      </c>
      <c r="Y707" s="3">
        <v>3306</v>
      </c>
      <c r="Z707" s="3">
        <v>4841</v>
      </c>
      <c r="AA707" s="3">
        <v>7095</v>
      </c>
      <c r="AB707" s="3"/>
      <c r="AC707" s="3">
        <v>417131</v>
      </c>
      <c r="AD707" s="3">
        <v>456900</v>
      </c>
      <c r="AE707" s="26">
        <v>319367</v>
      </c>
      <c r="AH707" s="24">
        <f t="shared" si="24"/>
        <v>1.6454240031424792E-5</v>
      </c>
      <c r="AI707" s="24"/>
      <c r="AJ707" s="24"/>
      <c r="AK707" s="24">
        <f t="shared" si="25"/>
        <v>2.2215820670263366E-2</v>
      </c>
    </row>
    <row r="708" spans="23:37" ht="15" customHeight="1" x14ac:dyDescent="0.25">
      <c r="W708" s="33" t="s">
        <v>1604</v>
      </c>
      <c r="X708" s="30" t="s">
        <v>1605</v>
      </c>
      <c r="Y708" s="4">
        <v>5243</v>
      </c>
      <c r="Z708" s="4">
        <v>7846</v>
      </c>
      <c r="AA708" s="4">
        <v>7092</v>
      </c>
      <c r="AB708" s="4"/>
      <c r="AC708" s="4">
        <v>2197369</v>
      </c>
      <c r="AD708" s="4">
        <v>2720196</v>
      </c>
      <c r="AE708" s="18">
        <v>2353809</v>
      </c>
      <c r="AH708" s="24">
        <f t="shared" si="24"/>
        <v>1.6447282636062666E-5</v>
      </c>
      <c r="AI708" s="24"/>
      <c r="AJ708" s="24"/>
      <c r="AK708" s="24">
        <f t="shared" si="25"/>
        <v>3.012988734430024E-3</v>
      </c>
    </row>
    <row r="709" spans="23:37" ht="15" customHeight="1" x14ac:dyDescent="0.25">
      <c r="W709" s="34" t="s">
        <v>1606</v>
      </c>
      <c r="X709" s="31" t="s">
        <v>1607</v>
      </c>
      <c r="Y709" s="3">
        <v>5268</v>
      </c>
      <c r="Z709" s="3">
        <v>5170</v>
      </c>
      <c r="AA709" s="3">
        <v>7021</v>
      </c>
      <c r="AB709" s="3"/>
      <c r="AC709" s="3">
        <v>153251</v>
      </c>
      <c r="AD709" s="3">
        <v>229794</v>
      </c>
      <c r="AE709" s="26">
        <v>189511</v>
      </c>
      <c r="AH709" s="24">
        <f t="shared" si="24"/>
        <v>1.6282624279159052E-5</v>
      </c>
      <c r="AI709" s="24"/>
      <c r="AJ709" s="24"/>
      <c r="AK709" s="24">
        <f t="shared" si="25"/>
        <v>3.7047981383666384E-2</v>
      </c>
    </row>
    <row r="710" spans="23:37" ht="15" customHeight="1" x14ac:dyDescent="0.25">
      <c r="W710" s="33" t="s">
        <v>1608</v>
      </c>
      <c r="X710" s="30" t="s">
        <v>1609</v>
      </c>
      <c r="Y710" s="4">
        <v>11586</v>
      </c>
      <c r="Z710" s="4">
        <v>13431</v>
      </c>
      <c r="AA710" s="4">
        <v>7002</v>
      </c>
      <c r="AB710" s="4"/>
      <c r="AC710" s="4">
        <v>239789</v>
      </c>
      <c r="AD710" s="4">
        <v>336375</v>
      </c>
      <c r="AE710" s="18">
        <v>264470</v>
      </c>
      <c r="AH710" s="24">
        <f t="shared" ref="AH710:AH773" si="26">+AA710/$AA$4</f>
        <v>1.6238560775198927E-5</v>
      </c>
      <c r="AI710" s="24"/>
      <c r="AJ710" s="24"/>
      <c r="AK710" s="24">
        <f t="shared" ref="AK710:AK773" si="27">+AA710/AE710</f>
        <v>2.6475592694823611E-2</v>
      </c>
    </row>
    <row r="711" spans="23:37" ht="15" customHeight="1" x14ac:dyDescent="0.25">
      <c r="W711" s="34" t="s">
        <v>1610</v>
      </c>
      <c r="X711" s="31" t="s">
        <v>1611</v>
      </c>
      <c r="Y711" s="3">
        <v>6203</v>
      </c>
      <c r="Z711" s="3">
        <v>7305</v>
      </c>
      <c r="AA711" s="3">
        <v>6851</v>
      </c>
      <c r="AB711" s="3"/>
      <c r="AC711" s="3">
        <v>371288</v>
      </c>
      <c r="AD711" s="3">
        <v>404945</v>
      </c>
      <c r="AE711" s="26">
        <v>327256</v>
      </c>
      <c r="AH711" s="24">
        <f t="shared" si="26"/>
        <v>1.5888371875305321E-5</v>
      </c>
      <c r="AI711" s="24"/>
      <c r="AJ711" s="24"/>
      <c r="AK711" s="24">
        <f t="shared" si="27"/>
        <v>2.093468110592319E-2</v>
      </c>
    </row>
    <row r="712" spans="23:37" ht="15" customHeight="1" x14ac:dyDescent="0.25">
      <c r="W712" s="33" t="s">
        <v>1612</v>
      </c>
      <c r="X712" s="30" t="s">
        <v>1613</v>
      </c>
      <c r="Y712" s="4">
        <v>9802</v>
      </c>
      <c r="Z712" s="4">
        <v>10482</v>
      </c>
      <c r="AA712" s="4">
        <v>6750</v>
      </c>
      <c r="AB712" s="4"/>
      <c r="AC712" s="4">
        <v>1976608</v>
      </c>
      <c r="AD712" s="4">
        <v>1973210</v>
      </c>
      <c r="AE712" s="18">
        <v>1452307</v>
      </c>
      <c r="AH712" s="24">
        <f t="shared" si="26"/>
        <v>1.5654139564780458E-5</v>
      </c>
      <c r="AI712" s="24"/>
      <c r="AJ712" s="24"/>
      <c r="AK712" s="24">
        <f t="shared" si="27"/>
        <v>4.6477776393007812E-3</v>
      </c>
    </row>
    <row r="713" spans="23:37" ht="15" customHeight="1" x14ac:dyDescent="0.25">
      <c r="W713" s="34" t="s">
        <v>1614</v>
      </c>
      <c r="X713" s="31" t="s">
        <v>1615</v>
      </c>
      <c r="Y713" s="3">
        <v>3382</v>
      </c>
      <c r="Z713" s="3">
        <v>4127</v>
      </c>
      <c r="AA713" s="3">
        <v>6722</v>
      </c>
      <c r="AB713" s="3"/>
      <c r="AC713" s="3">
        <v>252800</v>
      </c>
      <c r="AD713" s="3">
        <v>279135</v>
      </c>
      <c r="AE713" s="26">
        <v>233227</v>
      </c>
      <c r="AH713" s="24">
        <f t="shared" si="26"/>
        <v>1.5589203874733962E-5</v>
      </c>
      <c r="AI713" s="24"/>
      <c r="AJ713" s="24"/>
      <c r="AK713" s="24">
        <f t="shared" si="27"/>
        <v>2.8821705891684923E-2</v>
      </c>
    </row>
    <row r="714" spans="23:37" ht="15" customHeight="1" x14ac:dyDescent="0.25">
      <c r="W714" s="33" t="s">
        <v>1616</v>
      </c>
      <c r="X714" s="30" t="s">
        <v>1617</v>
      </c>
      <c r="Y714" s="4">
        <v>7230</v>
      </c>
      <c r="Z714" s="4">
        <v>3774</v>
      </c>
      <c r="AA714" s="4">
        <v>6598</v>
      </c>
      <c r="AB714" s="4"/>
      <c r="AC714" s="4">
        <v>6002123</v>
      </c>
      <c r="AD714" s="4">
        <v>7248103</v>
      </c>
      <c r="AE714" s="18">
        <v>11022788</v>
      </c>
      <c r="AH714" s="24">
        <f t="shared" si="26"/>
        <v>1.5301631533099475E-5</v>
      </c>
      <c r="AI714" s="24"/>
      <c r="AJ714" s="24"/>
      <c r="AK714" s="24">
        <f t="shared" si="27"/>
        <v>5.9857814556535057E-4</v>
      </c>
    </row>
    <row r="715" spans="23:37" ht="15" customHeight="1" x14ac:dyDescent="0.25">
      <c r="W715" s="34" t="s">
        <v>1618</v>
      </c>
      <c r="X715" s="31" t="s">
        <v>1619</v>
      </c>
      <c r="Y715" s="3">
        <v>12430</v>
      </c>
      <c r="Z715" s="3">
        <v>12769</v>
      </c>
      <c r="AA715" s="3">
        <v>6588</v>
      </c>
      <c r="AB715" s="3"/>
      <c r="AC715" s="3">
        <v>297209</v>
      </c>
      <c r="AD715" s="3">
        <v>398768</v>
      </c>
      <c r="AE715" s="26">
        <v>381277</v>
      </c>
      <c r="AH715" s="24">
        <f t="shared" si="26"/>
        <v>1.5278440215225727E-5</v>
      </c>
      <c r="AI715" s="24"/>
      <c r="AJ715" s="24"/>
      <c r="AK715" s="24">
        <f t="shared" si="27"/>
        <v>1.7278776322725998E-2</v>
      </c>
    </row>
    <row r="716" spans="23:37" ht="15" customHeight="1" x14ac:dyDescent="0.25">
      <c r="W716" s="33" t="s">
        <v>1620</v>
      </c>
      <c r="X716" s="30" t="s">
        <v>1621</v>
      </c>
      <c r="Y716" s="4">
        <v>4988</v>
      </c>
      <c r="Z716" s="4">
        <v>5607</v>
      </c>
      <c r="AA716" s="4">
        <v>6509</v>
      </c>
      <c r="AB716" s="4"/>
      <c r="AC716" s="4">
        <v>19630</v>
      </c>
      <c r="AD716" s="4">
        <v>22354</v>
      </c>
      <c r="AE716" s="18">
        <v>24280</v>
      </c>
      <c r="AH716" s="24">
        <f t="shared" si="26"/>
        <v>1.5095228804023112E-5</v>
      </c>
      <c r="AI716" s="24"/>
      <c r="AJ716" s="24"/>
      <c r="AK716" s="24">
        <f t="shared" si="27"/>
        <v>0.26808072487644152</v>
      </c>
    </row>
    <row r="717" spans="23:37" ht="15" customHeight="1" x14ac:dyDescent="0.25">
      <c r="W717" s="34" t="s">
        <v>1622</v>
      </c>
      <c r="X717" s="31" t="s">
        <v>1623</v>
      </c>
      <c r="Y717" s="3">
        <v>4547</v>
      </c>
      <c r="Z717" s="3">
        <v>4457</v>
      </c>
      <c r="AA717" s="3">
        <v>6374</v>
      </c>
      <c r="AB717" s="3"/>
      <c r="AC717" s="3">
        <v>1598528</v>
      </c>
      <c r="AD717" s="3">
        <v>1556450</v>
      </c>
      <c r="AE717" s="26">
        <v>1238209</v>
      </c>
      <c r="AH717" s="24">
        <f t="shared" si="26"/>
        <v>1.4782146012727501E-5</v>
      </c>
      <c r="AI717" s="24"/>
      <c r="AJ717" s="24"/>
      <c r="AK717" s="24">
        <f t="shared" si="27"/>
        <v>5.1477577694880264E-3</v>
      </c>
    </row>
    <row r="718" spans="23:37" ht="15" customHeight="1" x14ac:dyDescent="0.25">
      <c r="W718" s="33" t="s">
        <v>1624</v>
      </c>
      <c r="X718" s="30" t="s">
        <v>1625</v>
      </c>
      <c r="Y718" s="4">
        <v>7313</v>
      </c>
      <c r="Z718" s="4">
        <v>11162</v>
      </c>
      <c r="AA718" s="4">
        <v>6360</v>
      </c>
      <c r="AB718" s="4"/>
      <c r="AC718" s="4">
        <v>2154316</v>
      </c>
      <c r="AD718" s="4">
        <v>2206183</v>
      </c>
      <c r="AE718" s="18">
        <v>1251063</v>
      </c>
      <c r="AH718" s="24">
        <f t="shared" si="26"/>
        <v>1.4749678167704253E-5</v>
      </c>
      <c r="AI718" s="24"/>
      <c r="AJ718" s="24"/>
      <c r="AK718" s="24">
        <f t="shared" si="27"/>
        <v>5.0836768412142316E-3</v>
      </c>
    </row>
    <row r="719" spans="23:37" ht="15" customHeight="1" x14ac:dyDescent="0.25">
      <c r="W719" s="34" t="s">
        <v>1626</v>
      </c>
      <c r="X719" s="31" t="s">
        <v>1627</v>
      </c>
      <c r="Y719" s="3">
        <v>5022</v>
      </c>
      <c r="Z719" s="3">
        <v>5637</v>
      </c>
      <c r="AA719" s="3">
        <v>6287</v>
      </c>
      <c r="AB719" s="3"/>
      <c r="AC719" s="3">
        <v>1535968</v>
      </c>
      <c r="AD719" s="3">
        <v>1881553</v>
      </c>
      <c r="AE719" s="26">
        <v>1576325</v>
      </c>
      <c r="AH719" s="24">
        <f t="shared" si="26"/>
        <v>1.4580381547225888E-5</v>
      </c>
      <c r="AI719" s="24"/>
      <c r="AJ719" s="24"/>
      <c r="AK719" s="24">
        <f t="shared" si="27"/>
        <v>3.9883907189190047E-3</v>
      </c>
    </row>
    <row r="720" spans="23:37" ht="15" customHeight="1" x14ac:dyDescent="0.25">
      <c r="W720" s="33" t="s">
        <v>1628</v>
      </c>
      <c r="X720" s="30" t="s">
        <v>1629</v>
      </c>
      <c r="Y720" s="4">
        <v>5</v>
      </c>
      <c r="Z720" s="4">
        <v>6941</v>
      </c>
      <c r="AA720" s="4">
        <v>6206</v>
      </c>
      <c r="AB720" s="4"/>
      <c r="AC720" s="4">
        <v>110427</v>
      </c>
      <c r="AD720" s="4">
        <v>202430</v>
      </c>
      <c r="AE720" s="18">
        <v>101530</v>
      </c>
      <c r="AH720" s="24">
        <f t="shared" si="26"/>
        <v>1.4392531872448521E-5</v>
      </c>
      <c r="AI720" s="24"/>
      <c r="AJ720" s="24"/>
      <c r="AK720" s="24">
        <f t="shared" si="27"/>
        <v>6.1124790702255488E-2</v>
      </c>
    </row>
    <row r="721" spans="23:37" ht="15" customHeight="1" x14ac:dyDescent="0.25">
      <c r="W721" s="34" t="s">
        <v>1630</v>
      </c>
      <c r="X721" s="31" t="s">
        <v>1631</v>
      </c>
      <c r="Y721" s="3">
        <v>4881</v>
      </c>
      <c r="Z721" s="3">
        <v>5716</v>
      </c>
      <c r="AA721" s="3">
        <v>6172</v>
      </c>
      <c r="AB721" s="3"/>
      <c r="AC721" s="3">
        <v>383623</v>
      </c>
      <c r="AD721" s="3">
        <v>443263</v>
      </c>
      <c r="AE721" s="26">
        <v>307544</v>
      </c>
      <c r="AH721" s="24">
        <f t="shared" si="26"/>
        <v>1.4313681391677775E-5</v>
      </c>
      <c r="AI721" s="24"/>
      <c r="AJ721" s="24"/>
      <c r="AK721" s="24">
        <f t="shared" si="27"/>
        <v>2.0068673100434409E-2</v>
      </c>
    </row>
    <row r="722" spans="23:37" ht="15" customHeight="1" x14ac:dyDescent="0.25">
      <c r="W722" s="33" t="s">
        <v>1632</v>
      </c>
      <c r="X722" s="30" t="s">
        <v>1633</v>
      </c>
      <c r="Y722" s="4">
        <v>7268</v>
      </c>
      <c r="Z722" s="4">
        <v>7441</v>
      </c>
      <c r="AA722" s="4">
        <v>5956</v>
      </c>
      <c r="AB722" s="4"/>
      <c r="AC722" s="4">
        <v>311232</v>
      </c>
      <c r="AD722" s="4">
        <v>304620</v>
      </c>
      <c r="AE722" s="18">
        <v>210684</v>
      </c>
      <c r="AH722" s="24">
        <f t="shared" si="26"/>
        <v>1.3812748925604801E-5</v>
      </c>
      <c r="AI722" s="24"/>
      <c r="AJ722" s="24"/>
      <c r="AK722" s="24">
        <f t="shared" si="27"/>
        <v>2.82698259004006E-2</v>
      </c>
    </row>
    <row r="723" spans="23:37" ht="15" customHeight="1" x14ac:dyDescent="0.25">
      <c r="W723" s="34" t="s">
        <v>1634</v>
      </c>
      <c r="X723" s="31" t="s">
        <v>1635</v>
      </c>
      <c r="Y723" s="3">
        <v>4964</v>
      </c>
      <c r="Z723" s="3">
        <v>4847</v>
      </c>
      <c r="AA723" s="3">
        <v>5944</v>
      </c>
      <c r="AB723" s="3"/>
      <c r="AC723" s="3">
        <v>32926</v>
      </c>
      <c r="AD723" s="3">
        <v>38995</v>
      </c>
      <c r="AE723" s="26">
        <v>29018</v>
      </c>
      <c r="AH723" s="24">
        <f t="shared" si="26"/>
        <v>1.3784919344156303E-5</v>
      </c>
      <c r="AI723" s="24"/>
      <c r="AJ723" s="24"/>
      <c r="AK723" s="24">
        <f t="shared" si="27"/>
        <v>0.20483837618030187</v>
      </c>
    </row>
    <row r="724" spans="23:37" ht="15" customHeight="1" x14ac:dyDescent="0.25">
      <c r="W724" s="33" t="s">
        <v>1636</v>
      </c>
      <c r="X724" s="30" t="s">
        <v>1637</v>
      </c>
      <c r="Y724" s="4">
        <v>6672</v>
      </c>
      <c r="Z724" s="4">
        <v>6412</v>
      </c>
      <c r="AA724" s="4">
        <v>5910</v>
      </c>
      <c r="AB724" s="4"/>
      <c r="AC724" s="4">
        <v>550042</v>
      </c>
      <c r="AD724" s="4">
        <v>582589</v>
      </c>
      <c r="AE724" s="18">
        <v>427988</v>
      </c>
      <c r="AH724" s="24">
        <f t="shared" si="26"/>
        <v>1.3706068863385557E-5</v>
      </c>
      <c r="AI724" s="24"/>
      <c r="AJ724" s="24"/>
      <c r="AK724" s="24">
        <f t="shared" si="27"/>
        <v>1.3808798377524604E-2</v>
      </c>
    </row>
    <row r="725" spans="23:37" ht="15" customHeight="1" x14ac:dyDescent="0.25">
      <c r="W725" s="34" t="s">
        <v>1638</v>
      </c>
      <c r="X725" s="31" t="s">
        <v>1639</v>
      </c>
      <c r="Y725" s="3">
        <v>3647</v>
      </c>
      <c r="Z725" s="3">
        <v>4470</v>
      </c>
      <c r="AA725" s="3">
        <v>5886</v>
      </c>
      <c r="AB725" s="3"/>
      <c r="AC725" s="3">
        <v>34175</v>
      </c>
      <c r="AD725" s="3">
        <v>46917</v>
      </c>
      <c r="AE725" s="26">
        <v>48073</v>
      </c>
      <c r="AH725" s="24">
        <f t="shared" si="26"/>
        <v>1.365040970048856E-5</v>
      </c>
      <c r="AI725" s="24"/>
      <c r="AJ725" s="24"/>
      <c r="AK725" s="24">
        <f t="shared" si="27"/>
        <v>0.12243879100534603</v>
      </c>
    </row>
    <row r="726" spans="23:37" ht="15" customHeight="1" x14ac:dyDescent="0.25">
      <c r="W726" s="33" t="s">
        <v>1640</v>
      </c>
      <c r="X726" s="30" t="s">
        <v>1641</v>
      </c>
      <c r="Y726" s="4">
        <v>4316</v>
      </c>
      <c r="Z726" s="4">
        <v>6477</v>
      </c>
      <c r="AA726" s="4">
        <v>5870</v>
      </c>
      <c r="AB726" s="4"/>
      <c r="AC726" s="4">
        <v>63161</v>
      </c>
      <c r="AD726" s="4">
        <v>87044</v>
      </c>
      <c r="AE726" s="18">
        <v>100674</v>
      </c>
      <c r="AH726" s="24">
        <f t="shared" si="26"/>
        <v>1.3613303591890561E-5</v>
      </c>
      <c r="AI726" s="24"/>
      <c r="AJ726" s="24"/>
      <c r="AK726" s="24">
        <f t="shared" si="27"/>
        <v>5.8307010747561436E-2</v>
      </c>
    </row>
    <row r="727" spans="23:37" ht="15" customHeight="1" x14ac:dyDescent="0.25">
      <c r="W727" s="34" t="s">
        <v>1642</v>
      </c>
      <c r="X727" s="31" t="s">
        <v>1643</v>
      </c>
      <c r="Y727" s="3">
        <v>11373</v>
      </c>
      <c r="Z727" s="3">
        <v>11287</v>
      </c>
      <c r="AA727" s="3">
        <v>5815</v>
      </c>
      <c r="AB727" s="3"/>
      <c r="AC727" s="3">
        <v>7553109</v>
      </c>
      <c r="AD727" s="3">
        <v>6982632</v>
      </c>
      <c r="AE727" s="26">
        <v>5947540</v>
      </c>
      <c r="AH727" s="24">
        <f t="shared" si="26"/>
        <v>1.3485751343584942E-5</v>
      </c>
      <c r="AI727" s="24"/>
      <c r="AJ727" s="24"/>
      <c r="AK727" s="24">
        <f t="shared" si="27"/>
        <v>9.7771515618221981E-4</v>
      </c>
    </row>
    <row r="728" spans="23:37" ht="15" customHeight="1" x14ac:dyDescent="0.25">
      <c r="W728" s="33" t="s">
        <v>1644</v>
      </c>
      <c r="X728" s="30" t="s">
        <v>1645</v>
      </c>
      <c r="Y728" s="4">
        <v>2944</v>
      </c>
      <c r="Z728" s="4">
        <v>4619</v>
      </c>
      <c r="AA728" s="4">
        <v>5804</v>
      </c>
      <c r="AB728" s="4"/>
      <c r="AC728" s="4">
        <v>103310</v>
      </c>
      <c r="AD728" s="4">
        <v>96754</v>
      </c>
      <c r="AE728" s="18">
        <v>82684</v>
      </c>
      <c r="AH728" s="24">
        <f t="shared" si="26"/>
        <v>1.3460240893923818E-5</v>
      </c>
      <c r="AI728" s="24"/>
      <c r="AJ728" s="24"/>
      <c r="AK728" s="24">
        <f t="shared" si="27"/>
        <v>7.0194959121474526E-2</v>
      </c>
    </row>
    <row r="729" spans="23:37" ht="15" customHeight="1" x14ac:dyDescent="0.25">
      <c r="W729" s="34" t="s">
        <v>1646</v>
      </c>
      <c r="X729" s="31" t="s">
        <v>1647</v>
      </c>
      <c r="Y729" s="3">
        <v>3784</v>
      </c>
      <c r="Z729" s="3">
        <v>2003</v>
      </c>
      <c r="AA729" s="3">
        <v>5664</v>
      </c>
      <c r="AB729" s="3"/>
      <c r="AC729" s="3">
        <v>15292</v>
      </c>
      <c r="AD729" s="3">
        <v>10403</v>
      </c>
      <c r="AE729" s="26">
        <v>26097</v>
      </c>
      <c r="AH729" s="24">
        <f t="shared" si="26"/>
        <v>1.3135562443691336E-5</v>
      </c>
      <c r="AI729" s="24"/>
      <c r="AJ729" s="24"/>
      <c r="AK729" s="24">
        <f t="shared" si="27"/>
        <v>0.21703644097022645</v>
      </c>
    </row>
    <row r="730" spans="23:37" ht="15" customHeight="1" x14ac:dyDescent="0.25">
      <c r="W730" s="33" t="s">
        <v>1648</v>
      </c>
      <c r="X730" s="30" t="s">
        <v>1649</v>
      </c>
      <c r="Y730" s="4">
        <v>6360</v>
      </c>
      <c r="Z730" s="4">
        <v>6155</v>
      </c>
      <c r="AA730" s="4">
        <v>5659</v>
      </c>
      <c r="AB730" s="4"/>
      <c r="AC730" s="4">
        <v>193877</v>
      </c>
      <c r="AD730" s="4">
        <v>216524</v>
      </c>
      <c r="AE730" s="18">
        <v>190342</v>
      </c>
      <c r="AH730" s="24">
        <f t="shared" si="26"/>
        <v>1.3123966784754461E-5</v>
      </c>
      <c r="AI730" s="24"/>
      <c r="AJ730" s="24"/>
      <c r="AK730" s="24">
        <f t="shared" si="27"/>
        <v>2.9730695274821112E-2</v>
      </c>
    </row>
    <row r="731" spans="23:37" ht="15" customHeight="1" x14ac:dyDescent="0.25">
      <c r="W731" s="34" t="s">
        <v>1650</v>
      </c>
      <c r="X731" s="31" t="s">
        <v>1651</v>
      </c>
      <c r="Y731" s="3">
        <v>5527</v>
      </c>
      <c r="Z731" s="3">
        <v>4518</v>
      </c>
      <c r="AA731" s="3">
        <v>5608</v>
      </c>
      <c r="AB731" s="3"/>
      <c r="AC731" s="3">
        <v>96295</v>
      </c>
      <c r="AD731" s="3">
        <v>126388</v>
      </c>
      <c r="AE731" s="26">
        <v>122192</v>
      </c>
      <c r="AH731" s="24">
        <f t="shared" si="26"/>
        <v>1.3005691063598343E-5</v>
      </c>
      <c r="AI731" s="24"/>
      <c r="AJ731" s="24"/>
      <c r="AK731" s="24">
        <f t="shared" si="27"/>
        <v>4.5894984941731047E-2</v>
      </c>
    </row>
    <row r="732" spans="23:37" ht="15" customHeight="1" x14ac:dyDescent="0.25">
      <c r="W732" s="33" t="s">
        <v>1652</v>
      </c>
      <c r="X732" s="30" t="s">
        <v>1653</v>
      </c>
      <c r="Y732" s="4">
        <v>9459</v>
      </c>
      <c r="Z732" s="4">
        <v>5084</v>
      </c>
      <c r="AA732" s="4">
        <v>5576</v>
      </c>
      <c r="AB732" s="4"/>
      <c r="AC732" s="4">
        <v>126465</v>
      </c>
      <c r="AD732" s="4">
        <v>116124</v>
      </c>
      <c r="AE732" s="18">
        <v>155164</v>
      </c>
      <c r="AH732" s="24">
        <f t="shared" si="26"/>
        <v>1.2931478846402346E-5</v>
      </c>
      <c r="AI732" s="24"/>
      <c r="AJ732" s="24"/>
      <c r="AK732" s="24">
        <f t="shared" si="27"/>
        <v>3.5936170761259052E-2</v>
      </c>
    </row>
    <row r="733" spans="23:37" ht="15" customHeight="1" x14ac:dyDescent="0.25">
      <c r="W733" s="34" t="s">
        <v>1654</v>
      </c>
      <c r="X733" s="31" t="s">
        <v>1655</v>
      </c>
      <c r="Y733" s="3">
        <v>6955</v>
      </c>
      <c r="Z733" s="3">
        <v>9906</v>
      </c>
      <c r="AA733" s="3">
        <v>5556</v>
      </c>
      <c r="AB733" s="3"/>
      <c r="AC733" s="3">
        <v>139207</v>
      </c>
      <c r="AD733" s="3">
        <v>185508</v>
      </c>
      <c r="AE733" s="26">
        <v>131558</v>
      </c>
      <c r="AH733" s="24">
        <f t="shared" si="26"/>
        <v>1.2885096210654848E-5</v>
      </c>
      <c r="AI733" s="24"/>
      <c r="AJ733" s="24"/>
      <c r="AK733" s="24">
        <f t="shared" si="27"/>
        <v>4.2232323385883036E-2</v>
      </c>
    </row>
    <row r="734" spans="23:37" ht="15" customHeight="1" x14ac:dyDescent="0.25">
      <c r="W734" s="33" t="s">
        <v>1656</v>
      </c>
      <c r="X734" s="30" t="s">
        <v>1657</v>
      </c>
      <c r="Y734" s="4">
        <v>3207</v>
      </c>
      <c r="Z734" s="4">
        <v>3738</v>
      </c>
      <c r="AA734" s="4">
        <v>5433</v>
      </c>
      <c r="AB734" s="4"/>
      <c r="AC734" s="4">
        <v>2058806</v>
      </c>
      <c r="AD734" s="4">
        <v>1835677</v>
      </c>
      <c r="AE734" s="18">
        <v>2327593</v>
      </c>
      <c r="AH734" s="24">
        <f t="shared" si="26"/>
        <v>1.2599843000807738E-5</v>
      </c>
      <c r="AI734" s="24"/>
      <c r="AJ734" s="24"/>
      <c r="AK734" s="24">
        <f t="shared" si="27"/>
        <v>2.3341709654565897E-3</v>
      </c>
    </row>
    <row r="735" spans="23:37" ht="15" customHeight="1" x14ac:dyDescent="0.25">
      <c r="W735" s="34" t="s">
        <v>1658</v>
      </c>
      <c r="X735" s="31" t="s">
        <v>1659</v>
      </c>
      <c r="Y735" s="3">
        <v>4561</v>
      </c>
      <c r="Z735" s="3">
        <v>4706</v>
      </c>
      <c r="AA735" s="3">
        <v>5423</v>
      </c>
      <c r="AB735" s="3"/>
      <c r="AC735" s="3">
        <v>10917</v>
      </c>
      <c r="AD735" s="3">
        <v>9547</v>
      </c>
      <c r="AE735" s="26">
        <v>9486</v>
      </c>
      <c r="AH735" s="24">
        <f t="shared" si="26"/>
        <v>1.2576651682933989E-5</v>
      </c>
      <c r="AI735" s="24"/>
      <c r="AJ735" s="24"/>
      <c r="AK735" s="24">
        <f t="shared" si="27"/>
        <v>0.57168458781362008</v>
      </c>
    </row>
    <row r="736" spans="23:37" ht="15" customHeight="1" x14ac:dyDescent="0.25">
      <c r="W736" s="33" t="s">
        <v>1660</v>
      </c>
      <c r="X736" s="30" t="s">
        <v>1661</v>
      </c>
      <c r="Y736" s="4">
        <v>2707</v>
      </c>
      <c r="Z736" s="4">
        <v>3782</v>
      </c>
      <c r="AA736" s="4">
        <v>5423</v>
      </c>
      <c r="AB736" s="4"/>
      <c r="AC736" s="4">
        <v>167922</v>
      </c>
      <c r="AD736" s="4">
        <v>176604</v>
      </c>
      <c r="AE736" s="18">
        <v>122075</v>
      </c>
      <c r="AH736" s="24">
        <f t="shared" si="26"/>
        <v>1.2576651682933989E-5</v>
      </c>
      <c r="AI736" s="24"/>
      <c r="AJ736" s="24"/>
      <c r="AK736" s="24">
        <f t="shared" si="27"/>
        <v>4.4423510137210728E-2</v>
      </c>
    </row>
    <row r="737" spans="23:37" ht="15" customHeight="1" x14ac:dyDescent="0.25">
      <c r="W737" s="34" t="s">
        <v>1662</v>
      </c>
      <c r="X737" s="31" t="s">
        <v>1663</v>
      </c>
      <c r="Y737" s="3">
        <v>3544</v>
      </c>
      <c r="Z737" s="3">
        <v>6122</v>
      </c>
      <c r="AA737" s="3">
        <v>5412</v>
      </c>
      <c r="AB737" s="3"/>
      <c r="AC737" s="3">
        <v>134906</v>
      </c>
      <c r="AD737" s="3">
        <v>150418</v>
      </c>
      <c r="AE737" s="26">
        <v>124204</v>
      </c>
      <c r="AH737" s="24">
        <f t="shared" si="26"/>
        <v>1.2551141233272865E-5</v>
      </c>
      <c r="AI737" s="24"/>
      <c r="AJ737" s="24"/>
      <c r="AK737" s="24">
        <f t="shared" si="27"/>
        <v>4.3573475894496151E-2</v>
      </c>
    </row>
    <row r="738" spans="23:37" ht="15" customHeight="1" x14ac:dyDescent="0.25">
      <c r="W738" s="33" t="s">
        <v>1664</v>
      </c>
      <c r="X738" s="30" t="s">
        <v>1665</v>
      </c>
      <c r="Y738" s="4">
        <v>544</v>
      </c>
      <c r="Z738" s="4">
        <v>3082</v>
      </c>
      <c r="AA738" s="4">
        <v>5339</v>
      </c>
      <c r="AB738" s="4"/>
      <c r="AC738" s="4">
        <v>1228560</v>
      </c>
      <c r="AD738" s="4">
        <v>1714729</v>
      </c>
      <c r="AE738" s="18">
        <v>1298572</v>
      </c>
      <c r="AH738" s="24">
        <f t="shared" si="26"/>
        <v>1.2381844612794498E-5</v>
      </c>
      <c r="AI738" s="24"/>
      <c r="AJ738" s="24"/>
      <c r="AK738" s="24">
        <f t="shared" si="27"/>
        <v>4.1114393349001828E-3</v>
      </c>
    </row>
    <row r="739" spans="23:37" ht="15" customHeight="1" x14ac:dyDescent="0.25">
      <c r="W739" s="34" t="s">
        <v>1666</v>
      </c>
      <c r="X739" s="31" t="s">
        <v>1667</v>
      </c>
      <c r="Y739" s="3">
        <v>3398</v>
      </c>
      <c r="Z739" s="3">
        <v>4659</v>
      </c>
      <c r="AA739" s="3">
        <v>5329</v>
      </c>
      <c r="AB739" s="3"/>
      <c r="AC739" s="3">
        <v>3373772</v>
      </c>
      <c r="AD739" s="3">
        <v>3811757</v>
      </c>
      <c r="AE739" s="26">
        <v>3800970</v>
      </c>
      <c r="AH739" s="24">
        <f t="shared" si="26"/>
        <v>1.235865329492075E-5</v>
      </c>
      <c r="AI739" s="24"/>
      <c r="AJ739" s="24"/>
      <c r="AK739" s="24">
        <f t="shared" si="27"/>
        <v>1.4020105394149389E-3</v>
      </c>
    </row>
    <row r="740" spans="23:37" ht="15" customHeight="1" x14ac:dyDescent="0.25">
      <c r="W740" s="33" t="s">
        <v>1668</v>
      </c>
      <c r="X740" s="30" t="s">
        <v>1669</v>
      </c>
      <c r="Y740" s="4">
        <v>2990</v>
      </c>
      <c r="Z740" s="4">
        <v>4812</v>
      </c>
      <c r="AA740" s="4">
        <v>5245</v>
      </c>
      <c r="AB740" s="4"/>
      <c r="AC740" s="4">
        <v>30257</v>
      </c>
      <c r="AD740" s="4">
        <v>52687</v>
      </c>
      <c r="AE740" s="18">
        <v>45290</v>
      </c>
      <c r="AH740" s="24">
        <f t="shared" si="26"/>
        <v>1.2163846224781259E-5</v>
      </c>
      <c r="AI740" s="24"/>
      <c r="AJ740" s="24"/>
      <c r="AK740" s="24">
        <f t="shared" si="27"/>
        <v>0.11580922941046588</v>
      </c>
    </row>
    <row r="741" spans="23:37" ht="15" customHeight="1" x14ac:dyDescent="0.25">
      <c r="W741" s="34" t="s">
        <v>1670</v>
      </c>
      <c r="X741" s="31" t="s">
        <v>1671</v>
      </c>
      <c r="Y741" s="3">
        <v>4695</v>
      </c>
      <c r="Z741" s="3">
        <v>5687</v>
      </c>
      <c r="AA741" s="3">
        <v>5200</v>
      </c>
      <c r="AB741" s="3"/>
      <c r="AC741" s="3">
        <v>17283</v>
      </c>
      <c r="AD741" s="3">
        <v>19161</v>
      </c>
      <c r="AE741" s="26">
        <v>15580</v>
      </c>
      <c r="AH741" s="24">
        <f t="shared" si="26"/>
        <v>1.205948529434939E-5</v>
      </c>
      <c r="AI741" s="24"/>
      <c r="AJ741" s="24"/>
      <c r="AK741" s="24">
        <f t="shared" si="27"/>
        <v>0.3337612323491656</v>
      </c>
    </row>
    <row r="742" spans="23:37" ht="15" customHeight="1" x14ac:dyDescent="0.25">
      <c r="W742" s="33" t="s">
        <v>1672</v>
      </c>
      <c r="X742" s="30" t="s">
        <v>1673</v>
      </c>
      <c r="Y742" s="4">
        <v>15077</v>
      </c>
      <c r="Z742" s="4">
        <v>4138</v>
      </c>
      <c r="AA742" s="4">
        <v>5093</v>
      </c>
      <c r="AB742" s="4"/>
      <c r="AC742" s="4">
        <v>22106</v>
      </c>
      <c r="AD742" s="4">
        <v>8664</v>
      </c>
      <c r="AE742" s="18">
        <v>8351</v>
      </c>
      <c r="AH742" s="24">
        <f t="shared" si="26"/>
        <v>1.1811338193100277E-5</v>
      </c>
      <c r="AI742" s="24"/>
      <c r="AJ742" s="24"/>
      <c r="AK742" s="24">
        <f t="shared" si="27"/>
        <v>0.60986708178661242</v>
      </c>
    </row>
    <row r="743" spans="23:37" ht="15" customHeight="1" x14ac:dyDescent="0.25">
      <c r="W743" s="34" t="s">
        <v>1674</v>
      </c>
      <c r="X743" s="31" t="s">
        <v>1675</v>
      </c>
      <c r="Y743" s="3">
        <v>7743</v>
      </c>
      <c r="Z743" s="3">
        <v>14438</v>
      </c>
      <c r="AA743" s="3">
        <v>5090</v>
      </c>
      <c r="AB743" s="3"/>
      <c r="AC743" s="3">
        <v>88014</v>
      </c>
      <c r="AD743" s="3">
        <v>88728</v>
      </c>
      <c r="AE743" s="26">
        <v>77409</v>
      </c>
      <c r="AH743" s="24">
        <f t="shared" si="26"/>
        <v>1.1804380797738152E-5</v>
      </c>
      <c r="AI743" s="24"/>
      <c r="AJ743" s="24"/>
      <c r="AK743" s="24">
        <f t="shared" si="27"/>
        <v>6.5754628014830313E-2</v>
      </c>
    </row>
    <row r="744" spans="23:37" ht="15" customHeight="1" x14ac:dyDescent="0.25">
      <c r="W744" s="33" t="s">
        <v>1676</v>
      </c>
      <c r="X744" s="30" t="s">
        <v>1677</v>
      </c>
      <c r="Y744" s="4">
        <v>2897</v>
      </c>
      <c r="Z744" s="4">
        <v>4765</v>
      </c>
      <c r="AA744" s="4">
        <v>5071</v>
      </c>
      <c r="AB744" s="4"/>
      <c r="AC744" s="4">
        <v>904180</v>
      </c>
      <c r="AD744" s="4">
        <v>1257426</v>
      </c>
      <c r="AE744" s="18">
        <v>776424</v>
      </c>
      <c r="AH744" s="24">
        <f t="shared" si="26"/>
        <v>1.1760317293778029E-5</v>
      </c>
      <c r="AI744" s="24"/>
      <c r="AJ744" s="24"/>
      <c r="AK744" s="24">
        <f t="shared" si="27"/>
        <v>6.5312252068457444E-3</v>
      </c>
    </row>
    <row r="745" spans="23:37" ht="15" customHeight="1" x14ac:dyDescent="0.25">
      <c r="W745" s="34" t="s">
        <v>1678</v>
      </c>
      <c r="X745" s="31" t="s">
        <v>1679</v>
      </c>
      <c r="Y745" s="3">
        <v>1599</v>
      </c>
      <c r="Z745" s="3">
        <v>905</v>
      </c>
      <c r="AA745" s="3">
        <v>5065</v>
      </c>
      <c r="AB745" s="3"/>
      <c r="AC745" s="3">
        <v>935829</v>
      </c>
      <c r="AD745" s="3">
        <v>1001046</v>
      </c>
      <c r="AE745" s="26">
        <v>774700</v>
      </c>
      <c r="AH745" s="24">
        <f t="shared" si="26"/>
        <v>1.1746402503053781E-5</v>
      </c>
      <c r="AI745" s="24"/>
      <c r="AJ745" s="24"/>
      <c r="AK745" s="24">
        <f t="shared" si="27"/>
        <v>6.5380147153736934E-3</v>
      </c>
    </row>
    <row r="746" spans="23:37" ht="15" customHeight="1" x14ac:dyDescent="0.25">
      <c r="W746" s="33" t="s">
        <v>1680</v>
      </c>
      <c r="X746" s="30" t="s">
        <v>1681</v>
      </c>
      <c r="Y746" s="4">
        <v>6025</v>
      </c>
      <c r="Z746" s="4">
        <v>6105</v>
      </c>
      <c r="AA746" s="4">
        <v>5054</v>
      </c>
      <c r="AB746" s="4"/>
      <c r="AC746" s="4">
        <v>122232</v>
      </c>
      <c r="AD746" s="4">
        <v>153838</v>
      </c>
      <c r="AE746" s="18">
        <v>114932</v>
      </c>
      <c r="AH746" s="24">
        <f t="shared" si="26"/>
        <v>1.1720892053392657E-5</v>
      </c>
      <c r="AI746" s="24"/>
      <c r="AJ746" s="24"/>
      <c r="AK746" s="24">
        <f t="shared" si="27"/>
        <v>4.3973828002645043E-2</v>
      </c>
    </row>
    <row r="747" spans="23:37" ht="15" customHeight="1" x14ac:dyDescent="0.25">
      <c r="W747" s="34" t="s">
        <v>1682</v>
      </c>
      <c r="X747" s="31" t="s">
        <v>1683</v>
      </c>
      <c r="Y747" s="3">
        <v>8005</v>
      </c>
      <c r="Z747" s="3">
        <v>7893</v>
      </c>
      <c r="AA747" s="3">
        <v>5046</v>
      </c>
      <c r="AB747" s="3"/>
      <c r="AC747" s="3">
        <v>10017</v>
      </c>
      <c r="AD747" s="3">
        <v>12432</v>
      </c>
      <c r="AE747" s="26">
        <v>6907</v>
      </c>
      <c r="AH747" s="24">
        <f t="shared" si="26"/>
        <v>1.1702338999093658E-5</v>
      </c>
      <c r="AI747" s="24"/>
      <c r="AJ747" s="24"/>
      <c r="AK747" s="24">
        <f t="shared" si="27"/>
        <v>0.73056319675691328</v>
      </c>
    </row>
    <row r="748" spans="23:37" ht="15" customHeight="1" x14ac:dyDescent="0.25">
      <c r="W748" s="33" t="s">
        <v>1684</v>
      </c>
      <c r="X748" s="30" t="s">
        <v>1685</v>
      </c>
      <c r="Y748" s="4">
        <v>0</v>
      </c>
      <c r="Z748" s="4">
        <v>6169</v>
      </c>
      <c r="AA748" s="4">
        <v>4947</v>
      </c>
      <c r="AB748" s="4"/>
      <c r="AC748" s="4">
        <v>0</v>
      </c>
      <c r="AD748" s="4">
        <v>1114884</v>
      </c>
      <c r="AE748" s="18">
        <v>1430341</v>
      </c>
      <c r="AH748" s="24">
        <f t="shared" si="26"/>
        <v>1.1472744952143544E-5</v>
      </c>
      <c r="AI748" s="24"/>
      <c r="AJ748" s="24"/>
      <c r="AK748" s="24">
        <f t="shared" si="27"/>
        <v>3.4586158125929412E-3</v>
      </c>
    </row>
    <row r="749" spans="23:37" ht="15" customHeight="1" x14ac:dyDescent="0.25">
      <c r="W749" s="34" t="s">
        <v>1686</v>
      </c>
      <c r="X749" s="31" t="s">
        <v>1687</v>
      </c>
      <c r="Y749" s="3">
        <v>4409</v>
      </c>
      <c r="Z749" s="3">
        <v>5319</v>
      </c>
      <c r="AA749" s="3">
        <v>4932</v>
      </c>
      <c r="AB749" s="3"/>
      <c r="AC749" s="3">
        <v>1643638</v>
      </c>
      <c r="AD749" s="3">
        <v>1803162</v>
      </c>
      <c r="AE749" s="26">
        <v>1006144</v>
      </c>
      <c r="AH749" s="24">
        <f t="shared" si="26"/>
        <v>1.1437957975332921E-5</v>
      </c>
      <c r="AI749" s="24"/>
      <c r="AJ749" s="24"/>
      <c r="AK749" s="24">
        <f t="shared" si="27"/>
        <v>4.9018828318809233E-3</v>
      </c>
    </row>
    <row r="750" spans="23:37" ht="15" customHeight="1" x14ac:dyDescent="0.25">
      <c r="W750" s="33" t="s">
        <v>1688</v>
      </c>
      <c r="X750" s="30" t="s">
        <v>1689</v>
      </c>
      <c r="Y750" s="4">
        <v>5257</v>
      </c>
      <c r="Z750" s="4">
        <v>3940</v>
      </c>
      <c r="AA750" s="4">
        <v>4923</v>
      </c>
      <c r="AB750" s="4"/>
      <c r="AC750" s="4">
        <v>195904</v>
      </c>
      <c r="AD750" s="4">
        <v>216375</v>
      </c>
      <c r="AE750" s="18">
        <v>231918</v>
      </c>
      <c r="AH750" s="24">
        <f t="shared" si="26"/>
        <v>1.1417085789246547E-5</v>
      </c>
      <c r="AI750" s="24"/>
      <c r="AJ750" s="24"/>
      <c r="AK750" s="24">
        <f t="shared" si="27"/>
        <v>2.1227330349520089E-2</v>
      </c>
    </row>
    <row r="751" spans="23:37" ht="15" customHeight="1" x14ac:dyDescent="0.25">
      <c r="W751" s="34" t="s">
        <v>1690</v>
      </c>
      <c r="X751" s="31" t="s">
        <v>1691</v>
      </c>
      <c r="Y751" s="3">
        <v>3993</v>
      </c>
      <c r="Z751" s="3">
        <v>4571</v>
      </c>
      <c r="AA751" s="3">
        <v>4854</v>
      </c>
      <c r="AB751" s="3"/>
      <c r="AC751" s="3">
        <v>144566</v>
      </c>
      <c r="AD751" s="3">
        <v>143079</v>
      </c>
      <c r="AE751" s="26">
        <v>109909</v>
      </c>
      <c r="AH751" s="24">
        <f t="shared" si="26"/>
        <v>1.1257065695917681E-5</v>
      </c>
      <c r="AI751" s="24"/>
      <c r="AJ751" s="24"/>
      <c r="AK751" s="24">
        <f t="shared" si="27"/>
        <v>4.416380824136331E-2</v>
      </c>
    </row>
    <row r="752" spans="23:37" ht="15" customHeight="1" x14ac:dyDescent="0.25">
      <c r="W752" s="33" t="s">
        <v>1692</v>
      </c>
      <c r="X752" s="30" t="s">
        <v>1693</v>
      </c>
      <c r="Y752" s="4">
        <v>4348</v>
      </c>
      <c r="Z752" s="4">
        <v>5690</v>
      </c>
      <c r="AA752" s="4">
        <v>4827</v>
      </c>
      <c r="AB752" s="4"/>
      <c r="AC752" s="4">
        <v>1397595</v>
      </c>
      <c r="AD752" s="4">
        <v>1696673</v>
      </c>
      <c r="AE752" s="18">
        <v>1368370</v>
      </c>
      <c r="AH752" s="24">
        <f t="shared" si="26"/>
        <v>1.1194449137658558E-5</v>
      </c>
      <c r="AI752" s="24"/>
      <c r="AJ752" s="24"/>
      <c r="AK752" s="24">
        <f t="shared" si="27"/>
        <v>3.5275546818477458E-3</v>
      </c>
    </row>
    <row r="753" spans="23:37" ht="15" customHeight="1" x14ac:dyDescent="0.25">
      <c r="W753" s="34" t="s">
        <v>1694</v>
      </c>
      <c r="X753" s="31" t="s">
        <v>1695</v>
      </c>
      <c r="Y753" s="3">
        <v>3857</v>
      </c>
      <c r="Z753" s="3">
        <v>5049</v>
      </c>
      <c r="AA753" s="3">
        <v>4768</v>
      </c>
      <c r="AB753" s="3"/>
      <c r="AC753" s="3">
        <v>408629</v>
      </c>
      <c r="AD753" s="3">
        <v>452419</v>
      </c>
      <c r="AE753" s="26">
        <v>399606</v>
      </c>
      <c r="AH753" s="24">
        <f t="shared" si="26"/>
        <v>1.105762036220344E-5</v>
      </c>
      <c r="AI753" s="24"/>
      <c r="AJ753" s="24"/>
      <c r="AK753" s="24">
        <f t="shared" si="27"/>
        <v>1.1931752776484837E-2</v>
      </c>
    </row>
    <row r="754" spans="23:37" ht="15" customHeight="1" x14ac:dyDescent="0.25">
      <c r="W754" s="33" t="s">
        <v>1696</v>
      </c>
      <c r="X754" s="30" t="s">
        <v>1697</v>
      </c>
      <c r="Y754" s="4">
        <v>1945</v>
      </c>
      <c r="Z754" s="4">
        <v>2296</v>
      </c>
      <c r="AA754" s="4">
        <v>4763</v>
      </c>
      <c r="AB754" s="4"/>
      <c r="AC754" s="4">
        <v>197043</v>
      </c>
      <c r="AD754" s="4">
        <v>167612</v>
      </c>
      <c r="AE754" s="18">
        <v>145072</v>
      </c>
      <c r="AH754" s="24">
        <f t="shared" si="26"/>
        <v>1.1046024703266566E-5</v>
      </c>
      <c r="AI754" s="24"/>
      <c r="AJ754" s="24"/>
      <c r="AK754" s="24">
        <f t="shared" si="27"/>
        <v>3.2831973089224663E-2</v>
      </c>
    </row>
    <row r="755" spans="23:37" ht="15" customHeight="1" x14ac:dyDescent="0.25">
      <c r="W755" s="34" t="s">
        <v>1698</v>
      </c>
      <c r="X755" s="31" t="s">
        <v>1699</v>
      </c>
      <c r="Y755" s="3">
        <v>1820</v>
      </c>
      <c r="Z755" s="3">
        <v>2484</v>
      </c>
      <c r="AA755" s="3">
        <v>4699</v>
      </c>
      <c r="AB755" s="3"/>
      <c r="AC755" s="3">
        <v>280262</v>
      </c>
      <c r="AD755" s="3">
        <v>365940</v>
      </c>
      <c r="AE755" s="26">
        <v>210820</v>
      </c>
      <c r="AH755" s="24">
        <f t="shared" si="26"/>
        <v>1.0897600268874574E-5</v>
      </c>
      <c r="AI755" s="24"/>
      <c r="AJ755" s="24"/>
      <c r="AK755" s="24">
        <f t="shared" si="27"/>
        <v>2.2289156626506025E-2</v>
      </c>
    </row>
    <row r="756" spans="23:37" ht="15" customHeight="1" x14ac:dyDescent="0.25">
      <c r="W756" s="33" t="s">
        <v>1700</v>
      </c>
      <c r="X756" s="30" t="s">
        <v>1701</v>
      </c>
      <c r="Y756" s="4">
        <v>1746</v>
      </c>
      <c r="Z756" s="4">
        <v>3181</v>
      </c>
      <c r="AA756" s="4">
        <v>4612</v>
      </c>
      <c r="AB756" s="4"/>
      <c r="AC756" s="4">
        <v>24694</v>
      </c>
      <c r="AD756" s="4">
        <v>60150</v>
      </c>
      <c r="AE756" s="18">
        <v>49492</v>
      </c>
      <c r="AH756" s="24">
        <f t="shared" si="26"/>
        <v>1.0695835803372958E-5</v>
      </c>
      <c r="AI756" s="24"/>
      <c r="AJ756" s="24"/>
      <c r="AK756" s="24">
        <f t="shared" si="27"/>
        <v>9.3186777661036127E-2</v>
      </c>
    </row>
    <row r="757" spans="23:37" ht="15" customHeight="1" x14ac:dyDescent="0.25">
      <c r="W757" s="34" t="s">
        <v>1702</v>
      </c>
      <c r="X757" s="31" t="s">
        <v>1703</v>
      </c>
      <c r="Y757" s="3">
        <v>1388</v>
      </c>
      <c r="Z757" s="3">
        <v>1155</v>
      </c>
      <c r="AA757" s="3">
        <v>4597</v>
      </c>
      <c r="AB757" s="3"/>
      <c r="AC757" s="3">
        <v>159947</v>
      </c>
      <c r="AD757" s="3">
        <v>248400</v>
      </c>
      <c r="AE757" s="26">
        <v>162130</v>
      </c>
      <c r="AH757" s="24">
        <f t="shared" si="26"/>
        <v>1.0661048826562336E-5</v>
      </c>
      <c r="AI757" s="24"/>
      <c r="AJ757" s="24"/>
      <c r="AK757" s="24">
        <f t="shared" si="27"/>
        <v>2.8353790168383398E-2</v>
      </c>
    </row>
    <row r="758" spans="23:37" ht="15" customHeight="1" x14ac:dyDescent="0.25">
      <c r="W758" s="33" t="s">
        <v>1704</v>
      </c>
      <c r="X758" s="30" t="s">
        <v>1705</v>
      </c>
      <c r="Y758" s="4">
        <v>3684</v>
      </c>
      <c r="Z758" s="4">
        <v>4419</v>
      </c>
      <c r="AA758" s="4">
        <v>4544</v>
      </c>
      <c r="AB758" s="4"/>
      <c r="AC758" s="4">
        <v>1667742</v>
      </c>
      <c r="AD758" s="4">
        <v>2223996</v>
      </c>
      <c r="AE758" s="18">
        <v>1839623</v>
      </c>
      <c r="AH758" s="24">
        <f t="shared" si="26"/>
        <v>1.0538134841831467E-5</v>
      </c>
      <c r="AI758" s="24"/>
      <c r="AJ758" s="24"/>
      <c r="AK758" s="24">
        <f t="shared" si="27"/>
        <v>2.4700713135245647E-3</v>
      </c>
    </row>
    <row r="759" spans="23:37" ht="15" customHeight="1" x14ac:dyDescent="0.25">
      <c r="W759" s="34" t="s">
        <v>1706</v>
      </c>
      <c r="X759" s="31" t="s">
        <v>1707</v>
      </c>
      <c r="Y759" s="3">
        <v>7722</v>
      </c>
      <c r="Z759" s="3">
        <v>7790</v>
      </c>
      <c r="AA759" s="3">
        <v>4450</v>
      </c>
      <c r="AB759" s="3"/>
      <c r="AC759" s="3">
        <v>355979</v>
      </c>
      <c r="AD759" s="3">
        <v>374679</v>
      </c>
      <c r="AE759" s="26">
        <v>303492</v>
      </c>
      <c r="AH759" s="24">
        <f t="shared" si="26"/>
        <v>1.0320136453818228E-5</v>
      </c>
      <c r="AI759" s="24"/>
      <c r="AJ759" s="24"/>
      <c r="AK759" s="24">
        <f t="shared" si="27"/>
        <v>1.4662659971267776E-2</v>
      </c>
    </row>
    <row r="760" spans="23:37" ht="15" customHeight="1" x14ac:dyDescent="0.25">
      <c r="W760" s="33" t="s">
        <v>1708</v>
      </c>
      <c r="X760" s="30" t="s">
        <v>1709</v>
      </c>
      <c r="Y760" s="4">
        <v>2141</v>
      </c>
      <c r="Z760" s="4">
        <v>4419</v>
      </c>
      <c r="AA760" s="4">
        <v>4402</v>
      </c>
      <c r="AB760" s="4"/>
      <c r="AC760" s="4">
        <v>248313</v>
      </c>
      <c r="AD760" s="4">
        <v>456711</v>
      </c>
      <c r="AE760" s="18">
        <v>401480</v>
      </c>
      <c r="AH760" s="24">
        <f t="shared" si="26"/>
        <v>1.0208818128024233E-5</v>
      </c>
      <c r="AI760" s="24"/>
      <c r="AJ760" s="24"/>
      <c r="AK760" s="24">
        <f t="shared" si="27"/>
        <v>1.0964431603068646E-2</v>
      </c>
    </row>
    <row r="761" spans="23:37" ht="15" customHeight="1" x14ac:dyDescent="0.25">
      <c r="W761" s="34" t="s">
        <v>1710</v>
      </c>
      <c r="X761" s="31" t="s">
        <v>1711</v>
      </c>
      <c r="Y761" s="3">
        <v>1937</v>
      </c>
      <c r="Z761" s="3">
        <v>4045</v>
      </c>
      <c r="AA761" s="3">
        <v>4324</v>
      </c>
      <c r="AB761" s="3"/>
      <c r="AC761" s="3">
        <v>1109606</v>
      </c>
      <c r="AD761" s="3">
        <v>2245147</v>
      </c>
      <c r="AE761" s="26">
        <v>2575436</v>
      </c>
      <c r="AH761" s="24">
        <f t="shared" si="26"/>
        <v>1.0027925848608992E-5</v>
      </c>
      <c r="AI761" s="24"/>
      <c r="AJ761" s="24"/>
      <c r="AK761" s="24">
        <f t="shared" si="27"/>
        <v>1.6789390223635921E-3</v>
      </c>
    </row>
    <row r="762" spans="23:37" ht="15" customHeight="1" x14ac:dyDescent="0.25">
      <c r="W762" s="33" t="s">
        <v>1712</v>
      </c>
      <c r="X762" s="30" t="s">
        <v>1713</v>
      </c>
      <c r="Y762" s="4">
        <v>1867</v>
      </c>
      <c r="Z762" s="4">
        <v>5802</v>
      </c>
      <c r="AA762" s="4">
        <v>4298</v>
      </c>
      <c r="AB762" s="4"/>
      <c r="AC762" s="4">
        <v>93044</v>
      </c>
      <c r="AD762" s="4">
        <v>159805</v>
      </c>
      <c r="AE762" s="18">
        <v>167914</v>
      </c>
      <c r="AH762" s="24">
        <f t="shared" si="26"/>
        <v>9.9676284221372456E-6</v>
      </c>
      <c r="AI762" s="24"/>
      <c r="AJ762" s="24"/>
      <c r="AK762" s="24">
        <f t="shared" si="27"/>
        <v>2.5596436270948222E-2</v>
      </c>
    </row>
    <row r="763" spans="23:37" ht="15" customHeight="1" x14ac:dyDescent="0.25">
      <c r="W763" s="34" t="s">
        <v>1714</v>
      </c>
      <c r="X763" s="31" t="s">
        <v>1715</v>
      </c>
      <c r="Y763" s="3">
        <v>6265</v>
      </c>
      <c r="Z763" s="3">
        <v>6274</v>
      </c>
      <c r="AA763" s="3">
        <v>4273</v>
      </c>
      <c r="AB763" s="3"/>
      <c r="AC763" s="3">
        <v>205780</v>
      </c>
      <c r="AD763" s="3">
        <v>304108</v>
      </c>
      <c r="AE763" s="26">
        <v>214129</v>
      </c>
      <c r="AH763" s="24">
        <f t="shared" si="26"/>
        <v>9.909650127452874E-6</v>
      </c>
      <c r="AI763" s="24"/>
      <c r="AJ763" s="24"/>
      <c r="AK763" s="24">
        <f t="shared" si="27"/>
        <v>1.9955260613928986E-2</v>
      </c>
    </row>
    <row r="764" spans="23:37" ht="15" customHeight="1" x14ac:dyDescent="0.25">
      <c r="W764" s="33" t="s">
        <v>1716</v>
      </c>
      <c r="X764" s="30" t="s">
        <v>1717</v>
      </c>
      <c r="Y764" s="4">
        <v>3700</v>
      </c>
      <c r="Z764" s="4">
        <v>2818</v>
      </c>
      <c r="AA764" s="4">
        <v>4188</v>
      </c>
      <c r="AB764" s="4"/>
      <c r="AC764" s="4">
        <v>800084</v>
      </c>
      <c r="AD764" s="4">
        <v>920092</v>
      </c>
      <c r="AE764" s="18">
        <v>778529</v>
      </c>
      <c r="AH764" s="24">
        <f t="shared" si="26"/>
        <v>9.7125239255260084E-6</v>
      </c>
      <c r="AI764" s="24"/>
      <c r="AJ764" s="24"/>
      <c r="AK764" s="24">
        <f t="shared" si="27"/>
        <v>5.3793757201080501E-3</v>
      </c>
    </row>
    <row r="765" spans="23:37" ht="15" customHeight="1" x14ac:dyDescent="0.25">
      <c r="W765" s="34" t="s">
        <v>1718</v>
      </c>
      <c r="X765" s="31" t="s">
        <v>772</v>
      </c>
      <c r="Y765" s="3">
        <v>5355</v>
      </c>
      <c r="Z765" s="3">
        <v>4405</v>
      </c>
      <c r="AA765" s="3">
        <v>4162</v>
      </c>
      <c r="AB765" s="3"/>
      <c r="AC765" s="3">
        <v>3165850</v>
      </c>
      <c r="AD765" s="3">
        <v>3540512</v>
      </c>
      <c r="AE765" s="26">
        <v>2208960</v>
      </c>
      <c r="AH765" s="24">
        <f t="shared" si="26"/>
        <v>9.652226499054262E-6</v>
      </c>
      <c r="AI765" s="24"/>
      <c r="AJ765" s="24"/>
      <c r="AK765" s="24">
        <f t="shared" si="27"/>
        <v>1.8841445748225408E-3</v>
      </c>
    </row>
    <row r="766" spans="23:37" ht="15" customHeight="1" x14ac:dyDescent="0.25">
      <c r="W766" s="33" t="s">
        <v>1719</v>
      </c>
      <c r="X766" s="30" t="s">
        <v>1720</v>
      </c>
      <c r="Y766" s="4">
        <v>2270</v>
      </c>
      <c r="Z766" s="4">
        <v>2838</v>
      </c>
      <c r="AA766" s="4">
        <v>4133</v>
      </c>
      <c r="AB766" s="4"/>
      <c r="AC766" s="4">
        <v>242436</v>
      </c>
      <c r="AD766" s="4">
        <v>302480</v>
      </c>
      <c r="AE766" s="18">
        <v>276130</v>
      </c>
      <c r="AH766" s="24">
        <f t="shared" si="26"/>
        <v>9.5849716772203897E-6</v>
      </c>
      <c r="AI766" s="24"/>
      <c r="AJ766" s="24"/>
      <c r="AK766" s="24">
        <f t="shared" si="27"/>
        <v>1.4967587730416832E-2</v>
      </c>
    </row>
    <row r="767" spans="23:37" ht="15" customHeight="1" x14ac:dyDescent="0.25">
      <c r="W767" s="34" t="s">
        <v>1721</v>
      </c>
      <c r="X767" s="31" t="s">
        <v>1722</v>
      </c>
      <c r="Y767" s="3">
        <v>2719</v>
      </c>
      <c r="Z767" s="3">
        <v>4118</v>
      </c>
      <c r="AA767" s="3">
        <v>4081</v>
      </c>
      <c r="AB767" s="3"/>
      <c r="AC767" s="3">
        <v>235599</v>
      </c>
      <c r="AD767" s="3">
        <v>233356</v>
      </c>
      <c r="AE767" s="26">
        <v>231553</v>
      </c>
      <c r="AH767" s="24">
        <f t="shared" si="26"/>
        <v>9.4643768242768952E-6</v>
      </c>
      <c r="AI767" s="24"/>
      <c r="AJ767" s="24"/>
      <c r="AK767" s="24">
        <f t="shared" si="27"/>
        <v>1.7624474742283625E-2</v>
      </c>
    </row>
    <row r="768" spans="23:37" ht="15" customHeight="1" x14ac:dyDescent="0.25">
      <c r="W768" s="33" t="s">
        <v>1723</v>
      </c>
      <c r="X768" s="30" t="s">
        <v>1724</v>
      </c>
      <c r="Y768" s="4">
        <v>12171</v>
      </c>
      <c r="Z768" s="4">
        <v>7603</v>
      </c>
      <c r="AA768" s="4">
        <v>3973</v>
      </c>
      <c r="AB768" s="4"/>
      <c r="AC768" s="4">
        <v>29821</v>
      </c>
      <c r="AD768" s="4">
        <v>36185</v>
      </c>
      <c r="AE768" s="18">
        <v>27577</v>
      </c>
      <c r="AH768" s="24">
        <f t="shared" si="26"/>
        <v>9.2139105912404091E-6</v>
      </c>
      <c r="AI768" s="24"/>
      <c r="AJ768" s="24"/>
      <c r="AK768" s="24">
        <f t="shared" si="27"/>
        <v>0.14406933313993545</v>
      </c>
    </row>
    <row r="769" spans="23:37" ht="15" customHeight="1" x14ac:dyDescent="0.25">
      <c r="W769" s="34" t="s">
        <v>1725</v>
      </c>
      <c r="X769" s="31" t="s">
        <v>1726</v>
      </c>
      <c r="Y769" s="3">
        <v>3861</v>
      </c>
      <c r="Z769" s="3">
        <v>4140</v>
      </c>
      <c r="AA769" s="3">
        <v>3967</v>
      </c>
      <c r="AB769" s="3"/>
      <c r="AC769" s="3">
        <v>652356</v>
      </c>
      <c r="AD769" s="3">
        <v>815433</v>
      </c>
      <c r="AE769" s="26">
        <v>575136</v>
      </c>
      <c r="AH769" s="24">
        <f t="shared" si="26"/>
        <v>9.199995800516159E-6</v>
      </c>
      <c r="AI769" s="24"/>
      <c r="AJ769" s="24"/>
      <c r="AK769" s="24">
        <f t="shared" si="27"/>
        <v>6.8974990263172536E-3</v>
      </c>
    </row>
    <row r="770" spans="23:37" ht="15" customHeight="1" x14ac:dyDescent="0.25">
      <c r="W770" s="33" t="s">
        <v>1727</v>
      </c>
      <c r="X770" s="30" t="s">
        <v>1728</v>
      </c>
      <c r="Y770" s="4">
        <v>4196</v>
      </c>
      <c r="Z770" s="4">
        <v>15380</v>
      </c>
      <c r="AA770" s="4">
        <v>3951</v>
      </c>
      <c r="AB770" s="4"/>
      <c r="AC770" s="4">
        <v>832783</v>
      </c>
      <c r="AD770" s="4">
        <v>836846</v>
      </c>
      <c r="AE770" s="18">
        <v>584705</v>
      </c>
      <c r="AH770" s="24">
        <f t="shared" si="26"/>
        <v>9.1628896919181616E-6</v>
      </c>
      <c r="AI770" s="24"/>
      <c r="AJ770" s="24"/>
      <c r="AK770" s="24">
        <f t="shared" si="27"/>
        <v>6.7572536578274518E-3</v>
      </c>
    </row>
    <row r="771" spans="23:37" ht="15" customHeight="1" x14ac:dyDescent="0.25">
      <c r="W771" s="34" t="s">
        <v>1729</v>
      </c>
      <c r="X771" s="31" t="s">
        <v>1730</v>
      </c>
      <c r="Y771" s="3">
        <v>1156</v>
      </c>
      <c r="Z771" s="3">
        <v>1883</v>
      </c>
      <c r="AA771" s="3">
        <v>3909</v>
      </c>
      <c r="AB771" s="3"/>
      <c r="AC771" s="3">
        <v>237133</v>
      </c>
      <c r="AD771" s="3">
        <v>221370</v>
      </c>
      <c r="AE771" s="26">
        <v>131403</v>
      </c>
      <c r="AH771" s="24">
        <f t="shared" si="26"/>
        <v>9.0654861568484162E-6</v>
      </c>
      <c r="AI771" s="24"/>
      <c r="AJ771" s="24"/>
      <c r="AK771" s="24">
        <f t="shared" si="27"/>
        <v>2.9748179265313576E-2</v>
      </c>
    </row>
    <row r="772" spans="23:37" ht="15" customHeight="1" x14ac:dyDescent="0.25">
      <c r="W772" s="33" t="s">
        <v>1731</v>
      </c>
      <c r="X772" s="30" t="s">
        <v>1732</v>
      </c>
      <c r="Y772" s="4">
        <v>3970</v>
      </c>
      <c r="Z772" s="4">
        <v>4746</v>
      </c>
      <c r="AA772" s="4">
        <v>3904</v>
      </c>
      <c r="AB772" s="4"/>
      <c r="AC772" s="4">
        <v>142516</v>
      </c>
      <c r="AD772" s="4">
        <v>154993</v>
      </c>
      <c r="AE772" s="18">
        <v>148246</v>
      </c>
      <c r="AH772" s="24">
        <f t="shared" si="26"/>
        <v>9.0538904979115425E-6</v>
      </c>
      <c r="AI772" s="24"/>
      <c r="AJ772" s="24"/>
      <c r="AK772" s="24">
        <f t="shared" si="27"/>
        <v>2.6334605992741796E-2</v>
      </c>
    </row>
    <row r="773" spans="23:37" ht="15" customHeight="1" x14ac:dyDescent="0.25">
      <c r="W773" s="34" t="s">
        <v>1733</v>
      </c>
      <c r="X773" s="31" t="s">
        <v>1734</v>
      </c>
      <c r="Y773" s="3">
        <v>4326</v>
      </c>
      <c r="Z773" s="3">
        <v>3681</v>
      </c>
      <c r="AA773" s="3">
        <v>3891</v>
      </c>
      <c r="AB773" s="3"/>
      <c r="AC773" s="3">
        <v>54275</v>
      </c>
      <c r="AD773" s="3">
        <v>63204</v>
      </c>
      <c r="AE773" s="26">
        <v>63022</v>
      </c>
      <c r="AH773" s="24">
        <f t="shared" si="26"/>
        <v>9.0237417846756676E-6</v>
      </c>
      <c r="AI773" s="24"/>
      <c r="AJ773" s="24"/>
      <c r="AK773" s="24">
        <f t="shared" si="27"/>
        <v>6.1740344641553743E-2</v>
      </c>
    </row>
    <row r="774" spans="23:37" ht="15" customHeight="1" x14ac:dyDescent="0.25">
      <c r="W774" s="33" t="s">
        <v>1735</v>
      </c>
      <c r="X774" s="30" t="s">
        <v>1736</v>
      </c>
      <c r="Y774" s="4">
        <v>1247</v>
      </c>
      <c r="Z774" s="4">
        <v>1006</v>
      </c>
      <c r="AA774" s="4">
        <v>3838</v>
      </c>
      <c r="AB774" s="4"/>
      <c r="AC774" s="4">
        <v>76928</v>
      </c>
      <c r="AD774" s="4">
        <v>80236</v>
      </c>
      <c r="AE774" s="18">
        <v>88054</v>
      </c>
      <c r="AH774" s="24">
        <f t="shared" ref="AH774:AH837" si="28">+AA774/$AA$4</f>
        <v>8.9008277999448002E-6</v>
      </c>
      <c r="AI774" s="24"/>
      <c r="AJ774" s="24"/>
      <c r="AK774" s="24">
        <f t="shared" ref="AK774:AK837" si="29">+AA774/AE774</f>
        <v>4.3586889863038589E-2</v>
      </c>
    </row>
    <row r="775" spans="23:37" ht="15" customHeight="1" x14ac:dyDescent="0.25">
      <c r="W775" s="34" t="s">
        <v>1737</v>
      </c>
      <c r="X775" s="31" t="s">
        <v>1738</v>
      </c>
      <c r="Y775" s="3">
        <v>3436</v>
      </c>
      <c r="Z775" s="3">
        <v>4657</v>
      </c>
      <c r="AA775" s="3">
        <v>3821</v>
      </c>
      <c r="AB775" s="3"/>
      <c r="AC775" s="3">
        <v>10976</v>
      </c>
      <c r="AD775" s="3">
        <v>9891</v>
      </c>
      <c r="AE775" s="26">
        <v>19175</v>
      </c>
      <c r="AH775" s="24">
        <f t="shared" si="28"/>
        <v>8.8614025595594263E-6</v>
      </c>
      <c r="AI775" s="24"/>
      <c r="AJ775" s="24"/>
      <c r="AK775" s="24">
        <f t="shared" si="29"/>
        <v>0.19926988265971315</v>
      </c>
    </row>
    <row r="776" spans="23:37" ht="15" customHeight="1" x14ac:dyDescent="0.25">
      <c r="W776" s="33" t="s">
        <v>1739</v>
      </c>
      <c r="X776" s="30" t="s">
        <v>1740</v>
      </c>
      <c r="Y776" s="4">
        <v>2166</v>
      </c>
      <c r="Z776" s="4">
        <v>2671</v>
      </c>
      <c r="AA776" s="4">
        <v>3790</v>
      </c>
      <c r="AB776" s="4"/>
      <c r="AC776" s="4">
        <v>226639</v>
      </c>
      <c r="AD776" s="4">
        <v>176700</v>
      </c>
      <c r="AE776" s="18">
        <v>180308</v>
      </c>
      <c r="AH776" s="24">
        <f t="shared" si="28"/>
        <v>8.7895094741508046E-6</v>
      </c>
      <c r="AI776" s="24"/>
      <c r="AJ776" s="24"/>
      <c r="AK776" s="24">
        <f t="shared" si="29"/>
        <v>2.1019588703773542E-2</v>
      </c>
    </row>
    <row r="777" spans="23:37" ht="15" customHeight="1" x14ac:dyDescent="0.25">
      <c r="W777" s="34" t="s">
        <v>1741</v>
      </c>
      <c r="X777" s="31" t="s">
        <v>1742</v>
      </c>
      <c r="Y777" s="3">
        <v>0</v>
      </c>
      <c r="Z777" s="3">
        <v>252</v>
      </c>
      <c r="AA777" s="3">
        <v>3777</v>
      </c>
      <c r="AB777" s="3"/>
      <c r="AC777" s="3">
        <v>0</v>
      </c>
      <c r="AD777" s="3">
        <v>385309</v>
      </c>
      <c r="AE777" s="26">
        <v>454021</v>
      </c>
      <c r="AH777" s="24">
        <f t="shared" si="28"/>
        <v>8.7593607609149314E-6</v>
      </c>
      <c r="AI777" s="24"/>
      <c r="AJ777" s="24"/>
      <c r="AK777" s="24">
        <f t="shared" si="29"/>
        <v>8.318998460423636E-3</v>
      </c>
    </row>
    <row r="778" spans="23:37" ht="15" customHeight="1" x14ac:dyDescent="0.25">
      <c r="W778" s="33" t="s">
        <v>1743</v>
      </c>
      <c r="X778" s="30" t="s">
        <v>1744</v>
      </c>
      <c r="Y778" s="4">
        <v>4473</v>
      </c>
      <c r="Z778" s="4">
        <v>4229</v>
      </c>
      <c r="AA778" s="4">
        <v>3769</v>
      </c>
      <c r="AB778" s="4"/>
      <c r="AC778" s="4">
        <v>49621</v>
      </c>
      <c r="AD778" s="4">
        <v>49650</v>
      </c>
      <c r="AE778" s="18">
        <v>37315</v>
      </c>
      <c r="AH778" s="24">
        <f t="shared" si="28"/>
        <v>8.7408077066159319E-6</v>
      </c>
      <c r="AI778" s="24"/>
      <c r="AJ778" s="24"/>
      <c r="AK778" s="24">
        <f t="shared" si="29"/>
        <v>0.10100495779177275</v>
      </c>
    </row>
    <row r="779" spans="23:37" ht="15" customHeight="1" x14ac:dyDescent="0.25">
      <c r="W779" s="34" t="s">
        <v>1745</v>
      </c>
      <c r="X779" s="31" t="s">
        <v>1746</v>
      </c>
      <c r="Y779" s="3">
        <v>4457</v>
      </c>
      <c r="Z779" s="3">
        <v>3209</v>
      </c>
      <c r="AA779" s="3">
        <v>3757</v>
      </c>
      <c r="AB779" s="3"/>
      <c r="AC779" s="3">
        <v>10836502</v>
      </c>
      <c r="AD779" s="3">
        <v>3665712</v>
      </c>
      <c r="AE779" s="26">
        <v>2297847</v>
      </c>
      <c r="AH779" s="24">
        <f t="shared" si="28"/>
        <v>8.7129781251674334E-6</v>
      </c>
      <c r="AI779" s="24"/>
      <c r="AJ779" s="24"/>
      <c r="AK779" s="24">
        <f t="shared" si="29"/>
        <v>1.6350087712541349E-3</v>
      </c>
    </row>
    <row r="780" spans="23:37" ht="15" customHeight="1" x14ac:dyDescent="0.25">
      <c r="W780" s="33" t="s">
        <v>1747</v>
      </c>
      <c r="X780" s="30" t="s">
        <v>1748</v>
      </c>
      <c r="Y780" s="4">
        <v>4586</v>
      </c>
      <c r="Z780" s="4">
        <v>5580</v>
      </c>
      <c r="AA780" s="4">
        <v>3750</v>
      </c>
      <c r="AB780" s="4"/>
      <c r="AC780" s="4">
        <v>554520</v>
      </c>
      <c r="AD780" s="4">
        <v>581148</v>
      </c>
      <c r="AE780" s="18">
        <v>406191</v>
      </c>
      <c r="AH780" s="24">
        <f t="shared" si="28"/>
        <v>8.6967442026558103E-6</v>
      </c>
      <c r="AI780" s="24"/>
      <c r="AJ780" s="24"/>
      <c r="AK780" s="24">
        <f t="shared" si="29"/>
        <v>9.2321100172086529E-3</v>
      </c>
    </row>
    <row r="781" spans="23:37" ht="15" customHeight="1" x14ac:dyDescent="0.25">
      <c r="W781" s="34" t="s">
        <v>1749</v>
      </c>
      <c r="X781" s="31" t="s">
        <v>1750</v>
      </c>
      <c r="Y781" s="3">
        <v>180</v>
      </c>
      <c r="Z781" s="3">
        <v>2355</v>
      </c>
      <c r="AA781" s="3">
        <v>3735</v>
      </c>
      <c r="AB781" s="3"/>
      <c r="AC781" s="3">
        <v>389572</v>
      </c>
      <c r="AD781" s="3">
        <v>462816</v>
      </c>
      <c r="AE781" s="26">
        <v>296894</v>
      </c>
      <c r="AH781" s="24">
        <f t="shared" si="28"/>
        <v>8.661957225845186E-6</v>
      </c>
      <c r="AI781" s="24"/>
      <c r="AJ781" s="24"/>
      <c r="AK781" s="24">
        <f t="shared" si="29"/>
        <v>1.258024749573922E-2</v>
      </c>
    </row>
    <row r="782" spans="23:37" ht="15" customHeight="1" x14ac:dyDescent="0.25">
      <c r="W782" s="33" t="s">
        <v>1751</v>
      </c>
      <c r="X782" s="30" t="s">
        <v>1752</v>
      </c>
      <c r="Y782" s="4">
        <v>3055</v>
      </c>
      <c r="Z782" s="4">
        <v>4248</v>
      </c>
      <c r="AA782" s="4">
        <v>3708</v>
      </c>
      <c r="AB782" s="4"/>
      <c r="AC782" s="4">
        <v>324864</v>
      </c>
      <c r="AD782" s="4">
        <v>342312</v>
      </c>
      <c r="AE782" s="18">
        <v>373002</v>
      </c>
      <c r="AH782" s="24">
        <f t="shared" si="28"/>
        <v>8.5993406675860649E-6</v>
      </c>
      <c r="AI782" s="24"/>
      <c r="AJ782" s="24"/>
      <c r="AK782" s="24">
        <f t="shared" si="29"/>
        <v>9.9409654639921498E-3</v>
      </c>
    </row>
    <row r="783" spans="23:37" ht="15" customHeight="1" x14ac:dyDescent="0.25">
      <c r="W783" s="34" t="s">
        <v>1753</v>
      </c>
      <c r="X783" s="31" t="s">
        <v>1754</v>
      </c>
      <c r="Y783" s="3">
        <v>3518</v>
      </c>
      <c r="Z783" s="3">
        <v>10444</v>
      </c>
      <c r="AA783" s="3">
        <v>3690</v>
      </c>
      <c r="AB783" s="3"/>
      <c r="AC783" s="3">
        <v>126916</v>
      </c>
      <c r="AD783" s="3">
        <v>140032</v>
      </c>
      <c r="AE783" s="26">
        <v>125699</v>
      </c>
      <c r="AH783" s="24">
        <f t="shared" si="28"/>
        <v>8.5575962954133163E-6</v>
      </c>
      <c r="AI783" s="24"/>
      <c r="AJ783" s="24"/>
      <c r="AK783" s="24">
        <f t="shared" si="29"/>
        <v>2.9355842130804541E-2</v>
      </c>
    </row>
    <row r="784" spans="23:37" ht="15" customHeight="1" x14ac:dyDescent="0.25">
      <c r="W784" s="33" t="s">
        <v>1755</v>
      </c>
      <c r="X784" s="30" t="s">
        <v>1756</v>
      </c>
      <c r="Y784" s="4">
        <v>2847</v>
      </c>
      <c r="Z784" s="4">
        <v>2845</v>
      </c>
      <c r="AA784" s="4">
        <v>3685</v>
      </c>
      <c r="AB784" s="4"/>
      <c r="AC784" s="4">
        <v>305689</v>
      </c>
      <c r="AD784" s="4">
        <v>372771</v>
      </c>
      <c r="AE784" s="18">
        <v>324338</v>
      </c>
      <c r="AH784" s="24">
        <f t="shared" si="28"/>
        <v>8.5460006364764427E-6</v>
      </c>
      <c r="AI784" s="24"/>
      <c r="AJ784" s="24"/>
      <c r="AK784" s="24">
        <f t="shared" si="29"/>
        <v>1.1361604252354026E-2</v>
      </c>
    </row>
    <row r="785" spans="23:37" ht="15" customHeight="1" x14ac:dyDescent="0.25">
      <c r="W785" s="34" t="s">
        <v>1757</v>
      </c>
      <c r="X785" s="31" t="s">
        <v>1758</v>
      </c>
      <c r="Y785" s="3">
        <v>2960</v>
      </c>
      <c r="Z785" s="3">
        <v>3478</v>
      </c>
      <c r="AA785" s="3">
        <v>3596</v>
      </c>
      <c r="AB785" s="3"/>
      <c r="AC785" s="3">
        <v>2244283</v>
      </c>
      <c r="AD785" s="3">
        <v>3386997</v>
      </c>
      <c r="AE785" s="26">
        <v>3018790</v>
      </c>
      <c r="AH785" s="24">
        <f t="shared" si="28"/>
        <v>8.3395979074000781E-6</v>
      </c>
      <c r="AI785" s="24"/>
      <c r="AJ785" s="24"/>
      <c r="AK785" s="24">
        <f t="shared" si="29"/>
        <v>1.1912057479983701E-3</v>
      </c>
    </row>
    <row r="786" spans="23:37" ht="15" customHeight="1" x14ac:dyDescent="0.25">
      <c r="W786" s="33" t="s">
        <v>1759</v>
      </c>
      <c r="X786" s="30" t="s">
        <v>1760</v>
      </c>
      <c r="Y786" s="4">
        <v>2621</v>
      </c>
      <c r="Z786" s="4">
        <v>3183</v>
      </c>
      <c r="AA786" s="4">
        <v>3586</v>
      </c>
      <c r="AB786" s="4"/>
      <c r="AC786" s="4">
        <v>514097</v>
      </c>
      <c r="AD786" s="4">
        <v>440985</v>
      </c>
      <c r="AE786" s="18">
        <v>326829</v>
      </c>
      <c r="AH786" s="24">
        <f t="shared" si="28"/>
        <v>8.3164065895263291E-6</v>
      </c>
      <c r="AI786" s="24"/>
      <c r="AJ786" s="24"/>
      <c r="AK786" s="24">
        <f t="shared" si="29"/>
        <v>1.0972098559185385E-2</v>
      </c>
    </row>
    <row r="787" spans="23:37" ht="15" customHeight="1" x14ac:dyDescent="0.25">
      <c r="W787" s="34" t="s">
        <v>1761</v>
      </c>
      <c r="X787" s="31" t="s">
        <v>1762</v>
      </c>
      <c r="Y787" s="3">
        <v>6661</v>
      </c>
      <c r="Z787" s="3">
        <v>4450</v>
      </c>
      <c r="AA787" s="3">
        <v>3564</v>
      </c>
      <c r="AB787" s="3"/>
      <c r="AC787" s="3">
        <v>13597</v>
      </c>
      <c r="AD787" s="3">
        <v>15111</v>
      </c>
      <c r="AE787" s="26">
        <v>17316</v>
      </c>
      <c r="AH787" s="24">
        <f t="shared" si="28"/>
        <v>8.2653856902040816E-6</v>
      </c>
      <c r="AI787" s="24"/>
      <c r="AJ787" s="24"/>
      <c r="AK787" s="24">
        <f t="shared" si="29"/>
        <v>0.20582120582120583</v>
      </c>
    </row>
    <row r="788" spans="23:37" ht="15" customHeight="1" x14ac:dyDescent="0.25">
      <c r="W788" s="33" t="s">
        <v>1763</v>
      </c>
      <c r="X788" s="30" t="s">
        <v>1764</v>
      </c>
      <c r="Y788" s="4">
        <v>4040</v>
      </c>
      <c r="Z788" s="4">
        <v>4467</v>
      </c>
      <c r="AA788" s="4">
        <v>3535</v>
      </c>
      <c r="AB788" s="4"/>
      <c r="AC788" s="4">
        <v>812892</v>
      </c>
      <c r="AD788" s="4">
        <v>865636</v>
      </c>
      <c r="AE788" s="18">
        <v>848671</v>
      </c>
      <c r="AH788" s="24">
        <f t="shared" si="28"/>
        <v>8.1981308683702094E-6</v>
      </c>
      <c r="AI788" s="24"/>
      <c r="AJ788" s="24"/>
      <c r="AK788" s="24">
        <f t="shared" si="29"/>
        <v>4.1653361549999941E-3</v>
      </c>
    </row>
    <row r="789" spans="23:37" ht="15" customHeight="1" x14ac:dyDescent="0.25">
      <c r="W789" s="34" t="s">
        <v>1765</v>
      </c>
      <c r="X789" s="31" t="s">
        <v>1766</v>
      </c>
      <c r="Y789" s="3">
        <v>1976</v>
      </c>
      <c r="Z789" s="3">
        <v>2575</v>
      </c>
      <c r="AA789" s="3">
        <v>3459</v>
      </c>
      <c r="AB789" s="3"/>
      <c r="AC789" s="3">
        <v>67011</v>
      </c>
      <c r="AD789" s="3">
        <v>98267</v>
      </c>
      <c r="AE789" s="26">
        <v>76555</v>
      </c>
      <c r="AH789" s="24">
        <f t="shared" si="28"/>
        <v>8.0218768525297197E-6</v>
      </c>
      <c r="AI789" s="24"/>
      <c r="AJ789" s="24"/>
      <c r="AK789" s="24">
        <f t="shared" si="29"/>
        <v>4.5183201619750507E-2</v>
      </c>
    </row>
    <row r="790" spans="23:37" ht="15" customHeight="1" x14ac:dyDescent="0.25">
      <c r="W790" s="33" t="s">
        <v>1767</v>
      </c>
      <c r="X790" s="30" t="s">
        <v>1768</v>
      </c>
      <c r="Y790" s="4">
        <v>3401</v>
      </c>
      <c r="Z790" s="4">
        <v>2902</v>
      </c>
      <c r="AA790" s="4">
        <v>3441</v>
      </c>
      <c r="AB790" s="4"/>
      <c r="AC790" s="4">
        <v>406379</v>
      </c>
      <c r="AD790" s="4">
        <v>419787</v>
      </c>
      <c r="AE790" s="18">
        <v>362709</v>
      </c>
      <c r="AH790" s="24">
        <f t="shared" si="28"/>
        <v>7.9801324803569712E-6</v>
      </c>
      <c r="AI790" s="24"/>
      <c r="AJ790" s="24"/>
      <c r="AK790" s="24">
        <f t="shared" si="29"/>
        <v>9.4869440791378219E-3</v>
      </c>
    </row>
    <row r="791" spans="23:37" ht="15" customHeight="1" x14ac:dyDescent="0.25">
      <c r="W791" s="34" t="s">
        <v>1769</v>
      </c>
      <c r="X791" s="31" t="s">
        <v>1770</v>
      </c>
      <c r="Y791" s="3">
        <v>4366</v>
      </c>
      <c r="Z791" s="3">
        <v>3442</v>
      </c>
      <c r="AA791" s="3">
        <v>3421</v>
      </c>
      <c r="AB791" s="3"/>
      <c r="AC791" s="3">
        <v>195469</v>
      </c>
      <c r="AD791" s="3">
        <v>201859</v>
      </c>
      <c r="AE791" s="26">
        <v>142427</v>
      </c>
      <c r="AH791" s="24">
        <f t="shared" si="28"/>
        <v>7.9337498446094732E-6</v>
      </c>
      <c r="AI791" s="24"/>
      <c r="AJ791" s="24"/>
      <c r="AK791" s="24">
        <f t="shared" si="29"/>
        <v>2.4019322179081214E-2</v>
      </c>
    </row>
    <row r="792" spans="23:37" ht="15" customHeight="1" x14ac:dyDescent="0.25">
      <c r="W792" s="33" t="s">
        <v>1771</v>
      </c>
      <c r="X792" s="30" t="s">
        <v>1772</v>
      </c>
      <c r="Y792" s="4">
        <v>3432</v>
      </c>
      <c r="Z792" s="4">
        <v>5871</v>
      </c>
      <c r="AA792" s="4">
        <v>3399</v>
      </c>
      <c r="AB792" s="4"/>
      <c r="AC792" s="4">
        <v>35944</v>
      </c>
      <c r="AD792" s="4">
        <v>29414</v>
      </c>
      <c r="AE792" s="18">
        <v>21517</v>
      </c>
      <c r="AH792" s="24">
        <f t="shared" si="28"/>
        <v>7.8827289452872257E-6</v>
      </c>
      <c r="AI792" s="24"/>
      <c r="AJ792" s="24"/>
      <c r="AK792" s="24">
        <f t="shared" si="29"/>
        <v>0.15796811823209556</v>
      </c>
    </row>
    <row r="793" spans="23:37" ht="15" customHeight="1" x14ac:dyDescent="0.25">
      <c r="W793" s="34" t="s">
        <v>1773</v>
      </c>
      <c r="X793" s="31" t="s">
        <v>1774</v>
      </c>
      <c r="Y793" s="3">
        <v>3516</v>
      </c>
      <c r="Z793" s="3">
        <v>1901</v>
      </c>
      <c r="AA793" s="3">
        <v>3360</v>
      </c>
      <c r="AB793" s="3"/>
      <c r="AC793" s="3">
        <v>3034071</v>
      </c>
      <c r="AD793" s="3">
        <v>2572736</v>
      </c>
      <c r="AE793" s="26">
        <v>1738223</v>
      </c>
      <c r="AH793" s="24">
        <f t="shared" si="28"/>
        <v>7.7922828055796061E-6</v>
      </c>
      <c r="AI793" s="24"/>
      <c r="AJ793" s="24"/>
      <c r="AK793" s="24">
        <f t="shared" si="29"/>
        <v>1.9330085955599483E-3</v>
      </c>
    </row>
    <row r="794" spans="23:37" ht="15" customHeight="1" x14ac:dyDescent="0.25">
      <c r="W794" s="33" t="s">
        <v>1775</v>
      </c>
      <c r="X794" s="30" t="s">
        <v>1776</v>
      </c>
      <c r="Y794" s="4">
        <v>2957</v>
      </c>
      <c r="Z794" s="4">
        <v>3521</v>
      </c>
      <c r="AA794" s="4">
        <v>3342</v>
      </c>
      <c r="AB794" s="4"/>
      <c r="AC794" s="4">
        <v>536111</v>
      </c>
      <c r="AD794" s="4">
        <v>574100</v>
      </c>
      <c r="AE794" s="18">
        <v>378708</v>
      </c>
      <c r="AH794" s="24">
        <f t="shared" si="28"/>
        <v>7.7505384334068576E-6</v>
      </c>
      <c r="AI794" s="24"/>
      <c r="AJ794" s="24"/>
      <c r="AK794" s="24">
        <f t="shared" si="29"/>
        <v>8.8247409613739346E-3</v>
      </c>
    </row>
    <row r="795" spans="23:37" ht="15" customHeight="1" x14ac:dyDescent="0.25">
      <c r="W795" s="34" t="s">
        <v>1777</v>
      </c>
      <c r="X795" s="31" t="s">
        <v>1778</v>
      </c>
      <c r="Y795" s="3">
        <v>2252</v>
      </c>
      <c r="Z795" s="3">
        <v>2750</v>
      </c>
      <c r="AA795" s="3">
        <v>3288</v>
      </c>
      <c r="AB795" s="3"/>
      <c r="AC795" s="3">
        <v>180858</v>
      </c>
      <c r="AD795" s="3">
        <v>216211</v>
      </c>
      <c r="AE795" s="26">
        <v>188624</v>
      </c>
      <c r="AH795" s="24">
        <f t="shared" si="28"/>
        <v>7.6253053168886145E-6</v>
      </c>
      <c r="AI795" s="24"/>
      <c r="AJ795" s="24"/>
      <c r="AK795" s="24">
        <f t="shared" si="29"/>
        <v>1.7431503944354908E-2</v>
      </c>
    </row>
    <row r="796" spans="23:37" ht="15" customHeight="1" x14ac:dyDescent="0.25">
      <c r="W796" s="33" t="s">
        <v>1779</v>
      </c>
      <c r="X796" s="30" t="s">
        <v>1780</v>
      </c>
      <c r="Y796" s="4">
        <v>4175</v>
      </c>
      <c r="Z796" s="4">
        <v>4273</v>
      </c>
      <c r="AA796" s="4">
        <v>3233</v>
      </c>
      <c r="AB796" s="4"/>
      <c r="AC796" s="4">
        <v>42115</v>
      </c>
      <c r="AD796" s="4">
        <v>46746</v>
      </c>
      <c r="AE796" s="18">
        <v>38916</v>
      </c>
      <c r="AH796" s="24">
        <f t="shared" si="28"/>
        <v>7.4977530685829959E-6</v>
      </c>
      <c r="AI796" s="24"/>
      <c r="AJ796" s="24"/>
      <c r="AK796" s="24">
        <f t="shared" si="29"/>
        <v>8.3076369616610135E-2</v>
      </c>
    </row>
    <row r="797" spans="23:37" ht="15" customHeight="1" x14ac:dyDescent="0.25">
      <c r="W797" s="34" t="s">
        <v>1781</v>
      </c>
      <c r="X797" s="31" t="s">
        <v>1782</v>
      </c>
      <c r="Y797" s="3">
        <v>5198</v>
      </c>
      <c r="Z797" s="3">
        <v>4863</v>
      </c>
      <c r="AA797" s="3">
        <v>3155</v>
      </c>
      <c r="AB797" s="3"/>
      <c r="AC797" s="3">
        <v>235371</v>
      </c>
      <c r="AD797" s="3">
        <v>262944</v>
      </c>
      <c r="AE797" s="26">
        <v>182537</v>
      </c>
      <c r="AH797" s="24">
        <f t="shared" si="28"/>
        <v>7.316860789167755E-6</v>
      </c>
      <c r="AI797" s="24"/>
      <c r="AJ797" s="24"/>
      <c r="AK797" s="24">
        <f t="shared" si="29"/>
        <v>1.7284167045585278E-2</v>
      </c>
    </row>
    <row r="798" spans="23:37" ht="15" customHeight="1" x14ac:dyDescent="0.25">
      <c r="W798" s="33" t="s">
        <v>1783</v>
      </c>
      <c r="X798" s="30" t="s">
        <v>1784</v>
      </c>
      <c r="Y798" s="4">
        <v>857</v>
      </c>
      <c r="Z798" s="4">
        <v>1305</v>
      </c>
      <c r="AA798" s="4">
        <v>3141</v>
      </c>
      <c r="AB798" s="4"/>
      <c r="AC798" s="4">
        <v>120108</v>
      </c>
      <c r="AD798" s="4">
        <v>138310</v>
      </c>
      <c r="AE798" s="18">
        <v>139786</v>
      </c>
      <c r="AH798" s="24">
        <f t="shared" si="28"/>
        <v>7.2843929441445063E-6</v>
      </c>
      <c r="AI798" s="24"/>
      <c r="AJ798" s="24"/>
      <c r="AK798" s="24">
        <f t="shared" si="29"/>
        <v>2.2470061379537293E-2</v>
      </c>
    </row>
    <row r="799" spans="23:37" ht="15" customHeight="1" x14ac:dyDescent="0.25">
      <c r="W799" s="34" t="s">
        <v>1785</v>
      </c>
      <c r="X799" s="31" t="s">
        <v>1786</v>
      </c>
      <c r="Y799" s="3">
        <v>3497</v>
      </c>
      <c r="Z799" s="3">
        <v>6405</v>
      </c>
      <c r="AA799" s="3">
        <v>3111</v>
      </c>
      <c r="AB799" s="3"/>
      <c r="AC799" s="3">
        <v>985407</v>
      </c>
      <c r="AD799" s="3">
        <v>1201074</v>
      </c>
      <c r="AE799" s="26">
        <v>1212258</v>
      </c>
      <c r="AH799" s="24">
        <f t="shared" si="28"/>
        <v>7.2148189905232601E-6</v>
      </c>
      <c r="AI799" s="24"/>
      <c r="AJ799" s="24"/>
      <c r="AK799" s="24">
        <f t="shared" si="29"/>
        <v>2.5662853946932089E-3</v>
      </c>
    </row>
    <row r="800" spans="23:37" ht="15" customHeight="1" x14ac:dyDescent="0.25">
      <c r="W800" s="33" t="s">
        <v>1787</v>
      </c>
      <c r="X800" s="30" t="s">
        <v>1788</v>
      </c>
      <c r="Y800" s="4">
        <v>3367</v>
      </c>
      <c r="Z800" s="4">
        <v>3193</v>
      </c>
      <c r="AA800" s="4">
        <v>3099</v>
      </c>
      <c r="AB800" s="4"/>
      <c r="AC800" s="4">
        <v>56518</v>
      </c>
      <c r="AD800" s="4">
        <v>63126</v>
      </c>
      <c r="AE800" s="18">
        <v>45080</v>
      </c>
      <c r="AH800" s="24">
        <f t="shared" si="28"/>
        <v>7.1869894090747617E-6</v>
      </c>
      <c r="AI800" s="24"/>
      <c r="AJ800" s="24"/>
      <c r="AK800" s="24">
        <f t="shared" si="29"/>
        <v>6.8744454303460517E-2</v>
      </c>
    </row>
    <row r="801" spans="23:37" ht="15" customHeight="1" x14ac:dyDescent="0.25">
      <c r="W801" s="34" t="s">
        <v>1789</v>
      </c>
      <c r="X801" s="31" t="s">
        <v>1790</v>
      </c>
      <c r="Y801" s="3">
        <v>2280</v>
      </c>
      <c r="Z801" s="3">
        <v>3723</v>
      </c>
      <c r="AA801" s="3">
        <v>3084</v>
      </c>
      <c r="AB801" s="3"/>
      <c r="AC801" s="3">
        <v>14348</v>
      </c>
      <c r="AD801" s="3">
        <v>16100</v>
      </c>
      <c r="AE801" s="26">
        <v>13685</v>
      </c>
      <c r="AH801" s="24">
        <f t="shared" si="28"/>
        <v>7.1522024322641382E-6</v>
      </c>
      <c r="AI801" s="24"/>
      <c r="AJ801" s="24"/>
      <c r="AK801" s="24">
        <f t="shared" si="29"/>
        <v>0.22535622944830105</v>
      </c>
    </row>
    <row r="802" spans="23:37" ht="15" customHeight="1" x14ac:dyDescent="0.25">
      <c r="W802" s="33" t="s">
        <v>1791</v>
      </c>
      <c r="X802" s="30" t="s">
        <v>1792</v>
      </c>
      <c r="Y802" s="4">
        <v>3247</v>
      </c>
      <c r="Z802" s="4">
        <v>2851</v>
      </c>
      <c r="AA802" s="4">
        <v>3083</v>
      </c>
      <c r="AB802" s="4"/>
      <c r="AC802" s="4">
        <v>3142311</v>
      </c>
      <c r="AD802" s="4">
        <v>3183651</v>
      </c>
      <c r="AE802" s="18">
        <v>2257341</v>
      </c>
      <c r="AH802" s="24">
        <f t="shared" si="28"/>
        <v>7.1498833004767634E-6</v>
      </c>
      <c r="AI802" s="24"/>
      <c r="AJ802" s="24"/>
      <c r="AK802" s="24">
        <f t="shared" si="29"/>
        <v>1.3657661824243656E-3</v>
      </c>
    </row>
    <row r="803" spans="23:37" ht="15" customHeight="1" x14ac:dyDescent="0.25">
      <c r="W803" s="34" t="s">
        <v>1793</v>
      </c>
      <c r="X803" s="31" t="s">
        <v>1794</v>
      </c>
      <c r="Y803" s="3">
        <v>1298</v>
      </c>
      <c r="Z803" s="3">
        <v>1995</v>
      </c>
      <c r="AA803" s="3">
        <v>2935</v>
      </c>
      <c r="AB803" s="3"/>
      <c r="AC803" s="3">
        <v>1004565</v>
      </c>
      <c r="AD803" s="3">
        <v>1175467</v>
      </c>
      <c r="AE803" s="26">
        <v>954068</v>
      </c>
      <c r="AH803" s="24">
        <f t="shared" si="28"/>
        <v>6.8066517959452804E-6</v>
      </c>
      <c r="AI803" s="24"/>
      <c r="AJ803" s="24"/>
      <c r="AK803" s="24">
        <f t="shared" si="29"/>
        <v>3.0763006410444538E-3</v>
      </c>
    </row>
    <row r="804" spans="23:37" ht="15" customHeight="1" x14ac:dyDescent="0.25">
      <c r="W804" s="33" t="s">
        <v>1795</v>
      </c>
      <c r="X804" s="30" t="s">
        <v>1796</v>
      </c>
      <c r="Y804" s="4">
        <v>634</v>
      </c>
      <c r="Z804" s="4">
        <v>1454</v>
      </c>
      <c r="AA804" s="4">
        <v>2854</v>
      </c>
      <c r="AB804" s="4"/>
      <c r="AC804" s="4">
        <v>38699</v>
      </c>
      <c r="AD804" s="4">
        <v>42249</v>
      </c>
      <c r="AE804" s="18">
        <v>33567</v>
      </c>
      <c r="AH804" s="24">
        <f t="shared" si="28"/>
        <v>6.6188021211679154E-6</v>
      </c>
      <c r="AI804" s="24"/>
      <c r="AJ804" s="24"/>
      <c r="AK804" s="24">
        <f t="shared" si="29"/>
        <v>8.5023981886972327E-2</v>
      </c>
    </row>
    <row r="805" spans="23:37" ht="15" customHeight="1" x14ac:dyDescent="0.25">
      <c r="W805" s="34" t="s">
        <v>1797</v>
      </c>
      <c r="X805" s="31" t="s">
        <v>1798</v>
      </c>
      <c r="Y805" s="3">
        <v>1019</v>
      </c>
      <c r="Z805" s="3">
        <v>2048</v>
      </c>
      <c r="AA805" s="3">
        <v>2847</v>
      </c>
      <c r="AB805" s="3"/>
      <c r="AC805" s="3">
        <v>123384</v>
      </c>
      <c r="AD805" s="3">
        <v>105120</v>
      </c>
      <c r="AE805" s="26">
        <v>114064</v>
      </c>
      <c r="AH805" s="24">
        <f t="shared" si="28"/>
        <v>6.6025681986562906E-6</v>
      </c>
      <c r="AI805" s="24"/>
      <c r="AJ805" s="24"/>
      <c r="AK805" s="24">
        <f t="shared" si="29"/>
        <v>2.4959671763220649E-2</v>
      </c>
    </row>
    <row r="806" spans="23:37" ht="15" customHeight="1" x14ac:dyDescent="0.25">
      <c r="W806" s="33" t="s">
        <v>1799</v>
      </c>
      <c r="X806" s="30" t="s">
        <v>1800</v>
      </c>
      <c r="Y806" s="4">
        <v>1334</v>
      </c>
      <c r="Z806" s="4">
        <v>3284</v>
      </c>
      <c r="AA806" s="4">
        <v>2844</v>
      </c>
      <c r="AB806" s="4"/>
      <c r="AC806" s="4">
        <v>1346471</v>
      </c>
      <c r="AD806" s="4">
        <v>1901558</v>
      </c>
      <c r="AE806" s="18">
        <v>1592914</v>
      </c>
      <c r="AH806" s="24">
        <f t="shared" si="28"/>
        <v>6.5956108032941664E-6</v>
      </c>
      <c r="AI806" s="24"/>
      <c r="AJ806" s="24"/>
      <c r="AK806" s="24">
        <f t="shared" si="29"/>
        <v>1.7854071217906302E-3</v>
      </c>
    </row>
    <row r="807" spans="23:37" ht="15" customHeight="1" x14ac:dyDescent="0.25">
      <c r="W807" s="34" t="s">
        <v>1801</v>
      </c>
      <c r="X807" s="31" t="s">
        <v>1001</v>
      </c>
      <c r="Y807" s="3">
        <v>1112</v>
      </c>
      <c r="Z807" s="3">
        <v>1940</v>
      </c>
      <c r="AA807" s="3">
        <v>2836</v>
      </c>
      <c r="AB807" s="3"/>
      <c r="AC807" s="3">
        <v>819910</v>
      </c>
      <c r="AD807" s="3">
        <v>1009104</v>
      </c>
      <c r="AE807" s="26">
        <v>859774</v>
      </c>
      <c r="AH807" s="24">
        <f t="shared" si="28"/>
        <v>6.5770577489951669E-6</v>
      </c>
      <c r="AI807" s="24"/>
      <c r="AJ807" s="24"/>
      <c r="AK807" s="24">
        <f t="shared" si="29"/>
        <v>3.2985412445596168E-3</v>
      </c>
    </row>
    <row r="808" spans="23:37" ht="15" customHeight="1" x14ac:dyDescent="0.25">
      <c r="W808" s="33" t="s">
        <v>1802</v>
      </c>
      <c r="X808" s="30" t="s">
        <v>1803</v>
      </c>
      <c r="Y808" s="4">
        <v>2439</v>
      </c>
      <c r="Z808" s="4">
        <v>2874</v>
      </c>
      <c r="AA808" s="4">
        <v>2826</v>
      </c>
      <c r="AB808" s="4"/>
      <c r="AC808" s="4">
        <v>3239</v>
      </c>
      <c r="AD808" s="4">
        <v>2892</v>
      </c>
      <c r="AE808" s="18">
        <v>2850</v>
      </c>
      <c r="AH808" s="24">
        <f t="shared" si="28"/>
        <v>6.5538664311214187E-6</v>
      </c>
      <c r="AI808" s="24"/>
      <c r="AJ808" s="24"/>
      <c r="AK808" s="24">
        <f t="shared" si="29"/>
        <v>0.991578947368421</v>
      </c>
    </row>
    <row r="809" spans="23:37" ht="15" customHeight="1" x14ac:dyDescent="0.25">
      <c r="W809" s="34" t="s">
        <v>1804</v>
      </c>
      <c r="X809" s="31" t="s">
        <v>1805</v>
      </c>
      <c r="Y809" s="3">
        <v>1967</v>
      </c>
      <c r="Z809" s="3">
        <v>2373</v>
      </c>
      <c r="AA809" s="3">
        <v>2778</v>
      </c>
      <c r="AB809" s="3"/>
      <c r="AC809" s="3">
        <v>294242</v>
      </c>
      <c r="AD809" s="3">
        <v>367043</v>
      </c>
      <c r="AE809" s="26">
        <v>439580</v>
      </c>
      <c r="AH809" s="24">
        <f t="shared" si="28"/>
        <v>6.442548105327424E-6</v>
      </c>
      <c r="AI809" s="24"/>
      <c r="AJ809" s="24"/>
      <c r="AK809" s="24">
        <f t="shared" si="29"/>
        <v>6.3196687747395239E-3</v>
      </c>
    </row>
    <row r="810" spans="23:37" ht="15" customHeight="1" x14ac:dyDescent="0.25">
      <c r="W810" s="33" t="s">
        <v>1806</v>
      </c>
      <c r="X810" s="30" t="s">
        <v>1807</v>
      </c>
      <c r="Y810" s="4">
        <v>1013</v>
      </c>
      <c r="Z810" s="4">
        <v>1914</v>
      </c>
      <c r="AA810" s="4">
        <v>2776</v>
      </c>
      <c r="AB810" s="4"/>
      <c r="AC810" s="4">
        <v>12059</v>
      </c>
      <c r="AD810" s="4">
        <v>13268</v>
      </c>
      <c r="AE810" s="18">
        <v>15108</v>
      </c>
      <c r="AH810" s="24">
        <f t="shared" si="28"/>
        <v>6.4379098417526746E-6</v>
      </c>
      <c r="AI810" s="24"/>
      <c r="AJ810" s="24"/>
      <c r="AK810" s="24">
        <f t="shared" si="29"/>
        <v>0.18374371194069367</v>
      </c>
    </row>
    <row r="811" spans="23:37" ht="15" customHeight="1" x14ac:dyDescent="0.25">
      <c r="W811" s="34" t="s">
        <v>1808</v>
      </c>
      <c r="X811" s="31" t="s">
        <v>1809</v>
      </c>
      <c r="Y811" s="3">
        <v>12419</v>
      </c>
      <c r="Z811" s="3">
        <v>7228</v>
      </c>
      <c r="AA811" s="3">
        <v>2770</v>
      </c>
      <c r="AB811" s="3"/>
      <c r="AC811" s="3">
        <v>81173</v>
      </c>
      <c r="AD811" s="3">
        <v>102681</v>
      </c>
      <c r="AE811" s="26">
        <v>68240</v>
      </c>
      <c r="AH811" s="24">
        <f t="shared" si="28"/>
        <v>6.4239950510284245E-6</v>
      </c>
      <c r="AI811" s="24"/>
      <c r="AJ811" s="24"/>
      <c r="AK811" s="24">
        <f t="shared" si="29"/>
        <v>4.0592028135990624E-2</v>
      </c>
    </row>
    <row r="812" spans="23:37" ht="15" customHeight="1" x14ac:dyDescent="0.25">
      <c r="W812" s="33" t="s">
        <v>1810</v>
      </c>
      <c r="X812" s="30" t="s">
        <v>1811</v>
      </c>
      <c r="Y812" s="4">
        <v>10708</v>
      </c>
      <c r="Z812" s="4">
        <v>2279</v>
      </c>
      <c r="AA812" s="4">
        <v>2725</v>
      </c>
      <c r="AB812" s="4"/>
      <c r="AC812" s="4">
        <v>95995</v>
      </c>
      <c r="AD812" s="4">
        <v>110613</v>
      </c>
      <c r="AE812" s="18">
        <v>84142</v>
      </c>
      <c r="AH812" s="24">
        <f t="shared" si="28"/>
        <v>6.3196341205965548E-6</v>
      </c>
      <c r="AI812" s="24"/>
      <c r="AJ812" s="24"/>
      <c r="AK812" s="24">
        <f t="shared" si="29"/>
        <v>3.2385728886881703E-2</v>
      </c>
    </row>
    <row r="813" spans="23:37" ht="15" customHeight="1" x14ac:dyDescent="0.25">
      <c r="W813" s="34" t="s">
        <v>1812</v>
      </c>
      <c r="X813" s="31" t="s">
        <v>1813</v>
      </c>
      <c r="Y813" s="3">
        <v>2036</v>
      </c>
      <c r="Z813" s="3">
        <v>2620</v>
      </c>
      <c r="AA813" s="3">
        <v>2705</v>
      </c>
      <c r="AB813" s="3"/>
      <c r="AC813" s="3">
        <v>522860</v>
      </c>
      <c r="AD813" s="3">
        <v>877629</v>
      </c>
      <c r="AE813" s="26">
        <v>1188399</v>
      </c>
      <c r="AH813" s="24">
        <f t="shared" si="28"/>
        <v>6.2732514848490577E-6</v>
      </c>
      <c r="AI813" s="24"/>
      <c r="AJ813" s="24"/>
      <c r="AK813" s="24">
        <f t="shared" si="29"/>
        <v>2.2761715551763337E-3</v>
      </c>
    </row>
    <row r="814" spans="23:37" ht="15" customHeight="1" x14ac:dyDescent="0.25">
      <c r="W814" s="33" t="s">
        <v>1814</v>
      </c>
      <c r="X814" s="30" t="s">
        <v>1815</v>
      </c>
      <c r="Y814" s="4">
        <v>1533</v>
      </c>
      <c r="Z814" s="4">
        <v>2133</v>
      </c>
      <c r="AA814" s="4">
        <v>2690</v>
      </c>
      <c r="AB814" s="4"/>
      <c r="AC814" s="4">
        <v>46648</v>
      </c>
      <c r="AD814" s="4">
        <v>47563</v>
      </c>
      <c r="AE814" s="18">
        <v>39072</v>
      </c>
      <c r="AH814" s="24">
        <f t="shared" si="28"/>
        <v>6.2384645080384342E-6</v>
      </c>
      <c r="AI814" s="24"/>
      <c r="AJ814" s="24"/>
      <c r="AK814" s="24">
        <f t="shared" si="29"/>
        <v>6.8847256347256344E-2</v>
      </c>
    </row>
    <row r="815" spans="23:37" ht="15" customHeight="1" x14ac:dyDescent="0.25">
      <c r="W815" s="34" t="s">
        <v>1816</v>
      </c>
      <c r="X815" s="31" t="s">
        <v>1817</v>
      </c>
      <c r="Y815" s="3">
        <v>2415</v>
      </c>
      <c r="Z815" s="3">
        <v>1668</v>
      </c>
      <c r="AA815" s="3">
        <v>2685</v>
      </c>
      <c r="AB815" s="3"/>
      <c r="AC815" s="3">
        <v>443110</v>
      </c>
      <c r="AD815" s="3">
        <v>420066</v>
      </c>
      <c r="AE815" s="26">
        <v>427267</v>
      </c>
      <c r="AH815" s="24">
        <f t="shared" si="28"/>
        <v>6.2268688491015597E-6</v>
      </c>
      <c r="AI815" s="24"/>
      <c r="AJ815" s="24"/>
      <c r="AK815" s="24">
        <f t="shared" si="29"/>
        <v>6.2841267872314035E-3</v>
      </c>
    </row>
    <row r="816" spans="23:37" ht="15" customHeight="1" x14ac:dyDescent="0.25">
      <c r="W816" s="33" t="s">
        <v>1818</v>
      </c>
      <c r="X816" s="30" t="s">
        <v>1819</v>
      </c>
      <c r="Y816" s="4">
        <v>2582</v>
      </c>
      <c r="Z816" s="4">
        <v>2975</v>
      </c>
      <c r="AA816" s="4">
        <v>2668</v>
      </c>
      <c r="AB816" s="4"/>
      <c r="AC816" s="4">
        <v>2312707</v>
      </c>
      <c r="AD816" s="4">
        <v>2006730</v>
      </c>
      <c r="AE816" s="18">
        <v>1638782</v>
      </c>
      <c r="AH816" s="24">
        <f t="shared" si="28"/>
        <v>6.1874436087161867E-6</v>
      </c>
      <c r="AI816" s="24"/>
      <c r="AJ816" s="24"/>
      <c r="AK816" s="24">
        <f t="shared" si="29"/>
        <v>1.6280383846051518E-3</v>
      </c>
    </row>
    <row r="817" spans="23:37" ht="15" customHeight="1" x14ac:dyDescent="0.25">
      <c r="W817" s="34" t="s">
        <v>1820</v>
      </c>
      <c r="X817" s="31" t="s">
        <v>1821</v>
      </c>
      <c r="Y817" s="3">
        <v>2169</v>
      </c>
      <c r="Z817" s="3">
        <v>1596</v>
      </c>
      <c r="AA817" s="3">
        <v>2618</v>
      </c>
      <c r="AB817" s="3"/>
      <c r="AC817" s="3">
        <v>110944</v>
      </c>
      <c r="AD817" s="3">
        <v>113681</v>
      </c>
      <c r="AE817" s="26">
        <v>113921</v>
      </c>
      <c r="AH817" s="24">
        <f t="shared" si="28"/>
        <v>6.0714870193474426E-6</v>
      </c>
      <c r="AI817" s="24"/>
      <c r="AJ817" s="24"/>
      <c r="AK817" s="24">
        <f t="shared" si="29"/>
        <v>2.2980837597984569E-2</v>
      </c>
    </row>
    <row r="818" spans="23:37" ht="15" customHeight="1" x14ac:dyDescent="0.25">
      <c r="W818" s="33" t="s">
        <v>1822</v>
      </c>
      <c r="X818" s="30" t="s">
        <v>1823</v>
      </c>
      <c r="Y818" s="4">
        <v>5164</v>
      </c>
      <c r="Z818" s="4">
        <v>1879</v>
      </c>
      <c r="AA818" s="4">
        <v>2605</v>
      </c>
      <c r="AB818" s="4"/>
      <c r="AC818" s="4">
        <v>183338</v>
      </c>
      <c r="AD818" s="4">
        <v>224943</v>
      </c>
      <c r="AE818" s="18">
        <v>297424</v>
      </c>
      <c r="AH818" s="24">
        <f t="shared" si="28"/>
        <v>6.0413383061115694E-6</v>
      </c>
      <c r="AI818" s="24"/>
      <c r="AJ818" s="24"/>
      <c r="AK818" s="24">
        <f t="shared" si="29"/>
        <v>8.7585399967722855E-3</v>
      </c>
    </row>
    <row r="819" spans="23:37" ht="15" customHeight="1" x14ac:dyDescent="0.25">
      <c r="W819" s="34" t="s">
        <v>1824</v>
      </c>
      <c r="X819" s="31" t="s">
        <v>1825</v>
      </c>
      <c r="Y819" s="3">
        <v>8372</v>
      </c>
      <c r="Z819" s="3">
        <v>5029</v>
      </c>
      <c r="AA819" s="3">
        <v>2566</v>
      </c>
      <c r="AB819" s="3"/>
      <c r="AC819" s="3">
        <v>2938658</v>
      </c>
      <c r="AD819" s="3">
        <v>3043673</v>
      </c>
      <c r="AE819" s="26">
        <v>2705525</v>
      </c>
      <c r="AH819" s="24">
        <f t="shared" si="28"/>
        <v>5.950892166403949E-6</v>
      </c>
      <c r="AI819" s="24"/>
      <c r="AJ819" s="24"/>
      <c r="AK819" s="24">
        <f t="shared" si="29"/>
        <v>9.4842960238770665E-4</v>
      </c>
    </row>
    <row r="820" spans="23:37" ht="15" customHeight="1" x14ac:dyDescent="0.25">
      <c r="W820" s="33" t="s">
        <v>1826</v>
      </c>
      <c r="X820" s="30" t="s">
        <v>1827</v>
      </c>
      <c r="Y820" s="4">
        <v>6234</v>
      </c>
      <c r="Z820" s="4">
        <v>3347</v>
      </c>
      <c r="AA820" s="4">
        <v>2558</v>
      </c>
      <c r="AB820" s="4"/>
      <c r="AC820" s="4">
        <v>300365</v>
      </c>
      <c r="AD820" s="4">
        <v>339492</v>
      </c>
      <c r="AE820" s="18">
        <v>275978</v>
      </c>
      <c r="AH820" s="24">
        <f t="shared" si="28"/>
        <v>5.9323391121049494E-6</v>
      </c>
      <c r="AI820" s="24"/>
      <c r="AJ820" s="24"/>
      <c r="AK820" s="24">
        <f t="shared" si="29"/>
        <v>9.2688547637855192E-3</v>
      </c>
    </row>
    <row r="821" spans="23:37" ht="15" customHeight="1" x14ac:dyDescent="0.25">
      <c r="W821" s="34" t="s">
        <v>1828</v>
      </c>
      <c r="X821" s="31" t="s">
        <v>1829</v>
      </c>
      <c r="Y821" s="3">
        <v>4804</v>
      </c>
      <c r="Z821" s="3">
        <v>3287</v>
      </c>
      <c r="AA821" s="3">
        <v>2534</v>
      </c>
      <c r="AB821" s="3"/>
      <c r="AC821" s="3">
        <v>495318</v>
      </c>
      <c r="AD821" s="3">
        <v>623371</v>
      </c>
      <c r="AE821" s="26">
        <v>519961</v>
      </c>
      <c r="AH821" s="24">
        <f t="shared" si="28"/>
        <v>5.8766799492079525E-6</v>
      </c>
      <c r="AI821" s="24"/>
      <c r="AJ821" s="24"/>
      <c r="AK821" s="24">
        <f t="shared" si="29"/>
        <v>4.8734424312592674E-3</v>
      </c>
    </row>
    <row r="822" spans="23:37" ht="15" customHeight="1" x14ac:dyDescent="0.25">
      <c r="W822" s="33" t="s">
        <v>1830</v>
      </c>
      <c r="X822" s="30" t="s">
        <v>1831</v>
      </c>
      <c r="Y822" s="4">
        <v>7089</v>
      </c>
      <c r="Z822" s="4">
        <v>5008</v>
      </c>
      <c r="AA822" s="4">
        <v>2514</v>
      </c>
      <c r="AB822" s="4"/>
      <c r="AC822" s="4">
        <v>169450</v>
      </c>
      <c r="AD822" s="4">
        <v>184112</v>
      </c>
      <c r="AE822" s="18">
        <v>168836</v>
      </c>
      <c r="AH822" s="24">
        <f t="shared" si="28"/>
        <v>5.8302973134604554E-6</v>
      </c>
      <c r="AI822" s="24"/>
      <c r="AJ822" s="24"/>
      <c r="AK822" s="24">
        <f t="shared" si="29"/>
        <v>1.4890189296121681E-2</v>
      </c>
    </row>
    <row r="823" spans="23:37" ht="15" customHeight="1" x14ac:dyDescent="0.25">
      <c r="W823" s="34" t="s">
        <v>1832</v>
      </c>
      <c r="X823" s="31" t="s">
        <v>1833</v>
      </c>
      <c r="Y823" s="3">
        <v>1069</v>
      </c>
      <c r="Z823" s="3">
        <v>2034</v>
      </c>
      <c r="AA823" s="3">
        <v>2513</v>
      </c>
      <c r="AB823" s="3"/>
      <c r="AC823" s="3">
        <v>1213</v>
      </c>
      <c r="AD823" s="3">
        <v>2633</v>
      </c>
      <c r="AE823" s="26">
        <v>3142</v>
      </c>
      <c r="AH823" s="24">
        <f t="shared" si="28"/>
        <v>5.8279781816730798E-6</v>
      </c>
      <c r="AI823" s="24"/>
      <c r="AJ823" s="24"/>
      <c r="AK823" s="24">
        <f t="shared" si="29"/>
        <v>0.79980903882877152</v>
      </c>
    </row>
    <row r="824" spans="23:37" ht="15" customHeight="1" x14ac:dyDescent="0.25">
      <c r="W824" s="33" t="s">
        <v>1834</v>
      </c>
      <c r="X824" s="30" t="s">
        <v>1835</v>
      </c>
      <c r="Y824" s="4">
        <v>3573</v>
      </c>
      <c r="Z824" s="4">
        <v>1753</v>
      </c>
      <c r="AA824" s="4">
        <v>2491</v>
      </c>
      <c r="AB824" s="4"/>
      <c r="AC824" s="4">
        <v>3359160</v>
      </c>
      <c r="AD824" s="4">
        <v>3417578</v>
      </c>
      <c r="AE824" s="18">
        <v>2985326</v>
      </c>
      <c r="AH824" s="24">
        <f t="shared" si="28"/>
        <v>5.7769572823508323E-6</v>
      </c>
      <c r="AI824" s="24"/>
      <c r="AJ824" s="24"/>
      <c r="AK824" s="24">
        <f t="shared" si="29"/>
        <v>8.3441473393525535E-4</v>
      </c>
    </row>
    <row r="825" spans="23:37" ht="15" customHeight="1" x14ac:dyDescent="0.25">
      <c r="W825" s="34" t="s">
        <v>1836</v>
      </c>
      <c r="X825" s="31" t="s">
        <v>1837</v>
      </c>
      <c r="Y825" s="3">
        <v>907</v>
      </c>
      <c r="Z825" s="3">
        <v>1871</v>
      </c>
      <c r="AA825" s="3">
        <v>2487</v>
      </c>
      <c r="AB825" s="3"/>
      <c r="AC825" s="3">
        <v>973536</v>
      </c>
      <c r="AD825" s="3">
        <v>1112045</v>
      </c>
      <c r="AE825" s="26">
        <v>908666</v>
      </c>
      <c r="AH825" s="24">
        <f t="shared" si="28"/>
        <v>5.7676807552013334E-6</v>
      </c>
      <c r="AI825" s="24"/>
      <c r="AJ825" s="24"/>
      <c r="AK825" s="24">
        <f t="shared" si="29"/>
        <v>2.7369792641080441E-3</v>
      </c>
    </row>
    <row r="826" spans="23:37" ht="15" customHeight="1" x14ac:dyDescent="0.25">
      <c r="W826" s="33" t="s">
        <v>1838</v>
      </c>
      <c r="X826" s="30" t="s">
        <v>1415</v>
      </c>
      <c r="Y826" s="4">
        <v>1920</v>
      </c>
      <c r="Z826" s="4">
        <v>3154</v>
      </c>
      <c r="AA826" s="4">
        <v>2475</v>
      </c>
      <c r="AB826" s="4"/>
      <c r="AC826" s="4">
        <v>9448048</v>
      </c>
      <c r="AD826" s="4">
        <v>12518319</v>
      </c>
      <c r="AE826" s="18">
        <v>7561531</v>
      </c>
      <c r="AH826" s="24">
        <f t="shared" si="28"/>
        <v>5.7398511737528349E-6</v>
      </c>
      <c r="AI826" s="24"/>
      <c r="AJ826" s="24"/>
      <c r="AK826" s="24">
        <f t="shared" si="29"/>
        <v>3.2731466683135992E-4</v>
      </c>
    </row>
    <row r="827" spans="23:37" ht="15" customHeight="1" x14ac:dyDescent="0.25">
      <c r="W827" s="34" t="s">
        <v>1839</v>
      </c>
      <c r="X827" s="31" t="s">
        <v>1840</v>
      </c>
      <c r="Y827" s="3">
        <v>1850</v>
      </c>
      <c r="Z827" s="3">
        <v>1069</v>
      </c>
      <c r="AA827" s="3">
        <v>2466</v>
      </c>
      <c r="AB827" s="3"/>
      <c r="AC827" s="3">
        <v>669800</v>
      </c>
      <c r="AD827" s="3">
        <v>751867</v>
      </c>
      <c r="AE827" s="26">
        <v>721574</v>
      </c>
      <c r="AH827" s="24">
        <f t="shared" si="28"/>
        <v>5.7189789876664607E-6</v>
      </c>
      <c r="AI827" s="24"/>
      <c r="AJ827" s="24"/>
      <c r="AK827" s="24">
        <f t="shared" si="29"/>
        <v>3.4175289020945878E-3</v>
      </c>
    </row>
    <row r="828" spans="23:37" ht="15" customHeight="1" x14ac:dyDescent="0.25">
      <c r="W828" s="33" t="s">
        <v>1841</v>
      </c>
      <c r="X828" s="30" t="s">
        <v>1842</v>
      </c>
      <c r="Y828" s="4">
        <v>2739</v>
      </c>
      <c r="Z828" s="4">
        <v>2675</v>
      </c>
      <c r="AA828" s="4">
        <v>2463</v>
      </c>
      <c r="AB828" s="4"/>
      <c r="AC828" s="4">
        <v>77959</v>
      </c>
      <c r="AD828" s="4">
        <v>90424</v>
      </c>
      <c r="AE828" s="18">
        <v>93769</v>
      </c>
      <c r="AH828" s="24">
        <f t="shared" si="28"/>
        <v>5.7120215923043356E-6</v>
      </c>
      <c r="AI828" s="24"/>
      <c r="AJ828" s="24"/>
      <c r="AK828" s="24">
        <f t="shared" si="29"/>
        <v>2.6266676620204973E-2</v>
      </c>
    </row>
    <row r="829" spans="23:37" ht="15" customHeight="1" x14ac:dyDescent="0.25">
      <c r="W829" s="34" t="s">
        <v>1843</v>
      </c>
      <c r="X829" s="31" t="s">
        <v>1844</v>
      </c>
      <c r="Y829" s="3">
        <v>1263</v>
      </c>
      <c r="Z829" s="3">
        <v>2234</v>
      </c>
      <c r="AA829" s="3">
        <v>2455</v>
      </c>
      <c r="AB829" s="3"/>
      <c r="AC829" s="3">
        <v>37131</v>
      </c>
      <c r="AD829" s="3">
        <v>39620</v>
      </c>
      <c r="AE829" s="26">
        <v>31634</v>
      </c>
      <c r="AH829" s="24">
        <f t="shared" si="28"/>
        <v>5.6934685380053369E-6</v>
      </c>
      <c r="AI829" s="24"/>
      <c r="AJ829" s="24"/>
      <c r="AK829" s="24">
        <f t="shared" si="29"/>
        <v>7.7606372889928554E-2</v>
      </c>
    </row>
    <row r="830" spans="23:37" ht="15" customHeight="1" x14ac:dyDescent="0.25">
      <c r="W830" s="33" t="s">
        <v>1845</v>
      </c>
      <c r="X830" s="30" t="s">
        <v>1846</v>
      </c>
      <c r="Y830" s="4">
        <v>5598</v>
      </c>
      <c r="Z830" s="4">
        <v>4366</v>
      </c>
      <c r="AA830" s="4">
        <v>2455</v>
      </c>
      <c r="AB830" s="4"/>
      <c r="AC830" s="4">
        <v>318033</v>
      </c>
      <c r="AD830" s="4">
        <v>418318</v>
      </c>
      <c r="AE830" s="18">
        <v>359760</v>
      </c>
      <c r="AH830" s="24">
        <f t="shared" si="28"/>
        <v>5.6934685380053369E-6</v>
      </c>
      <c r="AI830" s="24"/>
      <c r="AJ830" s="24"/>
      <c r="AK830" s="24">
        <f t="shared" si="29"/>
        <v>6.8239937736268626E-3</v>
      </c>
    </row>
    <row r="831" spans="23:37" ht="15" customHeight="1" x14ac:dyDescent="0.25">
      <c r="W831" s="34" t="s">
        <v>1847</v>
      </c>
      <c r="X831" s="31" t="s">
        <v>1848</v>
      </c>
      <c r="Y831" s="3">
        <v>1289</v>
      </c>
      <c r="Z831" s="3">
        <v>1456</v>
      </c>
      <c r="AA831" s="3">
        <v>2401</v>
      </c>
      <c r="AB831" s="3"/>
      <c r="AC831" s="3">
        <v>95048</v>
      </c>
      <c r="AD831" s="3">
        <v>160559</v>
      </c>
      <c r="AE831" s="26">
        <v>171791</v>
      </c>
      <c r="AH831" s="24">
        <f t="shared" si="28"/>
        <v>5.568235421487093E-6</v>
      </c>
      <c r="AI831" s="24"/>
      <c r="AJ831" s="24"/>
      <c r="AK831" s="24">
        <f t="shared" si="29"/>
        <v>1.3976285137172495E-2</v>
      </c>
    </row>
    <row r="832" spans="23:37" ht="15" customHeight="1" x14ac:dyDescent="0.25">
      <c r="W832" s="33" t="s">
        <v>1849</v>
      </c>
      <c r="X832" s="30" t="s">
        <v>1850</v>
      </c>
      <c r="Y832" s="4">
        <v>15910</v>
      </c>
      <c r="Z832" s="4">
        <v>2820</v>
      </c>
      <c r="AA832" s="4">
        <v>2363</v>
      </c>
      <c r="AB832" s="4"/>
      <c r="AC832" s="4">
        <v>527503</v>
      </c>
      <c r="AD832" s="4">
        <v>560063</v>
      </c>
      <c r="AE832" s="18">
        <v>571073</v>
      </c>
      <c r="AH832" s="24">
        <f t="shared" si="28"/>
        <v>5.4801084135668473E-6</v>
      </c>
      <c r="AI832" s="24"/>
      <c r="AJ832" s="24"/>
      <c r="AK832" s="24">
        <f t="shared" si="29"/>
        <v>4.137824761457817E-3</v>
      </c>
    </row>
    <row r="833" spans="23:37" ht="15" customHeight="1" x14ac:dyDescent="0.25">
      <c r="W833" s="34" t="s">
        <v>1851</v>
      </c>
      <c r="X833" s="31" t="s">
        <v>1078</v>
      </c>
      <c r="Y833" s="3">
        <v>827</v>
      </c>
      <c r="Z833" s="3">
        <v>1417</v>
      </c>
      <c r="AA833" s="3">
        <v>2322</v>
      </c>
      <c r="AB833" s="3"/>
      <c r="AC833" s="3">
        <v>825974</v>
      </c>
      <c r="AD833" s="3">
        <v>1115200</v>
      </c>
      <c r="AE833" s="26">
        <v>828494</v>
      </c>
      <c r="AH833" s="24">
        <f t="shared" si="28"/>
        <v>5.3850240102844775E-6</v>
      </c>
      <c r="AI833" s="24"/>
      <c r="AJ833" s="24"/>
      <c r="AK833" s="24">
        <f t="shared" si="29"/>
        <v>2.8026756983152564E-3</v>
      </c>
    </row>
    <row r="834" spans="23:37" ht="15" customHeight="1" x14ac:dyDescent="0.25">
      <c r="W834" s="33" t="s">
        <v>1852</v>
      </c>
      <c r="X834" s="30" t="s">
        <v>1853</v>
      </c>
      <c r="Y834" s="4">
        <v>2731</v>
      </c>
      <c r="Z834" s="4">
        <v>2822</v>
      </c>
      <c r="AA834" s="4">
        <v>2294</v>
      </c>
      <c r="AB834" s="4"/>
      <c r="AC834" s="4">
        <v>1571765</v>
      </c>
      <c r="AD834" s="4">
        <v>2594010</v>
      </c>
      <c r="AE834" s="18">
        <v>2228177</v>
      </c>
      <c r="AH834" s="24">
        <f t="shared" si="28"/>
        <v>5.3200883202379808E-6</v>
      </c>
      <c r="AI834" s="24"/>
      <c r="AJ834" s="24"/>
      <c r="AK834" s="24">
        <f t="shared" si="29"/>
        <v>1.0295411899503496E-3</v>
      </c>
    </row>
    <row r="835" spans="23:37" ht="15" customHeight="1" x14ac:dyDescent="0.25">
      <c r="W835" s="34" t="s">
        <v>1854</v>
      </c>
      <c r="X835" s="31" t="s">
        <v>1855</v>
      </c>
      <c r="Y835" s="3">
        <v>2142</v>
      </c>
      <c r="Z835" s="3">
        <v>2683</v>
      </c>
      <c r="AA835" s="3">
        <v>2279</v>
      </c>
      <c r="AB835" s="3"/>
      <c r="AC835" s="3">
        <v>60005</v>
      </c>
      <c r="AD835" s="3">
        <v>69232</v>
      </c>
      <c r="AE835" s="26">
        <v>48665</v>
      </c>
      <c r="AH835" s="24">
        <f t="shared" si="28"/>
        <v>5.2853013434273573E-6</v>
      </c>
      <c r="AI835" s="24"/>
      <c r="AJ835" s="24"/>
      <c r="AK835" s="24">
        <f t="shared" si="29"/>
        <v>4.6830370903113122E-2</v>
      </c>
    </row>
    <row r="836" spans="23:37" ht="15" customHeight="1" x14ac:dyDescent="0.25">
      <c r="W836" s="33" t="s">
        <v>1856</v>
      </c>
      <c r="X836" s="30" t="s">
        <v>1857</v>
      </c>
      <c r="Y836" s="4">
        <v>2534</v>
      </c>
      <c r="Z836" s="4">
        <v>1815</v>
      </c>
      <c r="AA836" s="4">
        <v>2257</v>
      </c>
      <c r="AB836" s="4"/>
      <c r="AC836" s="4">
        <v>1047868</v>
      </c>
      <c r="AD836" s="4">
        <v>967051</v>
      </c>
      <c r="AE836" s="18">
        <v>786100</v>
      </c>
      <c r="AH836" s="24">
        <f t="shared" si="28"/>
        <v>5.2342804441051098E-6</v>
      </c>
      <c r="AI836" s="24"/>
      <c r="AJ836" s="24"/>
      <c r="AK836" s="24">
        <f t="shared" si="29"/>
        <v>2.8711359877878133E-3</v>
      </c>
    </row>
    <row r="837" spans="23:37" ht="15" customHeight="1" x14ac:dyDescent="0.25">
      <c r="W837" s="34" t="s">
        <v>1858</v>
      </c>
      <c r="X837" s="31" t="s">
        <v>1859</v>
      </c>
      <c r="Y837" s="3">
        <v>1888</v>
      </c>
      <c r="Z837" s="3">
        <v>2004</v>
      </c>
      <c r="AA837" s="3">
        <v>2254</v>
      </c>
      <c r="AB837" s="3"/>
      <c r="AC837" s="3">
        <v>64894</v>
      </c>
      <c r="AD837" s="3">
        <v>70350</v>
      </c>
      <c r="AE837" s="26">
        <v>56160</v>
      </c>
      <c r="AH837" s="24">
        <f t="shared" si="28"/>
        <v>5.2273230487429856E-6</v>
      </c>
      <c r="AI837" s="24"/>
      <c r="AJ837" s="24"/>
      <c r="AK837" s="24">
        <f t="shared" si="29"/>
        <v>4.0135327635327636E-2</v>
      </c>
    </row>
    <row r="838" spans="23:37" ht="15" customHeight="1" x14ac:dyDescent="0.25">
      <c r="W838" s="33" t="s">
        <v>1860</v>
      </c>
      <c r="X838" s="30" t="s">
        <v>1861</v>
      </c>
      <c r="Y838" s="4">
        <v>3704</v>
      </c>
      <c r="Z838" s="4">
        <v>3853</v>
      </c>
      <c r="AA838" s="4">
        <v>2231</v>
      </c>
      <c r="AB838" s="4"/>
      <c r="AC838" s="4">
        <v>154780</v>
      </c>
      <c r="AD838" s="4">
        <v>249053</v>
      </c>
      <c r="AE838" s="18">
        <v>293945</v>
      </c>
      <c r="AH838" s="24">
        <f t="shared" ref="AH838:AH901" si="30">+AA838/$AA$4</f>
        <v>5.1739830176333634E-6</v>
      </c>
      <c r="AI838" s="24"/>
      <c r="AJ838" s="24"/>
      <c r="AK838" s="24">
        <f t="shared" ref="AK838:AK901" si="31">+AA838/AE838</f>
        <v>7.5898552450288318E-3</v>
      </c>
    </row>
    <row r="839" spans="23:37" ht="15" customHeight="1" x14ac:dyDescent="0.25">
      <c r="W839" s="34" t="s">
        <v>1862</v>
      </c>
      <c r="X839" s="31" t="s">
        <v>1863</v>
      </c>
      <c r="Y839" s="3">
        <v>3383</v>
      </c>
      <c r="Z839" s="3">
        <v>3061</v>
      </c>
      <c r="AA839" s="3">
        <v>2211</v>
      </c>
      <c r="AB839" s="3"/>
      <c r="AC839" s="3">
        <v>289036</v>
      </c>
      <c r="AD839" s="3">
        <v>252351</v>
      </c>
      <c r="AE839" s="26">
        <v>173001</v>
      </c>
      <c r="AH839" s="24">
        <f t="shared" si="30"/>
        <v>5.1276003818858654E-6</v>
      </c>
      <c r="AI839" s="24"/>
      <c r="AJ839" s="24"/>
      <c r="AK839" s="24">
        <f t="shared" si="31"/>
        <v>1.2780272946399154E-2</v>
      </c>
    </row>
    <row r="840" spans="23:37" ht="15" customHeight="1" x14ac:dyDescent="0.25">
      <c r="W840" s="33" t="s">
        <v>1864</v>
      </c>
      <c r="X840" s="30" t="s">
        <v>1865</v>
      </c>
      <c r="Y840" s="4">
        <v>2628</v>
      </c>
      <c r="Z840" s="4">
        <v>2689</v>
      </c>
      <c r="AA840" s="4">
        <v>2204</v>
      </c>
      <c r="AB840" s="4"/>
      <c r="AC840" s="4">
        <v>29496</v>
      </c>
      <c r="AD840" s="4">
        <v>32496</v>
      </c>
      <c r="AE840" s="18">
        <v>30164</v>
      </c>
      <c r="AH840" s="24">
        <f t="shared" si="30"/>
        <v>5.1113664593742415E-6</v>
      </c>
      <c r="AI840" s="24"/>
      <c r="AJ840" s="24"/>
      <c r="AK840" s="24">
        <f t="shared" si="31"/>
        <v>7.3067232462538129E-2</v>
      </c>
    </row>
    <row r="841" spans="23:37" ht="15" customHeight="1" x14ac:dyDescent="0.25">
      <c r="W841" s="34" t="s">
        <v>1866</v>
      </c>
      <c r="X841" s="31" t="s">
        <v>1867</v>
      </c>
      <c r="Y841" s="3">
        <v>11582</v>
      </c>
      <c r="Z841" s="3">
        <v>2712</v>
      </c>
      <c r="AA841" s="3">
        <v>2175</v>
      </c>
      <c r="AB841" s="3"/>
      <c r="AC841" s="3">
        <v>74864</v>
      </c>
      <c r="AD841" s="3">
        <v>95788</v>
      </c>
      <c r="AE841" s="26">
        <v>71402</v>
      </c>
      <c r="AH841" s="24">
        <f t="shared" si="30"/>
        <v>5.0441116375403701E-6</v>
      </c>
      <c r="AI841" s="24"/>
      <c r="AJ841" s="24"/>
      <c r="AK841" s="24">
        <f t="shared" si="31"/>
        <v>3.0461331615360913E-2</v>
      </c>
    </row>
    <row r="842" spans="23:37" ht="15" customHeight="1" x14ac:dyDescent="0.25">
      <c r="W842" s="33" t="s">
        <v>1868</v>
      </c>
      <c r="X842" s="30" t="s">
        <v>1869</v>
      </c>
      <c r="Y842" s="4">
        <v>1584</v>
      </c>
      <c r="Z842" s="4">
        <v>3125</v>
      </c>
      <c r="AA842" s="4">
        <v>2172</v>
      </c>
      <c r="AB842" s="4"/>
      <c r="AC842" s="4">
        <v>1183931</v>
      </c>
      <c r="AD842" s="4">
        <v>1085122</v>
      </c>
      <c r="AE842" s="18">
        <v>881837</v>
      </c>
      <c r="AH842" s="24">
        <f t="shared" si="30"/>
        <v>5.037154242178245E-6</v>
      </c>
      <c r="AI842" s="24"/>
      <c r="AJ842" s="24"/>
      <c r="AK842" s="24">
        <f t="shared" si="31"/>
        <v>2.4630402217189797E-3</v>
      </c>
    </row>
    <row r="843" spans="23:37" ht="15" customHeight="1" x14ac:dyDescent="0.25">
      <c r="W843" s="34" t="s">
        <v>1870</v>
      </c>
      <c r="X843" s="31" t="s">
        <v>1871</v>
      </c>
      <c r="Y843" s="3">
        <v>2656</v>
      </c>
      <c r="Z843" s="3">
        <v>3134</v>
      </c>
      <c r="AA843" s="3">
        <v>2164</v>
      </c>
      <c r="AB843" s="3"/>
      <c r="AC843" s="3">
        <v>683778</v>
      </c>
      <c r="AD843" s="3">
        <v>731966</v>
      </c>
      <c r="AE843" s="26">
        <v>509919</v>
      </c>
      <c r="AH843" s="24">
        <f t="shared" si="30"/>
        <v>5.0186011878792463E-6</v>
      </c>
      <c r="AI843" s="24"/>
      <c r="AJ843" s="24"/>
      <c r="AK843" s="24">
        <f t="shared" si="31"/>
        <v>4.2438112719863355E-3</v>
      </c>
    </row>
    <row r="844" spans="23:37" ht="15" customHeight="1" x14ac:dyDescent="0.25">
      <c r="W844" s="33" t="s">
        <v>1872</v>
      </c>
      <c r="X844" s="30" t="s">
        <v>1873</v>
      </c>
      <c r="Y844" s="4">
        <v>1347</v>
      </c>
      <c r="Z844" s="4">
        <v>2479</v>
      </c>
      <c r="AA844" s="4">
        <v>2157</v>
      </c>
      <c r="AB844" s="4"/>
      <c r="AC844" s="4">
        <v>1347</v>
      </c>
      <c r="AD844" s="4">
        <v>2479</v>
      </c>
      <c r="AE844" s="18">
        <v>2157</v>
      </c>
      <c r="AH844" s="24">
        <f t="shared" si="30"/>
        <v>5.0023672653676215E-6</v>
      </c>
      <c r="AI844" s="24"/>
      <c r="AJ844" s="24"/>
      <c r="AK844" s="24">
        <f t="shared" si="31"/>
        <v>1</v>
      </c>
    </row>
    <row r="845" spans="23:37" ht="15" customHeight="1" x14ac:dyDescent="0.25">
      <c r="W845" s="34" t="s">
        <v>1874</v>
      </c>
      <c r="X845" s="31" t="s">
        <v>1875</v>
      </c>
      <c r="Y845" s="3">
        <v>3570</v>
      </c>
      <c r="Z845" s="3">
        <v>2577</v>
      </c>
      <c r="AA845" s="3">
        <v>2149</v>
      </c>
      <c r="AB845" s="3"/>
      <c r="AC845" s="3">
        <v>31109</v>
      </c>
      <c r="AD845" s="3">
        <v>33063</v>
      </c>
      <c r="AE845" s="26">
        <v>31293</v>
      </c>
      <c r="AH845" s="24">
        <f t="shared" si="30"/>
        <v>4.9838142110686228E-6</v>
      </c>
      <c r="AI845" s="24"/>
      <c r="AJ845" s="24"/>
      <c r="AK845" s="24">
        <f t="shared" si="31"/>
        <v>6.8673505256766687E-2</v>
      </c>
    </row>
    <row r="846" spans="23:37" ht="15" customHeight="1" x14ac:dyDescent="0.25">
      <c r="W846" s="33" t="s">
        <v>1876</v>
      </c>
      <c r="X846" s="30" t="s">
        <v>1877</v>
      </c>
      <c r="Y846" s="4">
        <v>2448</v>
      </c>
      <c r="Z846" s="4">
        <v>3080</v>
      </c>
      <c r="AA846" s="4">
        <v>2132</v>
      </c>
      <c r="AB846" s="4"/>
      <c r="AC846" s="4">
        <v>23022</v>
      </c>
      <c r="AD846" s="4">
        <v>19002</v>
      </c>
      <c r="AE846" s="18">
        <v>12572</v>
      </c>
      <c r="AH846" s="24">
        <f t="shared" si="30"/>
        <v>4.9443889706832499E-6</v>
      </c>
      <c r="AI846" s="24"/>
      <c r="AJ846" s="24"/>
      <c r="AK846" s="24">
        <f t="shared" si="31"/>
        <v>0.16958320076360164</v>
      </c>
    </row>
    <row r="847" spans="23:37" ht="15" customHeight="1" x14ac:dyDescent="0.25">
      <c r="W847" s="34" t="s">
        <v>1878</v>
      </c>
      <c r="X847" s="31" t="s">
        <v>1879</v>
      </c>
      <c r="Y847" s="3">
        <v>1580</v>
      </c>
      <c r="Z847" s="3">
        <v>1257</v>
      </c>
      <c r="AA847" s="3">
        <v>2112</v>
      </c>
      <c r="AB847" s="3"/>
      <c r="AC847" s="3">
        <v>221694</v>
      </c>
      <c r="AD847" s="3">
        <v>264007</v>
      </c>
      <c r="AE847" s="26">
        <v>145209</v>
      </c>
      <c r="AH847" s="24">
        <f t="shared" si="30"/>
        <v>4.8980063349357519E-6</v>
      </c>
      <c r="AI847" s="24"/>
      <c r="AJ847" s="24"/>
      <c r="AK847" s="24">
        <f t="shared" si="31"/>
        <v>1.454455302357292E-2</v>
      </c>
    </row>
    <row r="848" spans="23:37" ht="15" customHeight="1" x14ac:dyDescent="0.25">
      <c r="W848" s="33" t="s">
        <v>1880</v>
      </c>
      <c r="X848" s="30" t="s">
        <v>1881</v>
      </c>
      <c r="Y848" s="4">
        <v>1571</v>
      </c>
      <c r="Z848" s="4">
        <v>1394</v>
      </c>
      <c r="AA848" s="4">
        <v>2086</v>
      </c>
      <c r="AB848" s="4"/>
      <c r="AC848" s="4">
        <v>1204677</v>
      </c>
      <c r="AD848" s="4">
        <v>1215364</v>
      </c>
      <c r="AE848" s="18">
        <v>1056157</v>
      </c>
      <c r="AH848" s="24">
        <f t="shared" si="30"/>
        <v>4.8377089084640055E-6</v>
      </c>
      <c r="AI848" s="24"/>
      <c r="AJ848" s="24"/>
      <c r="AK848" s="24">
        <f t="shared" si="31"/>
        <v>1.9750851435913412E-3</v>
      </c>
    </row>
    <row r="849" spans="23:37" ht="15" customHeight="1" x14ac:dyDescent="0.25">
      <c r="W849" s="34" t="s">
        <v>1882</v>
      </c>
      <c r="X849" s="31" t="s">
        <v>1883</v>
      </c>
      <c r="Y849" s="3">
        <v>1942</v>
      </c>
      <c r="Z849" s="3">
        <v>2382</v>
      </c>
      <c r="AA849" s="3">
        <v>2082</v>
      </c>
      <c r="AB849" s="3"/>
      <c r="AC849" s="3">
        <v>21581</v>
      </c>
      <c r="AD849" s="3">
        <v>29843</v>
      </c>
      <c r="AE849" s="26">
        <v>23811</v>
      </c>
      <c r="AH849" s="24">
        <f t="shared" si="30"/>
        <v>4.8284323813145057E-6</v>
      </c>
      <c r="AI849" s="24"/>
      <c r="AJ849" s="24"/>
      <c r="AK849" s="24">
        <f t="shared" si="31"/>
        <v>8.7438578808113898E-2</v>
      </c>
    </row>
    <row r="850" spans="23:37" ht="15" customHeight="1" x14ac:dyDescent="0.25">
      <c r="W850" s="33" t="s">
        <v>1884</v>
      </c>
      <c r="X850" s="30" t="s">
        <v>1885</v>
      </c>
      <c r="Y850" s="4">
        <v>1454</v>
      </c>
      <c r="Z850" s="4">
        <v>2624</v>
      </c>
      <c r="AA850" s="4">
        <v>2049</v>
      </c>
      <c r="AB850" s="4"/>
      <c r="AC850" s="4">
        <v>163466</v>
      </c>
      <c r="AD850" s="4">
        <v>184796</v>
      </c>
      <c r="AE850" s="18">
        <v>151503</v>
      </c>
      <c r="AH850" s="24">
        <f t="shared" si="30"/>
        <v>4.7519010323311345E-6</v>
      </c>
      <c r="AI850" s="24"/>
      <c r="AJ850" s="24"/>
      <c r="AK850" s="24">
        <f t="shared" si="31"/>
        <v>1.3524484663670027E-2</v>
      </c>
    </row>
    <row r="851" spans="23:37" ht="15" customHeight="1" x14ac:dyDescent="0.25">
      <c r="W851" s="34" t="s">
        <v>1886</v>
      </c>
      <c r="X851" s="31" t="s">
        <v>1887</v>
      </c>
      <c r="Y851" s="3">
        <v>1633</v>
      </c>
      <c r="Z851" s="3">
        <v>1156</v>
      </c>
      <c r="AA851" s="3">
        <v>2044</v>
      </c>
      <c r="AB851" s="3"/>
      <c r="AC851" s="3">
        <v>68725</v>
      </c>
      <c r="AD851" s="3">
        <v>71650</v>
      </c>
      <c r="AE851" s="26">
        <v>76085</v>
      </c>
      <c r="AH851" s="24">
        <f t="shared" si="30"/>
        <v>4.74030537339426E-6</v>
      </c>
      <c r="AI851" s="24"/>
      <c r="AJ851" s="24"/>
      <c r="AK851" s="24">
        <f t="shared" si="31"/>
        <v>2.686469080633502E-2</v>
      </c>
    </row>
    <row r="852" spans="23:37" ht="15" customHeight="1" x14ac:dyDescent="0.25">
      <c r="W852" s="33" t="s">
        <v>1888</v>
      </c>
      <c r="X852" s="30" t="s">
        <v>1889</v>
      </c>
      <c r="Y852" s="4">
        <v>2029</v>
      </c>
      <c r="Z852" s="4">
        <v>2304</v>
      </c>
      <c r="AA852" s="4">
        <v>2030</v>
      </c>
      <c r="AB852" s="4"/>
      <c r="AC852" s="4">
        <v>64112</v>
      </c>
      <c r="AD852" s="4">
        <v>90010</v>
      </c>
      <c r="AE852" s="18">
        <v>49837</v>
      </c>
      <c r="AH852" s="24">
        <f t="shared" si="30"/>
        <v>4.7078375283710121E-6</v>
      </c>
      <c r="AI852" s="24"/>
      <c r="AJ852" s="24"/>
      <c r="AK852" s="24">
        <f t="shared" si="31"/>
        <v>4.0732788891787226E-2</v>
      </c>
    </row>
    <row r="853" spans="23:37" ht="15" customHeight="1" x14ac:dyDescent="0.25">
      <c r="W853" s="34" t="s">
        <v>1890</v>
      </c>
      <c r="X853" s="31" t="s">
        <v>1891</v>
      </c>
      <c r="Y853" s="3">
        <v>1947</v>
      </c>
      <c r="Z853" s="3">
        <v>2150</v>
      </c>
      <c r="AA853" s="3">
        <v>2027</v>
      </c>
      <c r="AB853" s="3"/>
      <c r="AC853" s="3">
        <v>109569</v>
      </c>
      <c r="AD853" s="3">
        <v>157318</v>
      </c>
      <c r="AE853" s="26">
        <v>109488</v>
      </c>
      <c r="AH853" s="24">
        <f t="shared" si="30"/>
        <v>4.7008801330088871E-6</v>
      </c>
      <c r="AI853" s="24"/>
      <c r="AJ853" s="24"/>
      <c r="AK853" s="24">
        <f t="shared" si="31"/>
        <v>1.8513444395732867E-2</v>
      </c>
    </row>
    <row r="854" spans="23:37" ht="15" customHeight="1" x14ac:dyDescent="0.25">
      <c r="W854" s="33" t="s">
        <v>1892</v>
      </c>
      <c r="X854" s="30" t="s">
        <v>1893</v>
      </c>
      <c r="Y854" s="4">
        <v>2116</v>
      </c>
      <c r="Z854" s="4">
        <v>2297</v>
      </c>
      <c r="AA854" s="4">
        <v>1998</v>
      </c>
      <c r="AB854" s="4"/>
      <c r="AC854" s="4">
        <v>423078</v>
      </c>
      <c r="AD854" s="4">
        <v>433717</v>
      </c>
      <c r="AE854" s="18">
        <v>326181</v>
      </c>
      <c r="AH854" s="24">
        <f t="shared" si="30"/>
        <v>4.6336253111750156E-6</v>
      </c>
      <c r="AI854" s="24"/>
      <c r="AJ854" s="24"/>
      <c r="AK854" s="24">
        <f t="shared" si="31"/>
        <v>6.1254334250002299E-3</v>
      </c>
    </row>
    <row r="855" spans="23:37" ht="15" customHeight="1" x14ac:dyDescent="0.25">
      <c r="W855" s="34" t="s">
        <v>1894</v>
      </c>
      <c r="X855" s="31" t="s">
        <v>1895</v>
      </c>
      <c r="Y855" s="3">
        <v>4276</v>
      </c>
      <c r="Z855" s="3">
        <v>3853</v>
      </c>
      <c r="AA855" s="3">
        <v>1988</v>
      </c>
      <c r="AB855" s="3"/>
      <c r="AC855" s="3">
        <v>34200</v>
      </c>
      <c r="AD855" s="3">
        <v>49973</v>
      </c>
      <c r="AE855" s="26">
        <v>61721</v>
      </c>
      <c r="AH855" s="24">
        <f t="shared" si="30"/>
        <v>4.6104339933012666E-6</v>
      </c>
      <c r="AI855" s="24"/>
      <c r="AJ855" s="24"/>
      <c r="AK855" s="24">
        <f t="shared" si="31"/>
        <v>3.2209458693151442E-2</v>
      </c>
    </row>
    <row r="856" spans="23:37" ht="15" customHeight="1" x14ac:dyDescent="0.25">
      <c r="W856" s="33" t="s">
        <v>1896</v>
      </c>
      <c r="X856" s="30" t="s">
        <v>1897</v>
      </c>
      <c r="Y856" s="4">
        <v>1295</v>
      </c>
      <c r="Z856" s="4">
        <v>2341</v>
      </c>
      <c r="AA856" s="4">
        <v>1984</v>
      </c>
      <c r="AB856" s="4"/>
      <c r="AC856" s="4">
        <v>313744</v>
      </c>
      <c r="AD856" s="4">
        <v>273865</v>
      </c>
      <c r="AE856" s="18">
        <v>271873</v>
      </c>
      <c r="AH856" s="24">
        <f t="shared" si="30"/>
        <v>4.6011574661517669E-6</v>
      </c>
      <c r="AI856" s="24"/>
      <c r="AJ856" s="24"/>
      <c r="AK856" s="24">
        <f t="shared" si="31"/>
        <v>7.2975249473099576E-3</v>
      </c>
    </row>
    <row r="857" spans="23:37" ht="15" customHeight="1" x14ac:dyDescent="0.25">
      <c r="W857" s="34" t="s">
        <v>1898</v>
      </c>
      <c r="X857" s="31" t="s">
        <v>1899</v>
      </c>
      <c r="Y857" s="3">
        <v>1944</v>
      </c>
      <c r="Z857" s="3">
        <v>3458</v>
      </c>
      <c r="AA857" s="3">
        <v>1967</v>
      </c>
      <c r="AB857" s="3"/>
      <c r="AC857" s="3">
        <v>154318</v>
      </c>
      <c r="AD857" s="3">
        <v>157437</v>
      </c>
      <c r="AE857" s="26">
        <v>134878</v>
      </c>
      <c r="AH857" s="24">
        <f t="shared" si="30"/>
        <v>4.5617322257663939E-6</v>
      </c>
      <c r="AI857" s="24"/>
      <c r="AJ857" s="24"/>
      <c r="AK857" s="24">
        <f t="shared" si="31"/>
        <v>1.4583549578137279E-2</v>
      </c>
    </row>
    <row r="858" spans="23:37" ht="15" customHeight="1" x14ac:dyDescent="0.25">
      <c r="W858" s="33" t="s">
        <v>1900</v>
      </c>
      <c r="X858" s="30" t="s">
        <v>1901</v>
      </c>
      <c r="Y858" s="4">
        <v>4930</v>
      </c>
      <c r="Z858" s="4">
        <v>2779</v>
      </c>
      <c r="AA858" s="4">
        <v>1965</v>
      </c>
      <c r="AB858" s="4"/>
      <c r="AC858" s="4">
        <v>26966</v>
      </c>
      <c r="AD858" s="4">
        <v>27737</v>
      </c>
      <c r="AE858" s="18">
        <v>25051</v>
      </c>
      <c r="AH858" s="24">
        <f t="shared" si="30"/>
        <v>4.5570939621916445E-6</v>
      </c>
      <c r="AI858" s="24"/>
      <c r="AJ858" s="24"/>
      <c r="AK858" s="24">
        <f t="shared" si="31"/>
        <v>7.8439982435830904E-2</v>
      </c>
    </row>
    <row r="859" spans="23:37" ht="15" customHeight="1" x14ac:dyDescent="0.25">
      <c r="W859" s="34" t="s">
        <v>1902</v>
      </c>
      <c r="X859" s="31" t="s">
        <v>1903</v>
      </c>
      <c r="Y859" s="3">
        <v>327</v>
      </c>
      <c r="Z859" s="3">
        <v>1132</v>
      </c>
      <c r="AA859" s="3">
        <v>1964</v>
      </c>
      <c r="AB859" s="3"/>
      <c r="AC859" s="3">
        <v>58245</v>
      </c>
      <c r="AD859" s="3">
        <v>55950</v>
      </c>
      <c r="AE859" s="26">
        <v>44548</v>
      </c>
      <c r="AH859" s="24">
        <f t="shared" si="30"/>
        <v>4.5547748304042697E-6</v>
      </c>
      <c r="AI859" s="24"/>
      <c r="AJ859" s="24"/>
      <c r="AK859" s="24">
        <f t="shared" si="31"/>
        <v>4.408727664541618E-2</v>
      </c>
    </row>
    <row r="860" spans="23:37" ht="15" customHeight="1" x14ac:dyDescent="0.25">
      <c r="W860" s="33" t="s">
        <v>1904</v>
      </c>
      <c r="X860" s="30" t="s">
        <v>1905</v>
      </c>
      <c r="Y860" s="4">
        <v>1203</v>
      </c>
      <c r="Z860" s="4">
        <v>1304</v>
      </c>
      <c r="AA860" s="4">
        <v>1933</v>
      </c>
      <c r="AB860" s="4"/>
      <c r="AC860" s="4">
        <v>20962</v>
      </c>
      <c r="AD860" s="4">
        <v>24944</v>
      </c>
      <c r="AE860" s="18">
        <v>26142</v>
      </c>
      <c r="AH860" s="24">
        <f t="shared" si="30"/>
        <v>4.482881744995648E-6</v>
      </c>
      <c r="AI860" s="24"/>
      <c r="AJ860" s="24"/>
      <c r="AK860" s="24">
        <f t="shared" si="31"/>
        <v>7.3942315048580828E-2</v>
      </c>
    </row>
    <row r="861" spans="23:37" ht="15" customHeight="1" x14ac:dyDescent="0.25">
      <c r="W861" s="34" t="s">
        <v>1906</v>
      </c>
      <c r="X861" s="31" t="s">
        <v>1907</v>
      </c>
      <c r="Y861" s="3">
        <v>375</v>
      </c>
      <c r="Z861" s="3">
        <v>552</v>
      </c>
      <c r="AA861" s="3">
        <v>1904</v>
      </c>
      <c r="AB861" s="3"/>
      <c r="AC861" s="3">
        <v>4721</v>
      </c>
      <c r="AD861" s="3">
        <v>50188</v>
      </c>
      <c r="AE861" s="26">
        <v>85384</v>
      </c>
      <c r="AH861" s="24">
        <f t="shared" si="30"/>
        <v>4.4156269231617766E-6</v>
      </c>
      <c r="AI861" s="24"/>
      <c r="AJ861" s="24"/>
      <c r="AK861" s="24">
        <f t="shared" si="31"/>
        <v>2.2299259814485148E-2</v>
      </c>
    </row>
    <row r="862" spans="23:37" ht="15" customHeight="1" x14ac:dyDescent="0.25">
      <c r="W862" s="33" t="s">
        <v>1908</v>
      </c>
      <c r="X862" s="30" t="s">
        <v>1909</v>
      </c>
      <c r="Y862" s="4">
        <v>1776</v>
      </c>
      <c r="Z862" s="4">
        <v>2073</v>
      </c>
      <c r="AA862" s="4">
        <v>1898</v>
      </c>
      <c r="AB862" s="4"/>
      <c r="AC862" s="4">
        <v>421887</v>
      </c>
      <c r="AD862" s="4">
        <v>452376</v>
      </c>
      <c r="AE862" s="18">
        <v>452715</v>
      </c>
      <c r="AH862" s="24">
        <f t="shared" si="30"/>
        <v>4.4017121324375273E-6</v>
      </c>
      <c r="AI862" s="24"/>
      <c r="AJ862" s="24"/>
      <c r="AK862" s="24">
        <f t="shared" si="31"/>
        <v>4.1924831295627489E-3</v>
      </c>
    </row>
    <row r="863" spans="23:37" ht="15" customHeight="1" x14ac:dyDescent="0.25">
      <c r="W863" s="34" t="s">
        <v>1910</v>
      </c>
      <c r="X863" s="31" t="s">
        <v>1911</v>
      </c>
      <c r="Y863" s="3">
        <v>2276</v>
      </c>
      <c r="Z863" s="3">
        <v>2720</v>
      </c>
      <c r="AA863" s="3">
        <v>1877</v>
      </c>
      <c r="AB863" s="3"/>
      <c r="AC863" s="3">
        <v>227318</v>
      </c>
      <c r="AD863" s="3">
        <v>250008</v>
      </c>
      <c r="AE863" s="26">
        <v>194354</v>
      </c>
      <c r="AH863" s="24">
        <f t="shared" si="30"/>
        <v>4.3530103649026546E-6</v>
      </c>
      <c r="AI863" s="24"/>
      <c r="AJ863" s="24"/>
      <c r="AK863" s="24">
        <f t="shared" si="31"/>
        <v>9.6576350370972553E-3</v>
      </c>
    </row>
    <row r="864" spans="23:37" ht="15" customHeight="1" x14ac:dyDescent="0.25">
      <c r="W864" s="33" t="s">
        <v>1912</v>
      </c>
      <c r="X864" s="30" t="s">
        <v>1913</v>
      </c>
      <c r="Y864" s="4">
        <v>1950</v>
      </c>
      <c r="Z864" s="4">
        <v>1541</v>
      </c>
      <c r="AA864" s="4">
        <v>1853</v>
      </c>
      <c r="AB864" s="4"/>
      <c r="AC864" s="4">
        <v>574453</v>
      </c>
      <c r="AD864" s="4">
        <v>850050</v>
      </c>
      <c r="AE864" s="18">
        <v>799627</v>
      </c>
      <c r="AH864" s="24">
        <f t="shared" si="30"/>
        <v>4.2973512020056577E-6</v>
      </c>
      <c r="AI864" s="24"/>
      <c r="AJ864" s="24"/>
      <c r="AK864" s="24">
        <f t="shared" si="31"/>
        <v>2.3173304553247951E-3</v>
      </c>
    </row>
    <row r="865" spans="23:37" ht="15" customHeight="1" x14ac:dyDescent="0.25">
      <c r="W865" s="34" t="s">
        <v>1914</v>
      </c>
      <c r="X865" s="31" t="s">
        <v>1915</v>
      </c>
      <c r="Y865" s="3">
        <v>750</v>
      </c>
      <c r="Z865" s="3">
        <v>803</v>
      </c>
      <c r="AA865" s="3">
        <v>1843</v>
      </c>
      <c r="AB865" s="3"/>
      <c r="AC865" s="3">
        <v>79012</v>
      </c>
      <c r="AD865" s="3">
        <v>99088</v>
      </c>
      <c r="AE865" s="26">
        <v>93923</v>
      </c>
      <c r="AH865" s="24">
        <f t="shared" si="30"/>
        <v>4.2741598841319087E-6</v>
      </c>
      <c r="AI865" s="24"/>
      <c r="AJ865" s="24"/>
      <c r="AK865" s="24">
        <f t="shared" si="31"/>
        <v>1.9622456693248726E-2</v>
      </c>
    </row>
    <row r="866" spans="23:37" ht="15" customHeight="1" x14ac:dyDescent="0.25">
      <c r="W866" s="33" t="s">
        <v>1916</v>
      </c>
      <c r="X866" s="30" t="s">
        <v>1917</v>
      </c>
      <c r="Y866" s="4">
        <v>2476</v>
      </c>
      <c r="Z866" s="4">
        <v>2384</v>
      </c>
      <c r="AA866" s="4">
        <v>1831</v>
      </c>
      <c r="AB866" s="4"/>
      <c r="AC866" s="4">
        <v>280051</v>
      </c>
      <c r="AD866" s="4">
        <v>268628</v>
      </c>
      <c r="AE866" s="18">
        <v>247453</v>
      </c>
      <c r="AH866" s="24">
        <f t="shared" si="30"/>
        <v>4.2463303026834102E-6</v>
      </c>
      <c r="AI866" s="24"/>
      <c r="AJ866" s="24"/>
      <c r="AK866" s="24">
        <f t="shared" si="31"/>
        <v>7.3993849337045826E-3</v>
      </c>
    </row>
    <row r="867" spans="23:37" ht="15" customHeight="1" x14ac:dyDescent="0.25">
      <c r="W867" s="34" t="s">
        <v>1918</v>
      </c>
      <c r="X867" s="31" t="s">
        <v>1919</v>
      </c>
      <c r="Y867" s="3">
        <v>525</v>
      </c>
      <c r="Z867" s="3">
        <v>1763</v>
      </c>
      <c r="AA867" s="3">
        <v>1831</v>
      </c>
      <c r="AB867" s="3"/>
      <c r="AC867" s="3">
        <v>183820</v>
      </c>
      <c r="AD867" s="3">
        <v>197610</v>
      </c>
      <c r="AE867" s="26">
        <v>139211</v>
      </c>
      <c r="AH867" s="24">
        <f t="shared" si="30"/>
        <v>4.2463303026834102E-6</v>
      </c>
      <c r="AI867" s="24"/>
      <c r="AJ867" s="24"/>
      <c r="AK867" s="24">
        <f t="shared" si="31"/>
        <v>1.3152696266817995E-2</v>
      </c>
    </row>
    <row r="868" spans="23:37" ht="15" customHeight="1" x14ac:dyDescent="0.25">
      <c r="W868" s="33" t="s">
        <v>1920</v>
      </c>
      <c r="X868" s="30" t="s">
        <v>1921</v>
      </c>
      <c r="Y868" s="4">
        <v>1267</v>
      </c>
      <c r="Z868" s="4">
        <v>1118</v>
      </c>
      <c r="AA868" s="4">
        <v>1804</v>
      </c>
      <c r="AB868" s="4"/>
      <c r="AC868" s="4">
        <v>91840</v>
      </c>
      <c r="AD868" s="4">
        <v>110394</v>
      </c>
      <c r="AE868" s="18">
        <v>105613</v>
      </c>
      <c r="AH868" s="24">
        <f t="shared" si="30"/>
        <v>4.1837137444242883E-6</v>
      </c>
      <c r="AI868" s="24"/>
      <c r="AJ868" s="24"/>
      <c r="AK868" s="24">
        <f t="shared" si="31"/>
        <v>1.708123053033244E-2</v>
      </c>
    </row>
    <row r="869" spans="23:37" ht="15" customHeight="1" x14ac:dyDescent="0.25">
      <c r="W869" s="34" t="s">
        <v>1922</v>
      </c>
      <c r="X869" s="31" t="s">
        <v>1923</v>
      </c>
      <c r="Y869" s="3">
        <v>2176</v>
      </c>
      <c r="Z869" s="3">
        <v>2150</v>
      </c>
      <c r="AA869" s="3">
        <v>1754</v>
      </c>
      <c r="AB869" s="3"/>
      <c r="AC869" s="3">
        <v>962243</v>
      </c>
      <c r="AD869" s="3">
        <v>1215637</v>
      </c>
      <c r="AE869" s="26">
        <v>736371</v>
      </c>
      <c r="AH869" s="24">
        <f t="shared" si="30"/>
        <v>4.0677571550555441E-6</v>
      </c>
      <c r="AI869" s="24"/>
      <c r="AJ869" s="24"/>
      <c r="AK869" s="24">
        <f t="shared" si="31"/>
        <v>2.3819514891270841E-3</v>
      </c>
    </row>
    <row r="870" spans="23:37" ht="15" customHeight="1" x14ac:dyDescent="0.25">
      <c r="W870" s="33" t="s">
        <v>1924</v>
      </c>
      <c r="X870" s="30" t="s">
        <v>1925</v>
      </c>
      <c r="Y870" s="4">
        <v>2200</v>
      </c>
      <c r="Z870" s="4">
        <v>2105</v>
      </c>
      <c r="AA870" s="4">
        <v>1751</v>
      </c>
      <c r="AB870" s="4"/>
      <c r="AC870" s="4">
        <v>248351</v>
      </c>
      <c r="AD870" s="4">
        <v>253457</v>
      </c>
      <c r="AE870" s="18">
        <v>169764</v>
      </c>
      <c r="AH870" s="24">
        <f t="shared" si="30"/>
        <v>4.0607997596934191E-6</v>
      </c>
      <c r="AI870" s="24"/>
      <c r="AJ870" s="24"/>
      <c r="AK870" s="24">
        <f t="shared" si="31"/>
        <v>1.0314318701255862E-2</v>
      </c>
    </row>
    <row r="871" spans="23:37" ht="15" customHeight="1" x14ac:dyDescent="0.25">
      <c r="W871" s="34" t="s">
        <v>1926</v>
      </c>
      <c r="X871" s="31" t="s">
        <v>1927</v>
      </c>
      <c r="Y871" s="3">
        <v>1603</v>
      </c>
      <c r="Z871" s="3">
        <v>1137</v>
      </c>
      <c r="AA871" s="3">
        <v>1737</v>
      </c>
      <c r="AB871" s="3"/>
      <c r="AC871" s="3">
        <v>270985</v>
      </c>
      <c r="AD871" s="3">
        <v>528008</v>
      </c>
      <c r="AE871" s="26">
        <v>348431</v>
      </c>
      <c r="AH871" s="24">
        <f t="shared" si="30"/>
        <v>4.0283319146701712E-6</v>
      </c>
      <c r="AI871" s="24"/>
      <c r="AJ871" s="24"/>
      <c r="AK871" s="24">
        <f t="shared" si="31"/>
        <v>4.9852051051714683E-3</v>
      </c>
    </row>
    <row r="872" spans="23:37" ht="15" customHeight="1" x14ac:dyDescent="0.25">
      <c r="W872" s="33" t="s">
        <v>1928</v>
      </c>
      <c r="X872" s="30" t="s">
        <v>1929</v>
      </c>
      <c r="Y872" s="4">
        <v>961</v>
      </c>
      <c r="Z872" s="4">
        <v>1204</v>
      </c>
      <c r="AA872" s="4">
        <v>1668</v>
      </c>
      <c r="AB872" s="4"/>
      <c r="AC872" s="4">
        <v>500508</v>
      </c>
      <c r="AD872" s="4">
        <v>539876</v>
      </c>
      <c r="AE872" s="18">
        <v>471664</v>
      </c>
      <c r="AH872" s="24">
        <f t="shared" si="30"/>
        <v>3.8683118213413046E-6</v>
      </c>
      <c r="AI872" s="24"/>
      <c r="AJ872" s="24"/>
      <c r="AK872" s="24">
        <f t="shared" si="31"/>
        <v>3.5364157535872996E-3</v>
      </c>
    </row>
    <row r="873" spans="23:37" ht="15" customHeight="1" x14ac:dyDescent="0.25">
      <c r="W873" s="34" t="s">
        <v>1930</v>
      </c>
      <c r="X873" s="31" t="s">
        <v>1931</v>
      </c>
      <c r="Y873" s="3">
        <v>1407</v>
      </c>
      <c r="Z873" s="3">
        <v>1497</v>
      </c>
      <c r="AA873" s="3">
        <v>1657</v>
      </c>
      <c r="AB873" s="3"/>
      <c r="AC873" s="3">
        <v>125161</v>
      </c>
      <c r="AD873" s="3">
        <v>126506</v>
      </c>
      <c r="AE873" s="26">
        <v>123985</v>
      </c>
      <c r="AH873" s="24">
        <f t="shared" si="30"/>
        <v>3.8428013716801809E-6</v>
      </c>
      <c r="AI873" s="24"/>
      <c r="AJ873" s="24"/>
      <c r="AK873" s="24">
        <f t="shared" si="31"/>
        <v>1.3364519901601001E-2</v>
      </c>
    </row>
    <row r="874" spans="23:37" ht="15" customHeight="1" x14ac:dyDescent="0.25">
      <c r="W874" s="33" t="s">
        <v>1932</v>
      </c>
      <c r="X874" s="30" t="s">
        <v>1933</v>
      </c>
      <c r="Y874" s="4">
        <v>531</v>
      </c>
      <c r="Z874" s="4">
        <v>1326</v>
      </c>
      <c r="AA874" s="4">
        <v>1595</v>
      </c>
      <c r="AB874" s="4"/>
      <c r="AC874" s="4">
        <v>78972</v>
      </c>
      <c r="AD874" s="4">
        <v>94016</v>
      </c>
      <c r="AE874" s="18">
        <v>94714</v>
      </c>
      <c r="AH874" s="24">
        <f t="shared" si="30"/>
        <v>3.6990152008629378E-6</v>
      </c>
      <c r="AI874" s="24"/>
      <c r="AJ874" s="24"/>
      <c r="AK874" s="24">
        <f t="shared" si="31"/>
        <v>1.6840171463563994E-2</v>
      </c>
    </row>
    <row r="875" spans="23:37" ht="15" customHeight="1" x14ac:dyDescent="0.25">
      <c r="W875" s="34" t="s">
        <v>1934</v>
      </c>
      <c r="X875" s="31" t="s">
        <v>1935</v>
      </c>
      <c r="Y875" s="3">
        <v>713</v>
      </c>
      <c r="Z875" s="3">
        <v>1163</v>
      </c>
      <c r="AA875" s="3">
        <v>1521</v>
      </c>
      <c r="AB875" s="3"/>
      <c r="AC875" s="3">
        <v>1426187</v>
      </c>
      <c r="AD875" s="3">
        <v>1509846</v>
      </c>
      <c r="AE875" s="26">
        <v>1101611</v>
      </c>
      <c r="AH875" s="24">
        <f t="shared" si="30"/>
        <v>3.5273994485971963E-6</v>
      </c>
      <c r="AI875" s="24"/>
      <c r="AJ875" s="24"/>
      <c r="AK875" s="24">
        <f t="shared" si="31"/>
        <v>1.3807051672505087E-3</v>
      </c>
    </row>
    <row r="876" spans="23:37" ht="15" customHeight="1" x14ac:dyDescent="0.25">
      <c r="W876" s="33" t="s">
        <v>1936</v>
      </c>
      <c r="X876" s="30" t="s">
        <v>1937</v>
      </c>
      <c r="Y876" s="4">
        <v>1912</v>
      </c>
      <c r="Z876" s="4">
        <v>1799</v>
      </c>
      <c r="AA876" s="4">
        <v>1519</v>
      </c>
      <c r="AB876" s="4"/>
      <c r="AC876" s="4">
        <v>68798</v>
      </c>
      <c r="AD876" s="4">
        <v>66333</v>
      </c>
      <c r="AE876" s="18">
        <v>53298</v>
      </c>
      <c r="AH876" s="24">
        <f t="shared" si="30"/>
        <v>3.5227611850224469E-6</v>
      </c>
      <c r="AI876" s="24"/>
      <c r="AJ876" s="24"/>
      <c r="AK876" s="24">
        <f t="shared" si="31"/>
        <v>2.8500131337010768E-2</v>
      </c>
    </row>
    <row r="877" spans="23:37" ht="15" customHeight="1" x14ac:dyDescent="0.25">
      <c r="W877" s="34" t="s">
        <v>1938</v>
      </c>
      <c r="X877" s="31" t="s">
        <v>1939</v>
      </c>
      <c r="Y877" s="3">
        <v>719</v>
      </c>
      <c r="Z877" s="3">
        <v>941</v>
      </c>
      <c r="AA877" s="3">
        <v>1484</v>
      </c>
      <c r="AB877" s="3"/>
      <c r="AC877" s="3">
        <v>159708</v>
      </c>
      <c r="AD877" s="3">
        <v>186584</v>
      </c>
      <c r="AE877" s="26">
        <v>178597</v>
      </c>
      <c r="AH877" s="24">
        <f t="shared" si="30"/>
        <v>3.4415915724643258E-6</v>
      </c>
      <c r="AI877" s="24"/>
      <c r="AJ877" s="24"/>
      <c r="AK877" s="24">
        <f t="shared" si="31"/>
        <v>8.3092101211106571E-3</v>
      </c>
    </row>
    <row r="878" spans="23:37" ht="15" customHeight="1" x14ac:dyDescent="0.25">
      <c r="W878" s="33" t="s">
        <v>1940</v>
      </c>
      <c r="X878" s="30" t="s">
        <v>1941</v>
      </c>
      <c r="Y878" s="4">
        <v>728</v>
      </c>
      <c r="Z878" s="4">
        <v>1045</v>
      </c>
      <c r="AA878" s="4">
        <v>1483</v>
      </c>
      <c r="AB878" s="4"/>
      <c r="AC878" s="4">
        <v>111011</v>
      </c>
      <c r="AD878" s="4">
        <v>168675</v>
      </c>
      <c r="AE878" s="18">
        <v>141668</v>
      </c>
      <c r="AH878" s="24">
        <f t="shared" si="30"/>
        <v>3.4392724406769511E-6</v>
      </c>
      <c r="AI878" s="24"/>
      <c r="AJ878" s="24"/>
      <c r="AK878" s="24">
        <f t="shared" si="31"/>
        <v>1.0468136770477454E-2</v>
      </c>
    </row>
    <row r="879" spans="23:37" ht="15" customHeight="1" x14ac:dyDescent="0.25">
      <c r="W879" s="34" t="s">
        <v>1942</v>
      </c>
      <c r="X879" s="31" t="s">
        <v>1943</v>
      </c>
      <c r="Y879" s="3">
        <v>1457</v>
      </c>
      <c r="Z879" s="3">
        <v>1561</v>
      </c>
      <c r="AA879" s="3">
        <v>1451</v>
      </c>
      <c r="AB879" s="3"/>
      <c r="AC879" s="3">
        <v>608823</v>
      </c>
      <c r="AD879" s="3">
        <v>701420</v>
      </c>
      <c r="AE879" s="26">
        <v>500127</v>
      </c>
      <c r="AH879" s="24">
        <f t="shared" si="30"/>
        <v>3.3650602234809546E-6</v>
      </c>
      <c r="AI879" s="24"/>
      <c r="AJ879" s="24"/>
      <c r="AK879" s="24">
        <f t="shared" si="31"/>
        <v>2.9012630791778889E-3</v>
      </c>
    </row>
    <row r="880" spans="23:37" ht="15" customHeight="1" x14ac:dyDescent="0.25">
      <c r="W880" s="33" t="s">
        <v>1944</v>
      </c>
      <c r="X880" s="30" t="s">
        <v>1945</v>
      </c>
      <c r="Y880" s="4">
        <v>773</v>
      </c>
      <c r="Z880" s="4">
        <v>575</v>
      </c>
      <c r="AA880" s="4">
        <v>1448</v>
      </c>
      <c r="AB880" s="4"/>
      <c r="AC880" s="4">
        <v>22804</v>
      </c>
      <c r="AD880" s="4">
        <v>39193</v>
      </c>
      <c r="AE880" s="18">
        <v>35979</v>
      </c>
      <c r="AH880" s="24">
        <f t="shared" si="30"/>
        <v>3.35810282811883E-6</v>
      </c>
      <c r="AI880" s="24"/>
      <c r="AJ880" s="24"/>
      <c r="AK880" s="24">
        <f t="shared" si="31"/>
        <v>4.0245698879902168E-2</v>
      </c>
    </row>
    <row r="881" spans="23:37" ht="15" customHeight="1" x14ac:dyDescent="0.25">
      <c r="W881" s="34" t="s">
        <v>1946</v>
      </c>
      <c r="X881" s="31" t="s">
        <v>1947</v>
      </c>
      <c r="Y881" s="3">
        <v>731</v>
      </c>
      <c r="Z881" s="3">
        <v>1604</v>
      </c>
      <c r="AA881" s="3">
        <v>1440</v>
      </c>
      <c r="AB881" s="3"/>
      <c r="AC881" s="3">
        <v>61847</v>
      </c>
      <c r="AD881" s="3">
        <v>67853</v>
      </c>
      <c r="AE881" s="26">
        <v>46633</v>
      </c>
      <c r="AH881" s="24">
        <f t="shared" si="30"/>
        <v>3.3395497738198309E-6</v>
      </c>
      <c r="AI881" s="24"/>
      <c r="AJ881" s="24"/>
      <c r="AK881" s="24">
        <f t="shared" si="31"/>
        <v>3.087942015311046E-2</v>
      </c>
    </row>
    <row r="882" spans="23:37" ht="15" customHeight="1" x14ac:dyDescent="0.25">
      <c r="W882" s="33" t="s">
        <v>1948</v>
      </c>
      <c r="X882" s="30" t="s">
        <v>1949</v>
      </c>
      <c r="Y882" s="4">
        <v>264</v>
      </c>
      <c r="Z882" s="4">
        <v>1347</v>
      </c>
      <c r="AA882" s="4">
        <v>1427</v>
      </c>
      <c r="AB882" s="4"/>
      <c r="AC882" s="4">
        <v>906248</v>
      </c>
      <c r="AD882" s="4">
        <v>982689</v>
      </c>
      <c r="AE882" s="18">
        <v>1174069</v>
      </c>
      <c r="AH882" s="24">
        <f t="shared" si="30"/>
        <v>3.3094010605839577E-6</v>
      </c>
      <c r="AI882" s="24"/>
      <c r="AJ882" s="24"/>
      <c r="AK882" s="24">
        <f t="shared" si="31"/>
        <v>1.2154311203174601E-3</v>
      </c>
    </row>
    <row r="883" spans="23:37" ht="15" customHeight="1" x14ac:dyDescent="0.25">
      <c r="W883" s="34" t="s">
        <v>1950</v>
      </c>
      <c r="X883" s="31" t="s">
        <v>1951</v>
      </c>
      <c r="Y883" s="3">
        <v>3003</v>
      </c>
      <c r="Z883" s="3">
        <v>2135</v>
      </c>
      <c r="AA883" s="3">
        <v>1394</v>
      </c>
      <c r="AB883" s="3"/>
      <c r="AC883" s="3">
        <v>1730097</v>
      </c>
      <c r="AD883" s="3">
        <v>2066921</v>
      </c>
      <c r="AE883" s="26">
        <v>1538658</v>
      </c>
      <c r="AH883" s="24">
        <f t="shared" si="30"/>
        <v>3.2328697116005865E-6</v>
      </c>
      <c r="AI883" s="24"/>
      <c r="AJ883" s="24"/>
      <c r="AK883" s="24">
        <f t="shared" si="31"/>
        <v>9.059843058041488E-4</v>
      </c>
    </row>
    <row r="884" spans="23:37" ht="15" customHeight="1" x14ac:dyDescent="0.25">
      <c r="W884" s="33" t="s">
        <v>1952</v>
      </c>
      <c r="X884" s="30" t="s">
        <v>1953</v>
      </c>
      <c r="Y884" s="4">
        <v>0</v>
      </c>
      <c r="Z884" s="4">
        <v>5</v>
      </c>
      <c r="AA884" s="4">
        <v>1372</v>
      </c>
      <c r="AB884" s="4"/>
      <c r="AC884" s="4">
        <v>4456</v>
      </c>
      <c r="AD884" s="4">
        <v>12791</v>
      </c>
      <c r="AE884" s="18">
        <v>6225</v>
      </c>
      <c r="AH884" s="24">
        <f t="shared" si="30"/>
        <v>3.1818488122783391E-6</v>
      </c>
      <c r="AI884" s="24"/>
      <c r="AJ884" s="24"/>
      <c r="AK884" s="24">
        <f t="shared" si="31"/>
        <v>0.22040160642570281</v>
      </c>
    </row>
    <row r="885" spans="23:37" ht="15" customHeight="1" x14ac:dyDescent="0.25">
      <c r="W885" s="34" t="s">
        <v>1954</v>
      </c>
      <c r="X885" s="31" t="s">
        <v>1955</v>
      </c>
      <c r="Y885" s="3">
        <v>483</v>
      </c>
      <c r="Z885" s="3">
        <v>706</v>
      </c>
      <c r="AA885" s="3">
        <v>1364</v>
      </c>
      <c r="AB885" s="3"/>
      <c r="AC885" s="3">
        <v>679174</v>
      </c>
      <c r="AD885" s="3">
        <v>833141</v>
      </c>
      <c r="AE885" s="26">
        <v>504119</v>
      </c>
      <c r="AH885" s="24">
        <f t="shared" si="30"/>
        <v>3.1632957579793399E-6</v>
      </c>
      <c r="AI885" s="24"/>
      <c r="AJ885" s="24"/>
      <c r="AK885" s="24">
        <f t="shared" si="31"/>
        <v>2.7057103580702176E-3</v>
      </c>
    </row>
    <row r="886" spans="23:37" ht="15" customHeight="1" x14ac:dyDescent="0.25">
      <c r="W886" s="33" t="s">
        <v>1956</v>
      </c>
      <c r="X886" s="30" t="s">
        <v>1957</v>
      </c>
      <c r="Y886" s="4">
        <v>1093</v>
      </c>
      <c r="Z886" s="4">
        <v>3558</v>
      </c>
      <c r="AA886" s="4">
        <v>1350</v>
      </c>
      <c r="AB886" s="4"/>
      <c r="AC886" s="4">
        <v>420509</v>
      </c>
      <c r="AD886" s="4">
        <v>438761</v>
      </c>
      <c r="AE886" s="18">
        <v>230061</v>
      </c>
      <c r="AH886" s="24">
        <f t="shared" si="30"/>
        <v>3.1308279129560916E-6</v>
      </c>
      <c r="AI886" s="24"/>
      <c r="AJ886" s="24"/>
      <c r="AK886" s="24">
        <f t="shared" si="31"/>
        <v>5.8680089193735574E-3</v>
      </c>
    </row>
    <row r="887" spans="23:37" ht="15" customHeight="1" x14ac:dyDescent="0.25">
      <c r="W887" s="34" t="s">
        <v>1958</v>
      </c>
      <c r="X887" s="31" t="s">
        <v>1959</v>
      </c>
      <c r="Y887" s="3">
        <v>26592</v>
      </c>
      <c r="Z887" s="3">
        <v>13626</v>
      </c>
      <c r="AA887" s="3">
        <v>1341</v>
      </c>
      <c r="AB887" s="3"/>
      <c r="AC887" s="3">
        <v>2712276</v>
      </c>
      <c r="AD887" s="3">
        <v>2790426</v>
      </c>
      <c r="AE887" s="26">
        <v>2314932</v>
      </c>
      <c r="AH887" s="24">
        <f t="shared" si="30"/>
        <v>3.1099557268697178E-6</v>
      </c>
      <c r="AI887" s="24"/>
      <c r="AJ887" s="24"/>
      <c r="AK887" s="24">
        <f t="shared" si="31"/>
        <v>5.7928267439389151E-4</v>
      </c>
    </row>
    <row r="888" spans="23:37" ht="15" customHeight="1" x14ac:dyDescent="0.25">
      <c r="W888" s="33" t="s">
        <v>1960</v>
      </c>
      <c r="X888" s="30" t="s">
        <v>1961</v>
      </c>
      <c r="Y888" s="4">
        <v>2247</v>
      </c>
      <c r="Z888" s="4">
        <v>2548</v>
      </c>
      <c r="AA888" s="4">
        <v>1333</v>
      </c>
      <c r="AB888" s="4"/>
      <c r="AC888" s="4">
        <v>218421</v>
      </c>
      <c r="AD888" s="4">
        <v>249200</v>
      </c>
      <c r="AE888" s="18">
        <v>232570</v>
      </c>
      <c r="AH888" s="24">
        <f t="shared" si="30"/>
        <v>3.0914026725707186E-6</v>
      </c>
      <c r="AI888" s="24"/>
      <c r="AJ888" s="24"/>
      <c r="AK888" s="24">
        <f t="shared" si="31"/>
        <v>5.7316076880079116E-3</v>
      </c>
    </row>
    <row r="889" spans="23:37" ht="15" customHeight="1" x14ac:dyDescent="0.25">
      <c r="W889" s="34" t="s">
        <v>1962</v>
      </c>
      <c r="X889" s="31" t="s">
        <v>1963</v>
      </c>
      <c r="Y889" s="3">
        <v>637</v>
      </c>
      <c r="Z889" s="3">
        <v>733</v>
      </c>
      <c r="AA889" s="3">
        <v>1301</v>
      </c>
      <c r="AB889" s="3"/>
      <c r="AC889" s="3">
        <v>128585</v>
      </c>
      <c r="AD889" s="3">
        <v>112447</v>
      </c>
      <c r="AE889" s="26">
        <v>121019</v>
      </c>
      <c r="AH889" s="24">
        <f t="shared" si="30"/>
        <v>3.0171904553747222E-6</v>
      </c>
      <c r="AI889" s="24"/>
      <c r="AJ889" s="24"/>
      <c r="AK889" s="24">
        <f t="shared" si="31"/>
        <v>1.0750378039811931E-2</v>
      </c>
    </row>
    <row r="890" spans="23:37" ht="15" customHeight="1" x14ac:dyDescent="0.25">
      <c r="W890" s="33" t="s">
        <v>1964</v>
      </c>
      <c r="X890" s="30" t="s">
        <v>1965</v>
      </c>
      <c r="Y890" s="4">
        <v>782</v>
      </c>
      <c r="Z890" s="4">
        <v>1277</v>
      </c>
      <c r="AA890" s="4">
        <v>1300</v>
      </c>
      <c r="AB890" s="4"/>
      <c r="AC890" s="4">
        <v>226457</v>
      </c>
      <c r="AD890" s="4">
        <v>272961</v>
      </c>
      <c r="AE890" s="18">
        <v>254385</v>
      </c>
      <c r="AH890" s="24">
        <f t="shared" si="30"/>
        <v>3.0148713235873474E-6</v>
      </c>
      <c r="AI890" s="24"/>
      <c r="AJ890" s="24"/>
      <c r="AK890" s="24">
        <f t="shared" si="31"/>
        <v>5.1103642117263206E-3</v>
      </c>
    </row>
    <row r="891" spans="23:37" ht="15" customHeight="1" x14ac:dyDescent="0.25">
      <c r="W891" s="34" t="s">
        <v>1966</v>
      </c>
      <c r="X891" s="31" t="s">
        <v>1967</v>
      </c>
      <c r="Y891" s="3">
        <v>2736</v>
      </c>
      <c r="Z891" s="3">
        <v>2080</v>
      </c>
      <c r="AA891" s="3">
        <v>1298</v>
      </c>
      <c r="AB891" s="3"/>
      <c r="AC891" s="3">
        <v>274972</v>
      </c>
      <c r="AD891" s="3">
        <v>276902</v>
      </c>
      <c r="AE891" s="26">
        <v>223938</v>
      </c>
      <c r="AH891" s="24">
        <f t="shared" si="30"/>
        <v>3.0102330600125976E-6</v>
      </c>
      <c r="AI891" s="24"/>
      <c r="AJ891" s="24"/>
      <c r="AK891" s="24">
        <f t="shared" si="31"/>
        <v>5.7962471755575208E-3</v>
      </c>
    </row>
    <row r="892" spans="23:37" ht="15" customHeight="1" x14ac:dyDescent="0.25">
      <c r="W892" s="33" t="s">
        <v>1968</v>
      </c>
      <c r="X892" s="30" t="s">
        <v>1969</v>
      </c>
      <c r="Y892" s="4">
        <v>1209</v>
      </c>
      <c r="Z892" s="4">
        <v>837</v>
      </c>
      <c r="AA892" s="4">
        <v>1252</v>
      </c>
      <c r="AB892" s="4"/>
      <c r="AC892" s="4">
        <v>53820</v>
      </c>
      <c r="AD892" s="4">
        <v>58213</v>
      </c>
      <c r="AE892" s="18">
        <v>44918</v>
      </c>
      <c r="AH892" s="24">
        <f t="shared" si="30"/>
        <v>2.9035529977933532E-6</v>
      </c>
      <c r="AI892" s="24"/>
      <c r="AJ892" s="24"/>
      <c r="AK892" s="24">
        <f t="shared" si="31"/>
        <v>2.7873013045994925E-2</v>
      </c>
    </row>
    <row r="893" spans="23:37" ht="15" customHeight="1" x14ac:dyDescent="0.25">
      <c r="W893" s="34" t="s">
        <v>1970</v>
      </c>
      <c r="X893" s="31" t="s">
        <v>1971</v>
      </c>
      <c r="Y893" s="3">
        <v>866</v>
      </c>
      <c r="Z893" s="3">
        <v>1413</v>
      </c>
      <c r="AA893" s="3">
        <v>1237</v>
      </c>
      <c r="AB893" s="3"/>
      <c r="AC893" s="3">
        <v>30871</v>
      </c>
      <c r="AD893" s="3">
        <v>35341</v>
      </c>
      <c r="AE893" s="26">
        <v>36716</v>
      </c>
      <c r="AH893" s="24">
        <f t="shared" si="30"/>
        <v>2.8687660209827297E-6</v>
      </c>
      <c r="AI893" s="24"/>
      <c r="AJ893" s="24"/>
      <c r="AK893" s="24">
        <f t="shared" si="31"/>
        <v>3.3691033881686455E-2</v>
      </c>
    </row>
    <row r="894" spans="23:37" ht="15" customHeight="1" x14ac:dyDescent="0.25">
      <c r="W894" s="33" t="s">
        <v>1972</v>
      </c>
      <c r="X894" s="30" t="s">
        <v>1973</v>
      </c>
      <c r="Y894" s="4">
        <v>17193</v>
      </c>
      <c r="Z894" s="4">
        <v>6902</v>
      </c>
      <c r="AA894" s="4">
        <v>1231</v>
      </c>
      <c r="AB894" s="4"/>
      <c r="AC894" s="4">
        <v>944146</v>
      </c>
      <c r="AD894" s="4">
        <v>916731</v>
      </c>
      <c r="AE894" s="18">
        <v>763338</v>
      </c>
      <c r="AH894" s="24">
        <f t="shared" si="30"/>
        <v>2.8548512302584805E-6</v>
      </c>
      <c r="AI894" s="24"/>
      <c r="AJ894" s="24"/>
      <c r="AK894" s="24">
        <f t="shared" si="31"/>
        <v>1.6126538964390611E-3</v>
      </c>
    </row>
    <row r="895" spans="23:37" ht="15" customHeight="1" x14ac:dyDescent="0.25">
      <c r="W895" s="34" t="s">
        <v>1974</v>
      </c>
      <c r="X895" s="31" t="s">
        <v>1975</v>
      </c>
      <c r="Y895" s="3">
        <v>642</v>
      </c>
      <c r="Z895" s="3">
        <v>632</v>
      </c>
      <c r="AA895" s="3">
        <v>1229</v>
      </c>
      <c r="AB895" s="3"/>
      <c r="AC895" s="3">
        <v>186996</v>
      </c>
      <c r="AD895" s="3">
        <v>192193</v>
      </c>
      <c r="AE895" s="26">
        <v>178076</v>
      </c>
      <c r="AH895" s="24">
        <f t="shared" si="30"/>
        <v>2.8502129666837306E-6</v>
      </c>
      <c r="AI895" s="24"/>
      <c r="AJ895" s="24"/>
      <c r="AK895" s="24">
        <f t="shared" si="31"/>
        <v>6.9015476538107322E-3</v>
      </c>
    </row>
    <row r="896" spans="23:37" ht="15" customHeight="1" x14ac:dyDescent="0.25">
      <c r="W896" s="33" t="s">
        <v>1976</v>
      </c>
      <c r="X896" s="30" t="s">
        <v>1977</v>
      </c>
      <c r="Y896" s="4">
        <v>603</v>
      </c>
      <c r="Z896" s="4">
        <v>414</v>
      </c>
      <c r="AA896" s="4">
        <v>1217</v>
      </c>
      <c r="AB896" s="4"/>
      <c r="AC896" s="4">
        <v>13363</v>
      </c>
      <c r="AD896" s="4">
        <v>16055</v>
      </c>
      <c r="AE896" s="18">
        <v>15000</v>
      </c>
      <c r="AH896" s="24">
        <f t="shared" si="30"/>
        <v>2.8223833852352321E-6</v>
      </c>
      <c r="AI896" s="24"/>
      <c r="AJ896" s="24"/>
      <c r="AK896" s="24">
        <f t="shared" si="31"/>
        <v>8.1133333333333335E-2</v>
      </c>
    </row>
    <row r="897" spans="23:37" ht="15" customHeight="1" x14ac:dyDescent="0.25">
      <c r="W897" s="34" t="s">
        <v>1978</v>
      </c>
      <c r="X897" s="31" t="s">
        <v>1979</v>
      </c>
      <c r="Y897" s="3">
        <v>3133</v>
      </c>
      <c r="Z897" s="3">
        <v>3086</v>
      </c>
      <c r="AA897" s="3">
        <v>1201</v>
      </c>
      <c r="AB897" s="3"/>
      <c r="AC897" s="3">
        <v>391498</v>
      </c>
      <c r="AD897" s="3">
        <v>527774</v>
      </c>
      <c r="AE897" s="26">
        <v>620154</v>
      </c>
      <c r="AH897" s="24">
        <f t="shared" si="30"/>
        <v>2.7852772766372339E-6</v>
      </c>
      <c r="AI897" s="24"/>
      <c r="AJ897" s="24"/>
      <c r="AK897" s="24">
        <f t="shared" si="31"/>
        <v>1.9366157438313709E-3</v>
      </c>
    </row>
    <row r="898" spans="23:37" ht="15" customHeight="1" x14ac:dyDescent="0.25">
      <c r="W898" s="33" t="s">
        <v>1980</v>
      </c>
      <c r="X898" s="30" t="s">
        <v>1981</v>
      </c>
      <c r="Y898" s="4">
        <v>1469</v>
      </c>
      <c r="Z898" s="4">
        <v>1926</v>
      </c>
      <c r="AA898" s="4">
        <v>1192</v>
      </c>
      <c r="AB898" s="4"/>
      <c r="AC898" s="4">
        <v>1469</v>
      </c>
      <c r="AD898" s="4">
        <v>1926</v>
      </c>
      <c r="AE898" s="18">
        <v>1192</v>
      </c>
      <c r="AH898" s="24">
        <f t="shared" si="30"/>
        <v>2.76440509055086E-6</v>
      </c>
      <c r="AI898" s="24"/>
      <c r="AJ898" s="24"/>
      <c r="AK898" s="24">
        <f t="shared" si="31"/>
        <v>1</v>
      </c>
    </row>
    <row r="899" spans="23:37" ht="15" customHeight="1" x14ac:dyDescent="0.25">
      <c r="W899" s="34" t="s">
        <v>1982</v>
      </c>
      <c r="X899" s="31" t="s">
        <v>1983</v>
      </c>
      <c r="Y899" s="3">
        <v>496</v>
      </c>
      <c r="Z899" s="3">
        <v>432</v>
      </c>
      <c r="AA899" s="3">
        <v>1162</v>
      </c>
      <c r="AB899" s="3"/>
      <c r="AC899" s="3">
        <v>259471</v>
      </c>
      <c r="AD899" s="3">
        <v>276997</v>
      </c>
      <c r="AE899" s="26">
        <v>225055</v>
      </c>
      <c r="AH899" s="24">
        <f t="shared" si="30"/>
        <v>2.6948311369296135E-6</v>
      </c>
      <c r="AI899" s="24"/>
      <c r="AJ899" s="24"/>
      <c r="AK899" s="24">
        <f t="shared" si="31"/>
        <v>5.1631823332074379E-3</v>
      </c>
    </row>
    <row r="900" spans="23:37" ht="15" customHeight="1" x14ac:dyDescent="0.25">
      <c r="W900" s="33" t="s">
        <v>1984</v>
      </c>
      <c r="X900" s="30" t="s">
        <v>1985</v>
      </c>
      <c r="Y900" s="4">
        <v>17229</v>
      </c>
      <c r="Z900" s="4">
        <v>3253</v>
      </c>
      <c r="AA900" s="4">
        <v>1157</v>
      </c>
      <c r="AB900" s="4"/>
      <c r="AC900" s="4">
        <v>282887</v>
      </c>
      <c r="AD900" s="4">
        <v>251905</v>
      </c>
      <c r="AE900" s="18">
        <v>232300</v>
      </c>
      <c r="AH900" s="24">
        <f t="shared" si="30"/>
        <v>2.6832354779927394E-6</v>
      </c>
      <c r="AI900" s="24"/>
      <c r="AJ900" s="24"/>
      <c r="AK900" s="24">
        <f t="shared" si="31"/>
        <v>4.9806284976323719E-3</v>
      </c>
    </row>
    <row r="901" spans="23:37" ht="15" customHeight="1" x14ac:dyDescent="0.25">
      <c r="W901" s="34" t="s">
        <v>1986</v>
      </c>
      <c r="X901" s="31" t="s">
        <v>1987</v>
      </c>
      <c r="Y901" s="3">
        <v>1031</v>
      </c>
      <c r="Z901" s="3">
        <v>1618</v>
      </c>
      <c r="AA901" s="3">
        <v>1127</v>
      </c>
      <c r="AB901" s="3"/>
      <c r="AC901" s="3">
        <v>323469</v>
      </c>
      <c r="AD901" s="3">
        <v>399435</v>
      </c>
      <c r="AE901" s="26">
        <v>457445</v>
      </c>
      <c r="AH901" s="24">
        <f t="shared" si="30"/>
        <v>2.6136615243714928E-6</v>
      </c>
      <c r="AI901" s="24"/>
      <c r="AJ901" s="24"/>
      <c r="AK901" s="24">
        <f t="shared" si="31"/>
        <v>2.4636841587513253E-3</v>
      </c>
    </row>
    <row r="902" spans="23:37" ht="15" customHeight="1" x14ac:dyDescent="0.25">
      <c r="W902" s="33" t="s">
        <v>1988</v>
      </c>
      <c r="X902" s="30" t="s">
        <v>1989</v>
      </c>
      <c r="Y902" s="4">
        <v>130</v>
      </c>
      <c r="Z902" s="4">
        <v>557</v>
      </c>
      <c r="AA902" s="4">
        <v>1110</v>
      </c>
      <c r="AB902" s="4"/>
      <c r="AC902" s="4">
        <v>50771</v>
      </c>
      <c r="AD902" s="4">
        <v>83623</v>
      </c>
      <c r="AE902" s="18">
        <v>68756</v>
      </c>
      <c r="AH902" s="24">
        <f t="shared" ref="AH902:AH965" si="32">+AA902/$AA$4</f>
        <v>2.5742362839861199E-6</v>
      </c>
      <c r="AI902" s="24"/>
      <c r="AJ902" s="24"/>
      <c r="AK902" s="24">
        <f t="shared" ref="AK902:AK965" si="33">+AA902/AE902</f>
        <v>1.6144045610564896E-2</v>
      </c>
    </row>
    <row r="903" spans="23:37" ht="15" customHeight="1" x14ac:dyDescent="0.25">
      <c r="W903" s="34" t="s">
        <v>1990</v>
      </c>
      <c r="X903" s="31" t="s">
        <v>1991</v>
      </c>
      <c r="Y903" s="3">
        <v>1218</v>
      </c>
      <c r="Z903" s="3">
        <v>1005</v>
      </c>
      <c r="AA903" s="3">
        <v>1094</v>
      </c>
      <c r="AB903" s="3"/>
      <c r="AC903" s="3">
        <v>30323</v>
      </c>
      <c r="AD903" s="3">
        <v>29332</v>
      </c>
      <c r="AE903" s="26">
        <v>22935</v>
      </c>
      <c r="AH903" s="24">
        <f t="shared" si="32"/>
        <v>2.5371301753881216E-6</v>
      </c>
      <c r="AI903" s="24"/>
      <c r="AJ903" s="24"/>
      <c r="AK903" s="24">
        <f t="shared" si="33"/>
        <v>4.7700021800741225E-2</v>
      </c>
    </row>
    <row r="904" spans="23:37" ht="15" customHeight="1" x14ac:dyDescent="0.25">
      <c r="W904" s="33" t="s">
        <v>1992</v>
      </c>
      <c r="X904" s="30" t="s">
        <v>1993</v>
      </c>
      <c r="Y904" s="4">
        <v>826</v>
      </c>
      <c r="Z904" s="4">
        <v>879</v>
      </c>
      <c r="AA904" s="4">
        <v>1086</v>
      </c>
      <c r="AB904" s="4"/>
      <c r="AC904" s="4">
        <v>11117</v>
      </c>
      <c r="AD904" s="4">
        <v>11342</v>
      </c>
      <c r="AE904" s="18">
        <v>11815</v>
      </c>
      <c r="AH904" s="24">
        <f t="shared" si="32"/>
        <v>2.5185771210891225E-6</v>
      </c>
      <c r="AI904" s="24"/>
      <c r="AJ904" s="24"/>
      <c r="AK904" s="24">
        <f t="shared" si="33"/>
        <v>9.191705459162082E-2</v>
      </c>
    </row>
    <row r="905" spans="23:37" ht="15" customHeight="1" x14ac:dyDescent="0.25">
      <c r="W905" s="34" t="s">
        <v>1994</v>
      </c>
      <c r="X905" s="31" t="s">
        <v>1995</v>
      </c>
      <c r="Y905" s="3">
        <v>386</v>
      </c>
      <c r="Z905" s="3">
        <v>229</v>
      </c>
      <c r="AA905" s="3">
        <v>1085</v>
      </c>
      <c r="AB905" s="3"/>
      <c r="AC905" s="3">
        <v>750083</v>
      </c>
      <c r="AD905" s="3">
        <v>721230</v>
      </c>
      <c r="AE905" s="26">
        <v>648830</v>
      </c>
      <c r="AH905" s="24">
        <f t="shared" si="32"/>
        <v>2.5162579893017478E-6</v>
      </c>
      <c r="AI905" s="24"/>
      <c r="AJ905" s="24"/>
      <c r="AK905" s="24">
        <f t="shared" si="33"/>
        <v>1.6722408026755853E-3</v>
      </c>
    </row>
    <row r="906" spans="23:37" ht="15" customHeight="1" x14ac:dyDescent="0.25">
      <c r="W906" s="33" t="s">
        <v>1996</v>
      </c>
      <c r="X906" s="30" t="s">
        <v>1997</v>
      </c>
      <c r="Y906" s="4">
        <v>1718</v>
      </c>
      <c r="Z906" s="4">
        <v>1236</v>
      </c>
      <c r="AA906" s="4">
        <v>1080</v>
      </c>
      <c r="AB906" s="4"/>
      <c r="AC906" s="4">
        <v>10732</v>
      </c>
      <c r="AD906" s="4">
        <v>7931</v>
      </c>
      <c r="AE906" s="18">
        <v>6687</v>
      </c>
      <c r="AH906" s="24">
        <f t="shared" si="32"/>
        <v>2.5046623303648733E-6</v>
      </c>
      <c r="AI906" s="24"/>
      <c r="AJ906" s="24"/>
      <c r="AK906" s="24">
        <f t="shared" si="33"/>
        <v>0.16150740242261102</v>
      </c>
    </row>
    <row r="907" spans="23:37" ht="15" customHeight="1" x14ac:dyDescent="0.25">
      <c r="W907" s="34" t="s">
        <v>1998</v>
      </c>
      <c r="X907" s="31" t="s">
        <v>1999</v>
      </c>
      <c r="Y907" s="3">
        <v>771</v>
      </c>
      <c r="Z907" s="3">
        <v>988</v>
      </c>
      <c r="AA907" s="3">
        <v>1079</v>
      </c>
      <c r="AB907" s="3"/>
      <c r="AC907" s="3">
        <v>56366</v>
      </c>
      <c r="AD907" s="3">
        <v>65915</v>
      </c>
      <c r="AE907" s="26">
        <v>46896</v>
      </c>
      <c r="AH907" s="24">
        <f t="shared" si="32"/>
        <v>2.5023431985774985E-6</v>
      </c>
      <c r="AI907" s="24"/>
      <c r="AJ907" s="24"/>
      <c r="AK907" s="24">
        <f t="shared" si="33"/>
        <v>2.300835892186967E-2</v>
      </c>
    </row>
    <row r="908" spans="23:37" ht="15" customHeight="1" x14ac:dyDescent="0.25">
      <c r="W908" s="33" t="s">
        <v>2000</v>
      </c>
      <c r="X908" s="30" t="s">
        <v>2001</v>
      </c>
      <c r="Y908" s="4">
        <v>211</v>
      </c>
      <c r="Z908" s="4">
        <v>357</v>
      </c>
      <c r="AA908" s="4">
        <v>1057</v>
      </c>
      <c r="AB908" s="4"/>
      <c r="AC908" s="4">
        <v>269310</v>
      </c>
      <c r="AD908" s="4">
        <v>392499</v>
      </c>
      <c r="AE908" s="18">
        <v>221494</v>
      </c>
      <c r="AH908" s="24">
        <f t="shared" si="32"/>
        <v>2.4513222992552511E-6</v>
      </c>
      <c r="AI908" s="24"/>
      <c r="AJ908" s="24"/>
      <c r="AK908" s="24">
        <f t="shared" si="33"/>
        <v>4.7721382971999239E-3</v>
      </c>
    </row>
    <row r="909" spans="23:37" ht="15" customHeight="1" x14ac:dyDescent="0.25">
      <c r="W909" s="34" t="s">
        <v>2002</v>
      </c>
      <c r="X909" s="31" t="s">
        <v>2003</v>
      </c>
      <c r="Y909" s="3">
        <v>813</v>
      </c>
      <c r="Z909" s="3">
        <v>431</v>
      </c>
      <c r="AA909" s="3">
        <v>1034</v>
      </c>
      <c r="AB909" s="3"/>
      <c r="AC909" s="3">
        <v>2224</v>
      </c>
      <c r="AD909" s="3">
        <v>6864</v>
      </c>
      <c r="AE909" s="26">
        <v>3799</v>
      </c>
      <c r="AH909" s="24">
        <f t="shared" si="32"/>
        <v>2.3979822681456285E-6</v>
      </c>
      <c r="AI909" s="24"/>
      <c r="AJ909" s="24"/>
      <c r="AK909" s="24">
        <f t="shared" si="33"/>
        <v>0.27217688865490919</v>
      </c>
    </row>
    <row r="910" spans="23:37" ht="15" customHeight="1" x14ac:dyDescent="0.25">
      <c r="W910" s="33" t="s">
        <v>2004</v>
      </c>
      <c r="X910" s="30" t="s">
        <v>2005</v>
      </c>
      <c r="Y910" s="4">
        <v>19</v>
      </c>
      <c r="Z910" s="4">
        <v>68</v>
      </c>
      <c r="AA910" s="4">
        <v>990</v>
      </c>
      <c r="AB910" s="4"/>
      <c r="AC910" s="4">
        <v>29003</v>
      </c>
      <c r="AD910" s="4">
        <v>36626</v>
      </c>
      <c r="AE910" s="18">
        <v>46801</v>
      </c>
      <c r="AH910" s="24">
        <f t="shared" si="32"/>
        <v>2.295940469501134E-6</v>
      </c>
      <c r="AI910" s="24"/>
      <c r="AJ910" s="24"/>
      <c r="AK910" s="24">
        <f t="shared" si="33"/>
        <v>2.1153394158244482E-2</v>
      </c>
    </row>
    <row r="911" spans="23:37" ht="15" customHeight="1" x14ac:dyDescent="0.25">
      <c r="W911" s="34" t="s">
        <v>2006</v>
      </c>
      <c r="X911" s="31" t="s">
        <v>2007</v>
      </c>
      <c r="Y911" s="3">
        <v>234</v>
      </c>
      <c r="Z911" s="3">
        <v>402</v>
      </c>
      <c r="AA911" s="3">
        <v>983</v>
      </c>
      <c r="AB911" s="3"/>
      <c r="AC911" s="3">
        <v>133522</v>
      </c>
      <c r="AD911" s="3">
        <v>154748</v>
      </c>
      <c r="AE911" s="26">
        <v>85457</v>
      </c>
      <c r="AH911" s="24">
        <f t="shared" si="32"/>
        <v>2.2797065469895096E-6</v>
      </c>
      <c r="AI911" s="24"/>
      <c r="AJ911" s="24"/>
      <c r="AK911" s="24">
        <f t="shared" si="33"/>
        <v>1.1502861088032577E-2</v>
      </c>
    </row>
    <row r="912" spans="23:37" ht="15" customHeight="1" x14ac:dyDescent="0.25">
      <c r="W912" s="33" t="s">
        <v>2008</v>
      </c>
      <c r="X912" s="30" t="s">
        <v>2009</v>
      </c>
      <c r="Y912" s="4">
        <v>375</v>
      </c>
      <c r="Z912" s="4">
        <v>1170</v>
      </c>
      <c r="AA912" s="4">
        <v>982</v>
      </c>
      <c r="AB912" s="4"/>
      <c r="AC912" s="4">
        <v>2304711</v>
      </c>
      <c r="AD912" s="4">
        <v>2787632</v>
      </c>
      <c r="AE912" s="18">
        <v>2373136</v>
      </c>
      <c r="AH912" s="24">
        <f t="shared" si="32"/>
        <v>2.2773874152021349E-6</v>
      </c>
      <c r="AI912" s="24"/>
      <c r="AJ912" s="24"/>
      <c r="AK912" s="24">
        <f t="shared" si="33"/>
        <v>4.1379845065769513E-4</v>
      </c>
    </row>
    <row r="913" spans="23:37" ht="15" customHeight="1" x14ac:dyDescent="0.25">
      <c r="W913" s="34" t="s">
        <v>2010</v>
      </c>
      <c r="X913" s="31" t="s">
        <v>2011</v>
      </c>
      <c r="Y913" s="3">
        <v>229</v>
      </c>
      <c r="Z913" s="3">
        <v>455</v>
      </c>
      <c r="AA913" s="3">
        <v>969</v>
      </c>
      <c r="AB913" s="3"/>
      <c r="AC913" s="3">
        <v>1716</v>
      </c>
      <c r="AD913" s="3">
        <v>1557</v>
      </c>
      <c r="AE913" s="26">
        <v>2861</v>
      </c>
      <c r="AH913" s="24">
        <f t="shared" si="32"/>
        <v>2.2472387019662612E-6</v>
      </c>
      <c r="AI913" s="24"/>
      <c r="AJ913" s="24"/>
      <c r="AK913" s="24">
        <f t="shared" si="33"/>
        <v>0.33869276476756377</v>
      </c>
    </row>
    <row r="914" spans="23:37" ht="15" customHeight="1" x14ac:dyDescent="0.25">
      <c r="W914" s="33" t="s">
        <v>2012</v>
      </c>
      <c r="X914" s="30" t="s">
        <v>2013</v>
      </c>
      <c r="Y914" s="4">
        <v>1517</v>
      </c>
      <c r="Z914" s="4">
        <v>1699</v>
      </c>
      <c r="AA914" s="4">
        <v>958</v>
      </c>
      <c r="AB914" s="4"/>
      <c r="AC914" s="4">
        <v>293945</v>
      </c>
      <c r="AD914" s="4">
        <v>399807</v>
      </c>
      <c r="AE914" s="18">
        <v>267326</v>
      </c>
      <c r="AH914" s="24">
        <f t="shared" si="32"/>
        <v>2.2217282523051375E-6</v>
      </c>
      <c r="AI914" s="24"/>
      <c r="AJ914" s="24"/>
      <c r="AK914" s="24">
        <f t="shared" si="33"/>
        <v>3.5836394514562743E-3</v>
      </c>
    </row>
    <row r="915" spans="23:37" ht="15" customHeight="1" x14ac:dyDescent="0.25">
      <c r="W915" s="34" t="s">
        <v>2014</v>
      </c>
      <c r="X915" s="31" t="s">
        <v>2015</v>
      </c>
      <c r="Y915" s="3">
        <v>514</v>
      </c>
      <c r="Z915" s="3">
        <v>901</v>
      </c>
      <c r="AA915" s="3">
        <v>951</v>
      </c>
      <c r="AB915" s="3"/>
      <c r="AC915" s="3">
        <v>75891</v>
      </c>
      <c r="AD915" s="3">
        <v>70451</v>
      </c>
      <c r="AE915" s="26">
        <v>59210</v>
      </c>
      <c r="AH915" s="24">
        <f t="shared" si="32"/>
        <v>2.2054943297935136E-6</v>
      </c>
      <c r="AI915" s="24"/>
      <c r="AJ915" s="24"/>
      <c r="AK915" s="24">
        <f t="shared" si="33"/>
        <v>1.6061476102009795E-2</v>
      </c>
    </row>
    <row r="916" spans="23:37" ht="15" customHeight="1" x14ac:dyDescent="0.25">
      <c r="W916" s="33" t="s">
        <v>2016</v>
      </c>
      <c r="X916" s="30" t="s">
        <v>2017</v>
      </c>
      <c r="Y916" s="4">
        <v>177176</v>
      </c>
      <c r="Z916" s="4">
        <v>50130</v>
      </c>
      <c r="AA916" s="4">
        <v>938</v>
      </c>
      <c r="AB916" s="4"/>
      <c r="AC916" s="4">
        <v>194134</v>
      </c>
      <c r="AD916" s="4">
        <v>62705</v>
      </c>
      <c r="AE916" s="18">
        <v>51813</v>
      </c>
      <c r="AH916" s="24">
        <f t="shared" si="32"/>
        <v>2.1753456165576399E-6</v>
      </c>
      <c r="AI916" s="24"/>
      <c r="AJ916" s="24"/>
      <c r="AK916" s="24">
        <f t="shared" si="33"/>
        <v>1.8103564742439158E-2</v>
      </c>
    </row>
    <row r="917" spans="23:37" ht="15" customHeight="1" x14ac:dyDescent="0.25">
      <c r="W917" s="34" t="s">
        <v>2018</v>
      </c>
      <c r="X917" s="31" t="s">
        <v>2019</v>
      </c>
      <c r="Y917" s="3">
        <v>497</v>
      </c>
      <c r="Z917" s="3">
        <v>136</v>
      </c>
      <c r="AA917" s="3">
        <v>936</v>
      </c>
      <c r="AB917" s="3"/>
      <c r="AC917" s="3">
        <v>1168</v>
      </c>
      <c r="AD917" s="3">
        <v>439</v>
      </c>
      <c r="AE917" s="26">
        <v>1460</v>
      </c>
      <c r="AH917" s="24">
        <f t="shared" si="32"/>
        <v>2.1707073529828901E-6</v>
      </c>
      <c r="AI917" s="24"/>
      <c r="AJ917" s="24"/>
      <c r="AK917" s="24">
        <f t="shared" si="33"/>
        <v>0.64109589041095894</v>
      </c>
    </row>
    <row r="918" spans="23:37" ht="15" customHeight="1" x14ac:dyDescent="0.25">
      <c r="W918" s="33" t="s">
        <v>2020</v>
      </c>
      <c r="X918" s="30" t="s">
        <v>2021</v>
      </c>
      <c r="Y918" s="4">
        <v>649</v>
      </c>
      <c r="Z918" s="4">
        <v>165</v>
      </c>
      <c r="AA918" s="4">
        <v>928</v>
      </c>
      <c r="AB918" s="4"/>
      <c r="AC918" s="4">
        <v>86063</v>
      </c>
      <c r="AD918" s="4">
        <v>74652</v>
      </c>
      <c r="AE918" s="18">
        <v>67122</v>
      </c>
      <c r="AH918" s="24">
        <f t="shared" si="32"/>
        <v>2.1521542986838909E-6</v>
      </c>
      <c r="AI918" s="24"/>
      <c r="AJ918" s="24"/>
      <c r="AK918" s="24">
        <f t="shared" si="33"/>
        <v>1.3825571347695241E-2</v>
      </c>
    </row>
    <row r="919" spans="23:37" ht="15" customHeight="1" x14ac:dyDescent="0.25">
      <c r="W919" s="34" t="s">
        <v>2022</v>
      </c>
      <c r="X919" s="31" t="s">
        <v>2023</v>
      </c>
      <c r="Y919" s="3">
        <v>528</v>
      </c>
      <c r="Z919" s="3">
        <v>216</v>
      </c>
      <c r="AA919" s="3">
        <v>923</v>
      </c>
      <c r="AB919" s="3"/>
      <c r="AC919" s="3">
        <v>277832</v>
      </c>
      <c r="AD919" s="3">
        <v>299849</v>
      </c>
      <c r="AE919" s="26">
        <v>172053</v>
      </c>
      <c r="AH919" s="24">
        <f t="shared" si="32"/>
        <v>2.1405586397470169E-6</v>
      </c>
      <c r="AI919" s="24"/>
      <c r="AJ919" s="24"/>
      <c r="AK919" s="24">
        <f t="shared" si="33"/>
        <v>5.3646260164019223E-3</v>
      </c>
    </row>
    <row r="920" spans="23:37" ht="15" customHeight="1" x14ac:dyDescent="0.25">
      <c r="W920" s="33" t="s">
        <v>2024</v>
      </c>
      <c r="X920" s="30" t="s">
        <v>2025</v>
      </c>
      <c r="Y920" s="4">
        <v>406</v>
      </c>
      <c r="Z920" s="4">
        <v>749</v>
      </c>
      <c r="AA920" s="4">
        <v>915</v>
      </c>
      <c r="AB920" s="4"/>
      <c r="AC920" s="4">
        <v>63969</v>
      </c>
      <c r="AD920" s="4">
        <v>87481</v>
      </c>
      <c r="AE920" s="18">
        <v>50478</v>
      </c>
      <c r="AH920" s="24">
        <f t="shared" si="32"/>
        <v>2.1220055854480178E-6</v>
      </c>
      <c r="AI920" s="24"/>
      <c r="AJ920" s="24"/>
      <c r="AK920" s="24">
        <f t="shared" si="33"/>
        <v>1.812670866516106E-2</v>
      </c>
    </row>
    <row r="921" spans="23:37" ht="15" customHeight="1" x14ac:dyDescent="0.25">
      <c r="W921" s="34" t="s">
        <v>2026</v>
      </c>
      <c r="X921" s="31" t="s">
        <v>2027</v>
      </c>
      <c r="Y921" s="3">
        <v>654</v>
      </c>
      <c r="Z921" s="3">
        <v>474</v>
      </c>
      <c r="AA921" s="3">
        <v>894</v>
      </c>
      <c r="AB921" s="3"/>
      <c r="AC921" s="3">
        <v>1369382</v>
      </c>
      <c r="AD921" s="3">
        <v>1889458</v>
      </c>
      <c r="AE921" s="26">
        <v>1066076</v>
      </c>
      <c r="AH921" s="24">
        <f t="shared" si="32"/>
        <v>2.073303817913145E-6</v>
      </c>
      <c r="AI921" s="24"/>
      <c r="AJ921" s="24"/>
      <c r="AK921" s="24">
        <f t="shared" si="33"/>
        <v>8.3858936886300789E-4</v>
      </c>
    </row>
    <row r="922" spans="23:37" ht="15" customHeight="1" x14ac:dyDescent="0.25">
      <c r="W922" s="33" t="s">
        <v>2028</v>
      </c>
      <c r="X922" s="30" t="s">
        <v>2029</v>
      </c>
      <c r="Y922" s="4">
        <v>1035</v>
      </c>
      <c r="Z922" s="4">
        <v>548</v>
      </c>
      <c r="AA922" s="4">
        <v>873</v>
      </c>
      <c r="AB922" s="4"/>
      <c r="AC922" s="4">
        <v>11160</v>
      </c>
      <c r="AD922" s="4">
        <v>11826</v>
      </c>
      <c r="AE922" s="18">
        <v>7517</v>
      </c>
      <c r="AH922" s="24">
        <f t="shared" si="32"/>
        <v>2.0246020503782727E-6</v>
      </c>
      <c r="AI922" s="24"/>
      <c r="AJ922" s="24"/>
      <c r="AK922" s="24">
        <f t="shared" si="33"/>
        <v>0.11613675668484767</v>
      </c>
    </row>
    <row r="923" spans="23:37" ht="15" customHeight="1" x14ac:dyDescent="0.25">
      <c r="W923" s="34" t="s">
        <v>2030</v>
      </c>
      <c r="X923" s="31" t="s">
        <v>2031</v>
      </c>
      <c r="Y923" s="3">
        <v>1604</v>
      </c>
      <c r="Z923" s="3">
        <v>956</v>
      </c>
      <c r="AA923" s="3">
        <v>850</v>
      </c>
      <c r="AB923" s="3"/>
      <c r="AC923" s="3">
        <v>165900</v>
      </c>
      <c r="AD923" s="3">
        <v>185268</v>
      </c>
      <c r="AE923" s="26">
        <v>144893</v>
      </c>
      <c r="AH923" s="24">
        <f t="shared" si="32"/>
        <v>1.9712620192686501E-6</v>
      </c>
      <c r="AI923" s="24"/>
      <c r="AJ923" s="24"/>
      <c r="AK923" s="24">
        <f t="shared" si="33"/>
        <v>5.8663979626344962E-3</v>
      </c>
    </row>
    <row r="924" spans="23:37" ht="15" customHeight="1" x14ac:dyDescent="0.25">
      <c r="W924" s="33" t="s">
        <v>2032</v>
      </c>
      <c r="X924" s="30" t="s">
        <v>2033</v>
      </c>
      <c r="Y924" s="4">
        <v>679</v>
      </c>
      <c r="Z924" s="4">
        <v>1029</v>
      </c>
      <c r="AA924" s="4">
        <v>846</v>
      </c>
      <c r="AB924" s="4"/>
      <c r="AC924" s="4">
        <v>4902434</v>
      </c>
      <c r="AD924" s="4">
        <v>5279480</v>
      </c>
      <c r="AE924" s="18">
        <v>5052647</v>
      </c>
      <c r="AH924" s="24">
        <f t="shared" si="32"/>
        <v>1.9619854921191508E-6</v>
      </c>
      <c r="AI924" s="24"/>
      <c r="AJ924" s="24"/>
      <c r="AK924" s="24">
        <f t="shared" si="33"/>
        <v>1.6743698896835659E-4</v>
      </c>
    </row>
    <row r="925" spans="23:37" ht="15" customHeight="1" x14ac:dyDescent="0.25">
      <c r="W925" s="34" t="s">
        <v>2034</v>
      </c>
      <c r="X925" s="31" t="s">
        <v>2035</v>
      </c>
      <c r="Y925" s="3">
        <v>605</v>
      </c>
      <c r="Z925" s="3">
        <v>765</v>
      </c>
      <c r="AA925" s="3">
        <v>845</v>
      </c>
      <c r="AB925" s="3"/>
      <c r="AC925" s="3">
        <v>136199</v>
      </c>
      <c r="AD925" s="3">
        <v>133262</v>
      </c>
      <c r="AE925" s="26">
        <v>112136</v>
      </c>
      <c r="AH925" s="24">
        <f t="shared" si="32"/>
        <v>1.959666360331776E-6</v>
      </c>
      <c r="AI925" s="24"/>
      <c r="AJ925" s="24"/>
      <c r="AK925" s="24">
        <f t="shared" si="33"/>
        <v>7.5354926161090106E-3</v>
      </c>
    </row>
    <row r="926" spans="23:37" ht="15" customHeight="1" x14ac:dyDescent="0.25">
      <c r="W926" s="33" t="s">
        <v>2036</v>
      </c>
      <c r="X926" s="30" t="s">
        <v>2037</v>
      </c>
      <c r="Y926" s="4">
        <v>783</v>
      </c>
      <c r="Z926" s="4">
        <v>1077</v>
      </c>
      <c r="AA926" s="4">
        <v>843</v>
      </c>
      <c r="AB926" s="4"/>
      <c r="AC926" s="4">
        <v>1435942</v>
      </c>
      <c r="AD926" s="4">
        <v>1674802</v>
      </c>
      <c r="AE926" s="18">
        <v>1233677</v>
      </c>
      <c r="AH926" s="24">
        <f t="shared" si="32"/>
        <v>1.9550280967570261E-6</v>
      </c>
      <c r="AI926" s="24"/>
      <c r="AJ926" s="24"/>
      <c r="AK926" s="24">
        <f t="shared" si="33"/>
        <v>6.8332310645330993E-4</v>
      </c>
    </row>
    <row r="927" spans="23:37" ht="15" customHeight="1" x14ac:dyDescent="0.25">
      <c r="W927" s="34" t="s">
        <v>2038</v>
      </c>
      <c r="X927" s="31" t="s">
        <v>2039</v>
      </c>
      <c r="Y927" s="3">
        <v>580</v>
      </c>
      <c r="Z927" s="3">
        <v>725</v>
      </c>
      <c r="AA927" s="3">
        <v>836</v>
      </c>
      <c r="AB927" s="3"/>
      <c r="AC927" s="3">
        <v>66848</v>
      </c>
      <c r="AD927" s="3">
        <v>53723</v>
      </c>
      <c r="AE927" s="26">
        <v>65878</v>
      </c>
      <c r="AH927" s="24">
        <f t="shared" si="32"/>
        <v>1.9387941742454018E-6</v>
      </c>
      <c r="AI927" s="24"/>
      <c r="AJ927" s="24"/>
      <c r="AK927" s="24">
        <f t="shared" si="33"/>
        <v>1.2690124168918303E-2</v>
      </c>
    </row>
    <row r="928" spans="23:37" ht="15" customHeight="1" x14ac:dyDescent="0.25">
      <c r="W928" s="33" t="s">
        <v>2040</v>
      </c>
      <c r="X928" s="30" t="s">
        <v>2041</v>
      </c>
      <c r="Y928" s="4">
        <v>439</v>
      </c>
      <c r="Z928" s="4">
        <v>301</v>
      </c>
      <c r="AA928" s="4">
        <v>812</v>
      </c>
      <c r="AB928" s="4"/>
      <c r="AC928" s="4">
        <v>2620</v>
      </c>
      <c r="AD928" s="4">
        <v>6849</v>
      </c>
      <c r="AE928" s="18">
        <v>8080</v>
      </c>
      <c r="AH928" s="24">
        <f t="shared" si="32"/>
        <v>1.8831350113484046E-6</v>
      </c>
      <c r="AI928" s="24"/>
      <c r="AJ928" s="24"/>
      <c r="AK928" s="24">
        <f t="shared" si="33"/>
        <v>0.1004950495049505</v>
      </c>
    </row>
    <row r="929" spans="23:37" ht="15" customHeight="1" x14ac:dyDescent="0.25">
      <c r="W929" s="34" t="s">
        <v>2042</v>
      </c>
      <c r="X929" s="31" t="s">
        <v>2043</v>
      </c>
      <c r="Y929" s="3">
        <v>405</v>
      </c>
      <c r="Z929" s="3">
        <v>507</v>
      </c>
      <c r="AA929" s="3">
        <v>810</v>
      </c>
      <c r="AB929" s="3"/>
      <c r="AC929" s="3">
        <v>244399</v>
      </c>
      <c r="AD929" s="3">
        <v>236612</v>
      </c>
      <c r="AE929" s="26">
        <v>156943</v>
      </c>
      <c r="AH929" s="24">
        <f t="shared" si="32"/>
        <v>1.878496747773655E-6</v>
      </c>
      <c r="AI929" s="24"/>
      <c r="AJ929" s="24"/>
      <c r="AK929" s="24">
        <f t="shared" si="33"/>
        <v>5.1611094473789851E-3</v>
      </c>
    </row>
    <row r="930" spans="23:37" ht="15" customHeight="1" x14ac:dyDescent="0.25">
      <c r="W930" s="33" t="s">
        <v>2044</v>
      </c>
      <c r="X930" s="30" t="s">
        <v>2045</v>
      </c>
      <c r="Y930" s="4">
        <v>938</v>
      </c>
      <c r="Z930" s="4">
        <v>1035</v>
      </c>
      <c r="AA930" s="4">
        <v>799</v>
      </c>
      <c r="AB930" s="4"/>
      <c r="AC930" s="4">
        <v>36651</v>
      </c>
      <c r="AD930" s="4">
        <v>36898</v>
      </c>
      <c r="AE930" s="18">
        <v>41012</v>
      </c>
      <c r="AH930" s="24">
        <f t="shared" si="32"/>
        <v>1.8529862981125312E-6</v>
      </c>
      <c r="AI930" s="24"/>
      <c r="AJ930" s="24"/>
      <c r="AK930" s="24">
        <f t="shared" si="33"/>
        <v>1.9482102799180726E-2</v>
      </c>
    </row>
    <row r="931" spans="23:37" ht="15" customHeight="1" x14ac:dyDescent="0.25">
      <c r="W931" s="34" t="s">
        <v>2046</v>
      </c>
      <c r="X931" s="31" t="s">
        <v>2047</v>
      </c>
      <c r="Y931" s="3">
        <v>637</v>
      </c>
      <c r="Z931" s="3">
        <v>883</v>
      </c>
      <c r="AA931" s="3">
        <v>778</v>
      </c>
      <c r="AB931" s="3"/>
      <c r="AC931" s="3">
        <v>33259</v>
      </c>
      <c r="AD931" s="3">
        <v>34493</v>
      </c>
      <c r="AE931" s="26">
        <v>35845</v>
      </c>
      <c r="AH931" s="24">
        <f t="shared" si="32"/>
        <v>1.8042845305776587E-6</v>
      </c>
      <c r="AI931" s="24"/>
      <c r="AJ931" s="24"/>
      <c r="AK931" s="24">
        <f t="shared" si="33"/>
        <v>2.1704561305621425E-2</v>
      </c>
    </row>
    <row r="932" spans="23:37" ht="15" customHeight="1" x14ac:dyDescent="0.25">
      <c r="W932" s="33" t="s">
        <v>2048</v>
      </c>
      <c r="X932" s="30" t="s">
        <v>2049</v>
      </c>
      <c r="Y932" s="4">
        <v>791</v>
      </c>
      <c r="Z932" s="4">
        <v>1010</v>
      </c>
      <c r="AA932" s="4">
        <v>776</v>
      </c>
      <c r="AB932" s="4"/>
      <c r="AC932" s="4">
        <v>6805</v>
      </c>
      <c r="AD932" s="4">
        <v>10715</v>
      </c>
      <c r="AE932" s="18">
        <v>7136</v>
      </c>
      <c r="AH932" s="24">
        <f t="shared" si="32"/>
        <v>1.7996462670029088E-6</v>
      </c>
      <c r="AI932" s="24"/>
      <c r="AJ932" s="24"/>
      <c r="AK932" s="24">
        <f t="shared" si="33"/>
        <v>0.10874439461883408</v>
      </c>
    </row>
    <row r="933" spans="23:37" ht="15" customHeight="1" x14ac:dyDescent="0.25">
      <c r="W933" s="34" t="s">
        <v>2050</v>
      </c>
      <c r="X933" s="31" t="s">
        <v>2051</v>
      </c>
      <c r="Y933" s="3">
        <v>1070</v>
      </c>
      <c r="Z933" s="3">
        <v>1252</v>
      </c>
      <c r="AA933" s="3">
        <v>766</v>
      </c>
      <c r="AB933" s="3"/>
      <c r="AC933" s="3">
        <v>37096</v>
      </c>
      <c r="AD933" s="3">
        <v>48067</v>
      </c>
      <c r="AE933" s="26">
        <v>35997</v>
      </c>
      <c r="AH933" s="24">
        <f t="shared" si="32"/>
        <v>1.77645494912916E-6</v>
      </c>
      <c r="AI933" s="24"/>
      <c r="AJ933" s="24"/>
      <c r="AK933" s="24">
        <f t="shared" si="33"/>
        <v>2.1279551073700585E-2</v>
      </c>
    </row>
    <row r="934" spans="23:37" ht="15" customHeight="1" x14ac:dyDescent="0.25">
      <c r="W934" s="33" t="s">
        <v>2052</v>
      </c>
      <c r="X934" s="30" t="s">
        <v>2053</v>
      </c>
      <c r="Y934" s="4">
        <v>1559</v>
      </c>
      <c r="Z934" s="4">
        <v>1118</v>
      </c>
      <c r="AA934" s="4">
        <v>762</v>
      </c>
      <c r="AB934" s="4"/>
      <c r="AC934" s="4">
        <v>2153559</v>
      </c>
      <c r="AD934" s="4">
        <v>2372792</v>
      </c>
      <c r="AE934" s="18">
        <v>1480461</v>
      </c>
      <c r="AH934" s="24">
        <f t="shared" si="32"/>
        <v>1.7671784219796605E-6</v>
      </c>
      <c r="AI934" s="24"/>
      <c r="AJ934" s="24"/>
      <c r="AK934" s="24">
        <f t="shared" si="33"/>
        <v>5.1470454135569936E-4</v>
      </c>
    </row>
    <row r="935" spans="23:37" ht="15" customHeight="1" x14ac:dyDescent="0.25">
      <c r="W935" s="34" t="s">
        <v>2054</v>
      </c>
      <c r="X935" s="31" t="s">
        <v>2055</v>
      </c>
      <c r="Y935" s="3">
        <v>48</v>
      </c>
      <c r="Z935" s="3">
        <v>29</v>
      </c>
      <c r="AA935" s="3">
        <v>746</v>
      </c>
      <c r="AB935" s="3"/>
      <c r="AC935" s="3">
        <v>25740</v>
      </c>
      <c r="AD935" s="3">
        <v>33533</v>
      </c>
      <c r="AE935" s="26">
        <v>26307</v>
      </c>
      <c r="AH935" s="24">
        <f t="shared" si="32"/>
        <v>1.7300723133816625E-6</v>
      </c>
      <c r="AI935" s="24"/>
      <c r="AJ935" s="24"/>
      <c r="AK935" s="24">
        <f t="shared" si="33"/>
        <v>2.8357471395446077E-2</v>
      </c>
    </row>
    <row r="936" spans="23:37" ht="15" customHeight="1" x14ac:dyDescent="0.25">
      <c r="W936" s="33" t="s">
        <v>2056</v>
      </c>
      <c r="X936" s="30" t="s">
        <v>2057</v>
      </c>
      <c r="Y936" s="4">
        <v>258</v>
      </c>
      <c r="Z936" s="4">
        <v>463</v>
      </c>
      <c r="AA936" s="4">
        <v>746</v>
      </c>
      <c r="AB936" s="4"/>
      <c r="AC936" s="4">
        <v>1109927</v>
      </c>
      <c r="AD936" s="4">
        <v>1064877</v>
      </c>
      <c r="AE936" s="18">
        <v>800403</v>
      </c>
      <c r="AH936" s="24">
        <f t="shared" si="32"/>
        <v>1.7300723133816625E-6</v>
      </c>
      <c r="AI936" s="24"/>
      <c r="AJ936" s="24"/>
      <c r="AK936" s="24">
        <f t="shared" si="33"/>
        <v>9.3203048964084342E-4</v>
      </c>
    </row>
    <row r="937" spans="23:37" ht="15" customHeight="1" x14ac:dyDescent="0.25">
      <c r="W937" s="34" t="s">
        <v>2058</v>
      </c>
      <c r="X937" s="31" t="s">
        <v>2059</v>
      </c>
      <c r="Y937" s="3">
        <v>620</v>
      </c>
      <c r="Z937" s="3">
        <v>678</v>
      </c>
      <c r="AA937" s="3">
        <v>730</v>
      </c>
      <c r="AB937" s="3"/>
      <c r="AC937" s="3">
        <v>14944</v>
      </c>
      <c r="AD937" s="3">
        <v>17193</v>
      </c>
      <c r="AE937" s="26">
        <v>17373</v>
      </c>
      <c r="AH937" s="24">
        <f t="shared" si="32"/>
        <v>1.6929662047836642E-6</v>
      </c>
      <c r="AI937" s="24"/>
      <c r="AJ937" s="24"/>
      <c r="AK937" s="24">
        <f t="shared" si="33"/>
        <v>4.2019225234559372E-2</v>
      </c>
    </row>
    <row r="938" spans="23:37" ht="15" customHeight="1" x14ac:dyDescent="0.25">
      <c r="W938" s="33" t="s">
        <v>2060</v>
      </c>
      <c r="X938" s="30" t="s">
        <v>2061</v>
      </c>
      <c r="Y938" s="4">
        <v>968</v>
      </c>
      <c r="Z938" s="4">
        <v>849</v>
      </c>
      <c r="AA938" s="4">
        <v>725</v>
      </c>
      <c r="AB938" s="4"/>
      <c r="AC938" s="4">
        <v>330181</v>
      </c>
      <c r="AD938" s="4">
        <v>411848</v>
      </c>
      <c r="AE938" s="18">
        <v>392890</v>
      </c>
      <c r="AH938" s="24">
        <f t="shared" si="32"/>
        <v>1.6813705458467899E-6</v>
      </c>
      <c r="AI938" s="24"/>
      <c r="AJ938" s="24"/>
      <c r="AK938" s="24">
        <f t="shared" si="33"/>
        <v>1.8453002112550586E-3</v>
      </c>
    </row>
    <row r="939" spans="23:37" ht="15" customHeight="1" x14ac:dyDescent="0.25">
      <c r="W939" s="34" t="s">
        <v>2062</v>
      </c>
      <c r="X939" s="31" t="s">
        <v>2063</v>
      </c>
      <c r="Y939" s="3">
        <v>248</v>
      </c>
      <c r="Z939" s="3">
        <v>205</v>
      </c>
      <c r="AA939" s="3">
        <v>713</v>
      </c>
      <c r="AB939" s="3"/>
      <c r="AC939" s="3">
        <v>466237</v>
      </c>
      <c r="AD939" s="3">
        <v>452892</v>
      </c>
      <c r="AE939" s="26">
        <v>370783</v>
      </c>
      <c r="AH939" s="24">
        <f t="shared" si="32"/>
        <v>1.6535409643982913E-6</v>
      </c>
      <c r="AI939" s="24"/>
      <c r="AJ939" s="24"/>
      <c r="AK939" s="24">
        <f t="shared" si="33"/>
        <v>1.9229576329011849E-3</v>
      </c>
    </row>
    <row r="940" spans="23:37" ht="15" customHeight="1" x14ac:dyDescent="0.25">
      <c r="W940" s="33" t="s">
        <v>2064</v>
      </c>
      <c r="X940" s="30" t="s">
        <v>2065</v>
      </c>
      <c r="Y940" s="4">
        <v>114</v>
      </c>
      <c r="Z940" s="4">
        <v>529</v>
      </c>
      <c r="AA940" s="4">
        <v>705</v>
      </c>
      <c r="AB940" s="4"/>
      <c r="AC940" s="4">
        <v>823853</v>
      </c>
      <c r="AD940" s="4">
        <v>1392826</v>
      </c>
      <c r="AE940" s="18">
        <v>1337299</v>
      </c>
      <c r="AH940" s="24">
        <f t="shared" si="32"/>
        <v>1.6349879100992922E-6</v>
      </c>
      <c r="AI940" s="24"/>
      <c r="AJ940" s="24"/>
      <c r="AK940" s="24">
        <f t="shared" si="33"/>
        <v>5.2718202885069078E-4</v>
      </c>
    </row>
    <row r="941" spans="23:37" ht="15" customHeight="1" x14ac:dyDescent="0.25">
      <c r="W941" s="34" t="s">
        <v>2066</v>
      </c>
      <c r="X941" s="31" t="s">
        <v>2067</v>
      </c>
      <c r="Y941" s="3">
        <v>1379</v>
      </c>
      <c r="Z941" s="3">
        <v>2091</v>
      </c>
      <c r="AA941" s="3">
        <v>701</v>
      </c>
      <c r="AB941" s="3"/>
      <c r="AC941" s="3">
        <v>488899</v>
      </c>
      <c r="AD941" s="3">
        <v>595448</v>
      </c>
      <c r="AE941" s="26">
        <v>448998</v>
      </c>
      <c r="AH941" s="24">
        <f t="shared" si="32"/>
        <v>1.6257113829497928E-6</v>
      </c>
      <c r="AI941" s="24"/>
      <c r="AJ941" s="24"/>
      <c r="AK941" s="24">
        <f t="shared" si="33"/>
        <v>1.5612541703971955E-3</v>
      </c>
    </row>
    <row r="942" spans="23:37" ht="15" customHeight="1" x14ac:dyDescent="0.25">
      <c r="W942" s="33" t="s">
        <v>2068</v>
      </c>
      <c r="X942" s="30" t="s">
        <v>2069</v>
      </c>
      <c r="Y942" s="4">
        <v>561</v>
      </c>
      <c r="Z942" s="4">
        <v>691</v>
      </c>
      <c r="AA942" s="4">
        <v>695</v>
      </c>
      <c r="AB942" s="4"/>
      <c r="AC942" s="4">
        <v>122739</v>
      </c>
      <c r="AD942" s="4">
        <v>137067</v>
      </c>
      <c r="AE942" s="18">
        <v>81669</v>
      </c>
      <c r="AH942" s="24">
        <f t="shared" si="32"/>
        <v>1.6117965922255434E-6</v>
      </c>
      <c r="AI942" s="24"/>
      <c r="AJ942" s="24"/>
      <c r="AK942" s="24">
        <f t="shared" si="33"/>
        <v>8.509960939891514E-3</v>
      </c>
    </row>
    <row r="943" spans="23:37" ht="15" customHeight="1" x14ac:dyDescent="0.25">
      <c r="W943" s="34" t="s">
        <v>2070</v>
      </c>
      <c r="X943" s="31" t="s">
        <v>2071</v>
      </c>
      <c r="Y943" s="3">
        <v>99</v>
      </c>
      <c r="Z943" s="3">
        <v>217</v>
      </c>
      <c r="AA943" s="3">
        <v>684</v>
      </c>
      <c r="AB943" s="3"/>
      <c r="AC943" s="3">
        <v>29278</v>
      </c>
      <c r="AD943" s="3">
        <v>38292</v>
      </c>
      <c r="AE943" s="26">
        <v>35598</v>
      </c>
      <c r="AH943" s="24">
        <f t="shared" si="32"/>
        <v>1.5862861425644196E-6</v>
      </c>
      <c r="AI943" s="24"/>
      <c r="AJ943" s="24"/>
      <c r="AK943" s="24">
        <f t="shared" si="33"/>
        <v>1.9214562615877298E-2</v>
      </c>
    </row>
    <row r="944" spans="23:37" ht="15" customHeight="1" x14ac:dyDescent="0.25">
      <c r="W944" s="33" t="s">
        <v>2072</v>
      </c>
      <c r="X944" s="30" t="s">
        <v>2073</v>
      </c>
      <c r="Y944" s="4">
        <v>1631</v>
      </c>
      <c r="Z944" s="4">
        <v>1359</v>
      </c>
      <c r="AA944" s="4">
        <v>677</v>
      </c>
      <c r="AB944" s="4"/>
      <c r="AC944" s="4">
        <v>6315343</v>
      </c>
      <c r="AD944" s="4">
        <v>8320482</v>
      </c>
      <c r="AE944" s="18">
        <v>6168135</v>
      </c>
      <c r="AH944" s="24">
        <f t="shared" si="32"/>
        <v>1.5700522200527955E-6</v>
      </c>
      <c r="AI944" s="24"/>
      <c r="AJ944" s="24"/>
      <c r="AK944" s="24">
        <f t="shared" si="33"/>
        <v>1.0975764959748774E-4</v>
      </c>
    </row>
    <row r="945" spans="23:37" ht="15" customHeight="1" x14ac:dyDescent="0.25">
      <c r="W945" s="34" t="s">
        <v>2074</v>
      </c>
      <c r="X945" s="31" t="s">
        <v>2075</v>
      </c>
      <c r="Y945" s="3">
        <v>40</v>
      </c>
      <c r="Z945" s="3">
        <v>1420</v>
      </c>
      <c r="AA945" s="3">
        <v>666</v>
      </c>
      <c r="AB945" s="3"/>
      <c r="AC945" s="3">
        <v>46699</v>
      </c>
      <c r="AD945" s="3">
        <v>58739</v>
      </c>
      <c r="AE945" s="26">
        <v>63712</v>
      </c>
      <c r="AH945" s="24">
        <f t="shared" si="32"/>
        <v>1.5445417703916717E-6</v>
      </c>
      <c r="AI945" s="24"/>
      <c r="AJ945" s="24"/>
      <c r="AK945" s="24">
        <f t="shared" si="33"/>
        <v>1.0453289804118533E-2</v>
      </c>
    </row>
    <row r="946" spans="23:37" ht="15" customHeight="1" x14ac:dyDescent="0.25">
      <c r="W946" s="33" t="s">
        <v>2076</v>
      </c>
      <c r="X946" s="30" t="s">
        <v>2077</v>
      </c>
      <c r="Y946" s="4">
        <v>498</v>
      </c>
      <c r="Z946" s="4">
        <v>399</v>
      </c>
      <c r="AA946" s="4">
        <v>663</v>
      </c>
      <c r="AB946" s="4"/>
      <c r="AC946" s="4">
        <v>2029525</v>
      </c>
      <c r="AD946" s="4">
        <v>2019326</v>
      </c>
      <c r="AE946" s="18">
        <v>1685107</v>
      </c>
      <c r="AH946" s="24">
        <f t="shared" si="32"/>
        <v>1.5375843750295471E-6</v>
      </c>
      <c r="AI946" s="24"/>
      <c r="AJ946" s="24"/>
      <c r="AK946" s="24">
        <f t="shared" si="33"/>
        <v>3.9344682563184413E-4</v>
      </c>
    </row>
    <row r="947" spans="23:37" ht="15" customHeight="1" x14ac:dyDescent="0.25">
      <c r="W947" s="34" t="s">
        <v>2078</v>
      </c>
      <c r="X947" s="31" t="s">
        <v>2079</v>
      </c>
      <c r="Y947" s="3">
        <v>780</v>
      </c>
      <c r="Z947" s="3">
        <v>1050</v>
      </c>
      <c r="AA947" s="3">
        <v>661</v>
      </c>
      <c r="AB947" s="3"/>
      <c r="AC947" s="3">
        <v>81877</v>
      </c>
      <c r="AD947" s="3">
        <v>87547</v>
      </c>
      <c r="AE947" s="26">
        <v>73338</v>
      </c>
      <c r="AH947" s="24">
        <f t="shared" si="32"/>
        <v>1.5329461114547975E-6</v>
      </c>
      <c r="AI947" s="24"/>
      <c r="AJ947" s="24"/>
      <c r="AK947" s="24">
        <f t="shared" si="33"/>
        <v>9.013062805094221E-3</v>
      </c>
    </row>
    <row r="948" spans="23:37" ht="15" customHeight="1" x14ac:dyDescent="0.25">
      <c r="W948" s="33" t="s">
        <v>2080</v>
      </c>
      <c r="X948" s="30" t="s">
        <v>2081</v>
      </c>
      <c r="Y948" s="4">
        <v>220</v>
      </c>
      <c r="Z948" s="4">
        <v>295</v>
      </c>
      <c r="AA948" s="4">
        <v>659</v>
      </c>
      <c r="AB948" s="4"/>
      <c r="AC948" s="4">
        <v>45529</v>
      </c>
      <c r="AD948" s="4">
        <v>48134</v>
      </c>
      <c r="AE948" s="18">
        <v>44468</v>
      </c>
      <c r="AH948" s="24">
        <f t="shared" si="32"/>
        <v>1.5283078478800476E-6</v>
      </c>
      <c r="AI948" s="24"/>
      <c r="AJ948" s="24"/>
      <c r="AK948" s="24">
        <f t="shared" si="33"/>
        <v>1.4819645587838446E-2</v>
      </c>
    </row>
    <row r="949" spans="23:37" ht="15" customHeight="1" x14ac:dyDescent="0.25">
      <c r="W949" s="34" t="s">
        <v>2082</v>
      </c>
      <c r="X949" s="31" t="s">
        <v>2083</v>
      </c>
      <c r="Y949" s="3">
        <v>1388</v>
      </c>
      <c r="Z949" s="3">
        <v>871</v>
      </c>
      <c r="AA949" s="3">
        <v>657</v>
      </c>
      <c r="AB949" s="3"/>
      <c r="AC949" s="3">
        <v>1871</v>
      </c>
      <c r="AD949" s="3">
        <v>1366</v>
      </c>
      <c r="AE949" s="26">
        <v>1092</v>
      </c>
      <c r="AH949" s="24">
        <f t="shared" si="32"/>
        <v>1.5236695843052979E-6</v>
      </c>
      <c r="AI949" s="24"/>
      <c r="AJ949" s="24"/>
      <c r="AK949" s="24">
        <f t="shared" si="33"/>
        <v>0.60164835164835162</v>
      </c>
    </row>
    <row r="950" spans="23:37" ht="15" customHeight="1" x14ac:dyDescent="0.25">
      <c r="W950" s="33" t="s">
        <v>2084</v>
      </c>
      <c r="X950" s="30" t="s">
        <v>2085</v>
      </c>
      <c r="Y950" s="4">
        <v>429</v>
      </c>
      <c r="Z950" s="4">
        <v>555</v>
      </c>
      <c r="AA950" s="4">
        <v>652</v>
      </c>
      <c r="AB950" s="4"/>
      <c r="AC950" s="4">
        <v>492371</v>
      </c>
      <c r="AD950" s="4">
        <v>553769</v>
      </c>
      <c r="AE950" s="18">
        <v>462224</v>
      </c>
      <c r="AH950" s="24">
        <f t="shared" si="32"/>
        <v>1.5120739253684234E-6</v>
      </c>
      <c r="AI950" s="24"/>
      <c r="AJ950" s="24"/>
      <c r="AK950" s="24">
        <f t="shared" si="33"/>
        <v>1.4105714978019316E-3</v>
      </c>
    </row>
    <row r="951" spans="23:37" ht="15" customHeight="1" x14ac:dyDescent="0.25">
      <c r="W951" s="34" t="s">
        <v>2086</v>
      </c>
      <c r="X951" s="31" t="s">
        <v>2087</v>
      </c>
      <c r="Y951" s="3">
        <v>610</v>
      </c>
      <c r="Z951" s="3">
        <v>124</v>
      </c>
      <c r="AA951" s="3">
        <v>635</v>
      </c>
      <c r="AB951" s="3"/>
      <c r="AC951" s="3">
        <v>185977</v>
      </c>
      <c r="AD951" s="3">
        <v>288304</v>
      </c>
      <c r="AE951" s="26">
        <v>321018</v>
      </c>
      <c r="AH951" s="24">
        <f t="shared" si="32"/>
        <v>1.4726486849830504E-6</v>
      </c>
      <c r="AI951" s="24"/>
      <c r="AJ951" s="24"/>
      <c r="AK951" s="24">
        <f t="shared" si="33"/>
        <v>1.9780822259187958E-3</v>
      </c>
    </row>
    <row r="952" spans="23:37" ht="15" customHeight="1" x14ac:dyDescent="0.25">
      <c r="W952" s="33" t="s">
        <v>2088</v>
      </c>
      <c r="X952" s="30" t="s">
        <v>2089</v>
      </c>
      <c r="Y952" s="4">
        <v>600</v>
      </c>
      <c r="Z952" s="4">
        <v>621</v>
      </c>
      <c r="AA952" s="4">
        <v>630</v>
      </c>
      <c r="AB952" s="4"/>
      <c r="AC952" s="4">
        <v>10304</v>
      </c>
      <c r="AD952" s="4">
        <v>11714</v>
      </c>
      <c r="AE952" s="18">
        <v>10966</v>
      </c>
      <c r="AH952" s="24">
        <f t="shared" si="32"/>
        <v>1.4610530260461761E-6</v>
      </c>
      <c r="AI952" s="24"/>
      <c r="AJ952" s="24"/>
      <c r="AK952" s="24">
        <f t="shared" si="33"/>
        <v>5.7450300930147732E-2</v>
      </c>
    </row>
    <row r="953" spans="23:37" ht="15" customHeight="1" x14ac:dyDescent="0.25">
      <c r="W953" s="34" t="s">
        <v>2090</v>
      </c>
      <c r="X953" s="31" t="s">
        <v>2091</v>
      </c>
      <c r="Y953" s="3">
        <v>93</v>
      </c>
      <c r="Z953" s="3">
        <v>93</v>
      </c>
      <c r="AA953" s="3">
        <v>621</v>
      </c>
      <c r="AB953" s="3"/>
      <c r="AC953" s="3">
        <v>1734166</v>
      </c>
      <c r="AD953" s="3">
        <v>1856852</v>
      </c>
      <c r="AE953" s="26">
        <v>1463907</v>
      </c>
      <c r="AH953" s="24">
        <f t="shared" si="32"/>
        <v>1.4401808399598021E-6</v>
      </c>
      <c r="AI953" s="24"/>
      <c r="AJ953" s="24"/>
      <c r="AK953" s="24">
        <f t="shared" si="33"/>
        <v>4.2420727546217077E-4</v>
      </c>
    </row>
    <row r="954" spans="23:37" ht="15" customHeight="1" x14ac:dyDescent="0.25">
      <c r="W954" s="33" t="s">
        <v>2092</v>
      </c>
      <c r="X954" s="30" t="s">
        <v>2093</v>
      </c>
      <c r="Y954" s="4">
        <v>217</v>
      </c>
      <c r="Z954" s="4">
        <v>143</v>
      </c>
      <c r="AA954" s="4">
        <v>607</v>
      </c>
      <c r="AB954" s="4"/>
      <c r="AC954" s="4">
        <v>846231</v>
      </c>
      <c r="AD954" s="4">
        <v>979179</v>
      </c>
      <c r="AE954" s="18">
        <v>888458</v>
      </c>
      <c r="AH954" s="24">
        <f t="shared" si="32"/>
        <v>1.4077129949365537E-6</v>
      </c>
      <c r="AI954" s="24"/>
      <c r="AJ954" s="24"/>
      <c r="AK954" s="24">
        <f t="shared" si="33"/>
        <v>6.8320618419778984E-4</v>
      </c>
    </row>
    <row r="955" spans="23:37" ht="15" customHeight="1" x14ac:dyDescent="0.25">
      <c r="W955" s="34" t="s">
        <v>2094</v>
      </c>
      <c r="X955" s="31" t="s">
        <v>2095</v>
      </c>
      <c r="Y955" s="3">
        <v>2673</v>
      </c>
      <c r="Z955" s="3">
        <v>860</v>
      </c>
      <c r="AA955" s="3">
        <v>607</v>
      </c>
      <c r="AB955" s="3"/>
      <c r="AC955" s="3">
        <v>167166</v>
      </c>
      <c r="AD955" s="3">
        <v>78905</v>
      </c>
      <c r="AE955" s="26">
        <v>112440</v>
      </c>
      <c r="AH955" s="24">
        <f t="shared" si="32"/>
        <v>1.4077129949365537E-6</v>
      </c>
      <c r="AI955" s="24"/>
      <c r="AJ955" s="24"/>
      <c r="AK955" s="24">
        <f t="shared" si="33"/>
        <v>5.3984347207399501E-3</v>
      </c>
    </row>
    <row r="956" spans="23:37" ht="15" customHeight="1" x14ac:dyDescent="0.25">
      <c r="W956" s="33" t="s">
        <v>2096</v>
      </c>
      <c r="X956" s="30" t="s">
        <v>2097</v>
      </c>
      <c r="Y956" s="4">
        <v>1104</v>
      </c>
      <c r="Z956" s="4">
        <v>561</v>
      </c>
      <c r="AA956" s="4">
        <v>600</v>
      </c>
      <c r="AB956" s="4"/>
      <c r="AC956" s="4">
        <v>423825</v>
      </c>
      <c r="AD956" s="4">
        <v>441044</v>
      </c>
      <c r="AE956" s="18">
        <v>293567</v>
      </c>
      <c r="AH956" s="24">
        <f t="shared" si="32"/>
        <v>1.3914790724249296E-6</v>
      </c>
      <c r="AI956" s="24"/>
      <c r="AJ956" s="24"/>
      <c r="AK956" s="24">
        <f t="shared" si="33"/>
        <v>2.0438264518832156E-3</v>
      </c>
    </row>
    <row r="957" spans="23:37" ht="15" customHeight="1" x14ac:dyDescent="0.25">
      <c r="W957" s="34" t="s">
        <v>2098</v>
      </c>
      <c r="X957" s="31" t="s">
        <v>2099</v>
      </c>
      <c r="Y957" s="3">
        <v>660</v>
      </c>
      <c r="Z957" s="3">
        <v>634</v>
      </c>
      <c r="AA957" s="3">
        <v>598</v>
      </c>
      <c r="AB957" s="3"/>
      <c r="AC957" s="3">
        <v>787361</v>
      </c>
      <c r="AD957" s="3">
        <v>887314</v>
      </c>
      <c r="AE957" s="26">
        <v>554864</v>
      </c>
      <c r="AH957" s="24">
        <f t="shared" si="32"/>
        <v>1.3868408088501799E-6</v>
      </c>
      <c r="AI957" s="24"/>
      <c r="AJ957" s="24"/>
      <c r="AK957" s="24">
        <f t="shared" si="33"/>
        <v>1.077741572709709E-3</v>
      </c>
    </row>
    <row r="958" spans="23:37" ht="15" customHeight="1" x14ac:dyDescent="0.25">
      <c r="W958" s="33" t="s">
        <v>2100</v>
      </c>
      <c r="X958" s="30" t="s">
        <v>2101</v>
      </c>
      <c r="Y958" s="4">
        <v>985</v>
      </c>
      <c r="Z958" s="4">
        <v>954</v>
      </c>
      <c r="AA958" s="4">
        <v>589</v>
      </c>
      <c r="AB958" s="4"/>
      <c r="AC958" s="4">
        <v>83575</v>
      </c>
      <c r="AD958" s="4">
        <v>72246</v>
      </c>
      <c r="AE958" s="18">
        <v>52206</v>
      </c>
      <c r="AH958" s="24">
        <f t="shared" si="32"/>
        <v>1.3659686227638058E-6</v>
      </c>
      <c r="AI958" s="24"/>
      <c r="AJ958" s="24"/>
      <c r="AK958" s="24">
        <f t="shared" si="33"/>
        <v>1.1282228096387388E-2</v>
      </c>
    </row>
    <row r="959" spans="23:37" ht="15" customHeight="1" x14ac:dyDescent="0.25">
      <c r="W959" s="34" t="s">
        <v>2102</v>
      </c>
      <c r="X959" s="31" t="s">
        <v>2103</v>
      </c>
      <c r="Y959" s="3">
        <v>519</v>
      </c>
      <c r="Z959" s="3">
        <v>574</v>
      </c>
      <c r="AA959" s="3">
        <v>585</v>
      </c>
      <c r="AB959" s="3"/>
      <c r="AC959" s="3">
        <v>1020620</v>
      </c>
      <c r="AD959" s="3">
        <v>1117816</v>
      </c>
      <c r="AE959" s="26">
        <v>789209</v>
      </c>
      <c r="AH959" s="24">
        <f t="shared" si="32"/>
        <v>1.3566920956143063E-6</v>
      </c>
      <c r="AI959" s="24"/>
      <c r="AJ959" s="24"/>
      <c r="AK959" s="24">
        <f t="shared" si="33"/>
        <v>7.4124851591910379E-4</v>
      </c>
    </row>
    <row r="960" spans="23:37" ht="15" customHeight="1" x14ac:dyDescent="0.25">
      <c r="W960" s="33" t="s">
        <v>2104</v>
      </c>
      <c r="X960" s="30" t="s">
        <v>2105</v>
      </c>
      <c r="Y960" s="4">
        <v>301</v>
      </c>
      <c r="Z960" s="4">
        <v>509</v>
      </c>
      <c r="AA960" s="4">
        <v>578</v>
      </c>
      <c r="AB960" s="4"/>
      <c r="AC960" s="4">
        <v>11392</v>
      </c>
      <c r="AD960" s="4">
        <v>16168</v>
      </c>
      <c r="AE960" s="18">
        <v>16340</v>
      </c>
      <c r="AH960" s="24">
        <f t="shared" si="32"/>
        <v>1.3404581731026821E-6</v>
      </c>
      <c r="AI960" s="24"/>
      <c r="AJ960" s="24"/>
      <c r="AK960" s="24">
        <f t="shared" si="33"/>
        <v>3.5373317013463891E-2</v>
      </c>
    </row>
    <row r="961" spans="23:37" ht="15" customHeight="1" x14ac:dyDescent="0.25">
      <c r="W961" s="34" t="s">
        <v>2106</v>
      </c>
      <c r="X961" s="31" t="s">
        <v>2107</v>
      </c>
      <c r="Y961" s="3">
        <v>661</v>
      </c>
      <c r="Z961" s="3">
        <v>637</v>
      </c>
      <c r="AA961" s="3">
        <v>573</v>
      </c>
      <c r="AB961" s="3"/>
      <c r="AC961" s="3">
        <v>14533</v>
      </c>
      <c r="AD961" s="3">
        <v>23933</v>
      </c>
      <c r="AE961" s="26">
        <v>16433</v>
      </c>
      <c r="AH961" s="24">
        <f t="shared" si="32"/>
        <v>1.3288625141658078E-6</v>
      </c>
      <c r="AI961" s="24"/>
      <c r="AJ961" s="24"/>
      <c r="AK961" s="24">
        <f t="shared" si="33"/>
        <v>3.486886143735167E-2</v>
      </c>
    </row>
    <row r="962" spans="23:37" ht="15" customHeight="1" x14ac:dyDescent="0.25">
      <c r="W962" s="33" t="s">
        <v>2108</v>
      </c>
      <c r="X962" s="30" t="s">
        <v>2109</v>
      </c>
      <c r="Y962" s="4">
        <v>1106</v>
      </c>
      <c r="Z962" s="4">
        <v>991</v>
      </c>
      <c r="AA962" s="4">
        <v>568</v>
      </c>
      <c r="AB962" s="4"/>
      <c r="AC962" s="4">
        <v>188093</v>
      </c>
      <c r="AD962" s="4">
        <v>165578</v>
      </c>
      <c r="AE962" s="18">
        <v>166599</v>
      </c>
      <c r="AH962" s="24">
        <f t="shared" si="32"/>
        <v>1.3172668552289333E-6</v>
      </c>
      <c r="AI962" s="24"/>
      <c r="AJ962" s="24"/>
      <c r="AK962" s="24">
        <f t="shared" si="33"/>
        <v>3.4093842099892557E-3</v>
      </c>
    </row>
    <row r="963" spans="23:37" ht="15" customHeight="1" x14ac:dyDescent="0.25">
      <c r="W963" s="34" t="s">
        <v>2110</v>
      </c>
      <c r="X963" s="31" t="s">
        <v>2111</v>
      </c>
      <c r="Y963" s="3">
        <v>988</v>
      </c>
      <c r="Z963" s="3">
        <v>729</v>
      </c>
      <c r="AA963" s="3">
        <v>566</v>
      </c>
      <c r="AB963" s="3"/>
      <c r="AC963" s="3">
        <v>25684</v>
      </c>
      <c r="AD963" s="3">
        <v>42352</v>
      </c>
      <c r="AE963" s="26">
        <v>30494</v>
      </c>
      <c r="AH963" s="24">
        <f t="shared" si="32"/>
        <v>1.3126285916541837E-6</v>
      </c>
      <c r="AI963" s="24"/>
      <c r="AJ963" s="24"/>
      <c r="AK963" s="24">
        <f t="shared" si="33"/>
        <v>1.8561028399029317E-2</v>
      </c>
    </row>
    <row r="964" spans="23:37" ht="15" customHeight="1" x14ac:dyDescent="0.25">
      <c r="W964" s="33" t="s">
        <v>2112</v>
      </c>
      <c r="X964" s="30" t="s">
        <v>2113</v>
      </c>
      <c r="Y964" s="4">
        <v>333</v>
      </c>
      <c r="Z964" s="4">
        <v>256</v>
      </c>
      <c r="AA964" s="4">
        <v>541</v>
      </c>
      <c r="AB964" s="4"/>
      <c r="AC964" s="4">
        <v>210295</v>
      </c>
      <c r="AD964" s="4">
        <v>341174</v>
      </c>
      <c r="AE964" s="18">
        <v>383496</v>
      </c>
      <c r="AH964" s="24">
        <f t="shared" si="32"/>
        <v>1.2546502969698116E-6</v>
      </c>
      <c r="AI964" s="24"/>
      <c r="AJ964" s="24"/>
      <c r="AK964" s="24">
        <f t="shared" si="33"/>
        <v>1.4107057179214386E-3</v>
      </c>
    </row>
    <row r="965" spans="23:37" ht="15" customHeight="1" x14ac:dyDescent="0.25">
      <c r="W965" s="34" t="s">
        <v>2114</v>
      </c>
      <c r="X965" s="31" t="s">
        <v>2115</v>
      </c>
      <c r="Y965" s="3">
        <v>432</v>
      </c>
      <c r="Z965" s="3">
        <v>783</v>
      </c>
      <c r="AA965" s="3">
        <v>537</v>
      </c>
      <c r="AB965" s="3"/>
      <c r="AC965" s="3">
        <v>20282</v>
      </c>
      <c r="AD965" s="3">
        <v>28984</v>
      </c>
      <c r="AE965" s="26">
        <v>16437</v>
      </c>
      <c r="AH965" s="24">
        <f t="shared" si="32"/>
        <v>1.245373769820312E-6</v>
      </c>
      <c r="AI965" s="24"/>
      <c r="AJ965" s="24"/>
      <c r="AK965" s="24">
        <f t="shared" si="33"/>
        <v>3.2670195291111516E-2</v>
      </c>
    </row>
    <row r="966" spans="23:37" ht="15" customHeight="1" x14ac:dyDescent="0.25">
      <c r="W966" s="33" t="s">
        <v>2116</v>
      </c>
      <c r="X966" s="30" t="s">
        <v>2117</v>
      </c>
      <c r="Y966" s="4">
        <v>12641</v>
      </c>
      <c r="Z966" s="4">
        <v>18229</v>
      </c>
      <c r="AA966" s="4">
        <v>531</v>
      </c>
      <c r="AB966" s="4"/>
      <c r="AC966" s="4">
        <v>97445</v>
      </c>
      <c r="AD966" s="4">
        <v>98173</v>
      </c>
      <c r="AE966" s="18">
        <v>84707</v>
      </c>
      <c r="AH966" s="24">
        <f t="shared" ref="AH966:AH1029" si="34">+AA966/$AA$4</f>
        <v>1.2314589790960626E-6</v>
      </c>
      <c r="AI966" s="24"/>
      <c r="AJ966" s="24"/>
      <c r="AK966" s="24">
        <f t="shared" ref="AK966:AK1029" si="35">+AA966/AE966</f>
        <v>6.2686672884177223E-3</v>
      </c>
    </row>
    <row r="967" spans="23:37" ht="15" customHeight="1" x14ac:dyDescent="0.25">
      <c r="W967" s="34" t="s">
        <v>2118</v>
      </c>
      <c r="X967" s="31" t="s">
        <v>2119</v>
      </c>
      <c r="Y967" s="3">
        <v>742</v>
      </c>
      <c r="Z967" s="3">
        <v>1020</v>
      </c>
      <c r="AA967" s="3">
        <v>525</v>
      </c>
      <c r="AB967" s="3"/>
      <c r="AC967" s="3">
        <v>68906</v>
      </c>
      <c r="AD967" s="3">
        <v>64448</v>
      </c>
      <c r="AE967" s="26">
        <v>57321</v>
      </c>
      <c r="AH967" s="24">
        <f t="shared" si="34"/>
        <v>1.2175441883718134E-6</v>
      </c>
      <c r="AI967" s="24"/>
      <c r="AJ967" s="24"/>
      <c r="AK967" s="24">
        <f t="shared" si="35"/>
        <v>9.1589469827811805E-3</v>
      </c>
    </row>
    <row r="968" spans="23:37" ht="15" customHeight="1" x14ac:dyDescent="0.25">
      <c r="W968" s="33" t="s">
        <v>2120</v>
      </c>
      <c r="X968" s="30" t="s">
        <v>2121</v>
      </c>
      <c r="Y968" s="4">
        <v>144</v>
      </c>
      <c r="Z968" s="4">
        <v>539</v>
      </c>
      <c r="AA968" s="4">
        <v>519</v>
      </c>
      <c r="AB968" s="4"/>
      <c r="AC968" s="4">
        <v>16971</v>
      </c>
      <c r="AD968" s="4">
        <v>70983</v>
      </c>
      <c r="AE968" s="18">
        <v>113084</v>
      </c>
      <c r="AH968" s="24">
        <f t="shared" si="34"/>
        <v>1.2036293976475641E-6</v>
      </c>
      <c r="AI968" s="24"/>
      <c r="AJ968" s="24"/>
      <c r="AK968" s="24">
        <f t="shared" si="35"/>
        <v>4.5895086838102653E-3</v>
      </c>
    </row>
    <row r="969" spans="23:37" ht="15" customHeight="1" x14ac:dyDescent="0.25">
      <c r="W969" s="34" t="s">
        <v>2122</v>
      </c>
      <c r="X969" s="31" t="s">
        <v>2123</v>
      </c>
      <c r="Y969" s="3">
        <v>1337</v>
      </c>
      <c r="Z969" s="3">
        <v>590</v>
      </c>
      <c r="AA969" s="3">
        <v>516</v>
      </c>
      <c r="AB969" s="3"/>
      <c r="AC969" s="3">
        <v>38207</v>
      </c>
      <c r="AD969" s="3">
        <v>53418</v>
      </c>
      <c r="AE969" s="26">
        <v>49436</v>
      </c>
      <c r="AH969" s="24">
        <f t="shared" si="34"/>
        <v>1.1966720022854395E-6</v>
      </c>
      <c r="AI969" s="24"/>
      <c r="AJ969" s="24"/>
      <c r="AK969" s="24">
        <f t="shared" si="35"/>
        <v>1.0437737681042156E-2</v>
      </c>
    </row>
    <row r="970" spans="23:37" ht="15" customHeight="1" x14ac:dyDescent="0.25">
      <c r="W970" s="33" t="s">
        <v>2124</v>
      </c>
      <c r="X970" s="30" t="s">
        <v>2125</v>
      </c>
      <c r="Y970" s="4">
        <v>1036</v>
      </c>
      <c r="Z970" s="4">
        <v>958</v>
      </c>
      <c r="AA970" s="4">
        <v>500</v>
      </c>
      <c r="AB970" s="4"/>
      <c r="AC970" s="4">
        <v>62373</v>
      </c>
      <c r="AD970" s="4">
        <v>53924</v>
      </c>
      <c r="AE970" s="18">
        <v>50449</v>
      </c>
      <c r="AH970" s="24">
        <f t="shared" si="34"/>
        <v>1.1595658936874413E-6</v>
      </c>
      <c r="AI970" s="24"/>
      <c r="AJ970" s="24"/>
      <c r="AK970" s="24">
        <f t="shared" si="35"/>
        <v>9.9109992269420608E-3</v>
      </c>
    </row>
    <row r="971" spans="23:37" ht="15" customHeight="1" x14ac:dyDescent="0.25">
      <c r="W971" s="34" t="s">
        <v>2126</v>
      </c>
      <c r="X971" s="31" t="s">
        <v>2127</v>
      </c>
      <c r="Y971" s="3">
        <v>1090</v>
      </c>
      <c r="Z971" s="3">
        <v>725</v>
      </c>
      <c r="AA971" s="3">
        <v>494</v>
      </c>
      <c r="AB971" s="3"/>
      <c r="AC971" s="3">
        <v>218298</v>
      </c>
      <c r="AD971" s="3">
        <v>240829</v>
      </c>
      <c r="AE971" s="26">
        <v>229930</v>
      </c>
      <c r="AH971" s="24">
        <f t="shared" si="34"/>
        <v>1.145651102963192E-6</v>
      </c>
      <c r="AI971" s="24"/>
      <c r="AJ971" s="24"/>
      <c r="AK971" s="24">
        <f t="shared" si="35"/>
        <v>2.1484799721654415E-3</v>
      </c>
    </row>
    <row r="972" spans="23:37" ht="15" customHeight="1" x14ac:dyDescent="0.25">
      <c r="W972" s="33" t="s">
        <v>2128</v>
      </c>
      <c r="X972" s="30" t="s">
        <v>2129</v>
      </c>
      <c r="Y972" s="4">
        <v>742</v>
      </c>
      <c r="Z972" s="4">
        <v>588</v>
      </c>
      <c r="AA972" s="4">
        <v>485</v>
      </c>
      <c r="AB972" s="4"/>
      <c r="AC972" s="4">
        <v>343030</v>
      </c>
      <c r="AD972" s="4">
        <v>433810</v>
      </c>
      <c r="AE972" s="18">
        <v>321968</v>
      </c>
      <c r="AH972" s="24">
        <f t="shared" si="34"/>
        <v>1.124778916876818E-6</v>
      </c>
      <c r="AI972" s="24"/>
      <c r="AJ972" s="24"/>
      <c r="AK972" s="24">
        <f t="shared" si="35"/>
        <v>1.5063608805844059E-3</v>
      </c>
    </row>
    <row r="973" spans="23:37" ht="15" customHeight="1" x14ac:dyDescent="0.25">
      <c r="W973" s="34" t="s">
        <v>2130</v>
      </c>
      <c r="X973" s="31" t="s">
        <v>2131</v>
      </c>
      <c r="Y973" s="3">
        <v>672</v>
      </c>
      <c r="Z973" s="3">
        <v>709</v>
      </c>
      <c r="AA973" s="3">
        <v>472</v>
      </c>
      <c r="AB973" s="3"/>
      <c r="AC973" s="3">
        <v>333708</v>
      </c>
      <c r="AD973" s="3">
        <v>352489</v>
      </c>
      <c r="AE973" s="26">
        <v>317994</v>
      </c>
      <c r="AH973" s="24">
        <f t="shared" si="34"/>
        <v>1.0946302036409446E-6</v>
      </c>
      <c r="AI973" s="24"/>
      <c r="AJ973" s="24"/>
      <c r="AK973" s="24">
        <f t="shared" si="35"/>
        <v>1.4843047353094712E-3</v>
      </c>
    </row>
    <row r="974" spans="23:37" ht="15" customHeight="1" x14ac:dyDescent="0.25">
      <c r="W974" s="33" t="s">
        <v>2132</v>
      </c>
      <c r="X974" s="30" t="s">
        <v>2133</v>
      </c>
      <c r="Y974" s="4">
        <v>870</v>
      </c>
      <c r="Z974" s="4">
        <v>1029</v>
      </c>
      <c r="AA974" s="4">
        <v>470</v>
      </c>
      <c r="AB974" s="4"/>
      <c r="AC974" s="4">
        <v>2320796</v>
      </c>
      <c r="AD974" s="4">
        <v>2373363</v>
      </c>
      <c r="AE974" s="18">
        <v>1612993</v>
      </c>
      <c r="AH974" s="24">
        <f t="shared" si="34"/>
        <v>1.0899919400661949E-6</v>
      </c>
      <c r="AI974" s="24"/>
      <c r="AJ974" s="24"/>
      <c r="AK974" s="24">
        <f t="shared" si="35"/>
        <v>2.9138378157871731E-4</v>
      </c>
    </row>
    <row r="975" spans="23:37" ht="15" customHeight="1" x14ac:dyDescent="0.25">
      <c r="W975" s="34" t="s">
        <v>2134</v>
      </c>
      <c r="X975" s="31" t="s">
        <v>2135</v>
      </c>
      <c r="Y975" s="3">
        <v>195</v>
      </c>
      <c r="Z975" s="3">
        <v>315</v>
      </c>
      <c r="AA975" s="3">
        <v>463</v>
      </c>
      <c r="AB975" s="3"/>
      <c r="AC975" s="3">
        <v>48383</v>
      </c>
      <c r="AD975" s="3">
        <v>54410</v>
      </c>
      <c r="AE975" s="26">
        <v>52924</v>
      </c>
      <c r="AH975" s="24">
        <f t="shared" si="34"/>
        <v>1.0737580175545707E-6</v>
      </c>
      <c r="AI975" s="24"/>
      <c r="AJ975" s="24"/>
      <c r="AK975" s="24">
        <f t="shared" si="35"/>
        <v>8.7483939233618021E-3</v>
      </c>
    </row>
    <row r="976" spans="23:37" ht="15" customHeight="1" x14ac:dyDescent="0.25">
      <c r="W976" s="33" t="s">
        <v>2136</v>
      </c>
      <c r="X976" s="30" t="s">
        <v>2137</v>
      </c>
      <c r="Y976" s="4">
        <v>375</v>
      </c>
      <c r="Z976" s="4">
        <v>584</v>
      </c>
      <c r="AA976" s="4">
        <v>460</v>
      </c>
      <c r="AB976" s="4"/>
      <c r="AC976" s="4">
        <v>14387</v>
      </c>
      <c r="AD976" s="4">
        <v>22467</v>
      </c>
      <c r="AE976" s="18">
        <v>10730</v>
      </c>
      <c r="AH976" s="24">
        <f t="shared" si="34"/>
        <v>1.0668006221924459E-6</v>
      </c>
      <c r="AI976" s="24"/>
      <c r="AJ976" s="24"/>
      <c r="AK976" s="24">
        <f t="shared" si="35"/>
        <v>4.2870456663560111E-2</v>
      </c>
    </row>
    <row r="977" spans="23:37" ht="15" customHeight="1" x14ac:dyDescent="0.25">
      <c r="W977" s="34" t="s">
        <v>2138</v>
      </c>
      <c r="X977" s="31" t="s">
        <v>2139</v>
      </c>
      <c r="Y977" s="3">
        <v>707</v>
      </c>
      <c r="Z977" s="3">
        <v>572</v>
      </c>
      <c r="AA977" s="3">
        <v>449</v>
      </c>
      <c r="AB977" s="3"/>
      <c r="AC977" s="3">
        <v>20502</v>
      </c>
      <c r="AD977" s="3">
        <v>21187</v>
      </c>
      <c r="AE977" s="26">
        <v>14928</v>
      </c>
      <c r="AH977" s="24">
        <f t="shared" si="34"/>
        <v>1.0412901725313224E-6</v>
      </c>
      <c r="AI977" s="24"/>
      <c r="AJ977" s="24"/>
      <c r="AK977" s="24">
        <f t="shared" si="35"/>
        <v>3.0077706323687031E-2</v>
      </c>
    </row>
    <row r="978" spans="23:37" ht="15" customHeight="1" x14ac:dyDescent="0.25">
      <c r="W978" s="33" t="s">
        <v>2140</v>
      </c>
      <c r="X978" s="30" t="s">
        <v>2141</v>
      </c>
      <c r="Y978" s="4">
        <v>160</v>
      </c>
      <c r="Z978" s="4">
        <v>134</v>
      </c>
      <c r="AA978" s="4">
        <v>426</v>
      </c>
      <c r="AB978" s="4"/>
      <c r="AC978" s="4">
        <v>39449</v>
      </c>
      <c r="AD978" s="4">
        <v>37161</v>
      </c>
      <c r="AE978" s="18">
        <v>39652</v>
      </c>
      <c r="AH978" s="24">
        <f t="shared" si="34"/>
        <v>9.879501414217E-7</v>
      </c>
      <c r="AI978" s="24"/>
      <c r="AJ978" s="24"/>
      <c r="AK978" s="24">
        <f t="shared" si="35"/>
        <v>1.0743468173106022E-2</v>
      </c>
    </row>
    <row r="979" spans="23:37" ht="15" customHeight="1" x14ac:dyDescent="0.25">
      <c r="W979" s="34" t="s">
        <v>2142</v>
      </c>
      <c r="X979" s="31" t="s">
        <v>2143</v>
      </c>
      <c r="Y979" s="3">
        <v>153</v>
      </c>
      <c r="Z979" s="3">
        <v>302</v>
      </c>
      <c r="AA979" s="3">
        <v>421</v>
      </c>
      <c r="AB979" s="3"/>
      <c r="AC979" s="3">
        <v>205458</v>
      </c>
      <c r="AD979" s="3">
        <v>237684</v>
      </c>
      <c r="AE979" s="26">
        <v>201863</v>
      </c>
      <c r="AH979" s="24">
        <f t="shared" si="34"/>
        <v>9.763544824848255E-7</v>
      </c>
      <c r="AI979" s="24"/>
      <c r="AJ979" s="24"/>
      <c r="AK979" s="24">
        <f t="shared" si="35"/>
        <v>2.0855728885432199E-3</v>
      </c>
    </row>
    <row r="980" spans="23:37" ht="15" customHeight="1" x14ac:dyDescent="0.25">
      <c r="W980" s="33" t="s">
        <v>2144</v>
      </c>
      <c r="X980" s="30" t="s">
        <v>2145</v>
      </c>
      <c r="Y980" s="4">
        <v>466</v>
      </c>
      <c r="Z980" s="4">
        <v>836</v>
      </c>
      <c r="AA980" s="4">
        <v>418</v>
      </c>
      <c r="AB980" s="4"/>
      <c r="AC980" s="4">
        <v>58690</v>
      </c>
      <c r="AD980" s="4">
        <v>67932</v>
      </c>
      <c r="AE980" s="18">
        <v>41199</v>
      </c>
      <c r="AH980" s="24">
        <f t="shared" si="34"/>
        <v>9.6939708712270088E-7</v>
      </c>
      <c r="AI980" s="24"/>
      <c r="AJ980" s="24"/>
      <c r="AK980" s="24">
        <f t="shared" si="35"/>
        <v>1.0145877327119589E-2</v>
      </c>
    </row>
    <row r="981" spans="23:37" ht="15" customHeight="1" x14ac:dyDescent="0.25">
      <c r="W981" s="34" t="s">
        <v>2146</v>
      </c>
      <c r="X981" s="31" t="s">
        <v>2147</v>
      </c>
      <c r="Y981" s="3">
        <v>903</v>
      </c>
      <c r="Z981" s="3">
        <v>383</v>
      </c>
      <c r="AA981" s="3">
        <v>416</v>
      </c>
      <c r="AB981" s="3"/>
      <c r="AC981" s="3">
        <v>6361</v>
      </c>
      <c r="AD981" s="3">
        <v>5957</v>
      </c>
      <c r="AE981" s="26">
        <v>5891</v>
      </c>
      <c r="AH981" s="24">
        <f t="shared" si="34"/>
        <v>9.6475882354795121E-7</v>
      </c>
      <c r="AI981" s="24"/>
      <c r="AJ981" s="24"/>
      <c r="AK981" s="24">
        <f t="shared" si="35"/>
        <v>7.0616194194534035E-2</v>
      </c>
    </row>
    <row r="982" spans="23:37" ht="15" customHeight="1" x14ac:dyDescent="0.25">
      <c r="W982" s="33" t="s">
        <v>2148</v>
      </c>
      <c r="X982" s="30" t="s">
        <v>2149</v>
      </c>
      <c r="Y982" s="4">
        <v>608</v>
      </c>
      <c r="Z982" s="4">
        <v>683</v>
      </c>
      <c r="AA982" s="4">
        <v>415</v>
      </c>
      <c r="AB982" s="4"/>
      <c r="AC982" s="4">
        <v>146996</v>
      </c>
      <c r="AD982" s="4">
        <v>155860</v>
      </c>
      <c r="AE982" s="18">
        <v>99909</v>
      </c>
      <c r="AH982" s="24">
        <f t="shared" si="34"/>
        <v>9.6243969176057627E-7</v>
      </c>
      <c r="AI982" s="24"/>
      <c r="AJ982" s="24"/>
      <c r="AK982" s="24">
        <f t="shared" si="35"/>
        <v>4.1537799397451678E-3</v>
      </c>
    </row>
    <row r="983" spans="23:37" ht="15" customHeight="1" x14ac:dyDescent="0.25">
      <c r="W983" s="34" t="s">
        <v>2150</v>
      </c>
      <c r="X983" s="31" t="s">
        <v>2151</v>
      </c>
      <c r="Y983" s="3">
        <v>301</v>
      </c>
      <c r="Z983" s="3">
        <v>233</v>
      </c>
      <c r="AA983" s="3">
        <v>411</v>
      </c>
      <c r="AB983" s="3"/>
      <c r="AC983" s="3">
        <v>99818</v>
      </c>
      <c r="AD983" s="3">
        <v>116814</v>
      </c>
      <c r="AE983" s="26">
        <v>114111</v>
      </c>
      <c r="AH983" s="24">
        <f t="shared" si="34"/>
        <v>9.5316316461107681E-7</v>
      </c>
      <c r="AI983" s="24"/>
      <c r="AJ983" s="24"/>
      <c r="AK983" s="24">
        <f t="shared" si="35"/>
        <v>3.6017561847674633E-3</v>
      </c>
    </row>
    <row r="984" spans="23:37" ht="15" customHeight="1" x14ac:dyDescent="0.25">
      <c r="W984" s="33" t="s">
        <v>2152</v>
      </c>
      <c r="X984" s="30" t="s">
        <v>2153</v>
      </c>
      <c r="Y984" s="4">
        <v>124</v>
      </c>
      <c r="Z984" s="4">
        <v>219</v>
      </c>
      <c r="AA984" s="4">
        <v>408</v>
      </c>
      <c r="AB984" s="4"/>
      <c r="AC984" s="4">
        <v>111302</v>
      </c>
      <c r="AD984" s="4">
        <v>177707</v>
      </c>
      <c r="AE984" s="18">
        <v>139192</v>
      </c>
      <c r="AH984" s="24">
        <f t="shared" si="34"/>
        <v>9.4620576924895209E-7</v>
      </c>
      <c r="AI984" s="24"/>
      <c r="AJ984" s="24"/>
      <c r="AK984" s="24">
        <f t="shared" si="35"/>
        <v>2.9312029426978563E-3</v>
      </c>
    </row>
    <row r="985" spans="23:37" ht="15" customHeight="1" x14ac:dyDescent="0.25">
      <c r="W985" s="34" t="s">
        <v>2154</v>
      </c>
      <c r="X985" s="31" t="s">
        <v>2155</v>
      </c>
      <c r="Y985" s="3">
        <v>458</v>
      </c>
      <c r="Z985" s="3">
        <v>1179</v>
      </c>
      <c r="AA985" s="3">
        <v>391</v>
      </c>
      <c r="AB985" s="3"/>
      <c r="AC985" s="3">
        <v>53344</v>
      </c>
      <c r="AD985" s="3">
        <v>63874</v>
      </c>
      <c r="AE985" s="26">
        <v>58731</v>
      </c>
      <c r="AH985" s="24">
        <f t="shared" si="34"/>
        <v>9.0678052886357913E-7</v>
      </c>
      <c r="AI985" s="24"/>
      <c r="AJ985" s="24"/>
      <c r="AK985" s="24">
        <f t="shared" si="35"/>
        <v>6.6574722037765401E-3</v>
      </c>
    </row>
    <row r="986" spans="23:37" ht="15" customHeight="1" x14ac:dyDescent="0.25">
      <c r="W986" s="33" t="s">
        <v>2156</v>
      </c>
      <c r="X986" s="30" t="s">
        <v>2157</v>
      </c>
      <c r="Y986" s="4">
        <v>159</v>
      </c>
      <c r="Z986" s="4">
        <v>95</v>
      </c>
      <c r="AA986" s="4">
        <v>385</v>
      </c>
      <c r="AB986" s="4"/>
      <c r="AC986" s="4">
        <v>41339</v>
      </c>
      <c r="AD986" s="4">
        <v>44131</v>
      </c>
      <c r="AE986" s="18">
        <v>38690</v>
      </c>
      <c r="AH986" s="24">
        <f t="shared" si="34"/>
        <v>8.928657381393298E-7</v>
      </c>
      <c r="AI986" s="24"/>
      <c r="AJ986" s="24"/>
      <c r="AK986" s="24">
        <f t="shared" si="35"/>
        <v>9.9508917032825016E-3</v>
      </c>
    </row>
    <row r="987" spans="23:37" ht="15" customHeight="1" x14ac:dyDescent="0.25">
      <c r="W987" s="34" t="s">
        <v>2158</v>
      </c>
      <c r="X987" s="31" t="s">
        <v>2159</v>
      </c>
      <c r="Y987" s="3">
        <v>438</v>
      </c>
      <c r="Z987" s="3">
        <v>249</v>
      </c>
      <c r="AA987" s="3">
        <v>380</v>
      </c>
      <c r="AB987" s="3"/>
      <c r="AC987" s="3">
        <v>283093</v>
      </c>
      <c r="AD987" s="3">
        <v>340099</v>
      </c>
      <c r="AE987" s="26">
        <v>253733</v>
      </c>
      <c r="AH987" s="24">
        <f t="shared" si="34"/>
        <v>8.812700792024554E-7</v>
      </c>
      <c r="AI987" s="24"/>
      <c r="AJ987" s="24"/>
      <c r="AK987" s="24">
        <f t="shared" si="35"/>
        <v>1.4976372801330533E-3</v>
      </c>
    </row>
    <row r="988" spans="23:37" ht="15" customHeight="1" x14ac:dyDescent="0.25">
      <c r="W988" s="33" t="s">
        <v>2160</v>
      </c>
      <c r="X988" s="30" t="s">
        <v>2161</v>
      </c>
      <c r="Y988" s="4">
        <v>182</v>
      </c>
      <c r="Z988" s="4">
        <v>316</v>
      </c>
      <c r="AA988" s="4">
        <v>377</v>
      </c>
      <c r="AB988" s="4"/>
      <c r="AC988" s="4">
        <v>1342879</v>
      </c>
      <c r="AD988" s="4">
        <v>1344700</v>
      </c>
      <c r="AE988" s="18">
        <v>1293411</v>
      </c>
      <c r="AH988" s="24">
        <f t="shared" si="34"/>
        <v>8.7431268384033079E-7</v>
      </c>
      <c r="AI988" s="24"/>
      <c r="AJ988" s="24"/>
      <c r="AK988" s="24">
        <f t="shared" si="35"/>
        <v>2.9147734169571778E-4</v>
      </c>
    </row>
    <row r="989" spans="23:37" ht="15" customHeight="1" x14ac:dyDescent="0.25">
      <c r="W989" s="34" t="s">
        <v>2162</v>
      </c>
      <c r="X989" s="31" t="s">
        <v>2163</v>
      </c>
      <c r="Y989" s="3">
        <v>54</v>
      </c>
      <c r="Z989" s="3">
        <v>112</v>
      </c>
      <c r="AA989" s="3">
        <v>368</v>
      </c>
      <c r="AB989" s="3"/>
      <c r="AC989" s="3">
        <v>194896</v>
      </c>
      <c r="AD989" s="3">
        <v>244487</v>
      </c>
      <c r="AE989" s="26">
        <v>214857</v>
      </c>
      <c r="AH989" s="24">
        <f t="shared" si="34"/>
        <v>8.5344049775395684E-7</v>
      </c>
      <c r="AI989" s="24"/>
      <c r="AJ989" s="24"/>
      <c r="AK989" s="24">
        <f t="shared" si="35"/>
        <v>1.7127670962547182E-3</v>
      </c>
    </row>
    <row r="990" spans="23:37" ht="15" customHeight="1" x14ac:dyDescent="0.25">
      <c r="W990" s="33" t="s">
        <v>2164</v>
      </c>
      <c r="X990" s="30" t="s">
        <v>2165</v>
      </c>
      <c r="Y990" s="4">
        <v>227</v>
      </c>
      <c r="Z990" s="4">
        <v>174</v>
      </c>
      <c r="AA990" s="4">
        <v>363</v>
      </c>
      <c r="AB990" s="4"/>
      <c r="AC990" s="4">
        <v>32301</v>
      </c>
      <c r="AD990" s="4">
        <v>33030</v>
      </c>
      <c r="AE990" s="18">
        <v>28308</v>
      </c>
      <c r="AH990" s="24">
        <f t="shared" si="34"/>
        <v>8.4184483881708244E-7</v>
      </c>
      <c r="AI990" s="24"/>
      <c r="AJ990" s="24"/>
      <c r="AK990" s="24">
        <f t="shared" si="35"/>
        <v>1.2823230182280628E-2</v>
      </c>
    </row>
    <row r="991" spans="23:37" ht="15" customHeight="1" x14ac:dyDescent="0.25">
      <c r="W991" s="34" t="s">
        <v>2166</v>
      </c>
      <c r="X991" s="31" t="s">
        <v>2167</v>
      </c>
      <c r="Y991" s="3">
        <v>947</v>
      </c>
      <c r="Z991" s="3">
        <v>545</v>
      </c>
      <c r="AA991" s="3">
        <v>357</v>
      </c>
      <c r="AB991" s="3"/>
      <c r="AC991" s="3">
        <v>4152096</v>
      </c>
      <c r="AD991" s="3">
        <v>4304144</v>
      </c>
      <c r="AE991" s="26">
        <v>3030304</v>
      </c>
      <c r="AH991" s="24">
        <f t="shared" si="34"/>
        <v>8.2793004809283311E-7</v>
      </c>
      <c r="AI991" s="24"/>
      <c r="AJ991" s="24"/>
      <c r="AK991" s="24">
        <f t="shared" si="35"/>
        <v>1.1780996230081207E-4</v>
      </c>
    </row>
    <row r="992" spans="23:37" ht="15" customHeight="1" x14ac:dyDescent="0.25">
      <c r="W992" s="33" t="s">
        <v>2168</v>
      </c>
      <c r="X992" s="30" t="s">
        <v>2169</v>
      </c>
      <c r="Y992" s="4">
        <v>221</v>
      </c>
      <c r="Z992" s="4">
        <v>175</v>
      </c>
      <c r="AA992" s="4">
        <v>352</v>
      </c>
      <c r="AB992" s="4"/>
      <c r="AC992" s="4">
        <v>27354</v>
      </c>
      <c r="AD992" s="4">
        <v>25347</v>
      </c>
      <c r="AE992" s="18">
        <v>16826</v>
      </c>
      <c r="AH992" s="24">
        <f t="shared" si="34"/>
        <v>8.1633438915595871E-7</v>
      </c>
      <c r="AI992" s="24"/>
      <c r="AJ992" s="24"/>
      <c r="AK992" s="24">
        <f t="shared" si="35"/>
        <v>2.0920004754546535E-2</v>
      </c>
    </row>
    <row r="993" spans="23:37" ht="15" customHeight="1" x14ac:dyDescent="0.25">
      <c r="W993" s="34" t="s">
        <v>2170</v>
      </c>
      <c r="X993" s="31" t="s">
        <v>2171</v>
      </c>
      <c r="Y993" s="3">
        <v>311</v>
      </c>
      <c r="Z993" s="3">
        <v>346</v>
      </c>
      <c r="AA993" s="3">
        <v>346</v>
      </c>
      <c r="AB993" s="3"/>
      <c r="AC993" s="3">
        <v>70927</v>
      </c>
      <c r="AD993" s="3">
        <v>98562</v>
      </c>
      <c r="AE993" s="26">
        <v>80903</v>
      </c>
      <c r="AH993" s="24">
        <f t="shared" si="34"/>
        <v>8.0241959843170938E-7</v>
      </c>
      <c r="AI993" s="24"/>
      <c r="AJ993" s="24"/>
      <c r="AK993" s="24">
        <f t="shared" si="35"/>
        <v>4.2767264501934413E-3</v>
      </c>
    </row>
    <row r="994" spans="23:37" ht="15" customHeight="1" x14ac:dyDescent="0.25">
      <c r="W994" s="33" t="s">
        <v>2172</v>
      </c>
      <c r="X994" s="30" t="s">
        <v>2173</v>
      </c>
      <c r="Y994" s="4">
        <v>204</v>
      </c>
      <c r="Z994" s="4">
        <v>169</v>
      </c>
      <c r="AA994" s="4">
        <v>327</v>
      </c>
      <c r="AB994" s="4"/>
      <c r="AC994" s="4">
        <v>163527</v>
      </c>
      <c r="AD994" s="4">
        <v>128242</v>
      </c>
      <c r="AE994" s="18">
        <v>108199</v>
      </c>
      <c r="AH994" s="24">
        <f t="shared" si="34"/>
        <v>7.5835609447158664E-7</v>
      </c>
      <c r="AI994" s="24"/>
      <c r="AJ994" s="24"/>
      <c r="AK994" s="24">
        <f t="shared" si="35"/>
        <v>3.0222090777179086E-3</v>
      </c>
    </row>
    <row r="995" spans="23:37" ht="15" customHeight="1" x14ac:dyDescent="0.25">
      <c r="W995" s="34" t="s">
        <v>2174</v>
      </c>
      <c r="X995" s="31" t="s">
        <v>2175</v>
      </c>
      <c r="Y995" s="3">
        <v>490</v>
      </c>
      <c r="Z995" s="3">
        <v>219</v>
      </c>
      <c r="AA995" s="3">
        <v>315</v>
      </c>
      <c r="AB995" s="3"/>
      <c r="AC995" s="3">
        <v>44043</v>
      </c>
      <c r="AD995" s="3">
        <v>46911</v>
      </c>
      <c r="AE995" s="26">
        <v>39572</v>
      </c>
      <c r="AH995" s="24">
        <f t="shared" si="34"/>
        <v>7.3052651302308807E-7</v>
      </c>
      <c r="AI995" s="24"/>
      <c r="AJ995" s="24"/>
      <c r="AK995" s="24">
        <f t="shared" si="35"/>
        <v>7.9601738603052672E-3</v>
      </c>
    </row>
    <row r="996" spans="23:37" ht="15" customHeight="1" x14ac:dyDescent="0.25">
      <c r="W996" s="33" t="s">
        <v>2176</v>
      </c>
      <c r="X996" s="30" t="s">
        <v>2177</v>
      </c>
      <c r="Y996" s="4">
        <v>212</v>
      </c>
      <c r="Z996" s="4">
        <v>340</v>
      </c>
      <c r="AA996" s="4">
        <v>311</v>
      </c>
      <c r="AB996" s="4"/>
      <c r="AC996" s="4">
        <v>131631</v>
      </c>
      <c r="AD996" s="4">
        <v>200250</v>
      </c>
      <c r="AE996" s="18">
        <v>194710</v>
      </c>
      <c r="AH996" s="24">
        <f t="shared" si="34"/>
        <v>7.2124998587358852E-7</v>
      </c>
      <c r="AI996" s="24"/>
      <c r="AJ996" s="24"/>
      <c r="AK996" s="24">
        <f t="shared" si="35"/>
        <v>1.5972471881259308E-3</v>
      </c>
    </row>
    <row r="997" spans="23:37" ht="15" customHeight="1" x14ac:dyDescent="0.25">
      <c r="W997" s="34" t="s">
        <v>2178</v>
      </c>
      <c r="X997" s="31" t="s">
        <v>2179</v>
      </c>
      <c r="Y997" s="3">
        <v>272</v>
      </c>
      <c r="Z997" s="3">
        <v>287</v>
      </c>
      <c r="AA997" s="3">
        <v>307</v>
      </c>
      <c r="AB997" s="3"/>
      <c r="AC997" s="3">
        <v>72399</v>
      </c>
      <c r="AD997" s="3">
        <v>76624</v>
      </c>
      <c r="AE997" s="26">
        <v>94509</v>
      </c>
      <c r="AH997" s="24">
        <f t="shared" si="34"/>
        <v>7.1197345872408896E-7</v>
      </c>
      <c r="AI997" s="24"/>
      <c r="AJ997" s="24"/>
      <c r="AK997" s="24">
        <f t="shared" si="35"/>
        <v>3.2483678803076955E-3</v>
      </c>
    </row>
    <row r="998" spans="23:37" ht="15" customHeight="1" x14ac:dyDescent="0.25">
      <c r="W998" s="33" t="s">
        <v>2180</v>
      </c>
      <c r="X998" s="30" t="s">
        <v>2181</v>
      </c>
      <c r="Y998" s="4">
        <v>173</v>
      </c>
      <c r="Z998" s="4">
        <v>212</v>
      </c>
      <c r="AA998" s="4">
        <v>305</v>
      </c>
      <c r="AB998" s="4"/>
      <c r="AC998" s="4">
        <v>117364</v>
      </c>
      <c r="AD998" s="4">
        <v>201529</v>
      </c>
      <c r="AE998" s="18">
        <v>149232</v>
      </c>
      <c r="AH998" s="24">
        <f t="shared" si="34"/>
        <v>7.0733519514933918E-7</v>
      </c>
      <c r="AI998" s="24"/>
      <c r="AJ998" s="24"/>
      <c r="AK998" s="24">
        <f t="shared" si="35"/>
        <v>2.0437975769272004E-3</v>
      </c>
    </row>
    <row r="999" spans="23:37" ht="15" customHeight="1" x14ac:dyDescent="0.25">
      <c r="W999" s="34" t="s">
        <v>2182</v>
      </c>
      <c r="X999" s="31" t="s">
        <v>2183</v>
      </c>
      <c r="Y999" s="3">
        <v>997</v>
      </c>
      <c r="Z999" s="3">
        <v>575</v>
      </c>
      <c r="AA999" s="3">
        <v>301</v>
      </c>
      <c r="AB999" s="3"/>
      <c r="AC999" s="3">
        <v>14302</v>
      </c>
      <c r="AD999" s="3">
        <v>15502</v>
      </c>
      <c r="AE999" s="26">
        <v>10900</v>
      </c>
      <c r="AH999" s="24">
        <f t="shared" si="34"/>
        <v>6.9805866799983962E-7</v>
      </c>
      <c r="AI999" s="24"/>
      <c r="AJ999" s="24"/>
      <c r="AK999" s="24">
        <f t="shared" si="35"/>
        <v>2.7614678899082569E-2</v>
      </c>
    </row>
    <row r="1000" spans="23:37" ht="15" customHeight="1" x14ac:dyDescent="0.25">
      <c r="W1000" s="33" t="s">
        <v>2184</v>
      </c>
      <c r="X1000" s="30" t="s">
        <v>2185</v>
      </c>
      <c r="Y1000" s="4">
        <v>244</v>
      </c>
      <c r="Z1000" s="4">
        <v>487</v>
      </c>
      <c r="AA1000" s="4">
        <v>296</v>
      </c>
      <c r="AB1000" s="4"/>
      <c r="AC1000" s="4">
        <v>335830</v>
      </c>
      <c r="AD1000" s="4">
        <v>376458</v>
      </c>
      <c r="AE1000" s="18">
        <v>341400</v>
      </c>
      <c r="AH1000" s="24">
        <f t="shared" si="34"/>
        <v>6.8646300906296523E-7</v>
      </c>
      <c r="AI1000" s="24"/>
      <c r="AJ1000" s="24"/>
      <c r="AK1000" s="24">
        <f t="shared" si="35"/>
        <v>8.6701816051552427E-4</v>
      </c>
    </row>
    <row r="1001" spans="23:37" ht="15" customHeight="1" x14ac:dyDescent="0.25">
      <c r="W1001" s="34" t="s">
        <v>2186</v>
      </c>
      <c r="X1001" s="31" t="s">
        <v>2187</v>
      </c>
      <c r="Y1001" s="3">
        <v>164</v>
      </c>
      <c r="Z1001" s="3">
        <v>273</v>
      </c>
      <c r="AA1001" s="3">
        <v>291</v>
      </c>
      <c r="AB1001" s="3"/>
      <c r="AC1001" s="3">
        <v>357883</v>
      </c>
      <c r="AD1001" s="3">
        <v>357217</v>
      </c>
      <c r="AE1001" s="26">
        <v>260559</v>
      </c>
      <c r="AH1001" s="24">
        <f t="shared" si="34"/>
        <v>6.7486735012609084E-7</v>
      </c>
      <c r="AI1001" s="24"/>
      <c r="AJ1001" s="24"/>
      <c r="AK1001" s="24">
        <f t="shared" si="35"/>
        <v>1.1168295856216826E-3</v>
      </c>
    </row>
    <row r="1002" spans="23:37" ht="15" customHeight="1" x14ac:dyDescent="0.25">
      <c r="W1002" s="33" t="s">
        <v>2188</v>
      </c>
      <c r="X1002" s="30" t="s">
        <v>2189</v>
      </c>
      <c r="Y1002" s="4">
        <v>112</v>
      </c>
      <c r="Z1002" s="4">
        <v>422</v>
      </c>
      <c r="AA1002" s="4">
        <v>286</v>
      </c>
      <c r="AB1002" s="4"/>
      <c r="AC1002" s="4">
        <v>13458</v>
      </c>
      <c r="AD1002" s="4">
        <v>18602</v>
      </c>
      <c r="AE1002" s="18">
        <v>18947</v>
      </c>
      <c r="AH1002" s="24">
        <f t="shared" si="34"/>
        <v>6.6327169118921644E-7</v>
      </c>
      <c r="AI1002" s="24"/>
      <c r="AJ1002" s="24"/>
      <c r="AK1002" s="24">
        <f t="shared" si="35"/>
        <v>1.509473795323798E-2</v>
      </c>
    </row>
    <row r="1003" spans="23:37" ht="15" customHeight="1" x14ac:dyDescent="0.25">
      <c r="W1003" s="34" t="s">
        <v>2190</v>
      </c>
      <c r="X1003" s="31" t="s">
        <v>2191</v>
      </c>
      <c r="Y1003" s="3">
        <v>0</v>
      </c>
      <c r="Z1003" s="3">
        <v>337</v>
      </c>
      <c r="AA1003" s="3">
        <v>282</v>
      </c>
      <c r="AB1003" s="3"/>
      <c r="AC1003" s="3">
        <v>0</v>
      </c>
      <c r="AD1003" s="3">
        <v>101792</v>
      </c>
      <c r="AE1003" s="26">
        <v>108138</v>
      </c>
      <c r="AH1003" s="24">
        <f t="shared" si="34"/>
        <v>6.5399516403971689E-7</v>
      </c>
      <c r="AI1003" s="24"/>
      <c r="AJ1003" s="24"/>
      <c r="AK1003" s="24">
        <f t="shared" si="35"/>
        <v>2.607778949120568E-3</v>
      </c>
    </row>
    <row r="1004" spans="23:37" ht="15" customHeight="1" x14ac:dyDescent="0.25">
      <c r="W1004" s="33" t="s">
        <v>2192</v>
      </c>
      <c r="X1004" s="30" t="s">
        <v>2193</v>
      </c>
      <c r="Y1004" s="4">
        <v>124</v>
      </c>
      <c r="Z1004" s="4">
        <v>408</v>
      </c>
      <c r="AA1004" s="4">
        <v>281</v>
      </c>
      <c r="AB1004" s="4"/>
      <c r="AC1004" s="4">
        <v>41378</v>
      </c>
      <c r="AD1004" s="4">
        <v>51290</v>
      </c>
      <c r="AE1004" s="18">
        <v>39206</v>
      </c>
      <c r="AH1004" s="24">
        <f t="shared" si="34"/>
        <v>6.5167603225234205E-7</v>
      </c>
      <c r="AI1004" s="24"/>
      <c r="AJ1004" s="24"/>
      <c r="AK1004" s="24">
        <f t="shared" si="35"/>
        <v>7.167270315767995E-3</v>
      </c>
    </row>
    <row r="1005" spans="23:37" ht="15" customHeight="1" x14ac:dyDescent="0.25">
      <c r="W1005" s="34" t="s">
        <v>2194</v>
      </c>
      <c r="X1005" s="31" t="s">
        <v>2195</v>
      </c>
      <c r="Y1005" s="3">
        <v>1315</v>
      </c>
      <c r="Z1005" s="3">
        <v>1136</v>
      </c>
      <c r="AA1005" s="3">
        <v>278</v>
      </c>
      <c r="AB1005" s="3"/>
      <c r="AC1005" s="3">
        <v>872675</v>
      </c>
      <c r="AD1005" s="3">
        <v>878764</v>
      </c>
      <c r="AE1005" s="26">
        <v>597850</v>
      </c>
      <c r="AH1005" s="24">
        <f t="shared" si="34"/>
        <v>6.4471863689021733E-7</v>
      </c>
      <c r="AI1005" s="24"/>
      <c r="AJ1005" s="24"/>
      <c r="AK1005" s="24">
        <f t="shared" si="35"/>
        <v>4.6499958183490844E-4</v>
      </c>
    </row>
    <row r="1006" spans="23:37" ht="15" customHeight="1" x14ac:dyDescent="0.25">
      <c r="W1006" s="33" t="s">
        <v>2196</v>
      </c>
      <c r="X1006" s="30" t="s">
        <v>2197</v>
      </c>
      <c r="Y1006" s="4">
        <v>201</v>
      </c>
      <c r="Z1006" s="4">
        <v>445</v>
      </c>
      <c r="AA1006" s="4">
        <v>277</v>
      </c>
      <c r="AB1006" s="4"/>
      <c r="AC1006" s="4">
        <v>54471</v>
      </c>
      <c r="AD1006" s="4">
        <v>61924</v>
      </c>
      <c r="AE1006" s="18">
        <v>37778</v>
      </c>
      <c r="AH1006" s="24">
        <f t="shared" si="34"/>
        <v>6.4239950510284249E-7</v>
      </c>
      <c r="AI1006" s="24"/>
      <c r="AJ1006" s="24"/>
      <c r="AK1006" s="24">
        <f t="shared" si="35"/>
        <v>7.3323098099422942E-3</v>
      </c>
    </row>
    <row r="1007" spans="23:37" ht="15" customHeight="1" x14ac:dyDescent="0.25">
      <c r="W1007" s="34" t="s">
        <v>2198</v>
      </c>
      <c r="X1007" s="31" t="s">
        <v>2199</v>
      </c>
      <c r="Y1007" s="3">
        <v>237</v>
      </c>
      <c r="Z1007" s="3">
        <v>239</v>
      </c>
      <c r="AA1007" s="3">
        <v>273</v>
      </c>
      <c r="AB1007" s="3"/>
      <c r="AC1007" s="3">
        <v>286</v>
      </c>
      <c r="AD1007" s="3">
        <v>252</v>
      </c>
      <c r="AE1007" s="26">
        <v>298</v>
      </c>
      <c r="AH1007" s="24">
        <f t="shared" si="34"/>
        <v>6.3312297795334293E-7</v>
      </c>
      <c r="AI1007" s="24"/>
      <c r="AJ1007" s="24"/>
      <c r="AK1007" s="24">
        <f t="shared" si="35"/>
        <v>0.91610738255033553</v>
      </c>
    </row>
    <row r="1008" spans="23:37" ht="15" customHeight="1" x14ac:dyDescent="0.25">
      <c r="W1008" s="33" t="s">
        <v>2200</v>
      </c>
      <c r="X1008" s="30" t="s">
        <v>2201</v>
      </c>
      <c r="Y1008" s="4">
        <v>123</v>
      </c>
      <c r="Z1008" s="4">
        <v>234</v>
      </c>
      <c r="AA1008" s="4">
        <v>269</v>
      </c>
      <c r="AB1008" s="4"/>
      <c r="AC1008" s="4">
        <v>1335653</v>
      </c>
      <c r="AD1008" s="4">
        <v>1446475</v>
      </c>
      <c r="AE1008" s="18">
        <v>1069288</v>
      </c>
      <c r="AH1008" s="24">
        <f t="shared" si="34"/>
        <v>6.2384645080384338E-7</v>
      </c>
      <c r="AI1008" s="24"/>
      <c r="AJ1008" s="24"/>
      <c r="AK1008" s="24">
        <f t="shared" si="35"/>
        <v>2.5156926852260567E-4</v>
      </c>
    </row>
    <row r="1009" spans="23:37" ht="15" customHeight="1" x14ac:dyDescent="0.25">
      <c r="W1009" s="34" t="s">
        <v>2202</v>
      </c>
      <c r="X1009" s="31" t="s">
        <v>2203</v>
      </c>
      <c r="Y1009" s="3">
        <v>3</v>
      </c>
      <c r="Z1009" s="3">
        <v>20</v>
      </c>
      <c r="AA1009" s="3">
        <v>267</v>
      </c>
      <c r="AB1009" s="3"/>
      <c r="AC1009" s="3">
        <v>3006</v>
      </c>
      <c r="AD1009" s="3">
        <v>2775</v>
      </c>
      <c r="AE1009" s="26">
        <v>2114</v>
      </c>
      <c r="AH1009" s="24">
        <f t="shared" si="34"/>
        <v>6.192081872290937E-7</v>
      </c>
      <c r="AI1009" s="24"/>
      <c r="AJ1009" s="24"/>
      <c r="AK1009" s="24">
        <f t="shared" si="35"/>
        <v>0.12630085146641437</v>
      </c>
    </row>
    <row r="1010" spans="23:37" ht="15" customHeight="1" x14ac:dyDescent="0.25">
      <c r="W1010" s="33" t="s">
        <v>2204</v>
      </c>
      <c r="X1010" s="30" t="s">
        <v>2205</v>
      </c>
      <c r="Y1010" s="4">
        <v>484</v>
      </c>
      <c r="Z1010" s="4">
        <v>670</v>
      </c>
      <c r="AA1010" s="4">
        <v>266</v>
      </c>
      <c r="AB1010" s="4"/>
      <c r="AC1010" s="4">
        <v>354268</v>
      </c>
      <c r="AD1010" s="4">
        <v>441645</v>
      </c>
      <c r="AE1010" s="18">
        <v>341664</v>
      </c>
      <c r="AH1010" s="24">
        <f t="shared" si="34"/>
        <v>6.1688905544171876E-7</v>
      </c>
      <c r="AI1010" s="24"/>
      <c r="AJ1010" s="24"/>
      <c r="AK1010" s="24">
        <f t="shared" si="35"/>
        <v>7.7854266179638474E-4</v>
      </c>
    </row>
    <row r="1011" spans="23:37" ht="15" customHeight="1" x14ac:dyDescent="0.25">
      <c r="W1011" s="34" t="s">
        <v>2206</v>
      </c>
      <c r="X1011" s="31" t="s">
        <v>2207</v>
      </c>
      <c r="Y1011" s="3">
        <v>987</v>
      </c>
      <c r="Z1011" s="3">
        <v>255</v>
      </c>
      <c r="AA1011" s="3">
        <v>258</v>
      </c>
      <c r="AB1011" s="3"/>
      <c r="AC1011" s="3">
        <v>214748</v>
      </c>
      <c r="AD1011" s="3">
        <v>217341</v>
      </c>
      <c r="AE1011" s="26">
        <v>183713</v>
      </c>
      <c r="AH1011" s="24">
        <f t="shared" si="34"/>
        <v>5.9833600114271975E-7</v>
      </c>
      <c r="AI1011" s="24"/>
      <c r="AJ1011" s="24"/>
      <c r="AK1011" s="24">
        <f t="shared" si="35"/>
        <v>1.4043644162361946E-3</v>
      </c>
    </row>
    <row r="1012" spans="23:37" ht="15" customHeight="1" x14ac:dyDescent="0.25">
      <c r="W1012" s="33" t="s">
        <v>2208</v>
      </c>
      <c r="X1012" s="30" t="s">
        <v>2209</v>
      </c>
      <c r="Y1012" s="4">
        <v>882</v>
      </c>
      <c r="Z1012" s="4">
        <v>988</v>
      </c>
      <c r="AA1012" s="4">
        <v>258</v>
      </c>
      <c r="AB1012" s="4"/>
      <c r="AC1012" s="4">
        <v>4558</v>
      </c>
      <c r="AD1012" s="4">
        <v>4988</v>
      </c>
      <c r="AE1012" s="18">
        <v>2627</v>
      </c>
      <c r="AH1012" s="24">
        <f t="shared" si="34"/>
        <v>5.9833600114271975E-7</v>
      </c>
      <c r="AI1012" s="24"/>
      <c r="AJ1012" s="24"/>
      <c r="AK1012" s="24">
        <f t="shared" si="35"/>
        <v>9.8210886943281311E-2</v>
      </c>
    </row>
    <row r="1013" spans="23:37" ht="15" customHeight="1" x14ac:dyDescent="0.25">
      <c r="W1013" s="34" t="s">
        <v>2210</v>
      </c>
      <c r="X1013" s="31" t="s">
        <v>2211</v>
      </c>
      <c r="Y1013" s="3">
        <v>1492</v>
      </c>
      <c r="Z1013" s="3">
        <v>820</v>
      </c>
      <c r="AA1013" s="3">
        <v>257</v>
      </c>
      <c r="AB1013" s="3"/>
      <c r="AC1013" s="3">
        <v>9939</v>
      </c>
      <c r="AD1013" s="3">
        <v>9369</v>
      </c>
      <c r="AE1013" s="26">
        <v>7166</v>
      </c>
      <c r="AH1013" s="24">
        <f t="shared" si="34"/>
        <v>5.9601686935534481E-7</v>
      </c>
      <c r="AI1013" s="24"/>
      <c r="AJ1013" s="24"/>
      <c r="AK1013" s="24">
        <f t="shared" si="35"/>
        <v>3.5863801283840355E-2</v>
      </c>
    </row>
    <row r="1014" spans="23:37" ht="15" customHeight="1" x14ac:dyDescent="0.25">
      <c r="W1014" s="33" t="s">
        <v>2212</v>
      </c>
      <c r="X1014" s="30" t="s">
        <v>2213</v>
      </c>
      <c r="Y1014" s="4">
        <v>225</v>
      </c>
      <c r="Z1014" s="4">
        <v>172</v>
      </c>
      <c r="AA1014" s="4">
        <v>256</v>
      </c>
      <c r="AB1014" s="4"/>
      <c r="AC1014" s="4">
        <v>121432</v>
      </c>
      <c r="AD1014" s="4">
        <v>120826</v>
      </c>
      <c r="AE1014" s="18">
        <v>85493</v>
      </c>
      <c r="AH1014" s="24">
        <f t="shared" si="34"/>
        <v>5.9369773756796997E-7</v>
      </c>
      <c r="AI1014" s="24"/>
      <c r="AJ1014" s="24"/>
      <c r="AK1014" s="24">
        <f t="shared" si="35"/>
        <v>2.9943972021101144E-3</v>
      </c>
    </row>
    <row r="1015" spans="23:37" ht="15" customHeight="1" x14ac:dyDescent="0.25">
      <c r="W1015" s="34" t="s">
        <v>2214</v>
      </c>
      <c r="X1015" s="31" t="s">
        <v>2215</v>
      </c>
      <c r="Y1015" s="3">
        <v>17</v>
      </c>
      <c r="Z1015" s="3">
        <v>0</v>
      </c>
      <c r="AA1015" s="3">
        <v>255</v>
      </c>
      <c r="AB1015" s="3"/>
      <c r="AC1015" s="3">
        <v>29707</v>
      </c>
      <c r="AD1015" s="3">
        <v>38319</v>
      </c>
      <c r="AE1015" s="26">
        <v>54582</v>
      </c>
      <c r="AH1015" s="24">
        <f t="shared" si="34"/>
        <v>5.9137860578059503E-7</v>
      </c>
      <c r="AI1015" s="24"/>
      <c r="AJ1015" s="24"/>
      <c r="AK1015" s="24">
        <f t="shared" si="35"/>
        <v>4.6718698472023746E-3</v>
      </c>
    </row>
    <row r="1016" spans="23:37" ht="15" customHeight="1" x14ac:dyDescent="0.25">
      <c r="W1016" s="33" t="s">
        <v>2216</v>
      </c>
      <c r="X1016" s="30" t="s">
        <v>2217</v>
      </c>
      <c r="Y1016" s="4">
        <v>256</v>
      </c>
      <c r="Z1016" s="4">
        <v>334</v>
      </c>
      <c r="AA1016" s="4">
        <v>244</v>
      </c>
      <c r="AB1016" s="4"/>
      <c r="AC1016" s="4">
        <v>39716</v>
      </c>
      <c r="AD1016" s="4">
        <v>37820</v>
      </c>
      <c r="AE1016" s="18">
        <v>24777</v>
      </c>
      <c r="AH1016" s="24">
        <f t="shared" si="34"/>
        <v>5.6586815611947141E-7</v>
      </c>
      <c r="AI1016" s="24"/>
      <c r="AJ1016" s="24"/>
      <c r="AK1016" s="24">
        <f t="shared" si="35"/>
        <v>9.8478427573959713E-3</v>
      </c>
    </row>
    <row r="1017" spans="23:37" ht="15" customHeight="1" x14ac:dyDescent="0.25">
      <c r="W1017" s="34" t="s">
        <v>2218</v>
      </c>
      <c r="X1017" s="31" t="s">
        <v>2219</v>
      </c>
      <c r="Y1017" s="3">
        <v>298</v>
      </c>
      <c r="Z1017" s="3">
        <v>235</v>
      </c>
      <c r="AA1017" s="3">
        <v>243</v>
      </c>
      <c r="AB1017" s="3"/>
      <c r="AC1017" s="3">
        <v>41700</v>
      </c>
      <c r="AD1017" s="3">
        <v>47496</v>
      </c>
      <c r="AE1017" s="26">
        <v>40526</v>
      </c>
      <c r="AH1017" s="24">
        <f t="shared" si="34"/>
        <v>5.6354902433209647E-7</v>
      </c>
      <c r="AI1017" s="24"/>
      <c r="AJ1017" s="24"/>
      <c r="AK1017" s="24">
        <f t="shared" si="35"/>
        <v>5.9961506193554753E-3</v>
      </c>
    </row>
    <row r="1018" spans="23:37" ht="15" customHeight="1" x14ac:dyDescent="0.25">
      <c r="W1018" s="33" t="s">
        <v>2220</v>
      </c>
      <c r="X1018" s="30" t="s">
        <v>2221</v>
      </c>
      <c r="Y1018" s="4">
        <v>145</v>
      </c>
      <c r="Z1018" s="4">
        <v>988</v>
      </c>
      <c r="AA1018" s="4">
        <v>241</v>
      </c>
      <c r="AB1018" s="4"/>
      <c r="AC1018" s="4">
        <v>7162</v>
      </c>
      <c r="AD1018" s="4">
        <v>9454</v>
      </c>
      <c r="AE1018" s="18">
        <v>7773</v>
      </c>
      <c r="AH1018" s="24">
        <f t="shared" si="34"/>
        <v>5.5891076075734669E-7</v>
      </c>
      <c r="AI1018" s="24"/>
      <c r="AJ1018" s="24"/>
      <c r="AK1018" s="24">
        <f t="shared" si="35"/>
        <v>3.1004760066898236E-2</v>
      </c>
    </row>
    <row r="1019" spans="23:37" ht="15" customHeight="1" x14ac:dyDescent="0.25">
      <c r="W1019" s="34" t="s">
        <v>2222</v>
      </c>
      <c r="X1019" s="31" t="s">
        <v>2223</v>
      </c>
      <c r="Y1019" s="3">
        <v>176</v>
      </c>
      <c r="Z1019" s="3">
        <v>256</v>
      </c>
      <c r="AA1019" s="3">
        <v>238</v>
      </c>
      <c r="AB1019" s="3"/>
      <c r="AC1019" s="3">
        <v>240316</v>
      </c>
      <c r="AD1019" s="3">
        <v>327918</v>
      </c>
      <c r="AE1019" s="26">
        <v>246653</v>
      </c>
      <c r="AH1019" s="24">
        <f t="shared" si="34"/>
        <v>5.5195336539522207E-7</v>
      </c>
      <c r="AI1019" s="24"/>
      <c r="AJ1019" s="24"/>
      <c r="AK1019" s="24">
        <f t="shared" si="35"/>
        <v>9.6491832655593078E-4</v>
      </c>
    </row>
    <row r="1020" spans="23:37" ht="15" customHeight="1" x14ac:dyDescent="0.25">
      <c r="W1020" s="33" t="s">
        <v>2224</v>
      </c>
      <c r="X1020" s="30" t="s">
        <v>2225</v>
      </c>
      <c r="Y1020" s="4">
        <v>264</v>
      </c>
      <c r="Z1020" s="4">
        <v>277</v>
      </c>
      <c r="AA1020" s="4">
        <v>231</v>
      </c>
      <c r="AB1020" s="4"/>
      <c r="AC1020" s="4">
        <v>17448</v>
      </c>
      <c r="AD1020" s="4">
        <v>28515</v>
      </c>
      <c r="AE1020" s="18">
        <v>15488</v>
      </c>
      <c r="AH1020" s="24">
        <f t="shared" si="34"/>
        <v>5.357194428835979E-7</v>
      </c>
      <c r="AI1020" s="24"/>
      <c r="AJ1020" s="24"/>
      <c r="AK1020" s="24">
        <f t="shared" si="35"/>
        <v>1.4914772727272728E-2</v>
      </c>
    </row>
    <row r="1021" spans="23:37" ht="15" customHeight="1" x14ac:dyDescent="0.25">
      <c r="W1021" s="34" t="s">
        <v>2226</v>
      </c>
      <c r="X1021" s="31" t="s">
        <v>2227</v>
      </c>
      <c r="Y1021" s="3">
        <v>72</v>
      </c>
      <c r="Z1021" s="3">
        <v>48</v>
      </c>
      <c r="AA1021" s="3">
        <v>229</v>
      </c>
      <c r="AB1021" s="3"/>
      <c r="AC1021" s="3">
        <v>10479</v>
      </c>
      <c r="AD1021" s="3">
        <v>10616</v>
      </c>
      <c r="AE1021" s="26">
        <v>9791</v>
      </c>
      <c r="AH1021" s="24">
        <f t="shared" si="34"/>
        <v>5.3108117930884812E-7</v>
      </c>
      <c r="AI1021" s="24"/>
      <c r="AJ1021" s="24"/>
      <c r="AK1021" s="24">
        <f t="shared" si="35"/>
        <v>2.33888264732918E-2</v>
      </c>
    </row>
    <row r="1022" spans="23:37" ht="15" customHeight="1" x14ac:dyDescent="0.25">
      <c r="W1022" s="33" t="s">
        <v>2228</v>
      </c>
      <c r="X1022" s="30" t="s">
        <v>2229</v>
      </c>
      <c r="Y1022" s="4">
        <v>54</v>
      </c>
      <c r="Z1022" s="4">
        <v>105</v>
      </c>
      <c r="AA1022" s="4">
        <v>229</v>
      </c>
      <c r="AB1022" s="4"/>
      <c r="AC1022" s="4">
        <v>185087</v>
      </c>
      <c r="AD1022" s="4">
        <v>204668</v>
      </c>
      <c r="AE1022" s="18">
        <v>150453</v>
      </c>
      <c r="AH1022" s="24">
        <f t="shared" si="34"/>
        <v>5.3108117930884812E-7</v>
      </c>
      <c r="AI1022" s="24"/>
      <c r="AJ1022" s="24"/>
      <c r="AK1022" s="24">
        <f t="shared" si="35"/>
        <v>1.5220700152207001E-3</v>
      </c>
    </row>
    <row r="1023" spans="23:37" ht="15" customHeight="1" x14ac:dyDescent="0.25">
      <c r="W1023" s="34" t="s">
        <v>2230</v>
      </c>
      <c r="X1023" s="31" t="s">
        <v>2231</v>
      </c>
      <c r="Y1023" s="3">
        <v>390</v>
      </c>
      <c r="Z1023" s="3">
        <v>317</v>
      </c>
      <c r="AA1023" s="3">
        <v>223</v>
      </c>
      <c r="AB1023" s="3"/>
      <c r="AC1023" s="3">
        <v>3976704</v>
      </c>
      <c r="AD1023" s="3">
        <v>4396469</v>
      </c>
      <c r="AE1023" s="26">
        <v>4714698</v>
      </c>
      <c r="AH1023" s="24">
        <f t="shared" si="34"/>
        <v>5.1716638858459879E-7</v>
      </c>
      <c r="AI1023" s="24"/>
      <c r="AJ1023" s="24"/>
      <c r="AK1023" s="24">
        <f t="shared" si="35"/>
        <v>4.7298893799772544E-5</v>
      </c>
    </row>
    <row r="1024" spans="23:37" ht="15" customHeight="1" x14ac:dyDescent="0.25">
      <c r="W1024" s="33" t="s">
        <v>2232</v>
      </c>
      <c r="X1024" s="30" t="s">
        <v>2233</v>
      </c>
      <c r="Y1024" s="4">
        <v>139</v>
      </c>
      <c r="Z1024" s="4">
        <v>97</v>
      </c>
      <c r="AA1024" s="4">
        <v>222</v>
      </c>
      <c r="AB1024" s="4"/>
      <c r="AC1024" s="4">
        <v>4858</v>
      </c>
      <c r="AD1024" s="4">
        <v>6056</v>
      </c>
      <c r="AE1024" s="18">
        <v>7686</v>
      </c>
      <c r="AH1024" s="24">
        <f t="shared" si="34"/>
        <v>5.1484725679722395E-7</v>
      </c>
      <c r="AI1024" s="24"/>
      <c r="AJ1024" s="24"/>
      <c r="AK1024" s="24">
        <f t="shared" si="35"/>
        <v>2.888368462138954E-2</v>
      </c>
    </row>
    <row r="1025" spans="23:37" ht="15" customHeight="1" x14ac:dyDescent="0.25">
      <c r="W1025" s="34" t="s">
        <v>2234</v>
      </c>
      <c r="X1025" s="31" t="s">
        <v>2235</v>
      </c>
      <c r="Y1025" s="3">
        <v>363</v>
      </c>
      <c r="Z1025" s="3">
        <v>497</v>
      </c>
      <c r="AA1025" s="3">
        <v>220</v>
      </c>
      <c r="AB1025" s="3"/>
      <c r="AC1025" s="3">
        <v>16208</v>
      </c>
      <c r="AD1025" s="3">
        <v>28512</v>
      </c>
      <c r="AE1025" s="26">
        <v>18749</v>
      </c>
      <c r="AH1025" s="24">
        <f t="shared" si="34"/>
        <v>5.1020899322247417E-7</v>
      </c>
      <c r="AI1025" s="24"/>
      <c r="AJ1025" s="24"/>
      <c r="AK1025" s="24">
        <f t="shared" si="35"/>
        <v>1.1733959144487705E-2</v>
      </c>
    </row>
    <row r="1026" spans="23:37" ht="15" customHeight="1" x14ac:dyDescent="0.25">
      <c r="W1026" s="33" t="s">
        <v>2236</v>
      </c>
      <c r="X1026" s="30" t="s">
        <v>2237</v>
      </c>
      <c r="Y1026" s="4">
        <v>223</v>
      </c>
      <c r="Z1026" s="4">
        <v>128</v>
      </c>
      <c r="AA1026" s="4">
        <v>219</v>
      </c>
      <c r="AB1026" s="4"/>
      <c r="AC1026" s="4">
        <v>326682</v>
      </c>
      <c r="AD1026" s="4">
        <v>320954</v>
      </c>
      <c r="AE1026" s="18">
        <v>216623</v>
      </c>
      <c r="AH1026" s="24">
        <f t="shared" si="34"/>
        <v>5.0788986143509933E-7</v>
      </c>
      <c r="AI1026" s="24"/>
      <c r="AJ1026" s="24"/>
      <c r="AK1026" s="24">
        <f t="shared" si="35"/>
        <v>1.0109729807084196E-3</v>
      </c>
    </row>
    <row r="1027" spans="23:37" ht="15" customHeight="1" x14ac:dyDescent="0.25">
      <c r="W1027" s="34" t="s">
        <v>2238</v>
      </c>
      <c r="X1027" s="31" t="s">
        <v>2239</v>
      </c>
      <c r="Y1027" s="3">
        <v>239</v>
      </c>
      <c r="Z1027" s="3">
        <v>246</v>
      </c>
      <c r="AA1027" s="3">
        <v>214</v>
      </c>
      <c r="AB1027" s="3"/>
      <c r="AC1027" s="3">
        <v>34031</v>
      </c>
      <c r="AD1027" s="3">
        <v>33306</v>
      </c>
      <c r="AE1027" s="26">
        <v>28028</v>
      </c>
      <c r="AH1027" s="24">
        <f t="shared" si="34"/>
        <v>4.9629420249822483E-7</v>
      </c>
      <c r="AI1027" s="24"/>
      <c r="AJ1027" s="24"/>
      <c r="AK1027" s="24">
        <f t="shared" si="35"/>
        <v>7.6352219209362068E-3</v>
      </c>
    </row>
    <row r="1028" spans="23:37" ht="15" customHeight="1" x14ac:dyDescent="0.25">
      <c r="W1028" s="33" t="s">
        <v>2240</v>
      </c>
      <c r="X1028" s="30" t="s">
        <v>2241</v>
      </c>
      <c r="Y1028" s="4">
        <v>162</v>
      </c>
      <c r="Z1028" s="4">
        <v>340</v>
      </c>
      <c r="AA1028" s="4">
        <v>207</v>
      </c>
      <c r="AB1028" s="4"/>
      <c r="AC1028" s="4">
        <v>1191</v>
      </c>
      <c r="AD1028" s="4">
        <v>590</v>
      </c>
      <c r="AE1028" s="18">
        <v>277</v>
      </c>
      <c r="AH1028" s="24">
        <f t="shared" si="34"/>
        <v>4.8006027998660066E-7</v>
      </c>
      <c r="AI1028" s="24"/>
      <c r="AJ1028" s="24"/>
      <c r="AK1028" s="24">
        <f t="shared" si="35"/>
        <v>0.74729241877256314</v>
      </c>
    </row>
    <row r="1029" spans="23:37" ht="15" customHeight="1" x14ac:dyDescent="0.25">
      <c r="W1029" s="34" t="s">
        <v>2242</v>
      </c>
      <c r="X1029" s="31" t="s">
        <v>2243</v>
      </c>
      <c r="Y1029" s="3">
        <v>183</v>
      </c>
      <c r="Z1029" s="3">
        <v>148</v>
      </c>
      <c r="AA1029" s="3">
        <v>199</v>
      </c>
      <c r="AB1029" s="3"/>
      <c r="AC1029" s="3">
        <v>39737</v>
      </c>
      <c r="AD1029" s="3">
        <v>35622</v>
      </c>
      <c r="AE1029" s="26">
        <v>45140</v>
      </c>
      <c r="AH1029" s="24">
        <f t="shared" si="34"/>
        <v>4.6150722568760165E-7</v>
      </c>
      <c r="AI1029" s="24"/>
      <c r="AJ1029" s="24"/>
      <c r="AK1029" s="24">
        <f t="shared" si="35"/>
        <v>4.4085068675232611E-3</v>
      </c>
    </row>
    <row r="1030" spans="23:37" ht="15" customHeight="1" x14ac:dyDescent="0.25">
      <c r="W1030" s="33" t="s">
        <v>2244</v>
      </c>
      <c r="X1030" s="30" t="s">
        <v>2245</v>
      </c>
      <c r="Y1030" s="4">
        <v>421</v>
      </c>
      <c r="Z1030" s="4">
        <v>560</v>
      </c>
      <c r="AA1030" s="4">
        <v>198</v>
      </c>
      <c r="AB1030" s="4"/>
      <c r="AC1030" s="4">
        <v>276568</v>
      </c>
      <c r="AD1030" s="4">
        <v>412498</v>
      </c>
      <c r="AE1030" s="18">
        <v>422659</v>
      </c>
      <c r="AH1030" s="24">
        <f t="shared" ref="AH1030:AH1093" si="36">+AA1030/$AA$4</f>
        <v>4.5918809390022676E-7</v>
      </c>
      <c r="AI1030" s="24"/>
      <c r="AJ1030" s="24"/>
      <c r="AK1030" s="24">
        <f t="shared" ref="AK1030:AK1093" si="37">+AA1030/AE1030</f>
        <v>4.6846275602790901E-4</v>
      </c>
    </row>
    <row r="1031" spans="23:37" ht="15" customHeight="1" x14ac:dyDescent="0.25">
      <c r="W1031" s="34" t="s">
        <v>2246</v>
      </c>
      <c r="X1031" s="31" t="s">
        <v>2247</v>
      </c>
      <c r="Y1031" s="3">
        <v>126</v>
      </c>
      <c r="Z1031" s="3">
        <v>47</v>
      </c>
      <c r="AA1031" s="3">
        <v>193</v>
      </c>
      <c r="AB1031" s="3"/>
      <c r="AC1031" s="3">
        <v>35307</v>
      </c>
      <c r="AD1031" s="3">
        <v>42748</v>
      </c>
      <c r="AE1031" s="26">
        <v>37705</v>
      </c>
      <c r="AH1031" s="24">
        <f t="shared" si="36"/>
        <v>4.4759243496335237E-7</v>
      </c>
      <c r="AI1031" s="24"/>
      <c r="AJ1031" s="24"/>
      <c r="AK1031" s="24">
        <f t="shared" si="37"/>
        <v>5.1186845245988592E-3</v>
      </c>
    </row>
    <row r="1032" spans="23:37" ht="15" customHeight="1" x14ac:dyDescent="0.25">
      <c r="W1032" s="33" t="s">
        <v>2248</v>
      </c>
      <c r="X1032" s="30" t="s">
        <v>2249</v>
      </c>
      <c r="Y1032" s="4">
        <v>31</v>
      </c>
      <c r="Z1032" s="4">
        <v>131</v>
      </c>
      <c r="AA1032" s="4">
        <v>192</v>
      </c>
      <c r="AB1032" s="4"/>
      <c r="AC1032" s="4">
        <v>104865</v>
      </c>
      <c r="AD1032" s="4">
        <v>94074</v>
      </c>
      <c r="AE1032" s="18">
        <v>79559</v>
      </c>
      <c r="AH1032" s="24">
        <f t="shared" si="36"/>
        <v>4.4527330317597748E-7</v>
      </c>
      <c r="AI1032" s="24"/>
      <c r="AJ1032" s="24"/>
      <c r="AK1032" s="24">
        <f t="shared" si="37"/>
        <v>2.41330333463216E-3</v>
      </c>
    </row>
    <row r="1033" spans="23:37" ht="15" customHeight="1" x14ac:dyDescent="0.25">
      <c r="W1033" s="34" t="s">
        <v>2250</v>
      </c>
      <c r="X1033" s="31" t="s">
        <v>2251</v>
      </c>
      <c r="Y1033" s="3">
        <v>306</v>
      </c>
      <c r="Z1033" s="3">
        <v>285</v>
      </c>
      <c r="AA1033" s="3">
        <v>188</v>
      </c>
      <c r="AB1033" s="3"/>
      <c r="AC1033" s="3">
        <v>176733</v>
      </c>
      <c r="AD1033" s="3">
        <v>139896</v>
      </c>
      <c r="AE1033" s="26">
        <v>123902</v>
      </c>
      <c r="AH1033" s="24">
        <f t="shared" si="36"/>
        <v>4.3599677602647792E-7</v>
      </c>
      <c r="AI1033" s="24"/>
      <c r="AJ1033" s="24"/>
      <c r="AK1033" s="24">
        <f t="shared" si="37"/>
        <v>1.5173282110054721E-3</v>
      </c>
    </row>
    <row r="1034" spans="23:37" ht="15" customHeight="1" x14ac:dyDescent="0.25">
      <c r="W1034" s="33" t="s">
        <v>2252</v>
      </c>
      <c r="X1034" s="30" t="s">
        <v>2253</v>
      </c>
      <c r="Y1034" s="4">
        <v>97</v>
      </c>
      <c r="Z1034" s="4">
        <v>96</v>
      </c>
      <c r="AA1034" s="4">
        <v>186</v>
      </c>
      <c r="AB1034" s="4"/>
      <c r="AC1034" s="4">
        <v>354639</v>
      </c>
      <c r="AD1034" s="4">
        <v>305606</v>
      </c>
      <c r="AE1034" s="18">
        <v>255731</v>
      </c>
      <c r="AH1034" s="24">
        <f t="shared" si="36"/>
        <v>4.3135851245172814E-7</v>
      </c>
      <c r="AI1034" s="24"/>
      <c r="AJ1034" s="24"/>
      <c r="AK1034" s="24">
        <f t="shared" si="37"/>
        <v>7.2732676132342188E-4</v>
      </c>
    </row>
    <row r="1035" spans="23:37" ht="15" customHeight="1" x14ac:dyDescent="0.25">
      <c r="W1035" s="34" t="s">
        <v>2254</v>
      </c>
      <c r="X1035" s="31" t="s">
        <v>2255</v>
      </c>
      <c r="Y1035" s="3">
        <v>239</v>
      </c>
      <c r="Z1035" s="3">
        <v>227</v>
      </c>
      <c r="AA1035" s="3">
        <v>185</v>
      </c>
      <c r="AB1035" s="3"/>
      <c r="AC1035" s="3">
        <v>343852</v>
      </c>
      <c r="AD1035" s="3">
        <v>405473</v>
      </c>
      <c r="AE1035" s="26">
        <v>299480</v>
      </c>
      <c r="AH1035" s="24">
        <f t="shared" si="36"/>
        <v>4.2903938066435331E-7</v>
      </c>
      <c r="AI1035" s="24"/>
      <c r="AJ1035" s="24"/>
      <c r="AK1035" s="24">
        <f t="shared" si="37"/>
        <v>6.1773741151328974E-4</v>
      </c>
    </row>
    <row r="1036" spans="23:37" ht="15" customHeight="1" x14ac:dyDescent="0.25">
      <c r="W1036" s="33" t="s">
        <v>2256</v>
      </c>
      <c r="X1036" s="30" t="s">
        <v>2257</v>
      </c>
      <c r="Y1036" s="4">
        <v>110</v>
      </c>
      <c r="Z1036" s="4">
        <v>211</v>
      </c>
      <c r="AA1036" s="4">
        <v>179</v>
      </c>
      <c r="AB1036" s="4"/>
      <c r="AC1036" s="4">
        <v>75470</v>
      </c>
      <c r="AD1036" s="4">
        <v>43807</v>
      </c>
      <c r="AE1036" s="18">
        <v>36755</v>
      </c>
      <c r="AH1036" s="24">
        <f t="shared" si="36"/>
        <v>4.1512458994010397E-7</v>
      </c>
      <c r="AI1036" s="24"/>
      <c r="AJ1036" s="24"/>
      <c r="AK1036" s="24">
        <f t="shared" si="37"/>
        <v>4.8700857026254931E-3</v>
      </c>
    </row>
    <row r="1037" spans="23:37" ht="15" customHeight="1" x14ac:dyDescent="0.25">
      <c r="W1037" s="34" t="s">
        <v>2258</v>
      </c>
      <c r="X1037" s="31" t="s">
        <v>2259</v>
      </c>
      <c r="Y1037" s="3">
        <v>38</v>
      </c>
      <c r="Z1037" s="3">
        <v>90</v>
      </c>
      <c r="AA1037" s="3">
        <v>177</v>
      </c>
      <c r="AB1037" s="3"/>
      <c r="AC1037" s="3">
        <v>1480</v>
      </c>
      <c r="AD1037" s="3">
        <v>2675</v>
      </c>
      <c r="AE1037" s="26">
        <v>1427</v>
      </c>
      <c r="AH1037" s="24">
        <f t="shared" si="36"/>
        <v>4.1048632636535425E-7</v>
      </c>
      <c r="AI1037" s="24"/>
      <c r="AJ1037" s="24"/>
      <c r="AK1037" s="24">
        <f t="shared" si="37"/>
        <v>0.12403644008409251</v>
      </c>
    </row>
    <row r="1038" spans="23:37" ht="15" customHeight="1" x14ac:dyDescent="0.25">
      <c r="W1038" s="33" t="s">
        <v>2260</v>
      </c>
      <c r="X1038" s="30" t="s">
        <v>2261</v>
      </c>
      <c r="Y1038" s="4">
        <v>223</v>
      </c>
      <c r="Z1038" s="4">
        <v>269</v>
      </c>
      <c r="AA1038" s="4">
        <v>177</v>
      </c>
      <c r="AB1038" s="4"/>
      <c r="AC1038" s="4">
        <v>237678</v>
      </c>
      <c r="AD1038" s="4">
        <v>252878</v>
      </c>
      <c r="AE1038" s="18">
        <v>199645</v>
      </c>
      <c r="AH1038" s="24">
        <f t="shared" si="36"/>
        <v>4.1048632636535425E-7</v>
      </c>
      <c r="AI1038" s="24"/>
      <c r="AJ1038" s="24"/>
      <c r="AK1038" s="24">
        <f t="shared" si="37"/>
        <v>8.8657366826116351E-4</v>
      </c>
    </row>
    <row r="1039" spans="23:37" ht="15" customHeight="1" x14ac:dyDescent="0.25">
      <c r="W1039" s="34" t="s">
        <v>2262</v>
      </c>
      <c r="X1039" s="31" t="s">
        <v>2263</v>
      </c>
      <c r="Y1039" s="3">
        <v>366</v>
      </c>
      <c r="Z1039" s="3">
        <v>141</v>
      </c>
      <c r="AA1039" s="3">
        <v>176</v>
      </c>
      <c r="AB1039" s="3"/>
      <c r="AC1039" s="3">
        <v>10282</v>
      </c>
      <c r="AD1039" s="3">
        <v>9326</v>
      </c>
      <c r="AE1039" s="26">
        <v>6659</v>
      </c>
      <c r="AH1039" s="24">
        <f t="shared" si="36"/>
        <v>4.0816719457797936E-7</v>
      </c>
      <c r="AI1039" s="24"/>
      <c r="AJ1039" s="24"/>
      <c r="AK1039" s="24">
        <f t="shared" si="37"/>
        <v>2.6430394954197328E-2</v>
      </c>
    </row>
    <row r="1040" spans="23:37" ht="15" customHeight="1" x14ac:dyDescent="0.25">
      <c r="W1040" s="33" t="s">
        <v>2264</v>
      </c>
      <c r="X1040" s="30" t="s">
        <v>2265</v>
      </c>
      <c r="Y1040" s="4">
        <v>174</v>
      </c>
      <c r="Z1040" s="4">
        <v>190</v>
      </c>
      <c r="AA1040" s="4">
        <v>173</v>
      </c>
      <c r="AB1040" s="4"/>
      <c r="AC1040" s="4">
        <v>32238</v>
      </c>
      <c r="AD1040" s="4">
        <v>35378</v>
      </c>
      <c r="AE1040" s="18">
        <v>28235</v>
      </c>
      <c r="AH1040" s="24">
        <f t="shared" si="36"/>
        <v>4.0120979921585469E-7</v>
      </c>
      <c r="AI1040" s="24"/>
      <c r="AJ1040" s="24"/>
      <c r="AK1040" s="24">
        <f t="shared" si="37"/>
        <v>6.1271471577828938E-3</v>
      </c>
    </row>
    <row r="1041" spans="23:37" ht="15" customHeight="1" x14ac:dyDescent="0.25">
      <c r="W1041" s="34" t="s">
        <v>2266</v>
      </c>
      <c r="X1041" s="31" t="s">
        <v>2267</v>
      </c>
      <c r="Y1041" s="3">
        <v>649</v>
      </c>
      <c r="Z1041" s="3">
        <v>313</v>
      </c>
      <c r="AA1041" s="3">
        <v>165</v>
      </c>
      <c r="AB1041" s="3"/>
      <c r="AC1041" s="3">
        <v>72833</v>
      </c>
      <c r="AD1041" s="3">
        <v>80231</v>
      </c>
      <c r="AE1041" s="26">
        <v>47201</v>
      </c>
      <c r="AH1041" s="24">
        <f t="shared" si="36"/>
        <v>3.8265674491685563E-7</v>
      </c>
      <c r="AI1041" s="24"/>
      <c r="AJ1041" s="24"/>
      <c r="AK1041" s="24">
        <f t="shared" si="37"/>
        <v>3.4956886506641808E-3</v>
      </c>
    </row>
    <row r="1042" spans="23:37" ht="15" customHeight="1" x14ac:dyDescent="0.25">
      <c r="W1042" s="33" t="s">
        <v>2268</v>
      </c>
      <c r="X1042" s="30" t="s">
        <v>2269</v>
      </c>
      <c r="Y1042" s="4">
        <v>342</v>
      </c>
      <c r="Z1042" s="4">
        <v>220</v>
      </c>
      <c r="AA1042" s="4">
        <v>164</v>
      </c>
      <c r="AB1042" s="4"/>
      <c r="AC1042" s="4">
        <v>110655</v>
      </c>
      <c r="AD1042" s="4">
        <v>132525</v>
      </c>
      <c r="AE1042" s="18">
        <v>95992</v>
      </c>
      <c r="AH1042" s="24">
        <f t="shared" si="36"/>
        <v>3.8033761312948074E-7</v>
      </c>
      <c r="AI1042" s="24"/>
      <c r="AJ1042" s="24"/>
      <c r="AK1042" s="24">
        <f t="shared" si="37"/>
        <v>1.7084757063088592E-3</v>
      </c>
    </row>
    <row r="1043" spans="23:37" ht="15" customHeight="1" x14ac:dyDescent="0.25">
      <c r="W1043" s="34" t="s">
        <v>2270</v>
      </c>
      <c r="X1043" s="31" t="s">
        <v>2271</v>
      </c>
      <c r="Y1043" s="3">
        <v>0</v>
      </c>
      <c r="Z1043" s="3">
        <v>189</v>
      </c>
      <c r="AA1043" s="3">
        <v>164</v>
      </c>
      <c r="AB1043" s="3"/>
      <c r="AC1043" s="3">
        <v>49250</v>
      </c>
      <c r="AD1043" s="3">
        <v>58115</v>
      </c>
      <c r="AE1043" s="26">
        <v>43359</v>
      </c>
      <c r="AH1043" s="24">
        <f t="shared" si="36"/>
        <v>3.8033761312948074E-7</v>
      </c>
      <c r="AI1043" s="24"/>
      <c r="AJ1043" s="24"/>
      <c r="AK1043" s="24">
        <f t="shared" si="37"/>
        <v>3.7823750547752487E-3</v>
      </c>
    </row>
    <row r="1044" spans="23:37" ht="15" customHeight="1" x14ac:dyDescent="0.25">
      <c r="W1044" s="33" t="s">
        <v>2272</v>
      </c>
      <c r="X1044" s="30" t="s">
        <v>2273</v>
      </c>
      <c r="Y1044" s="4">
        <v>513</v>
      </c>
      <c r="Z1044" s="4">
        <v>732</v>
      </c>
      <c r="AA1044" s="4">
        <v>164</v>
      </c>
      <c r="AB1044" s="4"/>
      <c r="AC1044" s="4">
        <v>5709</v>
      </c>
      <c r="AD1044" s="4">
        <v>3323</v>
      </c>
      <c r="AE1044" s="18">
        <v>1170</v>
      </c>
      <c r="AH1044" s="24">
        <f t="shared" si="36"/>
        <v>3.8033761312948074E-7</v>
      </c>
      <c r="AI1044" s="24"/>
      <c r="AJ1044" s="24"/>
      <c r="AK1044" s="24">
        <f t="shared" si="37"/>
        <v>0.14017094017094017</v>
      </c>
    </row>
    <row r="1045" spans="23:37" ht="15" customHeight="1" x14ac:dyDescent="0.25">
      <c r="W1045" s="34" t="s">
        <v>2274</v>
      </c>
      <c r="X1045" s="31" t="s">
        <v>2275</v>
      </c>
      <c r="Y1045" s="3">
        <v>42</v>
      </c>
      <c r="Z1045" s="3">
        <v>16</v>
      </c>
      <c r="AA1045" s="3">
        <v>148</v>
      </c>
      <c r="AB1045" s="3"/>
      <c r="AC1045" s="3">
        <v>37786</v>
      </c>
      <c r="AD1045" s="3">
        <v>34797</v>
      </c>
      <c r="AE1045" s="26">
        <v>26252</v>
      </c>
      <c r="AH1045" s="24">
        <f t="shared" si="36"/>
        <v>3.4323150453148262E-7</v>
      </c>
      <c r="AI1045" s="24"/>
      <c r="AJ1045" s="24"/>
      <c r="AK1045" s="24">
        <f t="shared" si="37"/>
        <v>5.6376657016608258E-3</v>
      </c>
    </row>
    <row r="1046" spans="23:37" ht="15" customHeight="1" x14ac:dyDescent="0.25">
      <c r="W1046" s="33" t="s">
        <v>2276</v>
      </c>
      <c r="X1046" s="30" t="s">
        <v>2277</v>
      </c>
      <c r="Y1046" s="4">
        <v>10</v>
      </c>
      <c r="Z1046" s="4">
        <v>16</v>
      </c>
      <c r="AA1046" s="4">
        <v>140</v>
      </c>
      <c r="AB1046" s="4"/>
      <c r="AC1046" s="4">
        <v>634361</v>
      </c>
      <c r="AD1046" s="4">
        <v>911647</v>
      </c>
      <c r="AE1046" s="18">
        <v>706817</v>
      </c>
      <c r="AH1046" s="24">
        <f t="shared" si="36"/>
        <v>3.2467845023248355E-7</v>
      </c>
      <c r="AI1046" s="24"/>
      <c r="AJ1046" s="24"/>
      <c r="AK1046" s="24">
        <f t="shared" si="37"/>
        <v>1.9807107072976457E-4</v>
      </c>
    </row>
    <row r="1047" spans="23:37" ht="15" customHeight="1" x14ac:dyDescent="0.25">
      <c r="W1047" s="34" t="s">
        <v>2278</v>
      </c>
      <c r="X1047" s="31" t="s">
        <v>2279</v>
      </c>
      <c r="Y1047" s="3">
        <v>18</v>
      </c>
      <c r="Z1047" s="3">
        <v>28</v>
      </c>
      <c r="AA1047" s="3">
        <v>139</v>
      </c>
      <c r="AB1047" s="3"/>
      <c r="AC1047" s="3">
        <v>117807</v>
      </c>
      <c r="AD1047" s="3">
        <v>150699</v>
      </c>
      <c r="AE1047" s="26">
        <v>147663</v>
      </c>
      <c r="AH1047" s="24">
        <f t="shared" si="36"/>
        <v>3.2235931844510866E-7</v>
      </c>
      <c r="AI1047" s="24"/>
      <c r="AJ1047" s="24"/>
      <c r="AK1047" s="24">
        <f t="shared" si="37"/>
        <v>9.4133262902690589E-4</v>
      </c>
    </row>
    <row r="1048" spans="23:37" ht="15" customHeight="1" x14ac:dyDescent="0.25">
      <c r="W1048" s="33" t="s">
        <v>2280</v>
      </c>
      <c r="X1048" s="30" t="s">
        <v>2281</v>
      </c>
      <c r="Y1048" s="4">
        <v>149</v>
      </c>
      <c r="Z1048" s="4">
        <v>32</v>
      </c>
      <c r="AA1048" s="4">
        <v>139</v>
      </c>
      <c r="AB1048" s="4"/>
      <c r="AC1048" s="4">
        <v>139596</v>
      </c>
      <c r="AD1048" s="4">
        <v>197319</v>
      </c>
      <c r="AE1048" s="18">
        <v>181269</v>
      </c>
      <c r="AH1048" s="24">
        <f t="shared" si="36"/>
        <v>3.2235931844510866E-7</v>
      </c>
      <c r="AI1048" s="24"/>
      <c r="AJ1048" s="24"/>
      <c r="AK1048" s="24">
        <f t="shared" si="37"/>
        <v>7.6681616823615734E-4</v>
      </c>
    </row>
    <row r="1049" spans="23:37" ht="15" customHeight="1" x14ac:dyDescent="0.25">
      <c r="W1049" s="34" t="s">
        <v>2282</v>
      </c>
      <c r="X1049" s="31" t="s">
        <v>2283</v>
      </c>
      <c r="Y1049" s="3">
        <v>204</v>
      </c>
      <c r="Z1049" s="3">
        <v>123</v>
      </c>
      <c r="AA1049" s="3">
        <v>139</v>
      </c>
      <c r="AB1049" s="3"/>
      <c r="AC1049" s="3">
        <v>1494539</v>
      </c>
      <c r="AD1049" s="3">
        <v>1864060</v>
      </c>
      <c r="AE1049" s="26">
        <v>2193695</v>
      </c>
      <c r="AH1049" s="24">
        <f t="shared" si="36"/>
        <v>3.2235931844510866E-7</v>
      </c>
      <c r="AI1049" s="24"/>
      <c r="AJ1049" s="24"/>
      <c r="AK1049" s="24">
        <f t="shared" si="37"/>
        <v>6.3363411960185891E-5</v>
      </c>
    </row>
    <row r="1050" spans="23:37" ht="15" customHeight="1" x14ac:dyDescent="0.25">
      <c r="W1050" s="33" t="s">
        <v>2284</v>
      </c>
      <c r="X1050" s="30" t="s">
        <v>2285</v>
      </c>
      <c r="Y1050" s="4">
        <v>133</v>
      </c>
      <c r="Z1050" s="4">
        <v>152</v>
      </c>
      <c r="AA1050" s="4">
        <v>136</v>
      </c>
      <c r="AB1050" s="4"/>
      <c r="AC1050" s="4">
        <v>1382</v>
      </c>
      <c r="AD1050" s="4">
        <v>1427</v>
      </c>
      <c r="AE1050" s="18">
        <v>1402</v>
      </c>
      <c r="AH1050" s="24">
        <f t="shared" si="36"/>
        <v>3.1540192308298405E-7</v>
      </c>
      <c r="AI1050" s="24"/>
      <c r="AJ1050" s="24"/>
      <c r="AK1050" s="24">
        <f t="shared" si="37"/>
        <v>9.700427960057062E-2</v>
      </c>
    </row>
    <row r="1051" spans="23:37" ht="15" customHeight="1" x14ac:dyDescent="0.25">
      <c r="W1051" s="34" t="s">
        <v>2286</v>
      </c>
      <c r="X1051" s="31" t="s">
        <v>2287</v>
      </c>
      <c r="Y1051" s="3">
        <v>109</v>
      </c>
      <c r="Z1051" s="3">
        <v>230</v>
      </c>
      <c r="AA1051" s="3">
        <v>131</v>
      </c>
      <c r="AB1051" s="3"/>
      <c r="AC1051" s="3">
        <v>1312870</v>
      </c>
      <c r="AD1051" s="3">
        <v>1667240</v>
      </c>
      <c r="AE1051" s="26">
        <v>1045717</v>
      </c>
      <c r="AH1051" s="24">
        <f t="shared" si="36"/>
        <v>3.038062641461096E-7</v>
      </c>
      <c r="AI1051" s="24"/>
      <c r="AJ1051" s="24"/>
      <c r="AK1051" s="24">
        <f t="shared" si="37"/>
        <v>1.2527289888181984E-4</v>
      </c>
    </row>
    <row r="1052" spans="23:37" ht="15" customHeight="1" x14ac:dyDescent="0.25">
      <c r="W1052" s="33" t="s">
        <v>2288</v>
      </c>
      <c r="X1052" s="30" t="s">
        <v>2289</v>
      </c>
      <c r="Y1052" s="4">
        <v>38</v>
      </c>
      <c r="Z1052" s="4">
        <v>120</v>
      </c>
      <c r="AA1052" s="4">
        <v>131</v>
      </c>
      <c r="AB1052" s="4"/>
      <c r="AC1052" s="4">
        <v>26785</v>
      </c>
      <c r="AD1052" s="4">
        <v>28197</v>
      </c>
      <c r="AE1052" s="18">
        <v>19525</v>
      </c>
      <c r="AH1052" s="24">
        <f t="shared" si="36"/>
        <v>3.038062641461096E-7</v>
      </c>
      <c r="AI1052" s="24"/>
      <c r="AJ1052" s="24"/>
      <c r="AK1052" s="24">
        <f t="shared" si="37"/>
        <v>6.7093469910371323E-3</v>
      </c>
    </row>
    <row r="1053" spans="23:37" ht="15" customHeight="1" x14ac:dyDescent="0.25">
      <c r="W1053" s="34" t="s">
        <v>2290</v>
      </c>
      <c r="X1053" s="31" t="s">
        <v>2291</v>
      </c>
      <c r="Y1053" s="3">
        <v>463</v>
      </c>
      <c r="Z1053" s="3">
        <v>1944</v>
      </c>
      <c r="AA1053" s="3">
        <v>122</v>
      </c>
      <c r="AB1053" s="3"/>
      <c r="AC1053" s="3">
        <v>46153</v>
      </c>
      <c r="AD1053" s="3">
        <v>46052</v>
      </c>
      <c r="AE1053" s="26">
        <v>48362</v>
      </c>
      <c r="AH1053" s="24">
        <f t="shared" si="36"/>
        <v>2.829340780597357E-7</v>
      </c>
      <c r="AI1053" s="24"/>
      <c r="AJ1053" s="24"/>
      <c r="AK1053" s="24">
        <f t="shared" si="37"/>
        <v>2.522641743517638E-3</v>
      </c>
    </row>
    <row r="1054" spans="23:37" ht="15" customHeight="1" x14ac:dyDescent="0.25">
      <c r="W1054" s="33" t="s">
        <v>2292</v>
      </c>
      <c r="X1054" s="30" t="s">
        <v>2293</v>
      </c>
      <c r="Y1054" s="4">
        <v>304</v>
      </c>
      <c r="Z1054" s="4">
        <v>125</v>
      </c>
      <c r="AA1054" s="4">
        <v>117</v>
      </c>
      <c r="AB1054" s="4"/>
      <c r="AC1054" s="4">
        <v>2017497</v>
      </c>
      <c r="AD1054" s="4">
        <v>2492183</v>
      </c>
      <c r="AE1054" s="18">
        <v>2771884</v>
      </c>
      <c r="AH1054" s="24">
        <f t="shared" si="36"/>
        <v>2.7133841912286126E-7</v>
      </c>
      <c r="AI1054" s="24"/>
      <c r="AJ1054" s="24"/>
      <c r="AK1054" s="24">
        <f t="shared" si="37"/>
        <v>4.220955855295532E-5</v>
      </c>
    </row>
    <row r="1055" spans="23:37" ht="15" customHeight="1" x14ac:dyDescent="0.25">
      <c r="W1055" s="34" t="s">
        <v>2294</v>
      </c>
      <c r="X1055" s="31" t="s">
        <v>2295</v>
      </c>
      <c r="Y1055" s="3">
        <v>90</v>
      </c>
      <c r="Z1055" s="3">
        <v>66</v>
      </c>
      <c r="AA1055" s="3">
        <v>116</v>
      </c>
      <c r="AB1055" s="3"/>
      <c r="AC1055" s="3">
        <v>142749</v>
      </c>
      <c r="AD1055" s="3">
        <v>142985</v>
      </c>
      <c r="AE1055" s="26">
        <v>125351</v>
      </c>
      <c r="AH1055" s="24">
        <f t="shared" si="36"/>
        <v>2.6901928733548637E-7</v>
      </c>
      <c r="AI1055" s="24"/>
      <c r="AJ1055" s="24"/>
      <c r="AK1055" s="24">
        <f t="shared" si="37"/>
        <v>9.2540147266475734E-4</v>
      </c>
    </row>
    <row r="1056" spans="23:37" ht="15" customHeight="1" x14ac:dyDescent="0.25">
      <c r="W1056" s="33" t="s">
        <v>2296</v>
      </c>
      <c r="X1056" s="30" t="s">
        <v>2297</v>
      </c>
      <c r="Y1056" s="4">
        <v>189</v>
      </c>
      <c r="Z1056" s="4">
        <v>100</v>
      </c>
      <c r="AA1056" s="4">
        <v>116</v>
      </c>
      <c r="AB1056" s="4"/>
      <c r="AC1056" s="4">
        <v>208788</v>
      </c>
      <c r="AD1056" s="4">
        <v>179305</v>
      </c>
      <c r="AE1056" s="18">
        <v>135539</v>
      </c>
      <c r="AH1056" s="24">
        <f t="shared" si="36"/>
        <v>2.6901928733548637E-7</v>
      </c>
      <c r="AI1056" s="24"/>
      <c r="AJ1056" s="24"/>
      <c r="AK1056" s="24">
        <f t="shared" si="37"/>
        <v>8.5584222991168593E-4</v>
      </c>
    </row>
    <row r="1057" spans="23:37" ht="15" customHeight="1" x14ac:dyDescent="0.25">
      <c r="W1057" s="34" t="s">
        <v>2298</v>
      </c>
      <c r="X1057" s="31" t="s">
        <v>2299</v>
      </c>
      <c r="Y1057" s="3">
        <v>456</v>
      </c>
      <c r="Z1057" s="3">
        <v>238</v>
      </c>
      <c r="AA1057" s="3">
        <v>114</v>
      </c>
      <c r="AB1057" s="3"/>
      <c r="AC1057" s="3">
        <v>176309</v>
      </c>
      <c r="AD1057" s="3">
        <v>180322</v>
      </c>
      <c r="AE1057" s="26">
        <v>188397</v>
      </c>
      <c r="AH1057" s="24">
        <f t="shared" si="36"/>
        <v>2.6438102376073664E-7</v>
      </c>
      <c r="AI1057" s="24"/>
      <c r="AJ1057" s="24"/>
      <c r="AK1057" s="24">
        <f t="shared" si="37"/>
        <v>6.0510517683402603E-4</v>
      </c>
    </row>
    <row r="1058" spans="23:37" ht="15" customHeight="1" x14ac:dyDescent="0.25">
      <c r="W1058" s="33" t="s">
        <v>2300</v>
      </c>
      <c r="X1058" s="30" t="s">
        <v>2301</v>
      </c>
      <c r="Y1058" s="4">
        <v>437</v>
      </c>
      <c r="Z1058" s="4">
        <v>3</v>
      </c>
      <c r="AA1058" s="4">
        <v>112</v>
      </c>
      <c r="AB1058" s="4"/>
      <c r="AC1058" s="4">
        <v>11073</v>
      </c>
      <c r="AD1058" s="4">
        <v>9446</v>
      </c>
      <c r="AE1058" s="18">
        <v>9997</v>
      </c>
      <c r="AH1058" s="24">
        <f t="shared" si="36"/>
        <v>2.5974276018598686E-7</v>
      </c>
      <c r="AI1058" s="24"/>
      <c r="AJ1058" s="24"/>
      <c r="AK1058" s="24">
        <f t="shared" si="37"/>
        <v>1.1203361008302491E-2</v>
      </c>
    </row>
    <row r="1059" spans="23:37" ht="15" customHeight="1" x14ac:dyDescent="0.25">
      <c r="W1059" s="34" t="s">
        <v>2302</v>
      </c>
      <c r="X1059" s="31" t="s">
        <v>2303</v>
      </c>
      <c r="Y1059" s="3">
        <v>510</v>
      </c>
      <c r="Z1059" s="3">
        <v>92</v>
      </c>
      <c r="AA1059" s="3">
        <v>103</v>
      </c>
      <c r="AB1059" s="3"/>
      <c r="AC1059" s="3">
        <v>354208</v>
      </c>
      <c r="AD1059" s="3">
        <v>439184</v>
      </c>
      <c r="AE1059" s="26">
        <v>401198</v>
      </c>
      <c r="AH1059" s="24">
        <f t="shared" si="36"/>
        <v>2.3887057409961291E-7</v>
      </c>
      <c r="AI1059" s="24"/>
      <c r="AJ1059" s="24"/>
      <c r="AK1059" s="24">
        <f t="shared" si="37"/>
        <v>2.5673109038429901E-4</v>
      </c>
    </row>
    <row r="1060" spans="23:37" ht="15" customHeight="1" x14ac:dyDescent="0.25">
      <c r="W1060" s="33" t="s">
        <v>2304</v>
      </c>
      <c r="X1060" s="30" t="s">
        <v>2305</v>
      </c>
      <c r="Y1060" s="4">
        <v>48</v>
      </c>
      <c r="Z1060" s="4">
        <v>146</v>
      </c>
      <c r="AA1060" s="4">
        <v>95</v>
      </c>
      <c r="AB1060" s="4"/>
      <c r="AC1060" s="4">
        <v>53895</v>
      </c>
      <c r="AD1060" s="4">
        <v>67735</v>
      </c>
      <c r="AE1060" s="18">
        <v>61609</v>
      </c>
      <c r="AH1060" s="24">
        <f t="shared" si="36"/>
        <v>2.2031751980061385E-7</v>
      </c>
      <c r="AI1060" s="24"/>
      <c r="AJ1060" s="24"/>
      <c r="AK1060" s="24">
        <f t="shared" si="37"/>
        <v>1.5419825025564447E-3</v>
      </c>
    </row>
    <row r="1061" spans="23:37" ht="15" customHeight="1" x14ac:dyDescent="0.25">
      <c r="W1061" s="34" t="s">
        <v>2306</v>
      </c>
      <c r="X1061" s="31" t="s">
        <v>2307</v>
      </c>
      <c r="Y1061" s="3">
        <v>5</v>
      </c>
      <c r="Z1061" s="3">
        <v>4</v>
      </c>
      <c r="AA1061" s="3">
        <v>93</v>
      </c>
      <c r="AB1061" s="3"/>
      <c r="AC1061" s="3">
        <v>24777</v>
      </c>
      <c r="AD1061" s="3">
        <v>33441</v>
      </c>
      <c r="AE1061" s="26">
        <v>28435</v>
      </c>
      <c r="AH1061" s="24">
        <f t="shared" si="36"/>
        <v>2.1567925622586407E-7</v>
      </c>
      <c r="AI1061" s="24"/>
      <c r="AJ1061" s="24"/>
      <c r="AK1061" s="24">
        <f t="shared" si="37"/>
        <v>3.27061719711623E-3</v>
      </c>
    </row>
    <row r="1062" spans="23:37" ht="15" customHeight="1" x14ac:dyDescent="0.25">
      <c r="W1062" s="33" t="s">
        <v>2308</v>
      </c>
      <c r="X1062" s="30" t="s">
        <v>2309</v>
      </c>
      <c r="Y1062" s="4">
        <v>23</v>
      </c>
      <c r="Z1062" s="4">
        <v>9</v>
      </c>
      <c r="AA1062" s="4">
        <v>93</v>
      </c>
      <c r="AB1062" s="4"/>
      <c r="AC1062" s="4">
        <v>740</v>
      </c>
      <c r="AD1062" s="4">
        <v>1065</v>
      </c>
      <c r="AE1062" s="18">
        <v>708</v>
      </c>
      <c r="AH1062" s="24">
        <f t="shared" si="36"/>
        <v>2.1567925622586407E-7</v>
      </c>
      <c r="AI1062" s="24"/>
      <c r="AJ1062" s="24"/>
      <c r="AK1062" s="24">
        <f t="shared" si="37"/>
        <v>0.13135593220338984</v>
      </c>
    </row>
    <row r="1063" spans="23:37" ht="15" customHeight="1" x14ac:dyDescent="0.25">
      <c r="W1063" s="34" t="s">
        <v>2310</v>
      </c>
      <c r="X1063" s="31" t="s">
        <v>2311</v>
      </c>
      <c r="Y1063" s="3">
        <v>190</v>
      </c>
      <c r="Z1063" s="3">
        <v>246</v>
      </c>
      <c r="AA1063" s="3">
        <v>92</v>
      </c>
      <c r="AB1063" s="3"/>
      <c r="AC1063" s="3">
        <v>113565</v>
      </c>
      <c r="AD1063" s="3">
        <v>116816</v>
      </c>
      <c r="AE1063" s="26">
        <v>113077</v>
      </c>
      <c r="AH1063" s="24">
        <f t="shared" si="36"/>
        <v>2.1336012443848921E-7</v>
      </c>
      <c r="AI1063" s="24"/>
      <c r="AJ1063" s="24"/>
      <c r="AK1063" s="24">
        <f t="shared" si="37"/>
        <v>8.1360488870415735E-4</v>
      </c>
    </row>
    <row r="1064" spans="23:37" ht="15" customHeight="1" x14ac:dyDescent="0.25">
      <c r="W1064" s="33" t="s">
        <v>2312</v>
      </c>
      <c r="X1064" s="30" t="s">
        <v>2313</v>
      </c>
      <c r="Y1064" s="4">
        <v>53</v>
      </c>
      <c r="Z1064" s="4">
        <v>89</v>
      </c>
      <c r="AA1064" s="4">
        <v>92</v>
      </c>
      <c r="AB1064" s="4"/>
      <c r="AC1064" s="4">
        <v>157894</v>
      </c>
      <c r="AD1064" s="4">
        <v>166929</v>
      </c>
      <c r="AE1064" s="18">
        <v>136172</v>
      </c>
      <c r="AH1064" s="24">
        <f t="shared" si="36"/>
        <v>2.1336012443848921E-7</v>
      </c>
      <c r="AI1064" s="24"/>
      <c r="AJ1064" s="24"/>
      <c r="AK1064" s="24">
        <f t="shared" si="37"/>
        <v>6.756161325382604E-4</v>
      </c>
    </row>
    <row r="1065" spans="23:37" ht="15" customHeight="1" x14ac:dyDescent="0.25">
      <c r="W1065" s="34" t="s">
        <v>2314</v>
      </c>
      <c r="X1065" s="31" t="s">
        <v>2315</v>
      </c>
      <c r="Y1065" s="3">
        <v>6</v>
      </c>
      <c r="Z1065" s="3">
        <v>13</v>
      </c>
      <c r="AA1065" s="3">
        <v>91</v>
      </c>
      <c r="AB1065" s="3"/>
      <c r="AC1065" s="3">
        <v>29121</v>
      </c>
      <c r="AD1065" s="3">
        <v>37282</v>
      </c>
      <c r="AE1065" s="26">
        <v>25471</v>
      </c>
      <c r="AH1065" s="24">
        <f t="shared" si="36"/>
        <v>2.1104099265111432E-7</v>
      </c>
      <c r="AI1065" s="24"/>
      <c r="AJ1065" s="24"/>
      <c r="AK1065" s="24">
        <f t="shared" si="37"/>
        <v>3.5726905107769619E-3</v>
      </c>
    </row>
    <row r="1066" spans="23:37" ht="15" customHeight="1" x14ac:dyDescent="0.25">
      <c r="W1066" s="33" t="s">
        <v>2316</v>
      </c>
      <c r="X1066" s="30" t="s">
        <v>2317</v>
      </c>
      <c r="Y1066" s="4">
        <v>219</v>
      </c>
      <c r="Z1066" s="4">
        <v>164</v>
      </c>
      <c r="AA1066" s="4">
        <v>89</v>
      </c>
      <c r="AB1066" s="4"/>
      <c r="AC1066" s="4">
        <v>14346</v>
      </c>
      <c r="AD1066" s="4">
        <v>8630</v>
      </c>
      <c r="AE1066" s="18">
        <v>11095</v>
      </c>
      <c r="AH1066" s="24">
        <f t="shared" si="36"/>
        <v>2.0640272907636454E-7</v>
      </c>
      <c r="AI1066" s="24"/>
      <c r="AJ1066" s="24"/>
      <c r="AK1066" s="24">
        <f t="shared" si="37"/>
        <v>8.0216313654799462E-3</v>
      </c>
    </row>
    <row r="1067" spans="23:37" ht="15" customHeight="1" x14ac:dyDescent="0.25">
      <c r="W1067" s="34" t="s">
        <v>2318</v>
      </c>
      <c r="X1067" s="31" t="s">
        <v>2319</v>
      </c>
      <c r="Y1067" s="3">
        <v>45</v>
      </c>
      <c r="Z1067" s="3">
        <v>54</v>
      </c>
      <c r="AA1067" s="3">
        <v>88</v>
      </c>
      <c r="AB1067" s="3"/>
      <c r="AC1067" s="3">
        <v>575833</v>
      </c>
      <c r="AD1067" s="3">
        <v>602421</v>
      </c>
      <c r="AE1067" s="26">
        <v>526794</v>
      </c>
      <c r="AH1067" s="24">
        <f t="shared" si="36"/>
        <v>2.0408359728898968E-7</v>
      </c>
      <c r="AI1067" s="24"/>
      <c r="AJ1067" s="24"/>
      <c r="AK1067" s="24">
        <f t="shared" si="37"/>
        <v>1.6704821998731953E-4</v>
      </c>
    </row>
    <row r="1068" spans="23:37" ht="15" customHeight="1" x14ac:dyDescent="0.25">
      <c r="W1068" s="33" t="s">
        <v>2320</v>
      </c>
      <c r="X1068" s="30" t="s">
        <v>2321</v>
      </c>
      <c r="Y1068" s="4">
        <v>0</v>
      </c>
      <c r="Z1068" s="4">
        <v>9</v>
      </c>
      <c r="AA1068" s="4">
        <v>88</v>
      </c>
      <c r="AB1068" s="4"/>
      <c r="AC1068" s="4">
        <v>31043</v>
      </c>
      <c r="AD1068" s="4">
        <v>25733</v>
      </c>
      <c r="AE1068" s="18">
        <v>15285</v>
      </c>
      <c r="AH1068" s="24">
        <f t="shared" si="36"/>
        <v>2.0408359728898968E-7</v>
      </c>
      <c r="AI1068" s="24"/>
      <c r="AJ1068" s="24"/>
      <c r="AK1068" s="24">
        <f t="shared" si="37"/>
        <v>5.7572783774942756E-3</v>
      </c>
    </row>
    <row r="1069" spans="23:37" ht="15" customHeight="1" x14ac:dyDescent="0.25">
      <c r="W1069" s="34" t="s">
        <v>2322</v>
      </c>
      <c r="X1069" s="31" t="s">
        <v>2323</v>
      </c>
      <c r="Y1069" s="3">
        <v>222</v>
      </c>
      <c r="Z1069" s="3">
        <v>117</v>
      </c>
      <c r="AA1069" s="3">
        <v>86</v>
      </c>
      <c r="AB1069" s="3"/>
      <c r="AC1069" s="3">
        <v>95598</v>
      </c>
      <c r="AD1069" s="3">
        <v>78667</v>
      </c>
      <c r="AE1069" s="26">
        <v>64098</v>
      </c>
      <c r="AH1069" s="24">
        <f t="shared" si="36"/>
        <v>1.994453337142399E-7</v>
      </c>
      <c r="AI1069" s="24"/>
      <c r="AJ1069" s="24"/>
      <c r="AK1069" s="24">
        <f t="shared" si="37"/>
        <v>1.341695528721645E-3</v>
      </c>
    </row>
    <row r="1070" spans="23:37" ht="15" customHeight="1" x14ac:dyDescent="0.25">
      <c r="W1070" s="33" t="s">
        <v>2324</v>
      </c>
      <c r="X1070" s="30" t="s">
        <v>2325</v>
      </c>
      <c r="Y1070" s="4">
        <v>36</v>
      </c>
      <c r="Z1070" s="4">
        <v>16</v>
      </c>
      <c r="AA1070" s="4">
        <v>85</v>
      </c>
      <c r="AB1070" s="4"/>
      <c r="AC1070" s="4">
        <v>1246</v>
      </c>
      <c r="AD1070" s="4">
        <v>1194</v>
      </c>
      <c r="AE1070" s="18">
        <v>709</v>
      </c>
      <c r="AH1070" s="24">
        <f t="shared" si="36"/>
        <v>1.9712620192686504E-7</v>
      </c>
      <c r="AI1070" s="24"/>
      <c r="AJ1070" s="24"/>
      <c r="AK1070" s="24">
        <f t="shared" si="37"/>
        <v>0.11988716502115655</v>
      </c>
    </row>
    <row r="1071" spans="23:37" ht="15" customHeight="1" x14ac:dyDescent="0.25">
      <c r="W1071" s="34" t="s">
        <v>2326</v>
      </c>
      <c r="X1071" s="31" t="s">
        <v>2327</v>
      </c>
      <c r="Y1071" s="3">
        <v>129</v>
      </c>
      <c r="Z1071" s="3">
        <v>115</v>
      </c>
      <c r="AA1071" s="3">
        <v>85</v>
      </c>
      <c r="AB1071" s="3"/>
      <c r="AC1071" s="3">
        <v>2613</v>
      </c>
      <c r="AD1071" s="3">
        <v>1959</v>
      </c>
      <c r="AE1071" s="26">
        <v>2147</v>
      </c>
      <c r="AH1071" s="24">
        <f t="shared" si="36"/>
        <v>1.9712620192686504E-7</v>
      </c>
      <c r="AI1071" s="24"/>
      <c r="AJ1071" s="24"/>
      <c r="AK1071" s="24">
        <f t="shared" si="37"/>
        <v>3.959012575687005E-2</v>
      </c>
    </row>
    <row r="1072" spans="23:37" ht="15" customHeight="1" x14ac:dyDescent="0.25">
      <c r="W1072" s="33" t="s">
        <v>2328</v>
      </c>
      <c r="X1072" s="30" t="s">
        <v>2329</v>
      </c>
      <c r="Y1072" s="4">
        <v>6</v>
      </c>
      <c r="Z1072" s="4">
        <v>6</v>
      </c>
      <c r="AA1072" s="4">
        <v>81</v>
      </c>
      <c r="AB1072" s="4"/>
      <c r="AC1072" s="4">
        <v>1662</v>
      </c>
      <c r="AD1072" s="4">
        <v>1134</v>
      </c>
      <c r="AE1072" s="18">
        <v>991</v>
      </c>
      <c r="AH1072" s="24">
        <f t="shared" si="36"/>
        <v>1.8784967477736551E-7</v>
      </c>
      <c r="AI1072" s="24"/>
      <c r="AJ1072" s="24"/>
      <c r="AK1072" s="24">
        <f t="shared" si="37"/>
        <v>8.1735620585267413E-2</v>
      </c>
    </row>
    <row r="1073" spans="23:37" ht="15" customHeight="1" x14ac:dyDescent="0.25">
      <c r="W1073" s="34" t="s">
        <v>2330</v>
      </c>
      <c r="X1073" s="31" t="s">
        <v>2331</v>
      </c>
      <c r="Y1073" s="3">
        <v>163</v>
      </c>
      <c r="Z1073" s="3">
        <v>185</v>
      </c>
      <c r="AA1073" s="3">
        <v>77</v>
      </c>
      <c r="AB1073" s="3"/>
      <c r="AC1073" s="3">
        <v>342378</v>
      </c>
      <c r="AD1073" s="3">
        <v>444254</v>
      </c>
      <c r="AE1073" s="26">
        <v>366302</v>
      </c>
      <c r="AH1073" s="24">
        <f t="shared" si="36"/>
        <v>1.7857314762786598E-7</v>
      </c>
      <c r="AI1073" s="24"/>
      <c r="AJ1073" s="24"/>
      <c r="AK1073" s="24">
        <f t="shared" si="37"/>
        <v>2.1020906246758139E-4</v>
      </c>
    </row>
    <row r="1074" spans="23:37" ht="15" customHeight="1" x14ac:dyDescent="0.25">
      <c r="W1074" s="33" t="s">
        <v>2332</v>
      </c>
      <c r="X1074" s="30" t="s">
        <v>2333</v>
      </c>
      <c r="Y1074" s="4">
        <v>302</v>
      </c>
      <c r="Z1074" s="4">
        <v>333</v>
      </c>
      <c r="AA1074" s="4">
        <v>77</v>
      </c>
      <c r="AB1074" s="4"/>
      <c r="AC1074" s="4">
        <v>78050</v>
      </c>
      <c r="AD1074" s="4">
        <v>108444</v>
      </c>
      <c r="AE1074" s="18">
        <v>97580</v>
      </c>
      <c r="AH1074" s="24">
        <f t="shared" si="36"/>
        <v>1.7857314762786598E-7</v>
      </c>
      <c r="AI1074" s="24"/>
      <c r="AJ1074" s="24"/>
      <c r="AK1074" s="24">
        <f t="shared" si="37"/>
        <v>7.8909612625538016E-4</v>
      </c>
    </row>
    <row r="1075" spans="23:37" ht="15" customHeight="1" x14ac:dyDescent="0.25">
      <c r="W1075" s="34" t="s">
        <v>2334</v>
      </c>
      <c r="X1075" s="31" t="s">
        <v>2335</v>
      </c>
      <c r="Y1075" s="3">
        <v>65</v>
      </c>
      <c r="Z1075" s="3">
        <v>181</v>
      </c>
      <c r="AA1075" s="3">
        <v>75</v>
      </c>
      <c r="AB1075" s="3"/>
      <c r="AC1075" s="3">
        <v>26487</v>
      </c>
      <c r="AD1075" s="3">
        <v>27902</v>
      </c>
      <c r="AE1075" s="26">
        <v>33606</v>
      </c>
      <c r="AH1075" s="24">
        <f t="shared" si="36"/>
        <v>1.739348840531162E-7</v>
      </c>
      <c r="AI1075" s="24"/>
      <c r="AJ1075" s="24"/>
      <c r="AK1075" s="24">
        <f t="shared" si="37"/>
        <v>2.2317443313693984E-3</v>
      </c>
    </row>
    <row r="1076" spans="23:37" ht="15" customHeight="1" x14ac:dyDescent="0.25">
      <c r="W1076" s="33" t="s">
        <v>2336</v>
      </c>
      <c r="X1076" s="30" t="s">
        <v>2337</v>
      </c>
      <c r="Y1076" s="4">
        <v>26</v>
      </c>
      <c r="Z1076" s="4">
        <v>29</v>
      </c>
      <c r="AA1076" s="4">
        <v>75</v>
      </c>
      <c r="AB1076" s="4"/>
      <c r="AC1076" s="4">
        <v>27978</v>
      </c>
      <c r="AD1076" s="4">
        <v>36821</v>
      </c>
      <c r="AE1076" s="18">
        <v>22919</v>
      </c>
      <c r="AH1076" s="24">
        <f t="shared" si="36"/>
        <v>1.739348840531162E-7</v>
      </c>
      <c r="AI1076" s="24"/>
      <c r="AJ1076" s="24"/>
      <c r="AK1076" s="24">
        <f t="shared" si="37"/>
        <v>3.2723940835114968E-3</v>
      </c>
    </row>
    <row r="1077" spans="23:37" ht="15" customHeight="1" x14ac:dyDescent="0.25">
      <c r="W1077" s="34" t="s">
        <v>2338</v>
      </c>
      <c r="X1077" s="31" t="s">
        <v>2339</v>
      </c>
      <c r="Y1077" s="3">
        <v>117</v>
      </c>
      <c r="Z1077" s="3">
        <v>103</v>
      </c>
      <c r="AA1077" s="3">
        <v>73</v>
      </c>
      <c r="AB1077" s="3"/>
      <c r="AC1077" s="3">
        <v>17809</v>
      </c>
      <c r="AD1077" s="3">
        <v>24995</v>
      </c>
      <c r="AE1077" s="26">
        <v>16194</v>
      </c>
      <c r="AH1077" s="24">
        <f t="shared" si="36"/>
        <v>1.6929662047836644E-7</v>
      </c>
      <c r="AI1077" s="24"/>
      <c r="AJ1077" s="24"/>
      <c r="AK1077" s="24">
        <f t="shared" si="37"/>
        <v>4.5078424107694208E-3</v>
      </c>
    </row>
    <row r="1078" spans="23:37" ht="15" customHeight="1" x14ac:dyDescent="0.25">
      <c r="W1078" s="33" t="s">
        <v>2340</v>
      </c>
      <c r="X1078" s="30" t="s">
        <v>2341</v>
      </c>
      <c r="Y1078" s="4">
        <v>12</v>
      </c>
      <c r="Z1078" s="4">
        <v>43</v>
      </c>
      <c r="AA1078" s="4">
        <v>71</v>
      </c>
      <c r="AB1078" s="4"/>
      <c r="AC1078" s="4">
        <v>12267</v>
      </c>
      <c r="AD1078" s="4">
        <v>12354</v>
      </c>
      <c r="AE1078" s="18">
        <v>8498</v>
      </c>
      <c r="AH1078" s="24">
        <f t="shared" si="36"/>
        <v>1.6465835690361667E-7</v>
      </c>
      <c r="AI1078" s="24"/>
      <c r="AJ1078" s="24"/>
      <c r="AK1078" s="24">
        <f t="shared" si="37"/>
        <v>8.3549070369498702E-3</v>
      </c>
    </row>
    <row r="1079" spans="23:37" ht="15" customHeight="1" x14ac:dyDescent="0.25">
      <c r="W1079" s="34" t="s">
        <v>2342</v>
      </c>
      <c r="X1079" s="31" t="s">
        <v>2343</v>
      </c>
      <c r="Y1079" s="3">
        <v>49</v>
      </c>
      <c r="Z1079" s="3">
        <v>77</v>
      </c>
      <c r="AA1079" s="3">
        <v>68</v>
      </c>
      <c r="AB1079" s="3"/>
      <c r="AC1079" s="3">
        <v>37288</v>
      </c>
      <c r="AD1079" s="3">
        <v>38496</v>
      </c>
      <c r="AE1079" s="26">
        <v>33195</v>
      </c>
      <c r="AH1079" s="24">
        <f t="shared" si="36"/>
        <v>1.5770096154149202E-7</v>
      </c>
      <c r="AI1079" s="24"/>
      <c r="AJ1079" s="24"/>
      <c r="AK1079" s="24">
        <f t="shared" si="37"/>
        <v>2.0485012803133002E-3</v>
      </c>
    </row>
    <row r="1080" spans="23:37" ht="15" customHeight="1" x14ac:dyDescent="0.25">
      <c r="W1080" s="33" t="s">
        <v>2344</v>
      </c>
      <c r="X1080" s="30" t="s">
        <v>2345</v>
      </c>
      <c r="Y1080" s="4">
        <v>331</v>
      </c>
      <c r="Z1080" s="4">
        <v>321</v>
      </c>
      <c r="AA1080" s="4">
        <v>67</v>
      </c>
      <c r="AB1080" s="4"/>
      <c r="AC1080" s="4">
        <v>1781489</v>
      </c>
      <c r="AD1080" s="4">
        <v>2420579</v>
      </c>
      <c r="AE1080" s="18">
        <v>2019139</v>
      </c>
      <c r="AH1080" s="24">
        <f t="shared" si="36"/>
        <v>1.5538182975411714E-7</v>
      </c>
      <c r="AI1080" s="24"/>
      <c r="AJ1080" s="24"/>
      <c r="AK1080" s="24">
        <f t="shared" si="37"/>
        <v>3.3182460444773735E-5</v>
      </c>
    </row>
    <row r="1081" spans="23:37" ht="15" customHeight="1" x14ac:dyDescent="0.25">
      <c r="W1081" s="34" t="s">
        <v>2346</v>
      </c>
      <c r="X1081" s="31" t="s">
        <v>2347</v>
      </c>
      <c r="Y1081" s="3">
        <v>4</v>
      </c>
      <c r="Z1081" s="3">
        <v>20</v>
      </c>
      <c r="AA1081" s="3">
        <v>67</v>
      </c>
      <c r="AB1081" s="3"/>
      <c r="AC1081" s="3">
        <v>5542</v>
      </c>
      <c r="AD1081" s="3">
        <v>5306</v>
      </c>
      <c r="AE1081" s="26">
        <v>5327</v>
      </c>
      <c r="AH1081" s="24">
        <f t="shared" si="36"/>
        <v>1.5538182975411714E-7</v>
      </c>
      <c r="AI1081" s="24"/>
      <c r="AJ1081" s="24"/>
      <c r="AK1081" s="24">
        <f t="shared" si="37"/>
        <v>1.2577435704899569E-2</v>
      </c>
    </row>
    <row r="1082" spans="23:37" ht="15" customHeight="1" x14ac:dyDescent="0.25">
      <c r="W1082" s="33" t="s">
        <v>2348</v>
      </c>
      <c r="X1082" s="30" t="s">
        <v>2349</v>
      </c>
      <c r="Y1082" s="4">
        <v>95</v>
      </c>
      <c r="Z1082" s="4">
        <v>89</v>
      </c>
      <c r="AA1082" s="4">
        <v>66</v>
      </c>
      <c r="AB1082" s="4"/>
      <c r="AC1082" s="4">
        <v>44855</v>
      </c>
      <c r="AD1082" s="4">
        <v>54579</v>
      </c>
      <c r="AE1082" s="18">
        <v>58709</v>
      </c>
      <c r="AH1082" s="24">
        <f t="shared" si="36"/>
        <v>1.5306269796674225E-7</v>
      </c>
      <c r="AI1082" s="24"/>
      <c r="AJ1082" s="24"/>
      <c r="AK1082" s="24">
        <f t="shared" si="37"/>
        <v>1.124188795585004E-3</v>
      </c>
    </row>
    <row r="1083" spans="23:37" ht="15" customHeight="1" x14ac:dyDescent="0.25">
      <c r="W1083" s="34" t="s">
        <v>2350</v>
      </c>
      <c r="X1083" s="31" t="s">
        <v>2157</v>
      </c>
      <c r="Y1083" s="3">
        <v>41</v>
      </c>
      <c r="Z1083" s="3">
        <v>20</v>
      </c>
      <c r="AA1083" s="3">
        <v>66</v>
      </c>
      <c r="AB1083" s="3"/>
      <c r="AC1083" s="3">
        <v>61405</v>
      </c>
      <c r="AD1083" s="3">
        <v>95130</v>
      </c>
      <c r="AE1083" s="26">
        <v>50943</v>
      </c>
      <c r="AH1083" s="24">
        <f t="shared" si="36"/>
        <v>1.5306269796674225E-7</v>
      </c>
      <c r="AI1083" s="24"/>
      <c r="AJ1083" s="24"/>
      <c r="AK1083" s="24">
        <f t="shared" si="37"/>
        <v>1.2955656321771392E-3</v>
      </c>
    </row>
    <row r="1084" spans="23:37" ht="15" customHeight="1" x14ac:dyDescent="0.25">
      <c r="W1084" s="33" t="s">
        <v>2351</v>
      </c>
      <c r="X1084" s="30" t="s">
        <v>2352</v>
      </c>
      <c r="Y1084" s="4">
        <v>13</v>
      </c>
      <c r="Z1084" s="4">
        <v>14</v>
      </c>
      <c r="AA1084" s="4">
        <v>66</v>
      </c>
      <c r="AB1084" s="4"/>
      <c r="AC1084" s="4">
        <v>41652</v>
      </c>
      <c r="AD1084" s="4">
        <v>49134</v>
      </c>
      <c r="AE1084" s="18">
        <v>39322</v>
      </c>
      <c r="AH1084" s="24">
        <f t="shared" si="36"/>
        <v>1.5306269796674225E-7</v>
      </c>
      <c r="AI1084" s="24"/>
      <c r="AJ1084" s="24"/>
      <c r="AK1084" s="24">
        <f t="shared" si="37"/>
        <v>1.6784497228014852E-3</v>
      </c>
    </row>
    <row r="1085" spans="23:37" ht="15" customHeight="1" x14ac:dyDescent="0.25">
      <c r="W1085" s="34" t="s">
        <v>2353</v>
      </c>
      <c r="X1085" s="31" t="s">
        <v>2354</v>
      </c>
      <c r="Y1085" s="3">
        <v>66</v>
      </c>
      <c r="Z1085" s="3">
        <v>80</v>
      </c>
      <c r="AA1085" s="3">
        <v>65</v>
      </c>
      <c r="AB1085" s="3"/>
      <c r="AC1085" s="3">
        <v>34479</v>
      </c>
      <c r="AD1085" s="3">
        <v>33967</v>
      </c>
      <c r="AE1085" s="26">
        <v>25627</v>
      </c>
      <c r="AH1085" s="24">
        <f t="shared" si="36"/>
        <v>1.5074356617936738E-7</v>
      </c>
      <c r="AI1085" s="24"/>
      <c r="AJ1085" s="24"/>
      <c r="AK1085" s="24">
        <f t="shared" si="37"/>
        <v>2.5363874039099387E-3</v>
      </c>
    </row>
    <row r="1086" spans="23:37" ht="15" customHeight="1" x14ac:dyDescent="0.25">
      <c r="W1086" s="33" t="s">
        <v>2355</v>
      </c>
      <c r="X1086" s="30" t="s">
        <v>2356</v>
      </c>
      <c r="Y1086" s="4">
        <v>1950</v>
      </c>
      <c r="Z1086" s="4">
        <v>785</v>
      </c>
      <c r="AA1086" s="4">
        <v>64</v>
      </c>
      <c r="AB1086" s="4"/>
      <c r="AC1086" s="4">
        <v>2771</v>
      </c>
      <c r="AD1086" s="4">
        <v>1913</v>
      </c>
      <c r="AE1086" s="18">
        <v>513</v>
      </c>
      <c r="AH1086" s="24">
        <f t="shared" si="36"/>
        <v>1.4842443439199249E-7</v>
      </c>
      <c r="AI1086" s="24"/>
      <c r="AJ1086" s="24"/>
      <c r="AK1086" s="24">
        <f t="shared" si="37"/>
        <v>0.12475633528265107</v>
      </c>
    </row>
    <row r="1087" spans="23:37" ht="15" customHeight="1" x14ac:dyDescent="0.25">
      <c r="W1087" s="34" t="s">
        <v>2357</v>
      </c>
      <c r="X1087" s="31" t="s">
        <v>2358</v>
      </c>
      <c r="Y1087" s="3">
        <v>2</v>
      </c>
      <c r="Z1087" s="3">
        <v>3</v>
      </c>
      <c r="AA1087" s="3">
        <v>64</v>
      </c>
      <c r="AB1087" s="3"/>
      <c r="AC1087" s="3">
        <v>3294</v>
      </c>
      <c r="AD1087" s="3">
        <v>3584</v>
      </c>
      <c r="AE1087" s="26">
        <v>5259</v>
      </c>
      <c r="AH1087" s="24">
        <f t="shared" si="36"/>
        <v>1.4842443439199249E-7</v>
      </c>
      <c r="AI1087" s="24"/>
      <c r="AJ1087" s="24"/>
      <c r="AK1087" s="24">
        <f t="shared" si="37"/>
        <v>1.2169613995056094E-2</v>
      </c>
    </row>
    <row r="1088" spans="23:37" ht="15" customHeight="1" x14ac:dyDescent="0.25">
      <c r="W1088" s="33" t="s">
        <v>2359</v>
      </c>
      <c r="X1088" s="30" t="s">
        <v>2360</v>
      </c>
      <c r="Y1088" s="4">
        <v>65</v>
      </c>
      <c r="Z1088" s="4">
        <v>71</v>
      </c>
      <c r="AA1088" s="4">
        <v>63</v>
      </c>
      <c r="AB1088" s="4"/>
      <c r="AC1088" s="4">
        <v>473383</v>
      </c>
      <c r="AD1088" s="4">
        <v>454988</v>
      </c>
      <c r="AE1088" s="18">
        <v>383921</v>
      </c>
      <c r="AH1088" s="24">
        <f t="shared" si="36"/>
        <v>1.461053026046176E-7</v>
      </c>
      <c r="AI1088" s="24"/>
      <c r="AJ1088" s="24"/>
      <c r="AK1088" s="24">
        <f t="shared" si="37"/>
        <v>1.6409625938669674E-4</v>
      </c>
    </row>
    <row r="1089" spans="23:37" ht="15" customHeight="1" x14ac:dyDescent="0.25">
      <c r="W1089" s="34" t="s">
        <v>2361</v>
      </c>
      <c r="X1089" s="31" t="s">
        <v>2362</v>
      </c>
      <c r="Y1089" s="3">
        <v>1</v>
      </c>
      <c r="Z1089" s="3">
        <v>2</v>
      </c>
      <c r="AA1089" s="3">
        <v>63</v>
      </c>
      <c r="AB1089" s="3"/>
      <c r="AC1089" s="3">
        <v>62499</v>
      </c>
      <c r="AD1089" s="3">
        <v>71672</v>
      </c>
      <c r="AE1089" s="26">
        <v>37754</v>
      </c>
      <c r="AH1089" s="24">
        <f t="shared" si="36"/>
        <v>1.461053026046176E-7</v>
      </c>
      <c r="AI1089" s="24"/>
      <c r="AJ1089" s="24"/>
      <c r="AK1089" s="24">
        <f t="shared" si="37"/>
        <v>1.6686973565714892E-3</v>
      </c>
    </row>
    <row r="1090" spans="23:37" ht="15" customHeight="1" x14ac:dyDescent="0.25">
      <c r="W1090" s="33" t="s">
        <v>2363</v>
      </c>
      <c r="X1090" s="30" t="s">
        <v>2364</v>
      </c>
      <c r="Y1090" s="4">
        <v>33</v>
      </c>
      <c r="Z1090" s="4">
        <v>38</v>
      </c>
      <c r="AA1090" s="4">
        <v>61</v>
      </c>
      <c r="AB1090" s="4"/>
      <c r="AC1090" s="4">
        <v>40917</v>
      </c>
      <c r="AD1090" s="4">
        <v>34772</v>
      </c>
      <c r="AE1090" s="18">
        <v>24021</v>
      </c>
      <c r="AH1090" s="24">
        <f t="shared" si="36"/>
        <v>1.4146703902986785E-7</v>
      </c>
      <c r="AI1090" s="24"/>
      <c r="AJ1090" s="24"/>
      <c r="AK1090" s="24">
        <f t="shared" si="37"/>
        <v>2.5394446525956456E-3</v>
      </c>
    </row>
    <row r="1091" spans="23:37" ht="15" customHeight="1" x14ac:dyDescent="0.25">
      <c r="W1091" s="34" t="s">
        <v>2365</v>
      </c>
      <c r="X1091" s="31" t="s">
        <v>2366</v>
      </c>
      <c r="Y1091" s="3">
        <v>91</v>
      </c>
      <c r="Z1091" s="3">
        <v>49</v>
      </c>
      <c r="AA1091" s="3">
        <v>61</v>
      </c>
      <c r="AB1091" s="3"/>
      <c r="AC1091" s="3">
        <v>323123</v>
      </c>
      <c r="AD1091" s="3">
        <v>280744</v>
      </c>
      <c r="AE1091" s="26">
        <v>196523</v>
      </c>
      <c r="AH1091" s="24">
        <f t="shared" si="36"/>
        <v>1.4146703902986785E-7</v>
      </c>
      <c r="AI1091" s="24"/>
      <c r="AJ1091" s="24"/>
      <c r="AK1091" s="24">
        <f t="shared" si="37"/>
        <v>3.1039623860820362E-4</v>
      </c>
    </row>
    <row r="1092" spans="23:37" ht="15" customHeight="1" x14ac:dyDescent="0.25">
      <c r="W1092" s="33" t="s">
        <v>2367</v>
      </c>
      <c r="X1092" s="30" t="s">
        <v>2368</v>
      </c>
      <c r="Y1092" s="4">
        <v>14</v>
      </c>
      <c r="Z1092" s="4">
        <v>0</v>
      </c>
      <c r="AA1092" s="4">
        <v>61</v>
      </c>
      <c r="AB1092" s="4"/>
      <c r="AC1092" s="4">
        <v>1679</v>
      </c>
      <c r="AD1092" s="4">
        <v>1274</v>
      </c>
      <c r="AE1092" s="18">
        <v>1335</v>
      </c>
      <c r="AH1092" s="24">
        <f t="shared" si="36"/>
        <v>1.4146703902986785E-7</v>
      </c>
      <c r="AI1092" s="24"/>
      <c r="AJ1092" s="24"/>
      <c r="AK1092" s="24">
        <f t="shared" si="37"/>
        <v>4.5692883895131084E-2</v>
      </c>
    </row>
    <row r="1093" spans="23:37" ht="15" customHeight="1" x14ac:dyDescent="0.25">
      <c r="W1093" s="34" t="s">
        <v>2369</v>
      </c>
      <c r="X1093" s="31" t="s">
        <v>2370</v>
      </c>
      <c r="Y1093" s="3">
        <v>11</v>
      </c>
      <c r="Z1093" s="3">
        <v>49</v>
      </c>
      <c r="AA1093" s="3">
        <v>55</v>
      </c>
      <c r="AB1093" s="3"/>
      <c r="AC1093" s="3">
        <v>8858</v>
      </c>
      <c r="AD1093" s="3">
        <v>11762</v>
      </c>
      <c r="AE1093" s="26">
        <v>11056</v>
      </c>
      <c r="AH1093" s="24">
        <f t="shared" si="36"/>
        <v>1.2755224830561854E-7</v>
      </c>
      <c r="AI1093" s="24"/>
      <c r="AJ1093" s="24"/>
      <c r="AK1093" s="24">
        <f t="shared" si="37"/>
        <v>4.9746743849493485E-3</v>
      </c>
    </row>
    <row r="1094" spans="23:37" ht="15" customHeight="1" x14ac:dyDescent="0.25">
      <c r="W1094" s="33" t="s">
        <v>2371</v>
      </c>
      <c r="X1094" s="30" t="s">
        <v>2372</v>
      </c>
      <c r="Y1094" s="4">
        <v>8</v>
      </c>
      <c r="Z1094" s="4">
        <v>0</v>
      </c>
      <c r="AA1094" s="4">
        <v>52</v>
      </c>
      <c r="AB1094" s="4"/>
      <c r="AC1094" s="4">
        <v>24163</v>
      </c>
      <c r="AD1094" s="4">
        <v>30823</v>
      </c>
      <c r="AE1094" s="18">
        <v>30680</v>
      </c>
      <c r="AH1094" s="24">
        <f t="shared" ref="AH1094:AH1157" si="38">+AA1094/$AA$4</f>
        <v>1.205948529434939E-7</v>
      </c>
      <c r="AI1094" s="24"/>
      <c r="AJ1094" s="24"/>
      <c r="AK1094" s="24">
        <f t="shared" ref="AK1094:AK1157" si="39">+AA1094/AE1094</f>
        <v>1.6949152542372881E-3</v>
      </c>
    </row>
    <row r="1095" spans="23:37" ht="15" customHeight="1" x14ac:dyDescent="0.25">
      <c r="W1095" s="34" t="s">
        <v>2373</v>
      </c>
      <c r="X1095" s="31" t="s">
        <v>2374</v>
      </c>
      <c r="Y1095" s="3">
        <v>342</v>
      </c>
      <c r="Z1095" s="3">
        <v>54</v>
      </c>
      <c r="AA1095" s="3">
        <v>52</v>
      </c>
      <c r="AB1095" s="3"/>
      <c r="AC1095" s="3">
        <v>2959</v>
      </c>
      <c r="AD1095" s="3">
        <v>2905</v>
      </c>
      <c r="AE1095" s="26">
        <v>2950</v>
      </c>
      <c r="AH1095" s="24">
        <f t="shared" si="38"/>
        <v>1.205948529434939E-7</v>
      </c>
      <c r="AI1095" s="24"/>
      <c r="AJ1095" s="24"/>
      <c r="AK1095" s="24">
        <f t="shared" si="39"/>
        <v>1.7627118644067796E-2</v>
      </c>
    </row>
    <row r="1096" spans="23:37" ht="15" customHeight="1" x14ac:dyDescent="0.25">
      <c r="W1096" s="33" t="s">
        <v>2375</v>
      </c>
      <c r="X1096" s="30" t="s">
        <v>2376</v>
      </c>
      <c r="Y1096" s="4">
        <v>357</v>
      </c>
      <c r="Z1096" s="4">
        <v>543</v>
      </c>
      <c r="AA1096" s="4">
        <v>52</v>
      </c>
      <c r="AB1096" s="4"/>
      <c r="AC1096" s="4">
        <v>1486824</v>
      </c>
      <c r="AD1096" s="4">
        <v>1272641</v>
      </c>
      <c r="AE1096" s="18">
        <v>1022844</v>
      </c>
      <c r="AH1096" s="24">
        <f t="shared" si="38"/>
        <v>1.205948529434939E-7</v>
      </c>
      <c r="AI1096" s="24"/>
      <c r="AJ1096" s="24"/>
      <c r="AK1096" s="24">
        <f t="shared" si="39"/>
        <v>5.0838642060763907E-5</v>
      </c>
    </row>
    <row r="1097" spans="23:37" ht="15" customHeight="1" x14ac:dyDescent="0.25">
      <c r="W1097" s="34" t="s">
        <v>2377</v>
      </c>
      <c r="X1097" s="31" t="s">
        <v>2378</v>
      </c>
      <c r="Y1097" s="3">
        <v>29</v>
      </c>
      <c r="Z1097" s="3">
        <v>572</v>
      </c>
      <c r="AA1097" s="3">
        <v>52</v>
      </c>
      <c r="AB1097" s="3"/>
      <c r="AC1097" s="3">
        <v>676</v>
      </c>
      <c r="AD1097" s="3">
        <v>1224</v>
      </c>
      <c r="AE1097" s="26">
        <v>1963</v>
      </c>
      <c r="AH1097" s="24">
        <f t="shared" si="38"/>
        <v>1.205948529434939E-7</v>
      </c>
      <c r="AI1097" s="24"/>
      <c r="AJ1097" s="24"/>
      <c r="AK1097" s="24">
        <f t="shared" si="39"/>
        <v>2.6490066225165563E-2</v>
      </c>
    </row>
    <row r="1098" spans="23:37" ht="15" customHeight="1" x14ac:dyDescent="0.25">
      <c r="W1098" s="33" t="s">
        <v>2379</v>
      </c>
      <c r="X1098" s="30" t="s">
        <v>2380</v>
      </c>
      <c r="Y1098" s="4">
        <v>85</v>
      </c>
      <c r="Z1098" s="4">
        <v>72</v>
      </c>
      <c r="AA1098" s="4">
        <v>52</v>
      </c>
      <c r="AB1098" s="4"/>
      <c r="AC1098" s="4">
        <v>138696</v>
      </c>
      <c r="AD1098" s="4">
        <v>114725</v>
      </c>
      <c r="AE1098" s="18">
        <v>74030</v>
      </c>
      <c r="AH1098" s="24">
        <f t="shared" si="38"/>
        <v>1.205948529434939E-7</v>
      </c>
      <c r="AI1098" s="24"/>
      <c r="AJ1098" s="24"/>
      <c r="AK1098" s="24">
        <f t="shared" si="39"/>
        <v>7.0241793867351077E-4</v>
      </c>
    </row>
    <row r="1099" spans="23:37" ht="15" customHeight="1" x14ac:dyDescent="0.25">
      <c r="W1099" s="34" t="s">
        <v>2381</v>
      </c>
      <c r="X1099" s="31" t="s">
        <v>2382</v>
      </c>
      <c r="Y1099" s="3">
        <v>34</v>
      </c>
      <c r="Z1099" s="3">
        <v>25</v>
      </c>
      <c r="AA1099" s="3">
        <v>50</v>
      </c>
      <c r="AB1099" s="3"/>
      <c r="AC1099" s="3">
        <v>21565</v>
      </c>
      <c r="AD1099" s="3">
        <v>23665</v>
      </c>
      <c r="AE1099" s="26">
        <v>23656</v>
      </c>
      <c r="AH1099" s="24">
        <f t="shared" si="38"/>
        <v>1.1595658936874414E-7</v>
      </c>
      <c r="AI1099" s="24"/>
      <c r="AJ1099" s="24"/>
      <c r="AK1099" s="24">
        <f t="shared" si="39"/>
        <v>2.1136286777138991E-3</v>
      </c>
    </row>
    <row r="1100" spans="23:37" ht="15" customHeight="1" x14ac:dyDescent="0.25">
      <c r="W1100" s="33" t="s">
        <v>2383</v>
      </c>
      <c r="X1100" s="30" t="s">
        <v>2384</v>
      </c>
      <c r="Y1100" s="4">
        <v>11</v>
      </c>
      <c r="Z1100" s="4">
        <v>40</v>
      </c>
      <c r="AA1100" s="4">
        <v>49</v>
      </c>
      <c r="AB1100" s="4"/>
      <c r="AC1100" s="4">
        <v>59336</v>
      </c>
      <c r="AD1100" s="4">
        <v>127590</v>
      </c>
      <c r="AE1100" s="18">
        <v>95100</v>
      </c>
      <c r="AH1100" s="24">
        <f t="shared" si="38"/>
        <v>1.1363745758136925E-7</v>
      </c>
      <c r="AI1100" s="24"/>
      <c r="AJ1100" s="24"/>
      <c r="AK1100" s="24">
        <f t="shared" si="39"/>
        <v>5.1524710830704523E-4</v>
      </c>
    </row>
    <row r="1101" spans="23:37" ht="15" customHeight="1" x14ac:dyDescent="0.25">
      <c r="W1101" s="34" t="s">
        <v>2385</v>
      </c>
      <c r="X1101" s="31" t="s">
        <v>2386</v>
      </c>
      <c r="Y1101" s="3">
        <v>1</v>
      </c>
      <c r="Z1101" s="3">
        <v>0</v>
      </c>
      <c r="AA1101" s="3">
        <v>48</v>
      </c>
      <c r="AB1101" s="3"/>
      <c r="AC1101" s="3">
        <v>19564</v>
      </c>
      <c r="AD1101" s="3">
        <v>18728</v>
      </c>
      <c r="AE1101" s="26">
        <v>15144</v>
      </c>
      <c r="AH1101" s="24">
        <f t="shared" si="38"/>
        <v>1.1131832579399437E-7</v>
      </c>
      <c r="AI1101" s="24"/>
      <c r="AJ1101" s="24"/>
      <c r="AK1101" s="24">
        <f t="shared" si="39"/>
        <v>3.1695721077654518E-3</v>
      </c>
    </row>
    <row r="1102" spans="23:37" ht="15" customHeight="1" x14ac:dyDescent="0.25">
      <c r="W1102" s="33" t="s">
        <v>2387</v>
      </c>
      <c r="X1102" s="30" t="s">
        <v>2388</v>
      </c>
      <c r="Y1102" s="4">
        <v>79</v>
      </c>
      <c r="Z1102" s="4">
        <v>3</v>
      </c>
      <c r="AA1102" s="4">
        <v>48</v>
      </c>
      <c r="AB1102" s="4"/>
      <c r="AC1102" s="4">
        <v>12955</v>
      </c>
      <c r="AD1102" s="4">
        <v>3802</v>
      </c>
      <c r="AE1102" s="18">
        <v>2826</v>
      </c>
      <c r="AH1102" s="24">
        <f t="shared" si="38"/>
        <v>1.1131832579399437E-7</v>
      </c>
      <c r="AI1102" s="24"/>
      <c r="AJ1102" s="24"/>
      <c r="AK1102" s="24">
        <f t="shared" si="39"/>
        <v>1.6985138004246284E-2</v>
      </c>
    </row>
    <row r="1103" spans="23:37" ht="15" customHeight="1" x14ac:dyDescent="0.25">
      <c r="W1103" s="34" t="s">
        <v>2389</v>
      </c>
      <c r="X1103" s="31" t="s">
        <v>2390</v>
      </c>
      <c r="Y1103" s="3">
        <v>0</v>
      </c>
      <c r="Z1103" s="3">
        <v>20</v>
      </c>
      <c r="AA1103" s="3">
        <v>47</v>
      </c>
      <c r="AB1103" s="3"/>
      <c r="AC1103" s="3">
        <v>3388</v>
      </c>
      <c r="AD1103" s="3">
        <v>3435</v>
      </c>
      <c r="AE1103" s="26">
        <v>1912</v>
      </c>
      <c r="AH1103" s="24">
        <f t="shared" si="38"/>
        <v>1.0899919400661948E-7</v>
      </c>
      <c r="AI1103" s="24"/>
      <c r="AJ1103" s="24"/>
      <c r="AK1103" s="24">
        <f t="shared" si="39"/>
        <v>2.4581589958158997E-2</v>
      </c>
    </row>
    <row r="1104" spans="23:37" ht="15" customHeight="1" x14ac:dyDescent="0.25">
      <c r="W1104" s="33" t="s">
        <v>2391</v>
      </c>
      <c r="X1104" s="30" t="s">
        <v>2392</v>
      </c>
      <c r="Y1104" s="4">
        <v>0</v>
      </c>
      <c r="Z1104" s="4">
        <v>0</v>
      </c>
      <c r="AA1104" s="4">
        <v>44</v>
      </c>
      <c r="AB1104" s="4"/>
      <c r="AC1104" s="4">
        <v>1810208</v>
      </c>
      <c r="AD1104" s="4">
        <v>2041768</v>
      </c>
      <c r="AE1104" s="18">
        <v>2122090</v>
      </c>
      <c r="AH1104" s="24">
        <f t="shared" si="38"/>
        <v>1.0204179864449484E-7</v>
      </c>
      <c r="AI1104" s="24"/>
      <c r="AJ1104" s="24"/>
      <c r="AK1104" s="24">
        <f t="shared" si="39"/>
        <v>2.073427611458515E-5</v>
      </c>
    </row>
    <row r="1105" spans="23:37" ht="15" customHeight="1" x14ac:dyDescent="0.25">
      <c r="W1105" s="34" t="s">
        <v>2393</v>
      </c>
      <c r="X1105" s="31" t="s">
        <v>2394</v>
      </c>
      <c r="Y1105" s="3">
        <v>299</v>
      </c>
      <c r="Z1105" s="3">
        <v>35</v>
      </c>
      <c r="AA1105" s="3">
        <v>44</v>
      </c>
      <c r="AB1105" s="3"/>
      <c r="AC1105" s="3">
        <v>404860</v>
      </c>
      <c r="AD1105" s="3">
        <v>494891</v>
      </c>
      <c r="AE1105" s="26">
        <v>330704</v>
      </c>
      <c r="AH1105" s="24">
        <f t="shared" si="38"/>
        <v>1.0204179864449484E-7</v>
      </c>
      <c r="AI1105" s="24"/>
      <c r="AJ1105" s="24"/>
      <c r="AK1105" s="24">
        <f t="shared" si="39"/>
        <v>1.3304949441192123E-4</v>
      </c>
    </row>
    <row r="1106" spans="23:37" ht="15" customHeight="1" x14ac:dyDescent="0.25">
      <c r="W1106" s="33" t="s">
        <v>2395</v>
      </c>
      <c r="X1106" s="30" t="s">
        <v>2396</v>
      </c>
      <c r="Y1106" s="4">
        <v>115</v>
      </c>
      <c r="Z1106" s="4">
        <v>185</v>
      </c>
      <c r="AA1106" s="4">
        <v>43</v>
      </c>
      <c r="AB1106" s="4"/>
      <c r="AC1106" s="4">
        <v>32515</v>
      </c>
      <c r="AD1106" s="4">
        <v>35963</v>
      </c>
      <c r="AE1106" s="18">
        <v>30804</v>
      </c>
      <c r="AH1106" s="24">
        <f t="shared" si="38"/>
        <v>9.972266685711995E-8</v>
      </c>
      <c r="AI1106" s="24"/>
      <c r="AJ1106" s="24"/>
      <c r="AK1106" s="24">
        <f t="shared" si="39"/>
        <v>1.3959226074535774E-3</v>
      </c>
    </row>
    <row r="1107" spans="23:37" ht="15" customHeight="1" x14ac:dyDescent="0.25">
      <c r="W1107" s="34" t="s">
        <v>2397</v>
      </c>
      <c r="X1107" s="31" t="s">
        <v>2398</v>
      </c>
      <c r="Y1107" s="3">
        <v>38</v>
      </c>
      <c r="Z1107" s="3">
        <v>159</v>
      </c>
      <c r="AA1107" s="3">
        <v>41</v>
      </c>
      <c r="AB1107" s="3"/>
      <c r="AC1107" s="3">
        <v>5251</v>
      </c>
      <c r="AD1107" s="3">
        <v>6175</v>
      </c>
      <c r="AE1107" s="26">
        <v>8466</v>
      </c>
      <c r="AH1107" s="24">
        <f t="shared" si="38"/>
        <v>9.5084403282370185E-8</v>
      </c>
      <c r="AI1107" s="24"/>
      <c r="AJ1107" s="24"/>
      <c r="AK1107" s="24">
        <f t="shared" si="39"/>
        <v>4.8429010158280179E-3</v>
      </c>
    </row>
    <row r="1108" spans="23:37" ht="15" customHeight="1" x14ac:dyDescent="0.25">
      <c r="W1108" s="33" t="s">
        <v>2399</v>
      </c>
      <c r="X1108" s="30" t="s">
        <v>2400</v>
      </c>
      <c r="Y1108" s="4">
        <v>14</v>
      </c>
      <c r="Z1108" s="4">
        <v>28</v>
      </c>
      <c r="AA1108" s="4">
        <v>38</v>
      </c>
      <c r="AB1108" s="4"/>
      <c r="AC1108" s="4">
        <v>664265</v>
      </c>
      <c r="AD1108" s="4">
        <v>589664</v>
      </c>
      <c r="AE1108" s="18">
        <v>445263</v>
      </c>
      <c r="AH1108" s="24">
        <f t="shared" si="38"/>
        <v>8.8127007920245543E-8</v>
      </c>
      <c r="AI1108" s="24"/>
      <c r="AJ1108" s="24"/>
      <c r="AK1108" s="24">
        <f t="shared" si="39"/>
        <v>8.5342819861520047E-5</v>
      </c>
    </row>
    <row r="1109" spans="23:37" ht="15" customHeight="1" x14ac:dyDescent="0.25">
      <c r="W1109" s="34" t="s">
        <v>2401</v>
      </c>
      <c r="X1109" s="31" t="s">
        <v>2402</v>
      </c>
      <c r="Y1109" s="3">
        <v>0</v>
      </c>
      <c r="Z1109" s="3">
        <v>30</v>
      </c>
      <c r="AA1109" s="3">
        <v>38</v>
      </c>
      <c r="AB1109" s="3"/>
      <c r="AC1109" s="3">
        <v>11733</v>
      </c>
      <c r="AD1109" s="3">
        <v>14843</v>
      </c>
      <c r="AE1109" s="26">
        <v>19964</v>
      </c>
      <c r="AH1109" s="24">
        <f t="shared" si="38"/>
        <v>8.8127007920245543E-8</v>
      </c>
      <c r="AI1109" s="24"/>
      <c r="AJ1109" s="24"/>
      <c r="AK1109" s="24">
        <f t="shared" si="39"/>
        <v>1.9034261671007815E-3</v>
      </c>
    </row>
    <row r="1110" spans="23:37" ht="15" customHeight="1" x14ac:dyDescent="0.25">
      <c r="W1110" s="33" t="s">
        <v>2403</v>
      </c>
      <c r="X1110" s="30" t="s">
        <v>2404</v>
      </c>
      <c r="Y1110" s="4">
        <v>4</v>
      </c>
      <c r="Z1110" s="4">
        <v>25</v>
      </c>
      <c r="AA1110" s="4">
        <v>38</v>
      </c>
      <c r="AB1110" s="4"/>
      <c r="AC1110" s="4">
        <v>3106</v>
      </c>
      <c r="AD1110" s="4">
        <v>5079</v>
      </c>
      <c r="AE1110" s="18">
        <v>4169</v>
      </c>
      <c r="AH1110" s="24">
        <f t="shared" si="38"/>
        <v>8.8127007920245543E-8</v>
      </c>
      <c r="AI1110" s="24"/>
      <c r="AJ1110" s="24"/>
      <c r="AK1110" s="24">
        <f t="shared" si="39"/>
        <v>9.1148956584312778E-3</v>
      </c>
    </row>
    <row r="1111" spans="23:37" ht="15" customHeight="1" x14ac:dyDescent="0.25">
      <c r="W1111" s="34" t="s">
        <v>2405</v>
      </c>
      <c r="X1111" s="31" t="s">
        <v>2406</v>
      </c>
      <c r="Y1111" s="3">
        <v>22</v>
      </c>
      <c r="Z1111" s="3">
        <v>53</v>
      </c>
      <c r="AA1111" s="3">
        <v>38</v>
      </c>
      <c r="AB1111" s="3"/>
      <c r="AC1111" s="3">
        <v>12865</v>
      </c>
      <c r="AD1111" s="3">
        <v>11447</v>
      </c>
      <c r="AE1111" s="26">
        <v>5347</v>
      </c>
      <c r="AH1111" s="24">
        <f t="shared" si="38"/>
        <v>8.8127007920245543E-8</v>
      </c>
      <c r="AI1111" s="24"/>
      <c r="AJ1111" s="24"/>
      <c r="AK1111" s="24">
        <f t="shared" si="39"/>
        <v>7.1067888535627458E-3</v>
      </c>
    </row>
    <row r="1112" spans="23:37" ht="15" customHeight="1" x14ac:dyDescent="0.25">
      <c r="W1112" s="33" t="s">
        <v>2407</v>
      </c>
      <c r="X1112" s="30" t="s">
        <v>2408</v>
      </c>
      <c r="Y1112" s="4">
        <v>210</v>
      </c>
      <c r="Z1112" s="4">
        <v>44</v>
      </c>
      <c r="AA1112" s="4">
        <v>38</v>
      </c>
      <c r="AB1112" s="4"/>
      <c r="AC1112" s="4">
        <v>10872</v>
      </c>
      <c r="AD1112" s="4">
        <v>13615</v>
      </c>
      <c r="AE1112" s="18">
        <v>15900</v>
      </c>
      <c r="AH1112" s="24">
        <f t="shared" si="38"/>
        <v>8.8127007920245543E-8</v>
      </c>
      <c r="AI1112" s="24"/>
      <c r="AJ1112" s="24"/>
      <c r="AK1112" s="24">
        <f t="shared" si="39"/>
        <v>2.389937106918239E-3</v>
      </c>
    </row>
    <row r="1113" spans="23:37" ht="15" customHeight="1" x14ac:dyDescent="0.25">
      <c r="W1113" s="34" t="s">
        <v>2409</v>
      </c>
      <c r="X1113" s="31" t="s">
        <v>2410</v>
      </c>
      <c r="Y1113" s="3">
        <v>9</v>
      </c>
      <c r="Z1113" s="3">
        <v>57</v>
      </c>
      <c r="AA1113" s="3">
        <v>37</v>
      </c>
      <c r="AB1113" s="3"/>
      <c r="AC1113" s="3">
        <v>128195</v>
      </c>
      <c r="AD1113" s="3">
        <v>103490</v>
      </c>
      <c r="AE1113" s="26">
        <v>172646</v>
      </c>
      <c r="AH1113" s="24">
        <f t="shared" si="38"/>
        <v>8.5807876132870654E-8</v>
      </c>
      <c r="AI1113" s="24"/>
      <c r="AJ1113" s="24"/>
      <c r="AK1113" s="24">
        <f t="shared" si="39"/>
        <v>2.1431136545300788E-4</v>
      </c>
    </row>
    <row r="1114" spans="23:37" ht="15" customHeight="1" x14ac:dyDescent="0.25">
      <c r="W1114" s="33" t="s">
        <v>2411</v>
      </c>
      <c r="X1114" s="30" t="s">
        <v>2412</v>
      </c>
      <c r="Y1114" s="4">
        <v>223</v>
      </c>
      <c r="Z1114" s="4">
        <v>147</v>
      </c>
      <c r="AA1114" s="4">
        <v>37</v>
      </c>
      <c r="AB1114" s="4"/>
      <c r="AC1114" s="4">
        <v>2169019</v>
      </c>
      <c r="AD1114" s="4">
        <v>2331581</v>
      </c>
      <c r="AE1114" s="18">
        <v>1535718</v>
      </c>
      <c r="AH1114" s="24">
        <f t="shared" si="38"/>
        <v>8.5807876132870654E-8</v>
      </c>
      <c r="AI1114" s="24"/>
      <c r="AJ1114" s="24"/>
      <c r="AK1114" s="24">
        <f t="shared" si="39"/>
        <v>2.4092964984456782E-5</v>
      </c>
    </row>
    <row r="1115" spans="23:37" ht="15" customHeight="1" x14ac:dyDescent="0.25">
      <c r="W1115" s="34" t="s">
        <v>2413</v>
      </c>
      <c r="X1115" s="31" t="s">
        <v>2414</v>
      </c>
      <c r="Y1115" s="3">
        <v>24</v>
      </c>
      <c r="Z1115" s="3">
        <v>15</v>
      </c>
      <c r="AA1115" s="3">
        <v>36</v>
      </c>
      <c r="AB1115" s="3"/>
      <c r="AC1115" s="3">
        <v>89396</v>
      </c>
      <c r="AD1115" s="3">
        <v>148937</v>
      </c>
      <c r="AE1115" s="26">
        <v>116111</v>
      </c>
      <c r="AH1115" s="24">
        <f t="shared" si="38"/>
        <v>8.3488744345495778E-8</v>
      </c>
      <c r="AI1115" s="24"/>
      <c r="AJ1115" s="24"/>
      <c r="AK1115" s="24">
        <f t="shared" si="39"/>
        <v>3.1004814358674026E-4</v>
      </c>
    </row>
    <row r="1116" spans="23:37" ht="15" customHeight="1" x14ac:dyDescent="0.25">
      <c r="W1116" s="33" t="s">
        <v>2415</v>
      </c>
      <c r="X1116" s="30" t="s">
        <v>2416</v>
      </c>
      <c r="Y1116" s="4">
        <v>116</v>
      </c>
      <c r="Z1116" s="4">
        <v>22</v>
      </c>
      <c r="AA1116" s="4">
        <v>35</v>
      </c>
      <c r="AB1116" s="4"/>
      <c r="AC1116" s="4">
        <v>219033</v>
      </c>
      <c r="AD1116" s="4">
        <v>321568</v>
      </c>
      <c r="AE1116" s="18">
        <v>270133</v>
      </c>
      <c r="AH1116" s="24">
        <f t="shared" si="38"/>
        <v>8.1169612558120888E-8</v>
      </c>
      <c r="AI1116" s="24"/>
      <c r="AJ1116" s="24"/>
      <c r="AK1116" s="24">
        <f t="shared" si="39"/>
        <v>1.2956580647310769E-4</v>
      </c>
    </row>
    <row r="1117" spans="23:37" ht="15" customHeight="1" x14ac:dyDescent="0.25">
      <c r="W1117" s="34" t="s">
        <v>2417</v>
      </c>
      <c r="X1117" s="31" t="s">
        <v>2418</v>
      </c>
      <c r="Y1117" s="3">
        <v>783</v>
      </c>
      <c r="Z1117" s="3">
        <v>24</v>
      </c>
      <c r="AA1117" s="3">
        <v>35</v>
      </c>
      <c r="AB1117" s="3"/>
      <c r="AC1117" s="3">
        <v>59109</v>
      </c>
      <c r="AD1117" s="3">
        <v>38293</v>
      </c>
      <c r="AE1117" s="26">
        <v>29855</v>
      </c>
      <c r="AH1117" s="24">
        <f t="shared" si="38"/>
        <v>8.1169612558120888E-8</v>
      </c>
      <c r="AI1117" s="24"/>
      <c r="AJ1117" s="24"/>
      <c r="AK1117" s="24">
        <f t="shared" si="39"/>
        <v>1.1723329425556857E-3</v>
      </c>
    </row>
    <row r="1118" spans="23:37" ht="15" customHeight="1" x14ac:dyDescent="0.25">
      <c r="W1118" s="33" t="s">
        <v>2419</v>
      </c>
      <c r="X1118" s="30" t="s">
        <v>2420</v>
      </c>
      <c r="Y1118" s="4">
        <v>4</v>
      </c>
      <c r="Z1118" s="4">
        <v>29</v>
      </c>
      <c r="AA1118" s="4">
        <v>33</v>
      </c>
      <c r="AB1118" s="4"/>
      <c r="AC1118" s="4">
        <v>41042</v>
      </c>
      <c r="AD1118" s="4">
        <v>56361</v>
      </c>
      <c r="AE1118" s="18">
        <v>43533</v>
      </c>
      <c r="AH1118" s="24">
        <f t="shared" si="38"/>
        <v>7.6531348983371123E-8</v>
      </c>
      <c r="AI1118" s="24"/>
      <c r="AJ1118" s="24"/>
      <c r="AK1118" s="24">
        <f t="shared" si="39"/>
        <v>7.5804562056371028E-4</v>
      </c>
    </row>
    <row r="1119" spans="23:37" ht="15" customHeight="1" x14ac:dyDescent="0.25">
      <c r="W1119" s="34" t="s">
        <v>2421</v>
      </c>
      <c r="X1119" s="31" t="s">
        <v>2422</v>
      </c>
      <c r="Y1119" s="3">
        <v>9</v>
      </c>
      <c r="Z1119" s="3">
        <v>0</v>
      </c>
      <c r="AA1119" s="3">
        <v>33</v>
      </c>
      <c r="AB1119" s="3"/>
      <c r="AC1119" s="3">
        <v>19445</v>
      </c>
      <c r="AD1119" s="3">
        <v>25062</v>
      </c>
      <c r="AE1119" s="26">
        <v>22749</v>
      </c>
      <c r="AH1119" s="24">
        <f t="shared" si="38"/>
        <v>7.6531348983371123E-8</v>
      </c>
      <c r="AI1119" s="24"/>
      <c r="AJ1119" s="24"/>
      <c r="AK1119" s="24">
        <f t="shared" si="39"/>
        <v>1.450613213767638E-3</v>
      </c>
    </row>
    <row r="1120" spans="23:37" ht="15" customHeight="1" x14ac:dyDescent="0.25">
      <c r="W1120" s="33" t="s">
        <v>2423</v>
      </c>
      <c r="X1120" s="30" t="s">
        <v>2424</v>
      </c>
      <c r="Y1120" s="4">
        <v>3</v>
      </c>
      <c r="Z1120" s="4">
        <v>0</v>
      </c>
      <c r="AA1120" s="4">
        <v>32</v>
      </c>
      <c r="AB1120" s="4"/>
      <c r="AC1120" s="4">
        <v>5665</v>
      </c>
      <c r="AD1120" s="4">
        <v>6800</v>
      </c>
      <c r="AE1120" s="18">
        <v>5466</v>
      </c>
      <c r="AH1120" s="24">
        <f t="shared" si="38"/>
        <v>7.4212217195996247E-8</v>
      </c>
      <c r="AI1120" s="24"/>
      <c r="AJ1120" s="24"/>
      <c r="AK1120" s="24">
        <f t="shared" si="39"/>
        <v>5.8543724844493227E-3</v>
      </c>
    </row>
    <row r="1121" spans="23:37" ht="15" customHeight="1" x14ac:dyDescent="0.25">
      <c r="W1121" s="34" t="s">
        <v>2425</v>
      </c>
      <c r="X1121" s="31" t="s">
        <v>2426</v>
      </c>
      <c r="Y1121" s="3">
        <v>24</v>
      </c>
      <c r="Z1121" s="3">
        <v>26</v>
      </c>
      <c r="AA1121" s="3">
        <v>32</v>
      </c>
      <c r="AB1121" s="3"/>
      <c r="AC1121" s="3">
        <v>33053</v>
      </c>
      <c r="AD1121" s="3">
        <v>33654</v>
      </c>
      <c r="AE1121" s="26">
        <v>35831</v>
      </c>
      <c r="AH1121" s="24">
        <f t="shared" si="38"/>
        <v>7.4212217195996247E-8</v>
      </c>
      <c r="AI1121" s="24"/>
      <c r="AJ1121" s="24"/>
      <c r="AK1121" s="24">
        <f t="shared" si="39"/>
        <v>8.9308140995227601E-4</v>
      </c>
    </row>
    <row r="1122" spans="23:37" ht="15" customHeight="1" x14ac:dyDescent="0.25">
      <c r="W1122" s="33" t="s">
        <v>2427</v>
      </c>
      <c r="X1122" s="30" t="s">
        <v>2428</v>
      </c>
      <c r="Y1122" s="4">
        <v>15</v>
      </c>
      <c r="Z1122" s="4">
        <v>36</v>
      </c>
      <c r="AA1122" s="4">
        <v>31</v>
      </c>
      <c r="AB1122" s="4"/>
      <c r="AC1122" s="4">
        <v>334171</v>
      </c>
      <c r="AD1122" s="4">
        <v>405669</v>
      </c>
      <c r="AE1122" s="18">
        <v>410683</v>
      </c>
      <c r="AH1122" s="24">
        <f t="shared" si="38"/>
        <v>7.1893085408621357E-8</v>
      </c>
      <c r="AI1122" s="24"/>
      <c r="AJ1122" s="24"/>
      <c r="AK1122" s="24">
        <f t="shared" si="39"/>
        <v>7.5484010782038698E-5</v>
      </c>
    </row>
    <row r="1123" spans="23:37" ht="15" customHeight="1" x14ac:dyDescent="0.25">
      <c r="W1123" s="34" t="s">
        <v>2429</v>
      </c>
      <c r="X1123" s="31" t="s">
        <v>2430</v>
      </c>
      <c r="Y1123" s="3">
        <v>42</v>
      </c>
      <c r="Z1123" s="3">
        <v>15</v>
      </c>
      <c r="AA1123" s="3">
        <v>30</v>
      </c>
      <c r="AB1123" s="3"/>
      <c r="AC1123" s="3">
        <v>25627</v>
      </c>
      <c r="AD1123" s="3">
        <v>29210</v>
      </c>
      <c r="AE1123" s="26">
        <v>16591</v>
      </c>
      <c r="AH1123" s="24">
        <f t="shared" si="38"/>
        <v>6.9573953621246481E-8</v>
      </c>
      <c r="AI1123" s="24"/>
      <c r="AJ1123" s="24"/>
      <c r="AK1123" s="24">
        <f t="shared" si="39"/>
        <v>1.8082092700861913E-3</v>
      </c>
    </row>
    <row r="1124" spans="23:37" ht="15" customHeight="1" x14ac:dyDescent="0.25">
      <c r="W1124" s="33" t="s">
        <v>2431</v>
      </c>
      <c r="X1124" s="30" t="s">
        <v>2432</v>
      </c>
      <c r="Y1124" s="4">
        <v>197</v>
      </c>
      <c r="Z1124" s="4">
        <v>111</v>
      </c>
      <c r="AA1124" s="4">
        <v>29</v>
      </c>
      <c r="AB1124" s="4"/>
      <c r="AC1124" s="4">
        <v>11034</v>
      </c>
      <c r="AD1124" s="4">
        <v>6375</v>
      </c>
      <c r="AE1124" s="18">
        <v>5774</v>
      </c>
      <c r="AH1124" s="24">
        <f t="shared" si="38"/>
        <v>6.7254821833871592E-8</v>
      </c>
      <c r="AI1124" s="24"/>
      <c r="AJ1124" s="24"/>
      <c r="AK1124" s="24">
        <f t="shared" si="39"/>
        <v>5.0225147211638375E-3</v>
      </c>
    </row>
    <row r="1125" spans="23:37" ht="15" customHeight="1" x14ac:dyDescent="0.25">
      <c r="W1125" s="34" t="s">
        <v>2433</v>
      </c>
      <c r="X1125" s="31" t="s">
        <v>2434</v>
      </c>
      <c r="Y1125" s="3">
        <v>69</v>
      </c>
      <c r="Z1125" s="3">
        <v>27</v>
      </c>
      <c r="AA1125" s="3">
        <v>28</v>
      </c>
      <c r="AB1125" s="3"/>
      <c r="AC1125" s="3">
        <v>10179</v>
      </c>
      <c r="AD1125" s="3">
        <v>11789</v>
      </c>
      <c r="AE1125" s="26">
        <v>11772</v>
      </c>
      <c r="AH1125" s="24">
        <f t="shared" si="38"/>
        <v>6.4935690046496716E-8</v>
      </c>
      <c r="AI1125" s="24"/>
      <c r="AJ1125" s="24"/>
      <c r="AK1125" s="24">
        <f t="shared" si="39"/>
        <v>2.3785253143051308E-3</v>
      </c>
    </row>
    <row r="1126" spans="23:37" ht="15" customHeight="1" x14ac:dyDescent="0.25">
      <c r="W1126" s="33" t="s">
        <v>2435</v>
      </c>
      <c r="X1126" s="30" t="s">
        <v>2436</v>
      </c>
      <c r="Y1126" s="4">
        <v>29</v>
      </c>
      <c r="Z1126" s="4">
        <v>26</v>
      </c>
      <c r="AA1126" s="4">
        <v>28</v>
      </c>
      <c r="AB1126" s="4"/>
      <c r="AC1126" s="4">
        <v>17209</v>
      </c>
      <c r="AD1126" s="4">
        <v>21722</v>
      </c>
      <c r="AE1126" s="18">
        <v>16223</v>
      </c>
      <c r="AH1126" s="24">
        <f t="shared" si="38"/>
        <v>6.4935690046496716E-8</v>
      </c>
      <c r="AI1126" s="24"/>
      <c r="AJ1126" s="24"/>
      <c r="AK1126" s="24">
        <f t="shared" si="39"/>
        <v>1.7259446464895519E-3</v>
      </c>
    </row>
    <row r="1127" spans="23:37" ht="15" customHeight="1" x14ac:dyDescent="0.25">
      <c r="W1127" s="34" t="s">
        <v>2437</v>
      </c>
      <c r="X1127" s="31" t="s">
        <v>2438</v>
      </c>
      <c r="Y1127" s="3">
        <v>38</v>
      </c>
      <c r="Z1127" s="3">
        <v>222</v>
      </c>
      <c r="AA1127" s="3">
        <v>28</v>
      </c>
      <c r="AB1127" s="3"/>
      <c r="AC1127" s="3">
        <v>1660916</v>
      </c>
      <c r="AD1127" s="3">
        <v>1709729</v>
      </c>
      <c r="AE1127" s="26">
        <v>1832703</v>
      </c>
      <c r="AH1127" s="24">
        <f t="shared" si="38"/>
        <v>6.4935690046496716E-8</v>
      </c>
      <c r="AI1127" s="24"/>
      <c r="AJ1127" s="24"/>
      <c r="AK1127" s="24">
        <f t="shared" si="39"/>
        <v>1.5277980120074012E-5</v>
      </c>
    </row>
    <row r="1128" spans="23:37" ht="15" customHeight="1" x14ac:dyDescent="0.25">
      <c r="W1128" s="33" t="s">
        <v>2439</v>
      </c>
      <c r="X1128" s="30" t="s">
        <v>2440</v>
      </c>
      <c r="Y1128" s="4">
        <v>51</v>
      </c>
      <c r="Z1128" s="4">
        <v>42</v>
      </c>
      <c r="AA1128" s="4">
        <v>27</v>
      </c>
      <c r="AB1128" s="4"/>
      <c r="AC1128" s="4">
        <v>7451</v>
      </c>
      <c r="AD1128" s="4">
        <v>9142</v>
      </c>
      <c r="AE1128" s="18">
        <v>13326</v>
      </c>
      <c r="AH1128" s="24">
        <f t="shared" si="38"/>
        <v>6.2616558259121827E-8</v>
      </c>
      <c r="AI1128" s="24"/>
      <c r="AJ1128" s="24"/>
      <c r="AK1128" s="24">
        <f t="shared" si="39"/>
        <v>2.0261143628995948E-3</v>
      </c>
    </row>
    <row r="1129" spans="23:37" ht="15" customHeight="1" x14ac:dyDescent="0.25">
      <c r="W1129" s="34" t="s">
        <v>2441</v>
      </c>
      <c r="X1129" s="31" t="s">
        <v>2442</v>
      </c>
      <c r="Y1129" s="3">
        <v>21</v>
      </c>
      <c r="Z1129" s="3">
        <v>18</v>
      </c>
      <c r="AA1129" s="3">
        <v>27</v>
      </c>
      <c r="AB1129" s="3"/>
      <c r="AC1129" s="3">
        <v>113034</v>
      </c>
      <c r="AD1129" s="3">
        <v>128014</v>
      </c>
      <c r="AE1129" s="26">
        <v>63260</v>
      </c>
      <c r="AH1129" s="24">
        <f t="shared" si="38"/>
        <v>6.2616558259121827E-8</v>
      </c>
      <c r="AI1129" s="24"/>
      <c r="AJ1129" s="24"/>
      <c r="AK1129" s="24">
        <f t="shared" si="39"/>
        <v>4.2680999051533354E-4</v>
      </c>
    </row>
    <row r="1130" spans="23:37" ht="15" customHeight="1" x14ac:dyDescent="0.25">
      <c r="W1130" s="33" t="s">
        <v>2443</v>
      </c>
      <c r="X1130" s="30" t="s">
        <v>2444</v>
      </c>
      <c r="Y1130" s="4">
        <v>10</v>
      </c>
      <c r="Z1130" s="4">
        <v>3</v>
      </c>
      <c r="AA1130" s="4">
        <v>26</v>
      </c>
      <c r="AB1130" s="4"/>
      <c r="AC1130" s="4">
        <v>15855</v>
      </c>
      <c r="AD1130" s="4">
        <v>16330</v>
      </c>
      <c r="AE1130" s="18">
        <v>14969</v>
      </c>
      <c r="AH1130" s="24">
        <f t="shared" si="38"/>
        <v>6.0297426471746951E-8</v>
      </c>
      <c r="AI1130" s="24"/>
      <c r="AJ1130" s="24"/>
      <c r="AK1130" s="24">
        <f t="shared" si="39"/>
        <v>1.7369229741465695E-3</v>
      </c>
    </row>
    <row r="1131" spans="23:37" ht="15" customHeight="1" x14ac:dyDescent="0.25">
      <c r="W1131" s="34" t="s">
        <v>2445</v>
      </c>
      <c r="X1131" s="31" t="s">
        <v>2446</v>
      </c>
      <c r="Y1131" s="3">
        <v>4</v>
      </c>
      <c r="Z1131" s="3">
        <v>30</v>
      </c>
      <c r="AA1131" s="3">
        <v>26</v>
      </c>
      <c r="AB1131" s="3"/>
      <c r="AC1131" s="3">
        <v>248877</v>
      </c>
      <c r="AD1131" s="3">
        <v>286047</v>
      </c>
      <c r="AE1131" s="26">
        <v>234982</v>
      </c>
      <c r="AH1131" s="24">
        <f t="shared" si="38"/>
        <v>6.0297426471746951E-8</v>
      </c>
      <c r="AI1131" s="24"/>
      <c r="AJ1131" s="24"/>
      <c r="AK1131" s="24">
        <f t="shared" si="39"/>
        <v>1.1064677294431063E-4</v>
      </c>
    </row>
    <row r="1132" spans="23:37" ht="15" customHeight="1" x14ac:dyDescent="0.25">
      <c r="W1132" s="33" t="s">
        <v>2447</v>
      </c>
      <c r="X1132" s="30" t="s">
        <v>2448</v>
      </c>
      <c r="Y1132" s="4">
        <v>12</v>
      </c>
      <c r="Z1132" s="4">
        <v>32</v>
      </c>
      <c r="AA1132" s="4">
        <v>23</v>
      </c>
      <c r="AB1132" s="4"/>
      <c r="AC1132" s="4">
        <v>930</v>
      </c>
      <c r="AD1132" s="4">
        <v>2145</v>
      </c>
      <c r="AE1132" s="18">
        <v>1958</v>
      </c>
      <c r="AH1132" s="24">
        <f t="shared" si="38"/>
        <v>5.3340031109622302E-8</v>
      </c>
      <c r="AI1132" s="24"/>
      <c r="AJ1132" s="24"/>
      <c r="AK1132" s="24">
        <f t="shared" si="39"/>
        <v>1.1746680286006129E-2</v>
      </c>
    </row>
    <row r="1133" spans="23:37" ht="15" customHeight="1" x14ac:dyDescent="0.25">
      <c r="W1133" s="34" t="s">
        <v>2449</v>
      </c>
      <c r="X1133" s="31" t="s">
        <v>2450</v>
      </c>
      <c r="Y1133" s="3">
        <v>31</v>
      </c>
      <c r="Z1133" s="3">
        <v>17</v>
      </c>
      <c r="AA1133" s="3">
        <v>22</v>
      </c>
      <c r="AB1133" s="3"/>
      <c r="AC1133" s="3">
        <v>1778</v>
      </c>
      <c r="AD1133" s="3">
        <v>1913</v>
      </c>
      <c r="AE1133" s="26">
        <v>1159</v>
      </c>
      <c r="AH1133" s="24">
        <f t="shared" si="38"/>
        <v>5.102089932224742E-8</v>
      </c>
      <c r="AI1133" s="24"/>
      <c r="AJ1133" s="24"/>
      <c r="AK1133" s="24">
        <f t="shared" si="39"/>
        <v>1.8981880931837791E-2</v>
      </c>
    </row>
    <row r="1134" spans="23:37" ht="15" customHeight="1" x14ac:dyDescent="0.25">
      <c r="W1134" s="33" t="s">
        <v>2451</v>
      </c>
      <c r="X1134" s="30" t="s">
        <v>2452</v>
      </c>
      <c r="Y1134" s="4">
        <v>0</v>
      </c>
      <c r="Z1134" s="4">
        <v>7</v>
      </c>
      <c r="AA1134" s="4">
        <v>22</v>
      </c>
      <c r="AB1134" s="4"/>
      <c r="AC1134" s="4">
        <v>53587</v>
      </c>
      <c r="AD1134" s="4">
        <v>55740</v>
      </c>
      <c r="AE1134" s="18">
        <v>40411</v>
      </c>
      <c r="AH1134" s="24">
        <f t="shared" si="38"/>
        <v>5.102089932224742E-8</v>
      </c>
      <c r="AI1134" s="24"/>
      <c r="AJ1134" s="24"/>
      <c r="AK1134" s="24">
        <f t="shared" si="39"/>
        <v>5.4440622602756677E-4</v>
      </c>
    </row>
    <row r="1135" spans="23:37" ht="15" customHeight="1" x14ac:dyDescent="0.25">
      <c r="W1135" s="34" t="s">
        <v>2453</v>
      </c>
      <c r="X1135" s="31" t="s">
        <v>2454</v>
      </c>
      <c r="Y1135" s="3">
        <v>9</v>
      </c>
      <c r="Z1135" s="3">
        <v>14</v>
      </c>
      <c r="AA1135" s="3">
        <v>22</v>
      </c>
      <c r="AB1135" s="3"/>
      <c r="AC1135" s="3">
        <v>64066</v>
      </c>
      <c r="AD1135" s="3">
        <v>83281</v>
      </c>
      <c r="AE1135" s="26">
        <v>77199</v>
      </c>
      <c r="AH1135" s="24">
        <f t="shared" si="38"/>
        <v>5.102089932224742E-8</v>
      </c>
      <c r="AI1135" s="24"/>
      <c r="AJ1135" s="24"/>
      <c r="AK1135" s="24">
        <f t="shared" si="39"/>
        <v>2.8497778468633013E-4</v>
      </c>
    </row>
    <row r="1136" spans="23:37" ht="15" customHeight="1" x14ac:dyDescent="0.25">
      <c r="W1136" s="33" t="s">
        <v>2455</v>
      </c>
      <c r="X1136" s="30" t="s">
        <v>2456</v>
      </c>
      <c r="Y1136" s="4">
        <v>329</v>
      </c>
      <c r="Z1136" s="4">
        <v>215</v>
      </c>
      <c r="AA1136" s="4">
        <v>21</v>
      </c>
      <c r="AB1136" s="4"/>
      <c r="AC1136" s="4">
        <v>1736</v>
      </c>
      <c r="AD1136" s="4">
        <v>1045</v>
      </c>
      <c r="AE1136" s="18">
        <v>699</v>
      </c>
      <c r="AH1136" s="24">
        <f t="shared" si="38"/>
        <v>4.8701767534872537E-8</v>
      </c>
      <c r="AI1136" s="24"/>
      <c r="AJ1136" s="24"/>
      <c r="AK1136" s="24">
        <f t="shared" si="39"/>
        <v>3.0042918454935622E-2</v>
      </c>
    </row>
    <row r="1137" spans="23:37" ht="15" customHeight="1" x14ac:dyDescent="0.25">
      <c r="W1137" s="34" t="s">
        <v>2457</v>
      </c>
      <c r="X1137" s="31" t="s">
        <v>2458</v>
      </c>
      <c r="Y1137" s="3">
        <v>0</v>
      </c>
      <c r="Z1137" s="3">
        <v>0</v>
      </c>
      <c r="AA1137" s="3">
        <v>20</v>
      </c>
      <c r="AB1137" s="3"/>
      <c r="AC1137" s="3">
        <v>5230</v>
      </c>
      <c r="AD1137" s="3">
        <v>5905</v>
      </c>
      <c r="AE1137" s="26">
        <v>4606</v>
      </c>
      <c r="AH1137" s="24">
        <f t="shared" si="38"/>
        <v>4.6382635747497654E-8</v>
      </c>
      <c r="AI1137" s="24"/>
      <c r="AJ1137" s="24"/>
      <c r="AK1137" s="24">
        <f t="shared" si="39"/>
        <v>4.3421623968736434E-3</v>
      </c>
    </row>
    <row r="1138" spans="23:37" ht="15" customHeight="1" x14ac:dyDescent="0.25">
      <c r="W1138" s="33" t="s">
        <v>2459</v>
      </c>
      <c r="X1138" s="30" t="s">
        <v>2460</v>
      </c>
      <c r="Y1138" s="4">
        <v>20</v>
      </c>
      <c r="Z1138" s="4">
        <v>17</v>
      </c>
      <c r="AA1138" s="4">
        <v>19</v>
      </c>
      <c r="AB1138" s="4"/>
      <c r="AC1138" s="4">
        <v>123</v>
      </c>
      <c r="AD1138" s="4">
        <v>941</v>
      </c>
      <c r="AE1138" s="18">
        <v>564</v>
      </c>
      <c r="AH1138" s="24">
        <f t="shared" si="38"/>
        <v>4.4063503960122772E-8</v>
      </c>
      <c r="AI1138" s="24"/>
      <c r="AJ1138" s="24"/>
      <c r="AK1138" s="24">
        <f t="shared" si="39"/>
        <v>3.3687943262411348E-2</v>
      </c>
    </row>
    <row r="1139" spans="23:37" ht="15" customHeight="1" x14ac:dyDescent="0.25">
      <c r="W1139" s="34" t="s">
        <v>2461</v>
      </c>
      <c r="X1139" s="31" t="s">
        <v>2462</v>
      </c>
      <c r="Y1139" s="3">
        <v>34</v>
      </c>
      <c r="Z1139" s="3">
        <v>77</v>
      </c>
      <c r="AA1139" s="3">
        <v>17</v>
      </c>
      <c r="AB1139" s="3"/>
      <c r="AC1139" s="3">
        <v>8194</v>
      </c>
      <c r="AD1139" s="3">
        <v>5339</v>
      </c>
      <c r="AE1139" s="26">
        <v>7483</v>
      </c>
      <c r="AH1139" s="24">
        <f t="shared" si="38"/>
        <v>3.9425240385373006E-8</v>
      </c>
      <c r="AI1139" s="24"/>
      <c r="AJ1139" s="24"/>
      <c r="AK1139" s="24">
        <f t="shared" si="39"/>
        <v>2.2718161165308031E-3</v>
      </c>
    </row>
    <row r="1140" spans="23:37" ht="15" customHeight="1" x14ac:dyDescent="0.25">
      <c r="W1140" s="33" t="s">
        <v>2463</v>
      </c>
      <c r="X1140" s="30" t="s">
        <v>2464</v>
      </c>
      <c r="Y1140" s="4">
        <v>23</v>
      </c>
      <c r="Z1140" s="4">
        <v>193</v>
      </c>
      <c r="AA1140" s="4">
        <v>17</v>
      </c>
      <c r="AB1140" s="4"/>
      <c r="AC1140" s="4">
        <v>349157</v>
      </c>
      <c r="AD1140" s="4">
        <v>468463</v>
      </c>
      <c r="AE1140" s="18">
        <v>324675</v>
      </c>
      <c r="AH1140" s="24">
        <f t="shared" si="38"/>
        <v>3.9425240385373006E-8</v>
      </c>
      <c r="AI1140" s="24"/>
      <c r="AJ1140" s="24"/>
      <c r="AK1140" s="24">
        <f t="shared" si="39"/>
        <v>5.2360052360052363E-5</v>
      </c>
    </row>
    <row r="1141" spans="23:37" ht="15" customHeight="1" x14ac:dyDescent="0.25">
      <c r="W1141" s="34" t="s">
        <v>2465</v>
      </c>
      <c r="X1141" s="31" t="s">
        <v>2466</v>
      </c>
      <c r="Y1141" s="3">
        <v>121</v>
      </c>
      <c r="Z1141" s="3">
        <v>362</v>
      </c>
      <c r="AA1141" s="3">
        <v>16</v>
      </c>
      <c r="AB1141" s="3"/>
      <c r="AC1141" s="3">
        <v>173477</v>
      </c>
      <c r="AD1141" s="3">
        <v>276005</v>
      </c>
      <c r="AE1141" s="26">
        <v>164736</v>
      </c>
      <c r="AH1141" s="24">
        <f t="shared" si="38"/>
        <v>3.7106108597998123E-8</v>
      </c>
      <c r="AI1141" s="24"/>
      <c r="AJ1141" s="24"/>
      <c r="AK1141" s="24">
        <f t="shared" si="39"/>
        <v>9.7125097125097125E-5</v>
      </c>
    </row>
    <row r="1142" spans="23:37" ht="15" customHeight="1" x14ac:dyDescent="0.25">
      <c r="W1142" s="33" t="s">
        <v>2467</v>
      </c>
      <c r="X1142" s="30" t="s">
        <v>2468</v>
      </c>
      <c r="Y1142" s="4">
        <v>23</v>
      </c>
      <c r="Z1142" s="4">
        <v>19</v>
      </c>
      <c r="AA1142" s="4">
        <v>16</v>
      </c>
      <c r="AB1142" s="4"/>
      <c r="AC1142" s="4">
        <v>2252</v>
      </c>
      <c r="AD1142" s="4">
        <v>331</v>
      </c>
      <c r="AE1142" s="18">
        <v>1248</v>
      </c>
      <c r="AH1142" s="24">
        <f t="shared" si="38"/>
        <v>3.7106108597998123E-8</v>
      </c>
      <c r="AI1142" s="24"/>
      <c r="AJ1142" s="24"/>
      <c r="AK1142" s="24">
        <f t="shared" si="39"/>
        <v>1.282051282051282E-2</v>
      </c>
    </row>
    <row r="1143" spans="23:37" ht="15" customHeight="1" x14ac:dyDescent="0.25">
      <c r="W1143" s="34" t="s">
        <v>2469</v>
      </c>
      <c r="X1143" s="31" t="s">
        <v>2470</v>
      </c>
      <c r="Y1143" s="3">
        <v>18</v>
      </c>
      <c r="Z1143" s="3">
        <v>22</v>
      </c>
      <c r="AA1143" s="3">
        <v>16</v>
      </c>
      <c r="AB1143" s="3"/>
      <c r="AC1143" s="3">
        <v>5944</v>
      </c>
      <c r="AD1143" s="3">
        <v>7115</v>
      </c>
      <c r="AE1143" s="26">
        <v>5082</v>
      </c>
      <c r="AH1143" s="24">
        <f t="shared" si="38"/>
        <v>3.7106108597998123E-8</v>
      </c>
      <c r="AI1143" s="24"/>
      <c r="AJ1143" s="24"/>
      <c r="AK1143" s="24">
        <f t="shared" si="39"/>
        <v>3.1483667847304209E-3</v>
      </c>
    </row>
    <row r="1144" spans="23:37" ht="15" customHeight="1" x14ac:dyDescent="0.25">
      <c r="W1144" s="33" t="s">
        <v>2471</v>
      </c>
      <c r="X1144" s="30" t="s">
        <v>2472</v>
      </c>
      <c r="Y1144" s="4">
        <v>21</v>
      </c>
      <c r="Z1144" s="4">
        <v>27</v>
      </c>
      <c r="AA1144" s="4">
        <v>15</v>
      </c>
      <c r="AB1144" s="4"/>
      <c r="AC1144" s="4">
        <v>6186</v>
      </c>
      <c r="AD1144" s="4">
        <v>5635</v>
      </c>
      <c r="AE1144" s="18">
        <v>8059</v>
      </c>
      <c r="AH1144" s="24">
        <f t="shared" si="38"/>
        <v>3.4786976810623241E-8</v>
      </c>
      <c r="AI1144" s="24"/>
      <c r="AJ1144" s="24"/>
      <c r="AK1144" s="24">
        <f t="shared" si="39"/>
        <v>1.8612731108077925E-3</v>
      </c>
    </row>
    <row r="1145" spans="23:37" ht="15" customHeight="1" x14ac:dyDescent="0.25">
      <c r="W1145" s="34" t="s">
        <v>2473</v>
      </c>
      <c r="X1145" s="31" t="s">
        <v>2474</v>
      </c>
      <c r="Y1145" s="3">
        <v>26</v>
      </c>
      <c r="Z1145" s="3">
        <v>8</v>
      </c>
      <c r="AA1145" s="3">
        <v>15</v>
      </c>
      <c r="AB1145" s="3"/>
      <c r="AC1145" s="3">
        <v>5549</v>
      </c>
      <c r="AD1145" s="3">
        <v>5689</v>
      </c>
      <c r="AE1145" s="26">
        <v>3510</v>
      </c>
      <c r="AH1145" s="24">
        <f t="shared" si="38"/>
        <v>3.4786976810623241E-8</v>
      </c>
      <c r="AI1145" s="24"/>
      <c r="AJ1145" s="24"/>
      <c r="AK1145" s="24">
        <f t="shared" si="39"/>
        <v>4.2735042735042739E-3</v>
      </c>
    </row>
    <row r="1146" spans="23:37" ht="15" customHeight="1" x14ac:dyDescent="0.25">
      <c r="W1146" s="33" t="s">
        <v>2475</v>
      </c>
      <c r="X1146" s="30" t="s">
        <v>2476</v>
      </c>
      <c r="Y1146" s="4">
        <v>19</v>
      </c>
      <c r="Z1146" s="4">
        <v>46</v>
      </c>
      <c r="AA1146" s="4">
        <v>15</v>
      </c>
      <c r="AB1146" s="4"/>
      <c r="AC1146" s="4">
        <v>823</v>
      </c>
      <c r="AD1146" s="4">
        <v>655</v>
      </c>
      <c r="AE1146" s="18">
        <v>310</v>
      </c>
      <c r="AH1146" s="24">
        <f t="shared" si="38"/>
        <v>3.4786976810623241E-8</v>
      </c>
      <c r="AI1146" s="24"/>
      <c r="AJ1146" s="24"/>
      <c r="AK1146" s="24">
        <f t="shared" si="39"/>
        <v>4.8387096774193547E-2</v>
      </c>
    </row>
    <row r="1147" spans="23:37" ht="15" customHeight="1" x14ac:dyDescent="0.25">
      <c r="W1147" s="34" t="s">
        <v>2477</v>
      </c>
      <c r="X1147" s="31" t="s">
        <v>2478</v>
      </c>
      <c r="Y1147" s="3">
        <v>6</v>
      </c>
      <c r="Z1147" s="3">
        <v>36</v>
      </c>
      <c r="AA1147" s="3">
        <v>15</v>
      </c>
      <c r="AB1147" s="3"/>
      <c r="AC1147" s="3">
        <v>16552</v>
      </c>
      <c r="AD1147" s="3">
        <v>19312</v>
      </c>
      <c r="AE1147" s="26">
        <v>17326</v>
      </c>
      <c r="AH1147" s="24">
        <f t="shared" si="38"/>
        <v>3.4786976810623241E-8</v>
      </c>
      <c r="AI1147" s="24"/>
      <c r="AJ1147" s="24"/>
      <c r="AK1147" s="24">
        <f t="shared" si="39"/>
        <v>8.6575089460925775E-4</v>
      </c>
    </row>
    <row r="1148" spans="23:37" ht="15" customHeight="1" x14ac:dyDescent="0.25">
      <c r="W1148" s="33" t="s">
        <v>2479</v>
      </c>
      <c r="X1148" s="30" t="s">
        <v>2480</v>
      </c>
      <c r="Y1148" s="4">
        <v>191</v>
      </c>
      <c r="Z1148" s="4">
        <v>150</v>
      </c>
      <c r="AA1148" s="4">
        <v>14</v>
      </c>
      <c r="AB1148" s="4"/>
      <c r="AC1148" s="4">
        <v>201099</v>
      </c>
      <c r="AD1148" s="4">
        <v>335789</v>
      </c>
      <c r="AE1148" s="18">
        <v>135931</v>
      </c>
      <c r="AH1148" s="24">
        <f t="shared" si="38"/>
        <v>3.2467845023248358E-8</v>
      </c>
      <c r="AI1148" s="24"/>
      <c r="AJ1148" s="24"/>
      <c r="AK1148" s="24">
        <f t="shared" si="39"/>
        <v>1.0299343049046942E-4</v>
      </c>
    </row>
    <row r="1149" spans="23:37" ht="15" customHeight="1" x14ac:dyDescent="0.25">
      <c r="W1149" s="34" t="s">
        <v>2481</v>
      </c>
      <c r="X1149" s="31" t="s">
        <v>2482</v>
      </c>
      <c r="Y1149" s="3">
        <v>105</v>
      </c>
      <c r="Z1149" s="3">
        <v>46</v>
      </c>
      <c r="AA1149" s="3">
        <v>13</v>
      </c>
      <c r="AB1149" s="3"/>
      <c r="AC1149" s="3">
        <v>92222</v>
      </c>
      <c r="AD1149" s="3">
        <v>72637</v>
      </c>
      <c r="AE1149" s="26">
        <v>51747</v>
      </c>
      <c r="AH1149" s="24">
        <f t="shared" si="38"/>
        <v>3.0148713235873475E-8</v>
      </c>
      <c r="AI1149" s="24"/>
      <c r="AJ1149" s="24"/>
      <c r="AK1149" s="24">
        <f t="shared" si="39"/>
        <v>2.5122229307979204E-4</v>
      </c>
    </row>
    <row r="1150" spans="23:37" ht="15" customHeight="1" x14ac:dyDescent="0.25">
      <c r="W1150" s="33" t="s">
        <v>2483</v>
      </c>
      <c r="X1150" s="30" t="s">
        <v>2484</v>
      </c>
      <c r="Y1150" s="4">
        <v>39</v>
      </c>
      <c r="Z1150" s="4">
        <v>245</v>
      </c>
      <c r="AA1150" s="4">
        <v>13</v>
      </c>
      <c r="AB1150" s="4"/>
      <c r="AC1150" s="4">
        <v>1218953</v>
      </c>
      <c r="AD1150" s="4">
        <v>1071190</v>
      </c>
      <c r="AE1150" s="18">
        <v>920861</v>
      </c>
      <c r="AH1150" s="24">
        <f t="shared" si="38"/>
        <v>3.0148713235873475E-8</v>
      </c>
      <c r="AI1150" s="24"/>
      <c r="AJ1150" s="24"/>
      <c r="AK1150" s="24">
        <f t="shared" si="39"/>
        <v>1.4117222903348063E-5</v>
      </c>
    </row>
    <row r="1151" spans="23:37" ht="15" customHeight="1" x14ac:dyDescent="0.25">
      <c r="W1151" s="34" t="s">
        <v>2485</v>
      </c>
      <c r="X1151" s="31" t="s">
        <v>2486</v>
      </c>
      <c r="Y1151" s="3">
        <v>76</v>
      </c>
      <c r="Z1151" s="3">
        <v>4</v>
      </c>
      <c r="AA1151" s="3">
        <v>13</v>
      </c>
      <c r="AB1151" s="3"/>
      <c r="AC1151" s="3">
        <v>13471</v>
      </c>
      <c r="AD1151" s="3">
        <v>11451</v>
      </c>
      <c r="AE1151" s="26">
        <v>8595</v>
      </c>
      <c r="AH1151" s="24">
        <f t="shared" si="38"/>
        <v>3.0148713235873475E-8</v>
      </c>
      <c r="AI1151" s="24"/>
      <c r="AJ1151" s="24"/>
      <c r="AK1151" s="24">
        <f t="shared" si="39"/>
        <v>1.5125072716695752E-3</v>
      </c>
    </row>
    <row r="1152" spans="23:37" ht="15" customHeight="1" x14ac:dyDescent="0.25">
      <c r="W1152" s="33" t="s">
        <v>2487</v>
      </c>
      <c r="X1152" s="30" t="s">
        <v>2488</v>
      </c>
      <c r="Y1152" s="4">
        <v>41</v>
      </c>
      <c r="Z1152" s="4">
        <v>78</v>
      </c>
      <c r="AA1152" s="4">
        <v>13</v>
      </c>
      <c r="AB1152" s="4"/>
      <c r="AC1152" s="4">
        <v>23348</v>
      </c>
      <c r="AD1152" s="4">
        <v>31985</v>
      </c>
      <c r="AE1152" s="18">
        <v>30237</v>
      </c>
      <c r="AH1152" s="24">
        <f t="shared" si="38"/>
        <v>3.0148713235873475E-8</v>
      </c>
      <c r="AI1152" s="24"/>
      <c r="AJ1152" s="24"/>
      <c r="AK1152" s="24">
        <f t="shared" si="39"/>
        <v>4.2993683235770746E-4</v>
      </c>
    </row>
    <row r="1153" spans="23:37" ht="15" customHeight="1" x14ac:dyDescent="0.25">
      <c r="W1153" s="34" t="s">
        <v>2489</v>
      </c>
      <c r="X1153" s="31" t="s">
        <v>2490</v>
      </c>
      <c r="Y1153" s="3">
        <v>28</v>
      </c>
      <c r="Z1153" s="3">
        <v>17</v>
      </c>
      <c r="AA1153" s="3">
        <v>11</v>
      </c>
      <c r="AB1153" s="3"/>
      <c r="AC1153" s="3">
        <v>3511</v>
      </c>
      <c r="AD1153" s="3">
        <v>3542</v>
      </c>
      <c r="AE1153" s="26">
        <v>2186</v>
      </c>
      <c r="AH1153" s="24">
        <f t="shared" si="38"/>
        <v>2.551044966112371E-8</v>
      </c>
      <c r="AI1153" s="24"/>
      <c r="AJ1153" s="24"/>
      <c r="AK1153" s="24">
        <f t="shared" si="39"/>
        <v>5.0320219579139984E-3</v>
      </c>
    </row>
    <row r="1154" spans="23:37" ht="15" customHeight="1" x14ac:dyDescent="0.25">
      <c r="W1154" s="33" t="s">
        <v>2491</v>
      </c>
      <c r="X1154" s="30" t="s">
        <v>2492</v>
      </c>
      <c r="Y1154" s="4">
        <v>0</v>
      </c>
      <c r="Z1154" s="4">
        <v>71</v>
      </c>
      <c r="AA1154" s="4">
        <v>11</v>
      </c>
      <c r="AB1154" s="4"/>
      <c r="AC1154" s="4">
        <v>30608</v>
      </c>
      <c r="AD1154" s="4">
        <v>41790</v>
      </c>
      <c r="AE1154" s="18">
        <v>45573</v>
      </c>
      <c r="AH1154" s="24">
        <f t="shared" si="38"/>
        <v>2.551044966112371E-8</v>
      </c>
      <c r="AI1154" s="24"/>
      <c r="AJ1154" s="24"/>
      <c r="AK1154" s="24">
        <f t="shared" si="39"/>
        <v>2.4137098720733769E-4</v>
      </c>
    </row>
    <row r="1155" spans="23:37" ht="15" customHeight="1" x14ac:dyDescent="0.25">
      <c r="W1155" s="34" t="s">
        <v>2493</v>
      </c>
      <c r="X1155" s="31" t="s">
        <v>2494</v>
      </c>
      <c r="Y1155" s="3">
        <v>41</v>
      </c>
      <c r="Z1155" s="3">
        <v>58</v>
      </c>
      <c r="AA1155" s="3">
        <v>10</v>
      </c>
      <c r="AB1155" s="3"/>
      <c r="AC1155" s="3">
        <v>181373</v>
      </c>
      <c r="AD1155" s="3">
        <v>261187</v>
      </c>
      <c r="AE1155" s="26">
        <v>281924</v>
      </c>
      <c r="AH1155" s="24">
        <f t="shared" si="38"/>
        <v>2.3191317873748827E-8</v>
      </c>
      <c r="AI1155" s="24"/>
      <c r="AJ1155" s="24"/>
      <c r="AK1155" s="24">
        <f t="shared" si="39"/>
        <v>3.5470552347441152E-5</v>
      </c>
    </row>
    <row r="1156" spans="23:37" ht="15" customHeight="1" x14ac:dyDescent="0.25">
      <c r="W1156" s="33" t="s">
        <v>2495</v>
      </c>
      <c r="X1156" s="30" t="s">
        <v>2496</v>
      </c>
      <c r="Y1156" s="4">
        <v>3</v>
      </c>
      <c r="Z1156" s="4">
        <v>25</v>
      </c>
      <c r="AA1156" s="4">
        <v>10</v>
      </c>
      <c r="AB1156" s="4"/>
      <c r="AC1156" s="4">
        <v>190618</v>
      </c>
      <c r="AD1156" s="4">
        <v>204786</v>
      </c>
      <c r="AE1156" s="18">
        <v>147386</v>
      </c>
      <c r="AH1156" s="24">
        <f t="shared" si="38"/>
        <v>2.3191317873748827E-8</v>
      </c>
      <c r="AI1156" s="24"/>
      <c r="AJ1156" s="24"/>
      <c r="AK1156" s="24">
        <f t="shared" si="39"/>
        <v>6.7849049434817412E-5</v>
      </c>
    </row>
    <row r="1157" spans="23:37" ht="15" customHeight="1" x14ac:dyDescent="0.25">
      <c r="W1157" s="34" t="s">
        <v>2497</v>
      </c>
      <c r="X1157" s="31" t="s">
        <v>2498</v>
      </c>
      <c r="Y1157" s="3">
        <v>8</v>
      </c>
      <c r="Z1157" s="3">
        <v>15</v>
      </c>
      <c r="AA1157" s="3">
        <v>9</v>
      </c>
      <c r="AB1157" s="3"/>
      <c r="AC1157" s="3">
        <v>24618</v>
      </c>
      <c r="AD1157" s="3">
        <v>23579</v>
      </c>
      <c r="AE1157" s="26">
        <v>17232</v>
      </c>
      <c r="AH1157" s="24">
        <f t="shared" si="38"/>
        <v>2.0872186086373944E-8</v>
      </c>
      <c r="AI1157" s="24"/>
      <c r="AJ1157" s="24"/>
      <c r="AK1157" s="24">
        <f t="shared" si="39"/>
        <v>5.2228412256267412E-4</v>
      </c>
    </row>
    <row r="1158" spans="23:37" ht="15" customHeight="1" x14ac:dyDescent="0.25">
      <c r="W1158" s="33" t="s">
        <v>2499</v>
      </c>
      <c r="X1158" s="30" t="s">
        <v>2500</v>
      </c>
      <c r="Y1158" s="4">
        <v>20</v>
      </c>
      <c r="Z1158" s="4">
        <v>19</v>
      </c>
      <c r="AA1158" s="4">
        <v>9</v>
      </c>
      <c r="AB1158" s="4"/>
      <c r="AC1158" s="4">
        <v>1082</v>
      </c>
      <c r="AD1158" s="4">
        <v>1906</v>
      </c>
      <c r="AE1158" s="18">
        <v>1308</v>
      </c>
      <c r="AH1158" s="24">
        <f t="shared" ref="AH1158:AH1221" si="40">+AA1158/$AA$4</f>
        <v>2.0872186086373944E-8</v>
      </c>
      <c r="AI1158" s="24"/>
      <c r="AJ1158" s="24"/>
      <c r="AK1158" s="24">
        <f t="shared" ref="AK1158:AK1221" si="41">+AA1158/AE1158</f>
        <v>6.8807339449541288E-3</v>
      </c>
    </row>
    <row r="1159" spans="23:37" ht="15" customHeight="1" x14ac:dyDescent="0.25">
      <c r="W1159" s="34" t="s">
        <v>2501</v>
      </c>
      <c r="X1159" s="31" t="s">
        <v>2502</v>
      </c>
      <c r="Y1159" s="3">
        <v>6</v>
      </c>
      <c r="Z1159" s="3">
        <v>6</v>
      </c>
      <c r="AA1159" s="3">
        <v>8</v>
      </c>
      <c r="AB1159" s="3"/>
      <c r="AC1159" s="3">
        <v>27141</v>
      </c>
      <c r="AD1159" s="3">
        <v>23265</v>
      </c>
      <c r="AE1159" s="26">
        <v>22165</v>
      </c>
      <c r="AH1159" s="24">
        <f t="shared" si="40"/>
        <v>1.8553054298999062E-8</v>
      </c>
      <c r="AI1159" s="24"/>
      <c r="AJ1159" s="24"/>
      <c r="AK1159" s="24">
        <f t="shared" si="41"/>
        <v>3.609293931874577E-4</v>
      </c>
    </row>
    <row r="1160" spans="23:37" ht="15" customHeight="1" x14ac:dyDescent="0.25">
      <c r="W1160" s="33" t="s">
        <v>2503</v>
      </c>
      <c r="X1160" s="30" t="s">
        <v>2504</v>
      </c>
      <c r="Y1160" s="4">
        <v>12</v>
      </c>
      <c r="Z1160" s="4">
        <v>39</v>
      </c>
      <c r="AA1160" s="4">
        <v>8</v>
      </c>
      <c r="AB1160" s="4"/>
      <c r="AC1160" s="4">
        <v>2509</v>
      </c>
      <c r="AD1160" s="4">
        <v>2248</v>
      </c>
      <c r="AE1160" s="18">
        <v>2428</v>
      </c>
      <c r="AH1160" s="24">
        <f t="shared" si="40"/>
        <v>1.8553054298999062E-8</v>
      </c>
      <c r="AI1160" s="24"/>
      <c r="AJ1160" s="24"/>
      <c r="AK1160" s="24">
        <f t="shared" si="41"/>
        <v>3.2948929159802307E-3</v>
      </c>
    </row>
    <row r="1161" spans="23:37" ht="15" customHeight="1" x14ac:dyDescent="0.25">
      <c r="W1161" s="34" t="s">
        <v>2505</v>
      </c>
      <c r="X1161" s="31" t="s">
        <v>2506</v>
      </c>
      <c r="Y1161" s="3">
        <v>13</v>
      </c>
      <c r="Z1161" s="3">
        <v>8</v>
      </c>
      <c r="AA1161" s="3">
        <v>8</v>
      </c>
      <c r="AB1161" s="3"/>
      <c r="AC1161" s="3">
        <v>2462</v>
      </c>
      <c r="AD1161" s="3">
        <v>1826</v>
      </c>
      <c r="AE1161" s="26">
        <v>1450</v>
      </c>
      <c r="AH1161" s="24">
        <f t="shared" si="40"/>
        <v>1.8553054298999062E-8</v>
      </c>
      <c r="AI1161" s="24"/>
      <c r="AJ1161" s="24"/>
      <c r="AK1161" s="24">
        <f t="shared" si="41"/>
        <v>5.5172413793103444E-3</v>
      </c>
    </row>
    <row r="1162" spans="23:37" ht="15" customHeight="1" x14ac:dyDescent="0.25">
      <c r="W1162" s="33" t="s">
        <v>2507</v>
      </c>
      <c r="X1162" s="30" t="s">
        <v>2508</v>
      </c>
      <c r="Y1162" s="4">
        <v>0</v>
      </c>
      <c r="Z1162" s="4">
        <v>0</v>
      </c>
      <c r="AA1162" s="4">
        <v>8</v>
      </c>
      <c r="AB1162" s="4"/>
      <c r="AC1162" s="4">
        <v>7</v>
      </c>
      <c r="AD1162" s="4">
        <v>16</v>
      </c>
      <c r="AE1162" s="18">
        <v>8</v>
      </c>
      <c r="AH1162" s="24">
        <f t="shared" si="40"/>
        <v>1.8553054298999062E-8</v>
      </c>
      <c r="AI1162" s="24"/>
      <c r="AJ1162" s="24"/>
      <c r="AK1162" s="24">
        <f t="shared" si="41"/>
        <v>1</v>
      </c>
    </row>
    <row r="1163" spans="23:37" ht="15" customHeight="1" x14ac:dyDescent="0.25">
      <c r="W1163" s="34" t="s">
        <v>2509</v>
      </c>
      <c r="X1163" s="31" t="s">
        <v>2510</v>
      </c>
      <c r="Y1163" s="3">
        <v>15</v>
      </c>
      <c r="Z1163" s="3">
        <v>37</v>
      </c>
      <c r="AA1163" s="3">
        <v>8</v>
      </c>
      <c r="AB1163" s="3"/>
      <c r="AC1163" s="3">
        <v>35313</v>
      </c>
      <c r="AD1163" s="3">
        <v>42267</v>
      </c>
      <c r="AE1163" s="26">
        <v>32014</v>
      </c>
      <c r="AH1163" s="24">
        <f t="shared" si="40"/>
        <v>1.8553054298999062E-8</v>
      </c>
      <c r="AI1163" s="24"/>
      <c r="AJ1163" s="24"/>
      <c r="AK1163" s="24">
        <f t="shared" si="41"/>
        <v>2.4989067283063659E-4</v>
      </c>
    </row>
    <row r="1164" spans="23:37" ht="15" customHeight="1" x14ac:dyDescent="0.25">
      <c r="W1164" s="33" t="s">
        <v>2511</v>
      </c>
      <c r="X1164" s="30" t="s">
        <v>2512</v>
      </c>
      <c r="Y1164" s="4">
        <v>3</v>
      </c>
      <c r="Z1164" s="4">
        <v>2</v>
      </c>
      <c r="AA1164" s="4">
        <v>8</v>
      </c>
      <c r="AB1164" s="4"/>
      <c r="AC1164" s="4">
        <v>14930</v>
      </c>
      <c r="AD1164" s="4">
        <v>9679</v>
      </c>
      <c r="AE1164" s="18">
        <v>10189</v>
      </c>
      <c r="AH1164" s="24">
        <f t="shared" si="40"/>
        <v>1.8553054298999062E-8</v>
      </c>
      <c r="AI1164" s="24"/>
      <c r="AJ1164" s="24"/>
      <c r="AK1164" s="24">
        <f t="shared" si="41"/>
        <v>7.85160467170478E-4</v>
      </c>
    </row>
    <row r="1165" spans="23:37" ht="15" customHeight="1" x14ac:dyDescent="0.25">
      <c r="W1165" s="34" t="s">
        <v>2513</v>
      </c>
      <c r="X1165" s="31" t="s">
        <v>2514</v>
      </c>
      <c r="Y1165" s="3">
        <v>73</v>
      </c>
      <c r="Z1165" s="3">
        <v>101</v>
      </c>
      <c r="AA1165" s="3">
        <v>8</v>
      </c>
      <c r="AB1165" s="3"/>
      <c r="AC1165" s="3">
        <v>18681</v>
      </c>
      <c r="AD1165" s="3">
        <v>21825</v>
      </c>
      <c r="AE1165" s="26">
        <v>16719</v>
      </c>
      <c r="AH1165" s="24">
        <f t="shared" si="40"/>
        <v>1.8553054298999062E-8</v>
      </c>
      <c r="AI1165" s="24"/>
      <c r="AJ1165" s="24"/>
      <c r="AK1165" s="24">
        <f t="shared" si="41"/>
        <v>4.7849751779412646E-4</v>
      </c>
    </row>
    <row r="1166" spans="23:37" ht="15" customHeight="1" x14ac:dyDescent="0.25">
      <c r="W1166" s="33" t="s">
        <v>2515</v>
      </c>
      <c r="X1166" s="30" t="s">
        <v>2516</v>
      </c>
      <c r="Y1166" s="4">
        <v>2</v>
      </c>
      <c r="Z1166" s="4">
        <v>1</v>
      </c>
      <c r="AA1166" s="4">
        <v>7</v>
      </c>
      <c r="AB1166" s="4"/>
      <c r="AC1166" s="4">
        <v>7902</v>
      </c>
      <c r="AD1166" s="4">
        <v>11199</v>
      </c>
      <c r="AE1166" s="18">
        <v>9378</v>
      </c>
      <c r="AH1166" s="24">
        <f t="shared" si="40"/>
        <v>1.6233922511624179E-8</v>
      </c>
      <c r="AI1166" s="24"/>
      <c r="AJ1166" s="24"/>
      <c r="AK1166" s="24">
        <f t="shared" si="41"/>
        <v>7.4642780976754103E-4</v>
      </c>
    </row>
    <row r="1167" spans="23:37" ht="15" customHeight="1" x14ac:dyDescent="0.25">
      <c r="W1167" s="34" t="s">
        <v>2517</v>
      </c>
      <c r="X1167" s="31" t="s">
        <v>2518</v>
      </c>
      <c r="Y1167" s="3">
        <v>0</v>
      </c>
      <c r="Z1167" s="3">
        <v>4</v>
      </c>
      <c r="AA1167" s="3">
        <v>7</v>
      </c>
      <c r="AB1167" s="3"/>
      <c r="AC1167" s="3">
        <v>10120</v>
      </c>
      <c r="AD1167" s="3">
        <v>10100</v>
      </c>
      <c r="AE1167" s="26">
        <v>6678</v>
      </c>
      <c r="AH1167" s="24">
        <f t="shared" si="40"/>
        <v>1.6233922511624179E-8</v>
      </c>
      <c r="AI1167" s="24"/>
      <c r="AJ1167" s="24"/>
      <c r="AK1167" s="24">
        <f t="shared" si="41"/>
        <v>1.0482180293501049E-3</v>
      </c>
    </row>
    <row r="1168" spans="23:37" ht="15" customHeight="1" x14ac:dyDescent="0.25">
      <c r="W1168" s="33" t="s">
        <v>2519</v>
      </c>
      <c r="X1168" s="30" t="s">
        <v>2520</v>
      </c>
      <c r="Y1168" s="4">
        <v>0</v>
      </c>
      <c r="Z1168" s="4">
        <v>82</v>
      </c>
      <c r="AA1168" s="4">
        <v>5</v>
      </c>
      <c r="AB1168" s="4"/>
      <c r="AC1168" s="4">
        <v>38277</v>
      </c>
      <c r="AD1168" s="4">
        <v>64651</v>
      </c>
      <c r="AE1168" s="18">
        <v>52180</v>
      </c>
      <c r="AH1168" s="24">
        <f t="shared" si="40"/>
        <v>1.1595658936874414E-8</v>
      </c>
      <c r="AI1168" s="24"/>
      <c r="AJ1168" s="24"/>
      <c r="AK1168" s="24">
        <f t="shared" si="41"/>
        <v>9.582215408202377E-5</v>
      </c>
    </row>
    <row r="1169" spans="23:37" ht="15" customHeight="1" x14ac:dyDescent="0.25">
      <c r="W1169" s="34" t="s">
        <v>2521</v>
      </c>
      <c r="X1169" s="31" t="s">
        <v>2522</v>
      </c>
      <c r="Y1169" s="3">
        <v>86</v>
      </c>
      <c r="Z1169" s="3">
        <v>43</v>
      </c>
      <c r="AA1169" s="3">
        <v>4</v>
      </c>
      <c r="AB1169" s="3"/>
      <c r="AC1169" s="3">
        <v>18069</v>
      </c>
      <c r="AD1169" s="3">
        <v>37427</v>
      </c>
      <c r="AE1169" s="26">
        <v>45438</v>
      </c>
      <c r="AH1169" s="24">
        <f t="shared" si="40"/>
        <v>9.2765271494995309E-9</v>
      </c>
      <c r="AI1169" s="24"/>
      <c r="AJ1169" s="24"/>
      <c r="AK1169" s="24">
        <f t="shared" si="41"/>
        <v>8.8032043663893654E-5</v>
      </c>
    </row>
    <row r="1170" spans="23:37" ht="15" customHeight="1" x14ac:dyDescent="0.25">
      <c r="W1170" s="33" t="s">
        <v>2523</v>
      </c>
      <c r="X1170" s="30" t="s">
        <v>2524</v>
      </c>
      <c r="Y1170" s="4">
        <v>3</v>
      </c>
      <c r="Z1170" s="4">
        <v>0</v>
      </c>
      <c r="AA1170" s="4">
        <v>4</v>
      </c>
      <c r="AB1170" s="4"/>
      <c r="AC1170" s="4">
        <v>6586</v>
      </c>
      <c r="AD1170" s="4">
        <v>5298</v>
      </c>
      <c r="AE1170" s="18">
        <v>7468</v>
      </c>
      <c r="AH1170" s="24">
        <f t="shared" si="40"/>
        <v>9.2765271494995309E-9</v>
      </c>
      <c r="AI1170" s="24"/>
      <c r="AJ1170" s="24"/>
      <c r="AK1170" s="24">
        <f t="shared" si="41"/>
        <v>5.3561863952865559E-4</v>
      </c>
    </row>
    <row r="1171" spans="23:37" ht="15" customHeight="1" x14ac:dyDescent="0.25">
      <c r="W1171" s="34" t="s">
        <v>2525</v>
      </c>
      <c r="X1171" s="31" t="s">
        <v>2526</v>
      </c>
      <c r="Y1171" s="3">
        <v>8</v>
      </c>
      <c r="Z1171" s="3">
        <v>21</v>
      </c>
      <c r="AA1171" s="3">
        <v>4</v>
      </c>
      <c r="AB1171" s="3"/>
      <c r="AC1171" s="3">
        <v>73323</v>
      </c>
      <c r="AD1171" s="3">
        <v>107256</v>
      </c>
      <c r="AE1171" s="26">
        <v>94911</v>
      </c>
      <c r="AH1171" s="24">
        <f t="shared" si="40"/>
        <v>9.2765271494995309E-9</v>
      </c>
      <c r="AI1171" s="24"/>
      <c r="AJ1171" s="24"/>
      <c r="AK1171" s="24">
        <f t="shared" si="41"/>
        <v>4.2144746130585493E-5</v>
      </c>
    </row>
    <row r="1172" spans="23:37" ht="15" customHeight="1" x14ac:dyDescent="0.25">
      <c r="W1172" s="33" t="s">
        <v>2527</v>
      </c>
      <c r="X1172" s="30" t="s">
        <v>2528</v>
      </c>
      <c r="Y1172" s="4">
        <v>0</v>
      </c>
      <c r="Z1172" s="4">
        <v>0</v>
      </c>
      <c r="AA1172" s="4">
        <v>4</v>
      </c>
      <c r="AB1172" s="4"/>
      <c r="AC1172" s="4">
        <v>199122</v>
      </c>
      <c r="AD1172" s="4">
        <v>197209</v>
      </c>
      <c r="AE1172" s="18">
        <v>169120</v>
      </c>
      <c r="AH1172" s="24">
        <f t="shared" si="40"/>
        <v>9.2765271494995309E-9</v>
      </c>
      <c r="AI1172" s="24"/>
      <c r="AJ1172" s="24"/>
      <c r="AK1172" s="24">
        <f t="shared" si="41"/>
        <v>2.3651844843897824E-5</v>
      </c>
    </row>
    <row r="1173" spans="23:37" ht="15" customHeight="1" x14ac:dyDescent="0.25">
      <c r="W1173" s="34" t="s">
        <v>2529</v>
      </c>
      <c r="X1173" s="31" t="s">
        <v>2530</v>
      </c>
      <c r="Y1173" s="3">
        <v>0</v>
      </c>
      <c r="Z1173" s="3">
        <v>6</v>
      </c>
      <c r="AA1173" s="3">
        <v>3</v>
      </c>
      <c r="AB1173" s="3"/>
      <c r="AC1173" s="3">
        <v>623</v>
      </c>
      <c r="AD1173" s="3">
        <v>699</v>
      </c>
      <c r="AE1173" s="26">
        <v>203</v>
      </c>
      <c r="AH1173" s="24">
        <f t="shared" si="40"/>
        <v>6.9573953621246481E-9</v>
      </c>
      <c r="AI1173" s="24"/>
      <c r="AJ1173" s="24"/>
      <c r="AK1173" s="24">
        <f t="shared" si="41"/>
        <v>1.4778325123152709E-2</v>
      </c>
    </row>
    <row r="1174" spans="23:37" ht="15" customHeight="1" x14ac:dyDescent="0.25">
      <c r="W1174" s="33" t="s">
        <v>2531</v>
      </c>
      <c r="X1174" s="30" t="s">
        <v>2532</v>
      </c>
      <c r="Y1174" s="4">
        <v>1</v>
      </c>
      <c r="Z1174" s="4">
        <v>0</v>
      </c>
      <c r="AA1174" s="4">
        <v>3</v>
      </c>
      <c r="AB1174" s="4"/>
      <c r="AC1174" s="4">
        <v>3048</v>
      </c>
      <c r="AD1174" s="4">
        <v>2187</v>
      </c>
      <c r="AE1174" s="18">
        <v>1797</v>
      </c>
      <c r="AH1174" s="24">
        <f t="shared" si="40"/>
        <v>6.9573953621246481E-9</v>
      </c>
      <c r="AI1174" s="24"/>
      <c r="AJ1174" s="24"/>
      <c r="AK1174" s="24">
        <f t="shared" si="41"/>
        <v>1.6694490818030051E-3</v>
      </c>
    </row>
    <row r="1175" spans="23:37" ht="15" customHeight="1" x14ac:dyDescent="0.25">
      <c r="W1175" s="34" t="s">
        <v>2533</v>
      </c>
      <c r="X1175" s="31" t="s">
        <v>2534</v>
      </c>
      <c r="Y1175" s="3">
        <v>12</v>
      </c>
      <c r="Z1175" s="3">
        <v>2</v>
      </c>
      <c r="AA1175" s="3">
        <v>3</v>
      </c>
      <c r="AB1175" s="3"/>
      <c r="AC1175" s="3">
        <v>4775</v>
      </c>
      <c r="AD1175" s="3">
        <v>4038</v>
      </c>
      <c r="AE1175" s="26">
        <v>2541</v>
      </c>
      <c r="AH1175" s="24">
        <f t="shared" si="40"/>
        <v>6.9573953621246481E-9</v>
      </c>
      <c r="AI1175" s="24"/>
      <c r="AJ1175" s="24"/>
      <c r="AK1175" s="24">
        <f t="shared" si="41"/>
        <v>1.1806375442739079E-3</v>
      </c>
    </row>
    <row r="1176" spans="23:37" ht="15" customHeight="1" x14ac:dyDescent="0.25">
      <c r="W1176" s="33" t="s">
        <v>2535</v>
      </c>
      <c r="X1176" s="30" t="s">
        <v>2536</v>
      </c>
      <c r="Y1176" s="4">
        <v>13</v>
      </c>
      <c r="Z1176" s="4">
        <v>0</v>
      </c>
      <c r="AA1176" s="4">
        <v>3</v>
      </c>
      <c r="AB1176" s="4"/>
      <c r="AC1176" s="4">
        <v>8497</v>
      </c>
      <c r="AD1176" s="4">
        <v>23670</v>
      </c>
      <c r="AE1176" s="18">
        <v>26620</v>
      </c>
      <c r="AH1176" s="24">
        <f t="shared" si="40"/>
        <v>6.9573953621246481E-9</v>
      </c>
      <c r="AI1176" s="24"/>
      <c r="AJ1176" s="24"/>
      <c r="AK1176" s="24">
        <f t="shared" si="41"/>
        <v>1.1269722013523667E-4</v>
      </c>
    </row>
    <row r="1177" spans="23:37" ht="15" customHeight="1" x14ac:dyDescent="0.25">
      <c r="W1177" s="34" t="s">
        <v>2537</v>
      </c>
      <c r="X1177" s="31" t="s">
        <v>2538</v>
      </c>
      <c r="Y1177" s="3">
        <v>2</v>
      </c>
      <c r="Z1177" s="3">
        <v>2</v>
      </c>
      <c r="AA1177" s="3">
        <v>2</v>
      </c>
      <c r="AB1177" s="3"/>
      <c r="AC1177" s="3">
        <v>1254</v>
      </c>
      <c r="AD1177" s="3">
        <v>1903</v>
      </c>
      <c r="AE1177" s="26">
        <v>1307</v>
      </c>
      <c r="AH1177" s="24">
        <f t="shared" si="40"/>
        <v>4.6382635747497654E-9</v>
      </c>
      <c r="AI1177" s="24"/>
      <c r="AJ1177" s="24"/>
      <c r="AK1177" s="24">
        <f t="shared" si="41"/>
        <v>1.530221882172915E-3</v>
      </c>
    </row>
    <row r="1178" spans="23:37" ht="15" customHeight="1" x14ac:dyDescent="0.25">
      <c r="W1178" s="33" t="s">
        <v>2539</v>
      </c>
      <c r="X1178" s="30" t="s">
        <v>2540</v>
      </c>
      <c r="Y1178" s="4">
        <v>0</v>
      </c>
      <c r="Z1178" s="4">
        <v>0</v>
      </c>
      <c r="AA1178" s="4">
        <v>2</v>
      </c>
      <c r="AB1178" s="4"/>
      <c r="AC1178" s="4">
        <v>8910</v>
      </c>
      <c r="AD1178" s="4">
        <v>9550</v>
      </c>
      <c r="AE1178" s="18">
        <v>7830</v>
      </c>
      <c r="AH1178" s="24">
        <f t="shared" si="40"/>
        <v>4.6382635747497654E-9</v>
      </c>
      <c r="AI1178" s="24"/>
      <c r="AJ1178" s="24"/>
      <c r="AK1178" s="24">
        <f t="shared" si="41"/>
        <v>2.5542784163473821E-4</v>
      </c>
    </row>
    <row r="1179" spans="23:37" ht="15" customHeight="1" x14ac:dyDescent="0.25">
      <c r="W1179" s="34" t="s">
        <v>2541</v>
      </c>
      <c r="X1179" s="31" t="s">
        <v>2542</v>
      </c>
      <c r="Y1179" s="3">
        <v>2</v>
      </c>
      <c r="Z1179" s="3">
        <v>1</v>
      </c>
      <c r="AA1179" s="3">
        <v>1</v>
      </c>
      <c r="AB1179" s="3"/>
      <c r="AC1179" s="3">
        <v>859</v>
      </c>
      <c r="AD1179" s="3">
        <v>1437</v>
      </c>
      <c r="AE1179" s="26">
        <v>1199</v>
      </c>
      <c r="AH1179" s="24">
        <f t="shared" si="40"/>
        <v>2.3191317873748827E-9</v>
      </c>
      <c r="AI1179" s="24"/>
      <c r="AJ1179" s="24"/>
      <c r="AK1179" s="24">
        <f t="shared" si="41"/>
        <v>8.3402835696413675E-4</v>
      </c>
    </row>
    <row r="1180" spans="23:37" ht="15" customHeight="1" x14ac:dyDescent="0.25">
      <c r="W1180" s="33" t="s">
        <v>2543</v>
      </c>
      <c r="X1180" s="30" t="s">
        <v>2544</v>
      </c>
      <c r="Y1180" s="4">
        <v>6</v>
      </c>
      <c r="Z1180" s="4">
        <v>0</v>
      </c>
      <c r="AA1180" s="4">
        <v>0</v>
      </c>
      <c r="AB1180" s="4"/>
      <c r="AC1180" s="4">
        <v>4101</v>
      </c>
      <c r="AD1180" s="4">
        <v>6394</v>
      </c>
      <c r="AE1180" s="18">
        <v>3893</v>
      </c>
      <c r="AH1180" s="24">
        <f t="shared" si="40"/>
        <v>0</v>
      </c>
      <c r="AI1180" s="24"/>
      <c r="AJ1180" s="24"/>
      <c r="AK1180" s="24">
        <f t="shared" si="41"/>
        <v>0</v>
      </c>
    </row>
    <row r="1181" spans="23:37" ht="15" customHeight="1" x14ac:dyDescent="0.25">
      <c r="W1181" s="34" t="s">
        <v>2545</v>
      </c>
      <c r="X1181" s="31" t="s">
        <v>2546</v>
      </c>
      <c r="Y1181" s="3">
        <v>0</v>
      </c>
      <c r="Z1181" s="3">
        <v>0</v>
      </c>
      <c r="AA1181" s="3">
        <v>0</v>
      </c>
      <c r="AB1181" s="3"/>
      <c r="AC1181" s="3">
        <v>419</v>
      </c>
      <c r="AD1181" s="3">
        <v>600</v>
      </c>
      <c r="AE1181" s="26">
        <v>658</v>
      </c>
      <c r="AH1181" s="24">
        <f t="shared" si="40"/>
        <v>0</v>
      </c>
      <c r="AI1181" s="24"/>
      <c r="AJ1181" s="24"/>
      <c r="AK1181" s="24">
        <f t="shared" si="41"/>
        <v>0</v>
      </c>
    </row>
    <row r="1182" spans="23:37" ht="15" customHeight="1" x14ac:dyDescent="0.25">
      <c r="W1182" s="33" t="s">
        <v>2547</v>
      </c>
      <c r="X1182" s="30" t="s">
        <v>2548</v>
      </c>
      <c r="Y1182" s="4">
        <v>1</v>
      </c>
      <c r="Z1182" s="4">
        <v>0</v>
      </c>
      <c r="AA1182" s="4">
        <v>0</v>
      </c>
      <c r="AB1182" s="4"/>
      <c r="AC1182" s="4">
        <v>6565</v>
      </c>
      <c r="AD1182" s="4">
        <v>7299</v>
      </c>
      <c r="AE1182" s="18">
        <v>8083</v>
      </c>
      <c r="AH1182" s="24">
        <f t="shared" si="40"/>
        <v>0</v>
      </c>
      <c r="AI1182" s="24"/>
      <c r="AJ1182" s="24"/>
      <c r="AK1182" s="24">
        <f t="shared" si="41"/>
        <v>0</v>
      </c>
    </row>
    <row r="1183" spans="23:37" ht="15" customHeight="1" x14ac:dyDescent="0.25">
      <c r="W1183" s="34" t="s">
        <v>2549</v>
      </c>
      <c r="X1183" s="31" t="s">
        <v>2550</v>
      </c>
      <c r="Y1183" s="3">
        <v>8</v>
      </c>
      <c r="Z1183" s="3">
        <v>170</v>
      </c>
      <c r="AA1183" s="3">
        <v>0</v>
      </c>
      <c r="AB1183" s="3"/>
      <c r="AC1183" s="3">
        <v>5417</v>
      </c>
      <c r="AD1183" s="3">
        <v>8453</v>
      </c>
      <c r="AE1183" s="26">
        <v>4716</v>
      </c>
      <c r="AH1183" s="24">
        <f t="shared" si="40"/>
        <v>0</v>
      </c>
      <c r="AI1183" s="24"/>
      <c r="AJ1183" s="24"/>
      <c r="AK1183" s="24">
        <f t="shared" si="41"/>
        <v>0</v>
      </c>
    </row>
    <row r="1184" spans="23:37" ht="15" customHeight="1" x14ac:dyDescent="0.25">
      <c r="W1184" s="33" t="s">
        <v>2551</v>
      </c>
      <c r="X1184" s="30" t="s">
        <v>2552</v>
      </c>
      <c r="Y1184" s="4">
        <v>4</v>
      </c>
      <c r="Z1184" s="4">
        <v>0</v>
      </c>
      <c r="AA1184" s="4">
        <v>0</v>
      </c>
      <c r="AB1184" s="4"/>
      <c r="AC1184" s="4">
        <v>24681</v>
      </c>
      <c r="AD1184" s="4">
        <v>25044</v>
      </c>
      <c r="AE1184" s="18">
        <v>25123</v>
      </c>
      <c r="AH1184" s="24">
        <f t="shared" si="40"/>
        <v>0</v>
      </c>
      <c r="AI1184" s="24"/>
      <c r="AJ1184" s="24"/>
      <c r="AK1184" s="24">
        <f t="shared" si="41"/>
        <v>0</v>
      </c>
    </row>
    <row r="1185" spans="23:37" ht="15" customHeight="1" x14ac:dyDescent="0.25">
      <c r="W1185" s="34" t="s">
        <v>2553</v>
      </c>
      <c r="X1185" s="31" t="s">
        <v>2554</v>
      </c>
      <c r="Y1185" s="3">
        <v>4</v>
      </c>
      <c r="Z1185" s="3">
        <v>0</v>
      </c>
      <c r="AA1185" s="3">
        <v>0</v>
      </c>
      <c r="AB1185" s="3"/>
      <c r="AC1185" s="3">
        <v>10575</v>
      </c>
      <c r="AD1185" s="3">
        <v>8719</v>
      </c>
      <c r="AE1185" s="26">
        <v>4308</v>
      </c>
      <c r="AH1185" s="24">
        <f t="shared" si="40"/>
        <v>0</v>
      </c>
      <c r="AI1185" s="24"/>
      <c r="AJ1185" s="24"/>
      <c r="AK1185" s="24">
        <f t="shared" si="41"/>
        <v>0</v>
      </c>
    </row>
    <row r="1186" spans="23:37" ht="15" customHeight="1" x14ac:dyDescent="0.25">
      <c r="W1186" s="33" t="s">
        <v>2555</v>
      </c>
      <c r="X1186" s="30" t="s">
        <v>2556</v>
      </c>
      <c r="Y1186" s="4">
        <v>0</v>
      </c>
      <c r="Z1186" s="4">
        <v>0</v>
      </c>
      <c r="AA1186" s="4">
        <v>0</v>
      </c>
      <c r="AB1186" s="4"/>
      <c r="AC1186" s="4">
        <v>1741</v>
      </c>
      <c r="AD1186" s="4">
        <v>1944</v>
      </c>
      <c r="AE1186" s="18">
        <v>1721</v>
      </c>
      <c r="AH1186" s="24">
        <f t="shared" si="40"/>
        <v>0</v>
      </c>
      <c r="AI1186" s="24"/>
      <c r="AJ1186" s="24"/>
      <c r="AK1186" s="24">
        <f t="shared" si="41"/>
        <v>0</v>
      </c>
    </row>
    <row r="1187" spans="23:37" ht="15" customHeight="1" x14ac:dyDescent="0.25">
      <c r="W1187" s="34" t="s">
        <v>2557</v>
      </c>
      <c r="X1187" s="31" t="s">
        <v>2558</v>
      </c>
      <c r="Y1187" s="3">
        <v>0</v>
      </c>
      <c r="Z1187" s="3">
        <v>2</v>
      </c>
      <c r="AA1187" s="3">
        <v>0</v>
      </c>
      <c r="AB1187" s="3"/>
      <c r="AC1187" s="3">
        <v>174</v>
      </c>
      <c r="AD1187" s="3">
        <v>148</v>
      </c>
      <c r="AE1187" s="26">
        <v>253</v>
      </c>
      <c r="AH1187" s="24">
        <f t="shared" si="40"/>
        <v>0</v>
      </c>
      <c r="AI1187" s="24"/>
      <c r="AJ1187" s="24"/>
      <c r="AK1187" s="24">
        <f t="shared" si="41"/>
        <v>0</v>
      </c>
    </row>
    <row r="1188" spans="23:37" ht="15" customHeight="1" x14ac:dyDescent="0.25">
      <c r="W1188" s="33" t="s">
        <v>2559</v>
      </c>
      <c r="X1188" s="30" t="s">
        <v>2560</v>
      </c>
      <c r="Y1188" s="4">
        <v>0</v>
      </c>
      <c r="Z1188" s="4">
        <v>0</v>
      </c>
      <c r="AA1188" s="4">
        <v>0</v>
      </c>
      <c r="AB1188" s="4"/>
      <c r="AC1188" s="4">
        <v>2376</v>
      </c>
      <c r="AD1188" s="4">
        <v>3233</v>
      </c>
      <c r="AE1188" s="18">
        <v>2664</v>
      </c>
      <c r="AH1188" s="24">
        <f t="shared" si="40"/>
        <v>0</v>
      </c>
      <c r="AI1188" s="24"/>
      <c r="AJ1188" s="24"/>
      <c r="AK1188" s="24">
        <f t="shared" si="41"/>
        <v>0</v>
      </c>
    </row>
    <row r="1189" spans="23:37" ht="15" customHeight="1" x14ac:dyDescent="0.25">
      <c r="W1189" s="34" t="s">
        <v>2561</v>
      </c>
      <c r="X1189" s="31" t="s">
        <v>2562</v>
      </c>
      <c r="Y1189" s="3">
        <v>0</v>
      </c>
      <c r="Z1189" s="3">
        <v>0</v>
      </c>
      <c r="AA1189" s="3">
        <v>0</v>
      </c>
      <c r="AB1189" s="3"/>
      <c r="AC1189" s="3">
        <v>40</v>
      </c>
      <c r="AD1189" s="3">
        <v>35</v>
      </c>
      <c r="AE1189" s="26">
        <v>17</v>
      </c>
      <c r="AH1189" s="24">
        <f t="shared" si="40"/>
        <v>0</v>
      </c>
      <c r="AI1189" s="24"/>
      <c r="AJ1189" s="24"/>
      <c r="AK1189" s="24">
        <f t="shared" si="41"/>
        <v>0</v>
      </c>
    </row>
    <row r="1190" spans="23:37" ht="15" customHeight="1" x14ac:dyDescent="0.25">
      <c r="W1190" s="33" t="s">
        <v>2563</v>
      </c>
      <c r="X1190" s="30" t="s">
        <v>2564</v>
      </c>
      <c r="Y1190" s="4">
        <v>13</v>
      </c>
      <c r="Z1190" s="4">
        <v>25</v>
      </c>
      <c r="AA1190" s="4">
        <v>0</v>
      </c>
      <c r="AB1190" s="4"/>
      <c r="AC1190" s="4">
        <v>1624</v>
      </c>
      <c r="AD1190" s="4">
        <v>1706</v>
      </c>
      <c r="AE1190" s="18">
        <v>2122</v>
      </c>
      <c r="AH1190" s="24">
        <f t="shared" si="40"/>
        <v>0</v>
      </c>
      <c r="AI1190" s="24"/>
      <c r="AJ1190" s="24"/>
      <c r="AK1190" s="24">
        <f t="shared" si="41"/>
        <v>0</v>
      </c>
    </row>
    <row r="1191" spans="23:37" ht="15" customHeight="1" x14ac:dyDescent="0.25">
      <c r="W1191" s="34" t="s">
        <v>2565</v>
      </c>
      <c r="X1191" s="31" t="s">
        <v>2566</v>
      </c>
      <c r="Y1191" s="3">
        <v>12</v>
      </c>
      <c r="Z1191" s="3">
        <v>0</v>
      </c>
      <c r="AA1191" s="3">
        <v>0</v>
      </c>
      <c r="AB1191" s="3"/>
      <c r="AC1191" s="3">
        <v>49756</v>
      </c>
      <c r="AD1191" s="3">
        <v>68906</v>
      </c>
      <c r="AE1191" s="26">
        <v>59558</v>
      </c>
      <c r="AH1191" s="24">
        <f t="shared" si="40"/>
        <v>0</v>
      </c>
      <c r="AI1191" s="24"/>
      <c r="AJ1191" s="24"/>
      <c r="AK1191" s="24">
        <f t="shared" si="41"/>
        <v>0</v>
      </c>
    </row>
    <row r="1192" spans="23:37" ht="15" customHeight="1" x14ac:dyDescent="0.25">
      <c r="W1192" s="33" t="s">
        <v>2567</v>
      </c>
      <c r="X1192" s="30" t="s">
        <v>2568</v>
      </c>
      <c r="Y1192" s="4">
        <v>0</v>
      </c>
      <c r="Z1192" s="4">
        <v>0</v>
      </c>
      <c r="AA1192" s="4">
        <v>0</v>
      </c>
      <c r="AB1192" s="4"/>
      <c r="AC1192" s="4">
        <v>189</v>
      </c>
      <c r="AD1192" s="4">
        <v>159</v>
      </c>
      <c r="AE1192" s="18">
        <v>155</v>
      </c>
      <c r="AH1192" s="24">
        <f t="shared" si="40"/>
        <v>0</v>
      </c>
      <c r="AI1192" s="24"/>
      <c r="AJ1192" s="24"/>
      <c r="AK1192" s="24">
        <f t="shared" si="41"/>
        <v>0</v>
      </c>
    </row>
    <row r="1193" spans="23:37" ht="15" customHeight="1" x14ac:dyDescent="0.25">
      <c r="W1193" s="34" t="s">
        <v>2569</v>
      </c>
      <c r="X1193" s="31" t="s">
        <v>2570</v>
      </c>
      <c r="Y1193" s="3">
        <v>0</v>
      </c>
      <c r="Z1193" s="3">
        <v>0</v>
      </c>
      <c r="AA1193" s="3">
        <v>0</v>
      </c>
      <c r="AB1193" s="3"/>
      <c r="AC1193" s="3">
        <v>1127</v>
      </c>
      <c r="AD1193" s="3">
        <v>683</v>
      </c>
      <c r="AE1193" s="26">
        <v>198</v>
      </c>
      <c r="AH1193" s="24">
        <f t="shared" si="40"/>
        <v>0</v>
      </c>
      <c r="AI1193" s="24"/>
      <c r="AJ1193" s="24"/>
      <c r="AK1193" s="24">
        <f t="shared" si="41"/>
        <v>0</v>
      </c>
    </row>
    <row r="1194" spans="23:37" ht="15" customHeight="1" x14ac:dyDescent="0.25">
      <c r="W1194" s="33" t="s">
        <v>2571</v>
      </c>
      <c r="X1194" s="30" t="s">
        <v>2572</v>
      </c>
      <c r="Y1194" s="4">
        <v>0</v>
      </c>
      <c r="Z1194" s="4">
        <v>0</v>
      </c>
      <c r="AA1194" s="4">
        <v>0</v>
      </c>
      <c r="AB1194" s="4"/>
      <c r="AC1194" s="4">
        <v>0</v>
      </c>
      <c r="AD1194" s="4">
        <v>961</v>
      </c>
      <c r="AE1194" s="18">
        <v>2530</v>
      </c>
      <c r="AH1194" s="24">
        <f t="shared" si="40"/>
        <v>0</v>
      </c>
      <c r="AI1194" s="24"/>
      <c r="AJ1194" s="24"/>
      <c r="AK1194" s="24">
        <f t="shared" si="41"/>
        <v>0</v>
      </c>
    </row>
    <row r="1195" spans="23:37" ht="15" customHeight="1" x14ac:dyDescent="0.25">
      <c r="W1195" s="34" t="s">
        <v>2573</v>
      </c>
      <c r="X1195" s="31" t="s">
        <v>2574</v>
      </c>
      <c r="Y1195" s="3">
        <v>4</v>
      </c>
      <c r="Z1195" s="3">
        <v>0</v>
      </c>
      <c r="AA1195" s="3">
        <v>0</v>
      </c>
      <c r="AB1195" s="3"/>
      <c r="AC1195" s="3">
        <v>14800</v>
      </c>
      <c r="AD1195" s="3">
        <v>21249</v>
      </c>
      <c r="AE1195" s="26">
        <v>19543</v>
      </c>
      <c r="AH1195" s="24">
        <f t="shared" si="40"/>
        <v>0</v>
      </c>
      <c r="AI1195" s="24"/>
      <c r="AJ1195" s="24"/>
      <c r="AK1195" s="24">
        <f t="shared" si="41"/>
        <v>0</v>
      </c>
    </row>
    <row r="1196" spans="23:37" ht="15" customHeight="1" x14ac:dyDescent="0.25">
      <c r="W1196" s="33" t="s">
        <v>2575</v>
      </c>
      <c r="X1196" s="30" t="s">
        <v>2576</v>
      </c>
      <c r="Y1196" s="4">
        <v>0</v>
      </c>
      <c r="Z1196" s="4">
        <v>119</v>
      </c>
      <c r="AA1196" s="4">
        <v>0</v>
      </c>
      <c r="AB1196" s="4"/>
      <c r="AC1196" s="4">
        <v>61536</v>
      </c>
      <c r="AD1196" s="4">
        <v>55103</v>
      </c>
      <c r="AE1196" s="18">
        <v>36740</v>
      </c>
      <c r="AH1196" s="24">
        <f t="shared" si="40"/>
        <v>0</v>
      </c>
      <c r="AI1196" s="24"/>
      <c r="AJ1196" s="24"/>
      <c r="AK1196" s="24">
        <f t="shared" si="41"/>
        <v>0</v>
      </c>
    </row>
    <row r="1197" spans="23:37" ht="15" customHeight="1" x14ac:dyDescent="0.25">
      <c r="W1197" s="34" t="s">
        <v>2577</v>
      </c>
      <c r="X1197" s="31" t="s">
        <v>2578</v>
      </c>
      <c r="Y1197" s="3">
        <v>120</v>
      </c>
      <c r="Z1197" s="3">
        <v>0</v>
      </c>
      <c r="AA1197" s="3">
        <v>0</v>
      </c>
      <c r="AB1197" s="3"/>
      <c r="AC1197" s="3">
        <v>27489</v>
      </c>
      <c r="AD1197" s="3">
        <v>37583</v>
      </c>
      <c r="AE1197" s="26">
        <v>24791</v>
      </c>
      <c r="AH1197" s="24">
        <f t="shared" si="40"/>
        <v>0</v>
      </c>
      <c r="AI1197" s="24"/>
      <c r="AJ1197" s="24"/>
      <c r="AK1197" s="24">
        <f t="shared" si="41"/>
        <v>0</v>
      </c>
    </row>
    <row r="1198" spans="23:37" ht="15" customHeight="1" x14ac:dyDescent="0.25">
      <c r="W1198" s="33" t="s">
        <v>2579</v>
      </c>
      <c r="X1198" s="30" t="s">
        <v>2580</v>
      </c>
      <c r="Y1198" s="4">
        <v>1</v>
      </c>
      <c r="Z1198" s="4">
        <v>37</v>
      </c>
      <c r="AA1198" s="4">
        <v>0</v>
      </c>
      <c r="AB1198" s="4"/>
      <c r="AC1198" s="4">
        <v>6313</v>
      </c>
      <c r="AD1198" s="4">
        <v>10931</v>
      </c>
      <c r="AE1198" s="18">
        <v>8912</v>
      </c>
      <c r="AH1198" s="24">
        <f t="shared" si="40"/>
        <v>0</v>
      </c>
      <c r="AI1198" s="24"/>
      <c r="AJ1198" s="24"/>
      <c r="AK1198" s="24">
        <f t="shared" si="41"/>
        <v>0</v>
      </c>
    </row>
    <row r="1199" spans="23:37" ht="15" customHeight="1" x14ac:dyDescent="0.25">
      <c r="W1199" s="34" t="s">
        <v>2581</v>
      </c>
      <c r="X1199" s="31" t="s">
        <v>2339</v>
      </c>
      <c r="Y1199" s="3">
        <v>6</v>
      </c>
      <c r="Z1199" s="3">
        <v>10</v>
      </c>
      <c r="AA1199" s="3">
        <v>0</v>
      </c>
      <c r="AB1199" s="3"/>
      <c r="AC1199" s="3">
        <v>24856</v>
      </c>
      <c r="AD1199" s="3">
        <v>34449</v>
      </c>
      <c r="AE1199" s="26">
        <v>21510</v>
      </c>
      <c r="AH1199" s="24">
        <f t="shared" si="40"/>
        <v>0</v>
      </c>
      <c r="AI1199" s="24"/>
      <c r="AJ1199" s="24"/>
      <c r="AK1199" s="24">
        <f t="shared" si="41"/>
        <v>0</v>
      </c>
    </row>
    <row r="1200" spans="23:37" ht="15" customHeight="1" x14ac:dyDescent="0.25">
      <c r="W1200" s="33" t="s">
        <v>2582</v>
      </c>
      <c r="X1200" s="30" t="s">
        <v>2583</v>
      </c>
      <c r="Y1200" s="4">
        <v>0</v>
      </c>
      <c r="Z1200" s="4">
        <v>0</v>
      </c>
      <c r="AA1200" s="4">
        <v>0</v>
      </c>
      <c r="AB1200" s="4"/>
      <c r="AC1200" s="4">
        <v>4029</v>
      </c>
      <c r="AD1200" s="4">
        <v>4367</v>
      </c>
      <c r="AE1200" s="18">
        <v>3221</v>
      </c>
      <c r="AH1200" s="24">
        <f t="shared" si="40"/>
        <v>0</v>
      </c>
      <c r="AI1200" s="24"/>
      <c r="AJ1200" s="24"/>
      <c r="AK1200" s="24">
        <f t="shared" si="41"/>
        <v>0</v>
      </c>
    </row>
    <row r="1201" spans="23:37" ht="15" customHeight="1" x14ac:dyDescent="0.25">
      <c r="W1201" s="34" t="s">
        <v>2584</v>
      </c>
      <c r="X1201" s="31" t="s">
        <v>2585</v>
      </c>
      <c r="Y1201" s="3">
        <v>0</v>
      </c>
      <c r="Z1201" s="3">
        <v>0</v>
      </c>
      <c r="AA1201" s="3">
        <v>0</v>
      </c>
      <c r="AB1201" s="3"/>
      <c r="AC1201" s="3">
        <v>1871</v>
      </c>
      <c r="AD1201" s="3">
        <v>4804</v>
      </c>
      <c r="AE1201" s="26">
        <v>1186</v>
      </c>
      <c r="AH1201" s="24">
        <f t="shared" si="40"/>
        <v>0</v>
      </c>
      <c r="AI1201" s="24"/>
      <c r="AJ1201" s="24"/>
      <c r="AK1201" s="24">
        <f t="shared" si="41"/>
        <v>0</v>
      </c>
    </row>
    <row r="1202" spans="23:37" ht="15" customHeight="1" x14ac:dyDescent="0.25">
      <c r="W1202" s="33" t="s">
        <v>2586</v>
      </c>
      <c r="X1202" s="30" t="s">
        <v>2587</v>
      </c>
      <c r="Y1202" s="4">
        <v>1355</v>
      </c>
      <c r="Z1202" s="4">
        <v>4065</v>
      </c>
      <c r="AA1202" s="4">
        <v>0</v>
      </c>
      <c r="AB1202" s="4"/>
      <c r="AC1202" s="4">
        <v>12655</v>
      </c>
      <c r="AD1202" s="4">
        <v>14326</v>
      </c>
      <c r="AE1202" s="18">
        <v>12067</v>
      </c>
      <c r="AH1202" s="24">
        <f t="shared" si="40"/>
        <v>0</v>
      </c>
      <c r="AI1202" s="24"/>
      <c r="AJ1202" s="24"/>
      <c r="AK1202" s="24">
        <f t="shared" si="41"/>
        <v>0</v>
      </c>
    </row>
    <row r="1203" spans="23:37" ht="15" customHeight="1" x14ac:dyDescent="0.25">
      <c r="W1203" s="34" t="s">
        <v>2588</v>
      </c>
      <c r="X1203" s="31" t="s">
        <v>2589</v>
      </c>
      <c r="Y1203" s="3">
        <v>17</v>
      </c>
      <c r="Z1203" s="3">
        <v>0</v>
      </c>
      <c r="AA1203" s="3">
        <v>0</v>
      </c>
      <c r="AB1203" s="3"/>
      <c r="AC1203" s="3">
        <v>44355</v>
      </c>
      <c r="AD1203" s="3">
        <v>41373</v>
      </c>
      <c r="AE1203" s="26">
        <v>36151</v>
      </c>
      <c r="AH1203" s="24">
        <f t="shared" si="40"/>
        <v>0</v>
      </c>
      <c r="AI1203" s="24"/>
      <c r="AJ1203" s="24"/>
      <c r="AK1203" s="24">
        <f t="shared" si="41"/>
        <v>0</v>
      </c>
    </row>
    <row r="1204" spans="23:37" ht="15" customHeight="1" x14ac:dyDescent="0.25">
      <c r="W1204" s="33" t="s">
        <v>2590</v>
      </c>
      <c r="X1204" s="30" t="s">
        <v>2591</v>
      </c>
      <c r="Y1204" s="4">
        <v>5</v>
      </c>
      <c r="Z1204" s="4">
        <v>0</v>
      </c>
      <c r="AA1204" s="4">
        <v>0</v>
      </c>
      <c r="AB1204" s="4"/>
      <c r="AC1204" s="4">
        <v>3014</v>
      </c>
      <c r="AD1204" s="4">
        <v>3594</v>
      </c>
      <c r="AE1204" s="18">
        <v>360</v>
      </c>
      <c r="AH1204" s="24">
        <f t="shared" si="40"/>
        <v>0</v>
      </c>
      <c r="AI1204" s="24"/>
      <c r="AJ1204" s="24"/>
      <c r="AK1204" s="24">
        <f t="shared" si="41"/>
        <v>0</v>
      </c>
    </row>
    <row r="1205" spans="23:37" ht="15" customHeight="1" x14ac:dyDescent="0.25">
      <c r="W1205" s="34" t="s">
        <v>2592</v>
      </c>
      <c r="X1205" s="31" t="s">
        <v>2593</v>
      </c>
      <c r="Y1205" s="3">
        <v>7</v>
      </c>
      <c r="Z1205" s="3">
        <v>0</v>
      </c>
      <c r="AA1205" s="3">
        <v>0</v>
      </c>
      <c r="AB1205" s="3"/>
      <c r="AC1205" s="3">
        <v>6461</v>
      </c>
      <c r="AD1205" s="3">
        <v>8209</v>
      </c>
      <c r="AE1205" s="26">
        <v>5448</v>
      </c>
      <c r="AH1205" s="24">
        <f t="shared" si="40"/>
        <v>0</v>
      </c>
      <c r="AI1205" s="24"/>
      <c r="AJ1205" s="24"/>
      <c r="AK1205" s="24">
        <f t="shared" si="41"/>
        <v>0</v>
      </c>
    </row>
    <row r="1206" spans="23:37" ht="15" customHeight="1" x14ac:dyDescent="0.25">
      <c r="W1206" s="33" t="s">
        <v>2594</v>
      </c>
      <c r="X1206" s="30" t="s">
        <v>2595</v>
      </c>
      <c r="Y1206" s="4">
        <v>556</v>
      </c>
      <c r="Z1206" s="4">
        <v>0</v>
      </c>
      <c r="AA1206" s="4">
        <v>0</v>
      </c>
      <c r="AB1206" s="4"/>
      <c r="AC1206" s="4">
        <v>1609</v>
      </c>
      <c r="AD1206" s="4">
        <v>0</v>
      </c>
      <c r="AE1206" s="18">
        <v>0</v>
      </c>
      <c r="AH1206" s="24">
        <f t="shared" si="40"/>
        <v>0</v>
      </c>
      <c r="AI1206" s="24"/>
      <c r="AJ1206" s="24"/>
      <c r="AK1206" s="24" t="e">
        <f t="shared" si="41"/>
        <v>#DIV/0!</v>
      </c>
    </row>
    <row r="1207" spans="23:37" ht="15" customHeight="1" x14ac:dyDescent="0.25">
      <c r="W1207" s="34" t="s">
        <v>2596</v>
      </c>
      <c r="X1207" s="31" t="s">
        <v>2597</v>
      </c>
      <c r="Y1207" s="3">
        <v>61</v>
      </c>
      <c r="Z1207" s="3">
        <v>20</v>
      </c>
      <c r="AA1207" s="3">
        <v>0</v>
      </c>
      <c r="AB1207" s="3"/>
      <c r="AC1207" s="3">
        <v>10850</v>
      </c>
      <c r="AD1207" s="3">
        <v>12894</v>
      </c>
      <c r="AE1207" s="26">
        <v>10005</v>
      </c>
      <c r="AH1207" s="24">
        <f t="shared" si="40"/>
        <v>0</v>
      </c>
      <c r="AI1207" s="24"/>
      <c r="AJ1207" s="24"/>
      <c r="AK1207" s="24">
        <f t="shared" si="41"/>
        <v>0</v>
      </c>
    </row>
    <row r="1208" spans="23:37" ht="15" customHeight="1" x14ac:dyDescent="0.25">
      <c r="W1208" s="33" t="s">
        <v>2598</v>
      </c>
      <c r="X1208" s="30" t="s">
        <v>2599</v>
      </c>
      <c r="Y1208" s="4">
        <v>6</v>
      </c>
      <c r="Z1208" s="4">
        <v>0</v>
      </c>
      <c r="AA1208" s="4">
        <v>0</v>
      </c>
      <c r="AB1208" s="4"/>
      <c r="AC1208" s="4">
        <v>1302864</v>
      </c>
      <c r="AD1208" s="4">
        <v>942935</v>
      </c>
      <c r="AE1208" s="18">
        <v>804139</v>
      </c>
      <c r="AH1208" s="24">
        <f t="shared" si="40"/>
        <v>0</v>
      </c>
      <c r="AI1208" s="24"/>
      <c r="AJ1208" s="24"/>
      <c r="AK1208" s="24">
        <f t="shared" si="41"/>
        <v>0</v>
      </c>
    </row>
    <row r="1209" spans="23:37" ht="15" customHeight="1" x14ac:dyDescent="0.25">
      <c r="W1209" s="34" t="s">
        <v>2600</v>
      </c>
      <c r="X1209" s="31" t="s">
        <v>2601</v>
      </c>
      <c r="Y1209" s="3">
        <v>4</v>
      </c>
      <c r="Z1209" s="3">
        <v>0</v>
      </c>
      <c r="AA1209" s="3">
        <v>0</v>
      </c>
      <c r="AB1209" s="3"/>
      <c r="AC1209" s="3">
        <v>112468</v>
      </c>
      <c r="AD1209" s="3">
        <v>146489</v>
      </c>
      <c r="AE1209" s="26">
        <v>62308</v>
      </c>
      <c r="AH1209" s="24">
        <f t="shared" si="40"/>
        <v>0</v>
      </c>
      <c r="AI1209" s="24"/>
      <c r="AJ1209" s="24"/>
      <c r="AK1209" s="24">
        <f t="shared" si="41"/>
        <v>0</v>
      </c>
    </row>
    <row r="1210" spans="23:37" ht="15" customHeight="1" x14ac:dyDescent="0.25">
      <c r="W1210" s="33" t="s">
        <v>2602</v>
      </c>
      <c r="X1210" s="30" t="s">
        <v>2603</v>
      </c>
      <c r="Y1210" s="4">
        <v>0</v>
      </c>
      <c r="Z1210" s="4">
        <v>18</v>
      </c>
      <c r="AA1210" s="4">
        <v>0</v>
      </c>
      <c r="AB1210" s="4"/>
      <c r="AC1210" s="4">
        <v>29877</v>
      </c>
      <c r="AD1210" s="4">
        <v>33472</v>
      </c>
      <c r="AE1210" s="18">
        <v>32479</v>
      </c>
      <c r="AH1210" s="24">
        <f t="shared" si="40"/>
        <v>0</v>
      </c>
      <c r="AI1210" s="24"/>
      <c r="AJ1210" s="24"/>
      <c r="AK1210" s="24">
        <f t="shared" si="41"/>
        <v>0</v>
      </c>
    </row>
    <row r="1211" spans="23:37" ht="15" customHeight="1" x14ac:dyDescent="0.25">
      <c r="W1211" s="34" t="s">
        <v>2604</v>
      </c>
      <c r="X1211" s="31" t="s">
        <v>2605</v>
      </c>
      <c r="Y1211" s="3">
        <v>0</v>
      </c>
      <c r="Z1211" s="3">
        <v>0</v>
      </c>
      <c r="AA1211" s="3">
        <v>0</v>
      </c>
      <c r="AB1211" s="3"/>
      <c r="AC1211" s="3">
        <v>175</v>
      </c>
      <c r="AD1211" s="3">
        <v>713</v>
      </c>
      <c r="AE1211" s="26">
        <v>6</v>
      </c>
      <c r="AH1211" s="24">
        <f t="shared" si="40"/>
        <v>0</v>
      </c>
      <c r="AI1211" s="24"/>
      <c r="AJ1211" s="24"/>
      <c r="AK1211" s="24">
        <f t="shared" si="41"/>
        <v>0</v>
      </c>
    </row>
    <row r="1212" spans="23:37" ht="15" customHeight="1" x14ac:dyDescent="0.25">
      <c r="W1212" s="33" t="s">
        <v>2606</v>
      </c>
      <c r="X1212" s="30" t="s">
        <v>2607</v>
      </c>
      <c r="Y1212" s="4">
        <v>0</v>
      </c>
      <c r="Z1212" s="4">
        <v>0</v>
      </c>
      <c r="AA1212" s="4">
        <v>0</v>
      </c>
      <c r="AB1212" s="4"/>
      <c r="AC1212" s="4">
        <v>278522</v>
      </c>
      <c r="AD1212" s="4">
        <v>190578</v>
      </c>
      <c r="AE1212" s="18">
        <v>170053</v>
      </c>
      <c r="AH1212" s="24">
        <f t="shared" si="40"/>
        <v>0</v>
      </c>
      <c r="AI1212" s="24"/>
      <c r="AJ1212" s="24"/>
      <c r="AK1212" s="24">
        <f t="shared" si="41"/>
        <v>0</v>
      </c>
    </row>
    <row r="1213" spans="23:37" ht="15" customHeight="1" x14ac:dyDescent="0.25">
      <c r="W1213" s="34" t="s">
        <v>2608</v>
      </c>
      <c r="X1213" s="31" t="s">
        <v>2609</v>
      </c>
      <c r="Y1213" s="3">
        <v>0</v>
      </c>
      <c r="Z1213" s="3">
        <v>0</v>
      </c>
      <c r="AA1213" s="3">
        <v>0</v>
      </c>
      <c r="AB1213" s="3"/>
      <c r="AC1213" s="3">
        <v>24</v>
      </c>
      <c r="AD1213" s="3">
        <v>3</v>
      </c>
      <c r="AE1213" s="26">
        <v>102</v>
      </c>
      <c r="AH1213" s="24">
        <f t="shared" si="40"/>
        <v>0</v>
      </c>
      <c r="AI1213" s="24"/>
      <c r="AJ1213" s="24"/>
      <c r="AK1213" s="24">
        <f t="shared" si="41"/>
        <v>0</v>
      </c>
    </row>
    <row r="1214" spans="23:37" ht="15" customHeight="1" x14ac:dyDescent="0.25">
      <c r="W1214" s="33" t="s">
        <v>2610</v>
      </c>
      <c r="X1214" s="30" t="s">
        <v>2611</v>
      </c>
      <c r="Y1214" s="4">
        <v>0</v>
      </c>
      <c r="Z1214" s="4">
        <v>0</v>
      </c>
      <c r="AA1214" s="4">
        <v>0</v>
      </c>
      <c r="AB1214" s="4"/>
      <c r="AC1214" s="4">
        <v>304</v>
      </c>
      <c r="AD1214" s="4">
        <v>462</v>
      </c>
      <c r="AE1214" s="18">
        <v>181</v>
      </c>
      <c r="AH1214" s="24">
        <f t="shared" si="40"/>
        <v>0</v>
      </c>
      <c r="AI1214" s="24"/>
      <c r="AJ1214" s="24"/>
      <c r="AK1214" s="24">
        <f t="shared" si="41"/>
        <v>0</v>
      </c>
    </row>
    <row r="1215" spans="23:37" ht="15" customHeight="1" x14ac:dyDescent="0.25">
      <c r="W1215" s="34" t="s">
        <v>2612</v>
      </c>
      <c r="X1215" s="31" t="s">
        <v>2613</v>
      </c>
      <c r="Y1215" s="3">
        <v>0</v>
      </c>
      <c r="Z1215" s="3">
        <v>0</v>
      </c>
      <c r="AA1215" s="3">
        <v>0</v>
      </c>
      <c r="AB1215" s="3"/>
      <c r="AC1215" s="3">
        <v>757</v>
      </c>
      <c r="AD1215" s="3">
        <v>4014</v>
      </c>
      <c r="AE1215" s="26">
        <v>14</v>
      </c>
      <c r="AH1215" s="24">
        <f t="shared" si="40"/>
        <v>0</v>
      </c>
      <c r="AI1215" s="24"/>
      <c r="AJ1215" s="24"/>
      <c r="AK1215" s="24">
        <f t="shared" si="41"/>
        <v>0</v>
      </c>
    </row>
    <row r="1216" spans="23:37" ht="15" customHeight="1" x14ac:dyDescent="0.25">
      <c r="W1216" s="33" t="s">
        <v>2614</v>
      </c>
      <c r="X1216" s="30" t="s">
        <v>2615</v>
      </c>
      <c r="Y1216" s="4">
        <v>1</v>
      </c>
      <c r="Z1216" s="4">
        <v>1</v>
      </c>
      <c r="AA1216" s="4">
        <v>0</v>
      </c>
      <c r="AB1216" s="4"/>
      <c r="AC1216" s="4">
        <v>8614</v>
      </c>
      <c r="AD1216" s="4">
        <v>7029</v>
      </c>
      <c r="AE1216" s="18">
        <v>4370</v>
      </c>
      <c r="AH1216" s="24">
        <f t="shared" si="40"/>
        <v>0</v>
      </c>
      <c r="AI1216" s="24"/>
      <c r="AJ1216" s="24"/>
      <c r="AK1216" s="24">
        <f t="shared" si="41"/>
        <v>0</v>
      </c>
    </row>
    <row r="1217" spans="23:37" ht="15" customHeight="1" x14ac:dyDescent="0.25">
      <c r="W1217" s="34" t="s">
        <v>2616</v>
      </c>
      <c r="X1217" s="31" t="s">
        <v>2617</v>
      </c>
      <c r="Y1217" s="3">
        <v>0</v>
      </c>
      <c r="Z1217" s="3">
        <v>0</v>
      </c>
      <c r="AA1217" s="3">
        <v>0</v>
      </c>
      <c r="AB1217" s="3"/>
      <c r="AC1217" s="3">
        <v>11</v>
      </c>
      <c r="AD1217" s="3">
        <v>1</v>
      </c>
      <c r="AE1217" s="26">
        <v>3</v>
      </c>
      <c r="AH1217" s="24">
        <f t="shared" si="40"/>
        <v>0</v>
      </c>
      <c r="AI1217" s="24"/>
      <c r="AJ1217" s="24"/>
      <c r="AK1217" s="24">
        <f t="shared" si="41"/>
        <v>0</v>
      </c>
    </row>
    <row r="1218" spans="23:37" ht="15" customHeight="1" x14ac:dyDescent="0.25">
      <c r="W1218" s="33" t="s">
        <v>2618</v>
      </c>
      <c r="X1218" s="30" t="s">
        <v>2619</v>
      </c>
      <c r="Y1218" s="4">
        <v>0</v>
      </c>
      <c r="Z1218" s="4">
        <v>0</v>
      </c>
      <c r="AA1218" s="4">
        <v>0</v>
      </c>
      <c r="AB1218" s="4"/>
      <c r="AC1218" s="4">
        <v>5351</v>
      </c>
      <c r="AD1218" s="4">
        <v>4628</v>
      </c>
      <c r="AE1218" s="18">
        <v>3904</v>
      </c>
      <c r="AH1218" s="24">
        <f t="shared" si="40"/>
        <v>0</v>
      </c>
      <c r="AI1218" s="24"/>
      <c r="AJ1218" s="24"/>
      <c r="AK1218" s="24">
        <f t="shared" si="41"/>
        <v>0</v>
      </c>
    </row>
    <row r="1219" spans="23:37" ht="15" customHeight="1" x14ac:dyDescent="0.25">
      <c r="W1219" s="34" t="s">
        <v>2620</v>
      </c>
      <c r="X1219" s="31" t="s">
        <v>2621</v>
      </c>
      <c r="Y1219" s="3">
        <v>0</v>
      </c>
      <c r="Z1219" s="3">
        <v>0</v>
      </c>
      <c r="AA1219" s="3">
        <v>0</v>
      </c>
      <c r="AB1219" s="3"/>
      <c r="AC1219" s="3">
        <v>75734</v>
      </c>
      <c r="AD1219" s="3">
        <v>90372</v>
      </c>
      <c r="AE1219" s="26">
        <v>36771</v>
      </c>
      <c r="AH1219" s="24">
        <f t="shared" si="40"/>
        <v>0</v>
      </c>
      <c r="AI1219" s="24"/>
      <c r="AJ1219" s="24"/>
      <c r="AK1219" s="24">
        <f t="shared" si="41"/>
        <v>0</v>
      </c>
    </row>
    <row r="1220" spans="23:37" ht="15" customHeight="1" x14ac:dyDescent="0.25">
      <c r="W1220" s="33" t="s">
        <v>2622</v>
      </c>
      <c r="X1220" s="30" t="s">
        <v>2623</v>
      </c>
      <c r="Y1220" s="4">
        <v>0</v>
      </c>
      <c r="Z1220" s="4">
        <v>0</v>
      </c>
      <c r="AA1220" s="4">
        <v>0</v>
      </c>
      <c r="AB1220" s="4"/>
      <c r="AC1220" s="4">
        <v>7</v>
      </c>
      <c r="AD1220" s="4">
        <v>0</v>
      </c>
      <c r="AE1220" s="18">
        <v>2</v>
      </c>
      <c r="AH1220" s="24">
        <f t="shared" si="40"/>
        <v>0</v>
      </c>
      <c r="AI1220" s="24"/>
      <c r="AJ1220" s="24"/>
      <c r="AK1220" s="24">
        <f t="shared" si="41"/>
        <v>0</v>
      </c>
    </row>
    <row r="1221" spans="23:37" ht="15" customHeight="1" x14ac:dyDescent="0.25">
      <c r="W1221" s="34" t="s">
        <v>2624</v>
      </c>
      <c r="X1221" s="31" t="s">
        <v>2625</v>
      </c>
      <c r="Y1221" s="3">
        <v>0</v>
      </c>
      <c r="Z1221" s="3">
        <v>0</v>
      </c>
      <c r="AA1221" s="3">
        <v>0</v>
      </c>
      <c r="AB1221" s="3"/>
      <c r="AC1221" s="3">
        <v>35</v>
      </c>
      <c r="AD1221" s="3">
        <v>58</v>
      </c>
      <c r="AE1221" s="26">
        <v>28</v>
      </c>
      <c r="AH1221" s="24">
        <f t="shared" si="40"/>
        <v>0</v>
      </c>
      <c r="AI1221" s="24"/>
      <c r="AJ1221" s="24"/>
      <c r="AK1221" s="24">
        <f t="shared" si="41"/>
        <v>0</v>
      </c>
    </row>
    <row r="1222" spans="23:37" ht="15" customHeight="1" x14ac:dyDescent="0.25">
      <c r="W1222" s="33" t="s">
        <v>2626</v>
      </c>
      <c r="X1222" s="30" t="s">
        <v>2627</v>
      </c>
      <c r="Y1222" s="4">
        <v>0</v>
      </c>
      <c r="Z1222" s="4">
        <v>0</v>
      </c>
      <c r="AA1222" s="4">
        <v>0</v>
      </c>
      <c r="AB1222" s="4"/>
      <c r="AC1222" s="4">
        <v>224</v>
      </c>
      <c r="AD1222" s="4">
        <v>458</v>
      </c>
      <c r="AE1222" s="18">
        <v>223</v>
      </c>
      <c r="AH1222" s="24">
        <f t="shared" ref="AH1222:AH1235" si="42">+AA1222/$AA$4</f>
        <v>0</v>
      </c>
      <c r="AI1222" s="24"/>
      <c r="AJ1222" s="24"/>
      <c r="AK1222" s="24">
        <f t="shared" ref="AK1222:AK1235" si="43">+AA1222/AE1222</f>
        <v>0</v>
      </c>
    </row>
    <row r="1223" spans="23:37" ht="15" customHeight="1" x14ac:dyDescent="0.25">
      <c r="W1223" s="34" t="s">
        <v>2628</v>
      </c>
      <c r="X1223" s="31" t="s">
        <v>282</v>
      </c>
      <c r="Y1223" s="3">
        <v>0</v>
      </c>
      <c r="Z1223" s="3">
        <v>0</v>
      </c>
      <c r="AA1223" s="3">
        <v>0</v>
      </c>
      <c r="AB1223" s="3"/>
      <c r="AC1223" s="3">
        <v>4208</v>
      </c>
      <c r="AD1223" s="3">
        <v>7327</v>
      </c>
      <c r="AE1223" s="26">
        <v>4893</v>
      </c>
      <c r="AH1223" s="24">
        <f t="shared" si="42"/>
        <v>0</v>
      </c>
      <c r="AI1223" s="24"/>
      <c r="AJ1223" s="24"/>
      <c r="AK1223" s="24">
        <f t="shared" si="43"/>
        <v>0</v>
      </c>
    </row>
    <row r="1224" spans="23:37" ht="15" customHeight="1" x14ac:dyDescent="0.25">
      <c r="W1224" s="33" t="s">
        <v>2629</v>
      </c>
      <c r="X1224" s="30" t="s">
        <v>2630</v>
      </c>
      <c r="Y1224" s="4">
        <v>246</v>
      </c>
      <c r="Z1224" s="4">
        <v>142</v>
      </c>
      <c r="AA1224" s="4">
        <v>0</v>
      </c>
      <c r="AB1224" s="4"/>
      <c r="AC1224" s="4">
        <v>2802852</v>
      </c>
      <c r="AD1224" s="4">
        <v>2892436</v>
      </c>
      <c r="AE1224" s="18">
        <v>3147860</v>
      </c>
      <c r="AH1224" s="24">
        <f t="shared" si="42"/>
        <v>0</v>
      </c>
      <c r="AI1224" s="24"/>
      <c r="AJ1224" s="24"/>
      <c r="AK1224" s="24">
        <f t="shared" si="43"/>
        <v>0</v>
      </c>
    </row>
    <row r="1225" spans="23:37" ht="15" customHeight="1" x14ac:dyDescent="0.25">
      <c r="W1225" s="34" t="s">
        <v>2631</v>
      </c>
      <c r="X1225" s="31" t="s">
        <v>2632</v>
      </c>
      <c r="Y1225" s="3">
        <v>0</v>
      </c>
      <c r="Z1225" s="3">
        <v>0</v>
      </c>
      <c r="AA1225" s="3">
        <v>0</v>
      </c>
      <c r="AB1225" s="3"/>
      <c r="AC1225" s="3">
        <v>7388</v>
      </c>
      <c r="AD1225" s="3">
        <v>7720</v>
      </c>
      <c r="AE1225" s="26">
        <v>7473</v>
      </c>
      <c r="AH1225" s="24">
        <f t="shared" si="42"/>
        <v>0</v>
      </c>
      <c r="AI1225" s="24"/>
      <c r="AJ1225" s="24"/>
      <c r="AK1225" s="24">
        <f t="shared" si="43"/>
        <v>0</v>
      </c>
    </row>
    <row r="1226" spans="23:37" ht="15" customHeight="1" x14ac:dyDescent="0.25">
      <c r="W1226" s="33" t="s">
        <v>2633</v>
      </c>
      <c r="X1226" s="30" t="s">
        <v>2634</v>
      </c>
      <c r="Y1226" s="4">
        <v>0</v>
      </c>
      <c r="Z1226" s="4">
        <v>0</v>
      </c>
      <c r="AA1226" s="4">
        <v>0</v>
      </c>
      <c r="AB1226" s="4"/>
      <c r="AC1226" s="4">
        <v>323927</v>
      </c>
      <c r="AD1226" s="4">
        <v>350745</v>
      </c>
      <c r="AE1226" s="18">
        <v>194352</v>
      </c>
      <c r="AH1226" s="24">
        <f t="shared" si="42"/>
        <v>0</v>
      </c>
      <c r="AI1226" s="24"/>
      <c r="AJ1226" s="24"/>
      <c r="AK1226" s="24">
        <f t="shared" si="43"/>
        <v>0</v>
      </c>
    </row>
    <row r="1227" spans="23:37" ht="15" customHeight="1" x14ac:dyDescent="0.25">
      <c r="W1227" s="34" t="s">
        <v>2635</v>
      </c>
      <c r="X1227" s="31" t="s">
        <v>2636</v>
      </c>
      <c r="Y1227" s="3">
        <v>0</v>
      </c>
      <c r="Z1227" s="3">
        <v>59</v>
      </c>
      <c r="AA1227" s="3">
        <v>0</v>
      </c>
      <c r="AB1227" s="3"/>
      <c r="AC1227" s="3">
        <v>3105</v>
      </c>
      <c r="AD1227" s="3">
        <v>4426</v>
      </c>
      <c r="AE1227" s="26">
        <v>10192</v>
      </c>
      <c r="AH1227" s="24">
        <f t="shared" si="42"/>
        <v>0</v>
      </c>
      <c r="AI1227" s="24"/>
      <c r="AJ1227" s="24"/>
      <c r="AK1227" s="24">
        <f t="shared" si="43"/>
        <v>0</v>
      </c>
    </row>
    <row r="1228" spans="23:37" ht="15" customHeight="1" x14ac:dyDescent="0.25">
      <c r="W1228" s="33" t="s">
        <v>2637</v>
      </c>
      <c r="X1228" s="30" t="s">
        <v>2638</v>
      </c>
      <c r="Y1228" s="4">
        <v>0</v>
      </c>
      <c r="Z1228" s="4">
        <v>0</v>
      </c>
      <c r="AA1228" s="4">
        <v>0</v>
      </c>
      <c r="AB1228" s="4"/>
      <c r="AC1228" s="4">
        <v>20949</v>
      </c>
      <c r="AD1228" s="4">
        <v>29602</v>
      </c>
      <c r="AE1228" s="18">
        <v>36992</v>
      </c>
      <c r="AH1228" s="24">
        <f t="shared" si="42"/>
        <v>0</v>
      </c>
      <c r="AI1228" s="24"/>
      <c r="AJ1228" s="24"/>
      <c r="AK1228" s="24">
        <f t="shared" si="43"/>
        <v>0</v>
      </c>
    </row>
    <row r="1229" spans="23:37" ht="15" customHeight="1" x14ac:dyDescent="0.25">
      <c r="W1229" s="34" t="s">
        <v>2639</v>
      </c>
      <c r="X1229" s="31" t="s">
        <v>2640</v>
      </c>
      <c r="Y1229" s="3">
        <v>0</v>
      </c>
      <c r="Z1229" s="3">
        <v>0</v>
      </c>
      <c r="AA1229" s="3">
        <v>0</v>
      </c>
      <c r="AB1229" s="3"/>
      <c r="AC1229" s="3">
        <v>830</v>
      </c>
      <c r="AD1229" s="3">
        <v>3762</v>
      </c>
      <c r="AE1229" s="26">
        <v>3698</v>
      </c>
      <c r="AH1229" s="24">
        <f t="shared" si="42"/>
        <v>0</v>
      </c>
      <c r="AI1229" s="24"/>
      <c r="AJ1229" s="24"/>
      <c r="AK1229" s="24">
        <f t="shared" si="43"/>
        <v>0</v>
      </c>
    </row>
    <row r="1230" spans="23:37" ht="15" customHeight="1" x14ac:dyDescent="0.25">
      <c r="W1230" s="33" t="s">
        <v>2641</v>
      </c>
      <c r="X1230" s="30" t="s">
        <v>2642</v>
      </c>
      <c r="Y1230" s="4">
        <v>0</v>
      </c>
      <c r="Z1230" s="4">
        <v>5</v>
      </c>
      <c r="AA1230" s="4">
        <v>0</v>
      </c>
      <c r="AB1230" s="4"/>
      <c r="AC1230" s="4">
        <v>996</v>
      </c>
      <c r="AD1230" s="4">
        <v>1096</v>
      </c>
      <c r="AE1230" s="18">
        <v>1073</v>
      </c>
      <c r="AH1230" s="24">
        <f t="shared" si="42"/>
        <v>0</v>
      </c>
      <c r="AI1230" s="24"/>
      <c r="AJ1230" s="24"/>
      <c r="AK1230" s="24">
        <f t="shared" si="43"/>
        <v>0</v>
      </c>
    </row>
    <row r="1231" spans="23:37" ht="15" customHeight="1" x14ac:dyDescent="0.25">
      <c r="W1231" s="34" t="s">
        <v>2643</v>
      </c>
      <c r="X1231" s="31" t="s">
        <v>2644</v>
      </c>
      <c r="Y1231" s="3">
        <v>0</v>
      </c>
      <c r="Z1231" s="3">
        <v>0</v>
      </c>
      <c r="AA1231" s="3">
        <v>0</v>
      </c>
      <c r="AB1231" s="3"/>
      <c r="AC1231" s="3">
        <v>0</v>
      </c>
      <c r="AD1231" s="3">
        <v>0</v>
      </c>
      <c r="AE1231" s="26">
        <v>37</v>
      </c>
      <c r="AH1231" s="24">
        <f t="shared" si="42"/>
        <v>0</v>
      </c>
      <c r="AI1231" s="24"/>
      <c r="AJ1231" s="24"/>
      <c r="AK1231" s="24">
        <f t="shared" si="43"/>
        <v>0</v>
      </c>
    </row>
    <row r="1232" spans="23:37" ht="15" customHeight="1" x14ac:dyDescent="0.25">
      <c r="W1232" s="33" t="s">
        <v>2645</v>
      </c>
      <c r="X1232" s="30" t="s">
        <v>2646</v>
      </c>
      <c r="Y1232" s="4">
        <v>0</v>
      </c>
      <c r="Z1232" s="4">
        <v>0</v>
      </c>
      <c r="AA1232" s="4">
        <v>0</v>
      </c>
      <c r="AB1232" s="4"/>
      <c r="AC1232" s="4">
        <v>6337</v>
      </c>
      <c r="AD1232" s="4">
        <v>6099</v>
      </c>
      <c r="AE1232" s="18">
        <v>1584</v>
      </c>
      <c r="AH1232" s="24">
        <f t="shared" si="42"/>
        <v>0</v>
      </c>
      <c r="AI1232" s="24"/>
      <c r="AJ1232" s="24"/>
      <c r="AK1232" s="24">
        <f t="shared" si="43"/>
        <v>0</v>
      </c>
    </row>
    <row r="1233" spans="23:37" ht="15" customHeight="1" x14ac:dyDescent="0.25">
      <c r="W1233" s="34" t="s">
        <v>2647</v>
      </c>
      <c r="X1233" s="31" t="s">
        <v>2648</v>
      </c>
      <c r="Y1233" s="3">
        <v>0</v>
      </c>
      <c r="Z1233" s="3">
        <v>28</v>
      </c>
      <c r="AA1233" s="3">
        <v>0</v>
      </c>
      <c r="AB1233" s="3"/>
      <c r="AC1233" s="3">
        <v>585</v>
      </c>
      <c r="AD1233" s="3">
        <v>1551</v>
      </c>
      <c r="AE1233" s="26">
        <v>1077</v>
      </c>
      <c r="AH1233" s="24">
        <f t="shared" si="42"/>
        <v>0</v>
      </c>
      <c r="AI1233" s="24"/>
      <c r="AJ1233" s="24"/>
      <c r="AK1233" s="24">
        <f t="shared" si="43"/>
        <v>0</v>
      </c>
    </row>
    <row r="1234" spans="23:37" ht="15" customHeight="1" x14ac:dyDescent="0.25">
      <c r="W1234" s="33" t="s">
        <v>2649</v>
      </c>
      <c r="X1234" s="30" t="s">
        <v>2650</v>
      </c>
      <c r="Y1234" s="4">
        <v>0</v>
      </c>
      <c r="Z1234" s="4">
        <v>0</v>
      </c>
      <c r="AA1234" s="4">
        <v>0</v>
      </c>
      <c r="AB1234" s="4"/>
      <c r="AC1234" s="4">
        <v>2318</v>
      </c>
      <c r="AD1234" s="4">
        <v>3269</v>
      </c>
      <c r="AE1234" s="18">
        <v>1743</v>
      </c>
      <c r="AH1234" s="24">
        <f t="shared" si="42"/>
        <v>0</v>
      </c>
      <c r="AI1234" s="24"/>
      <c r="AJ1234" s="24"/>
      <c r="AK1234" s="24">
        <f t="shared" si="43"/>
        <v>0</v>
      </c>
    </row>
    <row r="1235" spans="23:37" ht="15" customHeight="1" x14ac:dyDescent="0.25">
      <c r="W1235" s="35" t="s">
        <v>2651</v>
      </c>
      <c r="X1235" s="36" t="s">
        <v>2652</v>
      </c>
      <c r="Y1235" s="7">
        <v>1544210</v>
      </c>
      <c r="Z1235" s="7">
        <v>0</v>
      </c>
      <c r="AA1235" s="7">
        <v>0</v>
      </c>
      <c r="AB1235" s="7"/>
      <c r="AC1235" s="7">
        <v>12183013</v>
      </c>
      <c r="AD1235" s="7">
        <v>0</v>
      </c>
      <c r="AE1235" s="22">
        <v>0</v>
      </c>
      <c r="AH1235" s="24">
        <f t="shared" si="42"/>
        <v>0</v>
      </c>
      <c r="AI1235" s="24"/>
      <c r="AJ1235" s="24"/>
      <c r="AK1235" s="24" t="e">
        <f t="shared" si="43"/>
        <v>#DIV/0!</v>
      </c>
    </row>
  </sheetData>
  <mergeCells count="8">
    <mergeCell ref="P2:S2"/>
    <mergeCell ref="K2:K3"/>
    <mergeCell ref="L2:L3"/>
    <mergeCell ref="M2:O2"/>
    <mergeCell ref="AB2:AE2"/>
    <mergeCell ref="W2:W3"/>
    <mergeCell ref="X2:X3"/>
    <mergeCell ref="Y2:AA2"/>
  </mergeCells>
  <hyperlinks>
    <hyperlink ref="K1" r:id="rId1" xr:uid="{C37D21ED-667C-4991-9C4C-FA41F81071F1}"/>
    <hyperlink ref="W1" r:id="rId2" xr:uid="{1668224B-E93E-478F-B7D1-9705D5DD449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D5F7B-B96B-4AE6-816F-F167381D02DC}">
  <dimension ref="A1:S1235"/>
  <sheetViews>
    <sheetView workbookViewId="0">
      <selection activeCell="G4" sqref="G4:I21"/>
    </sheetView>
  </sheetViews>
  <sheetFormatPr defaultRowHeight="15" x14ac:dyDescent="0.25"/>
  <cols>
    <col min="1" max="1" width="13.7109375" style="37" bestFit="1" customWidth="1"/>
    <col min="2" max="2" width="9.5703125" style="37" bestFit="1" customWidth="1"/>
    <col min="3" max="3" width="12.5703125" style="37" bestFit="1" customWidth="1"/>
    <col min="4" max="5" width="12.5703125" style="37" customWidth="1"/>
    <col min="6" max="6" width="1.7109375" style="48" customWidth="1"/>
    <col min="7" max="9" width="9.140625" style="48"/>
    <col min="10" max="10" width="1.7109375" style="48" customWidth="1"/>
    <col min="11" max="11" width="5.28515625" style="48" bestFit="1" customWidth="1"/>
    <col min="12" max="12" width="70.7109375" style="48" bestFit="1" customWidth="1"/>
    <col min="13" max="15" width="9.5703125" style="15" bestFit="1" customWidth="1"/>
    <col min="16" max="16" width="9.5703125" style="15" customWidth="1"/>
    <col min="17" max="19" width="10.85546875" style="15" bestFit="1" customWidth="1"/>
    <col min="20" max="16384" width="9.140625" style="48"/>
  </cols>
  <sheetData>
    <row r="1" spans="1:19" x14ac:dyDescent="0.25">
      <c r="A1" s="37">
        <v>0.1</v>
      </c>
      <c r="B1" s="37">
        <v>0.25</v>
      </c>
      <c r="E1" s="37" t="s">
        <v>2674</v>
      </c>
      <c r="K1" s="12" t="s">
        <v>202</v>
      </c>
    </row>
    <row r="2" spans="1:19" ht="15" customHeight="1" x14ac:dyDescent="0.25">
      <c r="A2" s="3">
        <f>SUMIF(A4:A101,"="&amp;$A$1,O4:O101)</f>
        <v>0</v>
      </c>
      <c r="B2" s="3">
        <f>SUMIF(B4:B101,"="&amp;$B$1,O4:O101)</f>
        <v>480080426</v>
      </c>
      <c r="C2" s="38"/>
      <c r="D2" s="38"/>
      <c r="E2" s="39">
        <f>+main!C5</f>
        <v>0.2176470588235293</v>
      </c>
      <c r="K2" s="13" t="s">
        <v>0</v>
      </c>
      <c r="L2" s="2" t="s">
        <v>1</v>
      </c>
      <c r="M2" s="14" t="s">
        <v>2</v>
      </c>
      <c r="N2" s="1"/>
      <c r="O2" s="8"/>
      <c r="P2" s="14" t="s">
        <v>203</v>
      </c>
      <c r="Q2" s="1"/>
      <c r="R2" s="1"/>
      <c r="S2" s="21"/>
    </row>
    <row r="3" spans="1:19" ht="15" customHeight="1" x14ac:dyDescent="0.25">
      <c r="A3" s="17" t="s">
        <v>2675</v>
      </c>
      <c r="B3" s="17"/>
      <c r="C3" s="17" t="s">
        <v>2670</v>
      </c>
      <c r="D3" s="17" t="s">
        <v>2676</v>
      </c>
      <c r="E3" s="17" t="s">
        <v>2673</v>
      </c>
      <c r="G3" s="17" t="s">
        <v>2677</v>
      </c>
      <c r="H3" s="17"/>
      <c r="I3" s="17"/>
      <c r="K3" s="16"/>
      <c r="L3" s="10"/>
      <c r="M3" s="49" t="s">
        <v>3</v>
      </c>
      <c r="N3" s="49" t="s">
        <v>4</v>
      </c>
      <c r="O3" s="49" t="s">
        <v>5</v>
      </c>
      <c r="P3" s="49"/>
      <c r="Q3" s="49" t="s">
        <v>3</v>
      </c>
      <c r="R3" s="49" t="s">
        <v>4</v>
      </c>
      <c r="S3" s="50" t="s">
        <v>5</v>
      </c>
    </row>
    <row r="4" spans="1:19" ht="15" customHeight="1" x14ac:dyDescent="0.25">
      <c r="C4" s="39">
        <f>SUM(C5:C101)</f>
        <v>3.7831002713852889E-2</v>
      </c>
      <c r="E4" s="39">
        <f>SUM(E5:E101)</f>
        <v>4.0206862787669929E-3</v>
      </c>
      <c r="G4" s="41"/>
      <c r="K4" s="56" t="s">
        <v>6</v>
      </c>
      <c r="L4" s="53" t="s">
        <v>7</v>
      </c>
      <c r="M4" s="4">
        <v>388319850</v>
      </c>
      <c r="N4" s="4">
        <v>459205003</v>
      </c>
      <c r="O4" s="4">
        <v>480080423</v>
      </c>
      <c r="P4" s="4"/>
      <c r="Q4" s="4">
        <v>2935314152</v>
      </c>
      <c r="R4" s="4">
        <v>3375948186</v>
      </c>
      <c r="S4" s="18">
        <v>3172533052</v>
      </c>
    </row>
    <row r="5" spans="1:19" ht="15" customHeight="1" x14ac:dyDescent="0.25">
      <c r="B5" s="37">
        <v>0.25</v>
      </c>
      <c r="C5" s="39">
        <f>SUM(A5:B5)*O5/$S$4</f>
        <v>1.0246808691088776E-2</v>
      </c>
      <c r="D5" s="39">
        <f>(((1+SUM(A5:B5))*1)*(1/(1+$E$2)))-1</f>
        <v>2.6570048309178862E-2</v>
      </c>
      <c r="E5" s="39">
        <f>SUM(D5)*O5/$S$4</f>
        <v>1.0890328077485705E-3</v>
      </c>
      <c r="G5" s="41"/>
      <c r="K5" s="57" t="s">
        <v>10</v>
      </c>
      <c r="L5" s="54" t="s">
        <v>11</v>
      </c>
      <c r="M5" s="3">
        <v>94302083</v>
      </c>
      <c r="N5" s="3">
        <v>111685077</v>
      </c>
      <c r="O5" s="3">
        <v>130033357</v>
      </c>
      <c r="P5" s="3"/>
      <c r="Q5" s="3">
        <v>282898550</v>
      </c>
      <c r="R5" s="3">
        <v>329648232</v>
      </c>
      <c r="S5" s="26">
        <v>381037566</v>
      </c>
    </row>
    <row r="6" spans="1:19" ht="15" customHeight="1" x14ac:dyDescent="0.25">
      <c r="B6" s="37">
        <v>0.25</v>
      </c>
      <c r="C6" s="39">
        <f>SUM(A6:B6)*O6/$S$4</f>
        <v>6.7418578150088256E-3</v>
      </c>
      <c r="D6" s="39">
        <f>(((1+SUM(A6:B6))*1)*(1/(1+$E$2)))-1</f>
        <v>2.6570048309178862E-2</v>
      </c>
      <c r="E6" s="39">
        <f t="shared" ref="E6:E69" si="0">SUM(D6)*O6/$S$4</f>
        <v>7.165259513535982E-4</v>
      </c>
      <c r="G6" s="41"/>
      <c r="K6" s="56" t="s">
        <v>24</v>
      </c>
      <c r="L6" s="53" t="s">
        <v>25</v>
      </c>
      <c r="M6" s="4">
        <v>70565125</v>
      </c>
      <c r="N6" s="4">
        <v>79662031</v>
      </c>
      <c r="O6" s="4">
        <v>85555067</v>
      </c>
      <c r="P6" s="4"/>
      <c r="Q6" s="4">
        <v>415442291</v>
      </c>
      <c r="R6" s="4">
        <v>477145907</v>
      </c>
      <c r="S6" s="18">
        <v>463363545</v>
      </c>
    </row>
    <row r="7" spans="1:19" ht="15" customHeight="1" x14ac:dyDescent="0.25">
      <c r="B7" s="37">
        <v>0.25</v>
      </c>
      <c r="C7" s="39">
        <f>SUM(A7:B7)*O7/$S$4</f>
        <v>6.4315929623292066E-3</v>
      </c>
      <c r="D7" s="39">
        <f t="shared" ref="D7:D70" si="1">(((1+SUM(A7:B7))*1)*(1/(1+$E$2)))-1</f>
        <v>2.6570048309178862E-2</v>
      </c>
      <c r="E7" s="39">
        <f t="shared" si="0"/>
        <v>6.8355094285624729E-4</v>
      </c>
      <c r="G7" s="41"/>
      <c r="K7" s="57" t="s">
        <v>12</v>
      </c>
      <c r="L7" s="54" t="s">
        <v>13</v>
      </c>
      <c r="M7" s="3">
        <v>71486830</v>
      </c>
      <c r="N7" s="3">
        <v>86572296</v>
      </c>
      <c r="O7" s="3">
        <v>81617765</v>
      </c>
      <c r="P7" s="3"/>
      <c r="Q7" s="3">
        <v>427918555</v>
      </c>
      <c r="R7" s="3">
        <v>475932653</v>
      </c>
      <c r="S7" s="26">
        <v>459195220</v>
      </c>
    </row>
    <row r="8" spans="1:19" ht="15" customHeight="1" x14ac:dyDescent="0.25">
      <c r="B8" s="37">
        <v>0.25</v>
      </c>
      <c r="C8" s="39">
        <f>SUM(A8:B8)*O8/$S$4</f>
        <v>1.9709971960916233E-3</v>
      </c>
      <c r="D8" s="39">
        <f t="shared" si="1"/>
        <v>2.6570048309178862E-2</v>
      </c>
      <c r="E8" s="39">
        <f t="shared" si="0"/>
        <v>2.0947796286964205E-4</v>
      </c>
      <c r="G8" s="39"/>
      <c r="H8" s="39"/>
      <c r="I8" s="39"/>
      <c r="K8" s="56" t="s">
        <v>8</v>
      </c>
      <c r="L8" s="53" t="s">
        <v>9</v>
      </c>
      <c r="M8" s="4">
        <v>16186546</v>
      </c>
      <c r="N8" s="4">
        <v>26664986</v>
      </c>
      <c r="O8" s="4">
        <v>25012215</v>
      </c>
      <c r="P8" s="4"/>
      <c r="Q8" s="4">
        <v>225121448</v>
      </c>
      <c r="R8" s="4">
        <v>322698860</v>
      </c>
      <c r="S8" s="18">
        <v>266592032</v>
      </c>
    </row>
    <row r="9" spans="1:19" ht="15" customHeight="1" x14ac:dyDescent="0.25">
      <c r="B9" s="37">
        <v>0.25</v>
      </c>
      <c r="C9" s="39">
        <f>SUM(A9:B9)*O9/$S$4</f>
        <v>1.7598629103265841E-3</v>
      </c>
      <c r="D9" s="39">
        <f t="shared" si="1"/>
        <v>2.6570048309178862E-2</v>
      </c>
      <c r="E9" s="39">
        <f t="shared" si="0"/>
        <v>1.8703857017963779E-4</v>
      </c>
      <c r="G9" s="39"/>
      <c r="H9" s="39"/>
      <c r="I9" s="39"/>
      <c r="K9" s="57" t="s">
        <v>42</v>
      </c>
      <c r="L9" s="54" t="s">
        <v>43</v>
      </c>
      <c r="M9" s="3">
        <v>17122430</v>
      </c>
      <c r="N9" s="3">
        <v>18874318</v>
      </c>
      <c r="O9" s="3">
        <v>22332893</v>
      </c>
      <c r="P9" s="3"/>
      <c r="Q9" s="3">
        <v>105979496</v>
      </c>
      <c r="R9" s="3">
        <v>115032958</v>
      </c>
      <c r="S9" s="26">
        <v>118320238</v>
      </c>
    </row>
    <row r="10" spans="1:19" ht="15" customHeight="1" x14ac:dyDescent="0.25">
      <c r="B10" s="37">
        <v>0.25</v>
      </c>
      <c r="C10" s="39">
        <f>SUM(A10:B10)*O10/$S$4</f>
        <v>1.05276184526887E-3</v>
      </c>
      <c r="D10" s="39">
        <f t="shared" si="1"/>
        <v>2.6570048309178862E-2</v>
      </c>
      <c r="E10" s="39">
        <f t="shared" si="0"/>
        <v>1.1188773234741665E-4</v>
      </c>
      <c r="G10" s="39"/>
      <c r="H10" s="39"/>
      <c r="I10" s="39"/>
      <c r="K10" s="56" t="s">
        <v>38</v>
      </c>
      <c r="L10" s="53" t="s">
        <v>39</v>
      </c>
      <c r="M10" s="4">
        <v>11548483</v>
      </c>
      <c r="N10" s="4">
        <v>13192176</v>
      </c>
      <c r="O10" s="4">
        <v>13359687</v>
      </c>
      <c r="P10" s="4"/>
      <c r="Q10" s="4">
        <v>81318355</v>
      </c>
      <c r="R10" s="4">
        <v>86736616</v>
      </c>
      <c r="S10" s="18">
        <v>69006761</v>
      </c>
    </row>
    <row r="11" spans="1:19" ht="15" customHeight="1" x14ac:dyDescent="0.25">
      <c r="B11" s="37">
        <v>0.25</v>
      </c>
      <c r="C11" s="39">
        <f>SUM(A11:B11)*O11/$S$4</f>
        <v>9.2593259135571014E-4</v>
      </c>
      <c r="D11" s="39">
        <f t="shared" si="1"/>
        <v>2.6570048309178862E-2</v>
      </c>
      <c r="E11" s="39">
        <f t="shared" si="0"/>
        <v>9.8408294733457567E-5</v>
      </c>
      <c r="G11" s="39"/>
      <c r="H11" s="39"/>
      <c r="I11" s="39"/>
      <c r="K11" s="57" t="s">
        <v>80</v>
      </c>
      <c r="L11" s="54" t="s">
        <v>81</v>
      </c>
      <c r="M11" s="3">
        <v>9648159</v>
      </c>
      <c r="N11" s="3">
        <v>11597826</v>
      </c>
      <c r="O11" s="3">
        <v>11750207</v>
      </c>
      <c r="P11" s="3"/>
      <c r="Q11" s="3">
        <v>30975074</v>
      </c>
      <c r="R11" s="3">
        <v>33727111</v>
      </c>
      <c r="S11" s="26">
        <v>30960904</v>
      </c>
    </row>
    <row r="12" spans="1:19" ht="15" customHeight="1" x14ac:dyDescent="0.25">
      <c r="B12" s="37">
        <v>0.25</v>
      </c>
      <c r="C12" s="39">
        <f>SUM(A12:B12)*O12/$S$4</f>
        <v>8.5991964631547673E-4</v>
      </c>
      <c r="D12" s="39">
        <f t="shared" si="1"/>
        <v>2.6570048309178862E-2</v>
      </c>
      <c r="E12" s="39">
        <f t="shared" si="0"/>
        <v>9.1392426178456859E-5</v>
      </c>
      <c r="G12" s="39"/>
      <c r="H12" s="39"/>
      <c r="I12" s="39"/>
      <c r="K12" s="56" t="s">
        <v>14</v>
      </c>
      <c r="L12" s="53" t="s">
        <v>15</v>
      </c>
      <c r="M12" s="4">
        <v>9407393</v>
      </c>
      <c r="N12" s="4">
        <v>10581168</v>
      </c>
      <c r="O12" s="4">
        <v>10912494</v>
      </c>
      <c r="P12" s="4"/>
      <c r="Q12" s="4">
        <v>120523238</v>
      </c>
      <c r="R12" s="4">
        <v>117234923</v>
      </c>
      <c r="S12" s="18">
        <v>124977171</v>
      </c>
    </row>
    <row r="13" spans="1:19" ht="15" customHeight="1" x14ac:dyDescent="0.25">
      <c r="B13" s="37">
        <v>0.25</v>
      </c>
      <c r="C13" s="39">
        <f>SUM(A13:B13)*O13/$S$4</f>
        <v>8.5615270368505521E-4</v>
      </c>
      <c r="D13" s="39">
        <f t="shared" si="1"/>
        <v>2.6570048309178862E-2</v>
      </c>
      <c r="E13" s="39">
        <f t="shared" si="0"/>
        <v>9.0992074787784065E-5</v>
      </c>
      <c r="G13" s="39"/>
      <c r="H13" s="39"/>
      <c r="I13" s="39"/>
      <c r="K13" s="57" t="s">
        <v>114</v>
      </c>
      <c r="L13" s="54" t="s">
        <v>115</v>
      </c>
      <c r="M13" s="3">
        <v>9785006</v>
      </c>
      <c r="N13" s="3">
        <v>10493402</v>
      </c>
      <c r="O13" s="3">
        <v>10864691</v>
      </c>
      <c r="P13" s="3"/>
      <c r="Q13" s="3">
        <v>22227898</v>
      </c>
      <c r="R13" s="3">
        <v>24120677</v>
      </c>
      <c r="S13" s="26">
        <v>24218490</v>
      </c>
    </row>
    <row r="14" spans="1:19" ht="15" customHeight="1" x14ac:dyDescent="0.25">
      <c r="B14" s="37">
        <v>0.25</v>
      </c>
      <c r="C14" s="39">
        <f>SUM(A14:B14)*O14/$S$4</f>
        <v>7.5083693722223825E-4</v>
      </c>
      <c r="D14" s="39">
        <f t="shared" si="1"/>
        <v>2.6570048309178862E-2</v>
      </c>
      <c r="E14" s="39">
        <f t="shared" si="0"/>
        <v>7.9799094777243074E-5</v>
      </c>
      <c r="G14" s="39"/>
      <c r="H14" s="39"/>
      <c r="I14" s="39"/>
      <c r="K14" s="56" t="s">
        <v>58</v>
      </c>
      <c r="L14" s="53" t="s">
        <v>59</v>
      </c>
      <c r="M14" s="4">
        <v>8387636</v>
      </c>
      <c r="N14" s="4">
        <v>8919332</v>
      </c>
      <c r="O14" s="4">
        <v>9528220</v>
      </c>
      <c r="P14" s="4"/>
      <c r="Q14" s="4">
        <v>13483057</v>
      </c>
      <c r="R14" s="4">
        <v>14744347</v>
      </c>
      <c r="S14" s="18">
        <v>15444295</v>
      </c>
    </row>
    <row r="15" spans="1:19" ht="15" customHeight="1" x14ac:dyDescent="0.25">
      <c r="B15" s="37">
        <v>0.25</v>
      </c>
      <c r="C15" s="39">
        <f>SUM(A15:B15)*O15/$S$4</f>
        <v>6.2330036207294966E-4</v>
      </c>
      <c r="D15" s="39">
        <f t="shared" si="1"/>
        <v>2.6570048309178862E-2</v>
      </c>
      <c r="E15" s="39">
        <f t="shared" si="0"/>
        <v>6.6244482925627803E-5</v>
      </c>
      <c r="G15" s="39"/>
      <c r="H15" s="39"/>
      <c r="I15" s="39"/>
      <c r="K15" s="57" t="s">
        <v>16</v>
      </c>
      <c r="L15" s="54" t="s">
        <v>17</v>
      </c>
      <c r="M15" s="3">
        <v>7245268</v>
      </c>
      <c r="N15" s="3">
        <v>8719283</v>
      </c>
      <c r="O15" s="3">
        <v>7909764</v>
      </c>
      <c r="P15" s="3"/>
      <c r="Q15" s="3">
        <v>82383519</v>
      </c>
      <c r="R15" s="3">
        <v>89879630</v>
      </c>
      <c r="S15" s="26">
        <v>72346644</v>
      </c>
    </row>
    <row r="16" spans="1:19" ht="15" customHeight="1" x14ac:dyDescent="0.25">
      <c r="B16" s="37">
        <v>0.25</v>
      </c>
      <c r="C16" s="39">
        <f>SUM(A16:B16)*O16/$S$4</f>
        <v>6.1924926164646306E-4</v>
      </c>
      <c r="D16" s="39">
        <f t="shared" si="1"/>
        <v>2.6570048309178862E-2</v>
      </c>
      <c r="E16" s="39">
        <f t="shared" si="0"/>
        <v>6.5813931189479449E-5</v>
      </c>
      <c r="G16" s="39"/>
      <c r="H16" s="39"/>
      <c r="I16" s="39"/>
      <c r="K16" s="56" t="s">
        <v>36</v>
      </c>
      <c r="L16" s="53" t="s">
        <v>37</v>
      </c>
      <c r="M16" s="4">
        <v>6557537</v>
      </c>
      <c r="N16" s="4">
        <v>8254827</v>
      </c>
      <c r="O16" s="4">
        <v>7858355</v>
      </c>
      <c r="P16" s="4"/>
      <c r="Q16" s="4">
        <v>47929454</v>
      </c>
      <c r="R16" s="4">
        <v>61174666</v>
      </c>
      <c r="S16" s="18">
        <v>53264867</v>
      </c>
    </row>
    <row r="17" spans="2:19" ht="15" customHeight="1" x14ac:dyDescent="0.25">
      <c r="B17" s="37">
        <v>0.25</v>
      </c>
      <c r="C17" s="39">
        <f>SUM(A17:B17)*O17/$S$4</f>
        <v>4.3483100960298523E-4</v>
      </c>
      <c r="D17" s="39">
        <f t="shared" si="1"/>
        <v>2.6570048309178862E-2</v>
      </c>
      <c r="E17" s="39">
        <f t="shared" si="0"/>
        <v>4.6213923725921335E-5</v>
      </c>
      <c r="K17" s="57" t="s">
        <v>18</v>
      </c>
      <c r="L17" s="54" t="s">
        <v>19</v>
      </c>
      <c r="M17" s="3">
        <v>6058947</v>
      </c>
      <c r="N17" s="3">
        <v>5181757</v>
      </c>
      <c r="O17" s="3">
        <v>5518063</v>
      </c>
      <c r="P17" s="3"/>
      <c r="Q17" s="3">
        <v>95969683</v>
      </c>
      <c r="R17" s="3">
        <v>96960127</v>
      </c>
      <c r="S17" s="26">
        <v>89549261</v>
      </c>
    </row>
    <row r="18" spans="2:19" ht="15" customHeight="1" x14ac:dyDescent="0.25">
      <c r="B18" s="37">
        <v>0.25</v>
      </c>
      <c r="C18" s="39">
        <f>SUM(A18:B18)*O18/$S$4</f>
        <v>3.6598712478914149E-4</v>
      </c>
      <c r="D18" s="39">
        <f t="shared" si="1"/>
        <v>2.6570048309178862E-2</v>
      </c>
      <c r="E18" s="39">
        <f t="shared" si="0"/>
        <v>3.889718234473985E-5</v>
      </c>
      <c r="K18" s="56" t="s">
        <v>60</v>
      </c>
      <c r="L18" s="53" t="s">
        <v>61</v>
      </c>
      <c r="M18" s="4">
        <v>3417681</v>
      </c>
      <c r="N18" s="4">
        <v>4080714</v>
      </c>
      <c r="O18" s="4">
        <v>4644425</v>
      </c>
      <c r="P18" s="4"/>
      <c r="Q18" s="4">
        <v>41006678</v>
      </c>
      <c r="R18" s="4">
        <v>40432341</v>
      </c>
      <c r="S18" s="18">
        <v>34843081</v>
      </c>
    </row>
    <row r="19" spans="2:19" ht="15" customHeight="1" x14ac:dyDescent="0.25">
      <c r="B19" s="37">
        <v>0.25</v>
      </c>
      <c r="C19" s="39">
        <f>SUM(A19:B19)*O19/$S$4</f>
        <v>2.9422916473999906E-4</v>
      </c>
      <c r="D19" s="39">
        <f t="shared" si="1"/>
        <v>2.6570048309178862E-2</v>
      </c>
      <c r="E19" s="39">
        <f t="shared" si="0"/>
        <v>3.1270732484444488E-5</v>
      </c>
      <c r="K19" s="57" t="s">
        <v>26</v>
      </c>
      <c r="L19" s="54" t="s">
        <v>27</v>
      </c>
      <c r="M19" s="3">
        <v>4669731</v>
      </c>
      <c r="N19" s="3">
        <v>5612055</v>
      </c>
      <c r="O19" s="3">
        <v>3733807</v>
      </c>
      <c r="P19" s="3"/>
      <c r="Q19" s="3">
        <v>38904135</v>
      </c>
      <c r="R19" s="3">
        <v>44933026</v>
      </c>
      <c r="S19" s="26">
        <v>33156047</v>
      </c>
    </row>
    <row r="20" spans="2:19" ht="15" customHeight="1" x14ac:dyDescent="0.25">
      <c r="B20" s="37">
        <v>0.25</v>
      </c>
      <c r="C20" s="39">
        <f>SUM(A20:B20)*O20/$S$4</f>
        <v>2.2480900539409101E-4</v>
      </c>
      <c r="D20" s="39">
        <f t="shared" si="1"/>
        <v>2.6570048309178862E-2</v>
      </c>
      <c r="E20" s="39">
        <f t="shared" si="0"/>
        <v>2.3892744534637797E-5</v>
      </c>
      <c r="K20" s="56" t="s">
        <v>78</v>
      </c>
      <c r="L20" s="53" t="s">
        <v>79</v>
      </c>
      <c r="M20" s="4">
        <v>2434514</v>
      </c>
      <c r="N20" s="4">
        <v>2711501</v>
      </c>
      <c r="O20" s="4">
        <v>2852856</v>
      </c>
      <c r="P20" s="4"/>
      <c r="Q20" s="4">
        <v>15459873</v>
      </c>
      <c r="R20" s="4">
        <v>17444079</v>
      </c>
      <c r="S20" s="18">
        <v>14965789</v>
      </c>
    </row>
    <row r="21" spans="2:19" ht="15" customHeight="1" x14ac:dyDescent="0.25">
      <c r="B21" s="37">
        <v>0.25</v>
      </c>
      <c r="C21" s="39">
        <f>SUM(A21:B21)*O21/$S$4</f>
        <v>2.2303361017907529E-4</v>
      </c>
      <c r="D21" s="39">
        <f t="shared" si="1"/>
        <v>2.6570048309178862E-2</v>
      </c>
      <c r="E21" s="39">
        <f t="shared" si="0"/>
        <v>2.3704055188114389E-5</v>
      </c>
      <c r="K21" s="57" t="s">
        <v>32</v>
      </c>
      <c r="L21" s="54" t="s">
        <v>33</v>
      </c>
      <c r="M21" s="3">
        <v>1988978</v>
      </c>
      <c r="N21" s="3">
        <v>2541456</v>
      </c>
      <c r="O21" s="3">
        <v>2830326</v>
      </c>
      <c r="P21" s="3"/>
      <c r="Q21" s="3">
        <v>11037973</v>
      </c>
      <c r="R21" s="3">
        <v>14028956</v>
      </c>
      <c r="S21" s="26">
        <v>14836798</v>
      </c>
    </row>
    <row r="22" spans="2:19" ht="15" customHeight="1" x14ac:dyDescent="0.25">
      <c r="B22" s="37">
        <v>0.25</v>
      </c>
      <c r="C22" s="39">
        <f>SUM(A22:B22)*O22/$S$4</f>
        <v>1.7100940828905823E-4</v>
      </c>
      <c r="D22" s="39">
        <f t="shared" si="1"/>
        <v>2.6570048309178862E-2</v>
      </c>
      <c r="E22" s="39">
        <f t="shared" si="0"/>
        <v>1.8174912958257478E-5</v>
      </c>
      <c r="K22" s="56" t="s">
        <v>98</v>
      </c>
      <c r="L22" s="53" t="s">
        <v>99</v>
      </c>
      <c r="M22" s="4">
        <v>1637547</v>
      </c>
      <c r="N22" s="4">
        <v>2125970</v>
      </c>
      <c r="O22" s="4">
        <v>2170132</v>
      </c>
      <c r="P22" s="4"/>
      <c r="Q22" s="4">
        <v>5276752</v>
      </c>
      <c r="R22" s="4">
        <v>6474233</v>
      </c>
      <c r="S22" s="18">
        <v>6938019</v>
      </c>
    </row>
    <row r="23" spans="2:19" ht="15" customHeight="1" x14ac:dyDescent="0.25">
      <c r="B23" s="37">
        <v>0.25</v>
      </c>
      <c r="C23" s="39">
        <f>SUM(A23:B23)*O23/$S$4</f>
        <v>1.65140990310477E-4</v>
      </c>
      <c r="D23" s="39">
        <f t="shared" si="1"/>
        <v>2.6570048309178862E-2</v>
      </c>
      <c r="E23" s="39">
        <f t="shared" si="0"/>
        <v>1.7551216361500048E-5</v>
      </c>
      <c r="K23" s="57" t="s">
        <v>62</v>
      </c>
      <c r="L23" s="54" t="s">
        <v>63</v>
      </c>
      <c r="M23" s="3">
        <v>1666704</v>
      </c>
      <c r="N23" s="3">
        <v>1994542</v>
      </c>
      <c r="O23" s="3">
        <v>2095661</v>
      </c>
      <c r="P23" s="3"/>
      <c r="Q23" s="3">
        <v>10976028</v>
      </c>
      <c r="R23" s="3">
        <v>13668877</v>
      </c>
      <c r="S23" s="26">
        <v>13570806</v>
      </c>
    </row>
    <row r="24" spans="2:19" ht="15" customHeight="1" x14ac:dyDescent="0.25">
      <c r="B24" s="37">
        <v>0.25</v>
      </c>
      <c r="C24" s="39">
        <f>SUM(A24:B24)*O24/$S$4</f>
        <v>1.5709253200240576E-4</v>
      </c>
      <c r="D24" s="39">
        <f t="shared" si="1"/>
        <v>2.6570048309178862E-2</v>
      </c>
      <c r="E24" s="39">
        <f t="shared" si="0"/>
        <v>1.6695824657260588E-5</v>
      </c>
      <c r="K24" s="56" t="s">
        <v>46</v>
      </c>
      <c r="L24" s="53" t="s">
        <v>47</v>
      </c>
      <c r="M24" s="4">
        <v>2102109</v>
      </c>
      <c r="N24" s="4">
        <v>2130552</v>
      </c>
      <c r="O24" s="4">
        <v>1993525</v>
      </c>
      <c r="P24" s="4"/>
      <c r="Q24" s="4">
        <v>11994351</v>
      </c>
      <c r="R24" s="4">
        <v>12964609</v>
      </c>
      <c r="S24" s="18">
        <v>12452072</v>
      </c>
    </row>
    <row r="25" spans="2:19" ht="15" customHeight="1" x14ac:dyDescent="0.25">
      <c r="B25" s="37">
        <v>0.25</v>
      </c>
      <c r="C25" s="39">
        <f>SUM(A25:B25)*O25/$S$4</f>
        <v>1.5428767548739158E-4</v>
      </c>
      <c r="D25" s="39">
        <f t="shared" si="1"/>
        <v>2.6570048309178862E-2</v>
      </c>
      <c r="E25" s="39">
        <f t="shared" si="0"/>
        <v>1.6397723964843623E-5</v>
      </c>
      <c r="K25" s="57" t="s">
        <v>22</v>
      </c>
      <c r="L25" s="54" t="s">
        <v>23</v>
      </c>
      <c r="M25" s="3">
        <v>1816927</v>
      </c>
      <c r="N25" s="3">
        <v>2272946</v>
      </c>
      <c r="O25" s="3">
        <v>1957931</v>
      </c>
      <c r="P25" s="3"/>
      <c r="Q25" s="3">
        <v>28738897</v>
      </c>
      <c r="R25" s="3">
        <v>36664809</v>
      </c>
      <c r="S25" s="26">
        <v>28296236</v>
      </c>
    </row>
    <row r="26" spans="2:19" ht="15" customHeight="1" x14ac:dyDescent="0.25">
      <c r="B26" s="37">
        <v>0.25</v>
      </c>
      <c r="C26" s="39">
        <f>SUM(A26:B26)*O26/$S$4</f>
        <v>1.5099448678651623E-4</v>
      </c>
      <c r="D26" s="39">
        <f t="shared" si="1"/>
        <v>2.6570048309178862E-2</v>
      </c>
      <c r="E26" s="39">
        <f t="shared" si="0"/>
        <v>1.6047723233349623E-5</v>
      </c>
      <c r="K26" s="56" t="s">
        <v>116</v>
      </c>
      <c r="L26" s="53" t="s">
        <v>117</v>
      </c>
      <c r="M26" s="4">
        <v>1731710</v>
      </c>
      <c r="N26" s="4">
        <v>1983768</v>
      </c>
      <c r="O26" s="4">
        <v>1916140</v>
      </c>
      <c r="P26" s="4"/>
      <c r="Q26" s="4">
        <v>9477975</v>
      </c>
      <c r="R26" s="4">
        <v>10689376</v>
      </c>
      <c r="S26" s="18">
        <v>9216582</v>
      </c>
    </row>
    <row r="27" spans="2:19" ht="15" customHeight="1" x14ac:dyDescent="0.25">
      <c r="B27" s="37">
        <v>0.25</v>
      </c>
      <c r="C27" s="39">
        <f>SUM(A27:B27)*O27/$S$4</f>
        <v>1.5030150740254604E-4</v>
      </c>
      <c r="D27" s="39">
        <f t="shared" si="1"/>
        <v>2.6570048309178862E-2</v>
      </c>
      <c r="E27" s="39">
        <f t="shared" si="0"/>
        <v>1.597407325051221E-5</v>
      </c>
      <c r="K27" s="57" t="s">
        <v>126</v>
      </c>
      <c r="L27" s="54" t="s">
        <v>127</v>
      </c>
      <c r="M27" s="3">
        <v>1929151</v>
      </c>
      <c r="N27" s="3">
        <v>2142086</v>
      </c>
      <c r="O27" s="3">
        <v>1907346</v>
      </c>
      <c r="P27" s="3"/>
      <c r="Q27" s="3">
        <v>35037691</v>
      </c>
      <c r="R27" s="3">
        <v>44567971</v>
      </c>
      <c r="S27" s="26">
        <v>36346897</v>
      </c>
    </row>
    <row r="28" spans="2:19" ht="15" customHeight="1" x14ac:dyDescent="0.25">
      <c r="B28" s="37">
        <v>0.25</v>
      </c>
      <c r="C28" s="39">
        <f>SUM(A28:B28)*O28/$S$4</f>
        <v>1.3051644954146878E-4</v>
      </c>
      <c r="D28" s="39">
        <f t="shared" si="1"/>
        <v>2.6570048309178862E-2</v>
      </c>
      <c r="E28" s="39">
        <f t="shared" si="0"/>
        <v>1.3871313477837324E-5</v>
      </c>
      <c r="K28" s="56" t="s">
        <v>74</v>
      </c>
      <c r="L28" s="53" t="s">
        <v>75</v>
      </c>
      <c r="M28" s="4">
        <v>1127479</v>
      </c>
      <c r="N28" s="4">
        <v>1419370</v>
      </c>
      <c r="O28" s="4">
        <v>1656271</v>
      </c>
      <c r="P28" s="4"/>
      <c r="Q28" s="4">
        <v>16512895</v>
      </c>
      <c r="R28" s="4">
        <v>19450808</v>
      </c>
      <c r="S28" s="18">
        <v>20086344</v>
      </c>
    </row>
    <row r="29" spans="2:19" ht="15" customHeight="1" x14ac:dyDescent="0.25">
      <c r="B29" s="37">
        <v>0.25</v>
      </c>
      <c r="C29" s="39">
        <f>SUM(A29:B29)*O29/$S$4</f>
        <v>1.2231432853169845E-4</v>
      </c>
      <c r="D29" s="39">
        <f t="shared" si="1"/>
        <v>2.6570048309178862E-2</v>
      </c>
      <c r="E29" s="39">
        <f t="shared" si="0"/>
        <v>1.2999590471968009E-5</v>
      </c>
      <c r="K29" s="57" t="s">
        <v>120</v>
      </c>
      <c r="L29" s="54" t="s">
        <v>121</v>
      </c>
      <c r="M29" s="3">
        <v>1234569</v>
      </c>
      <c r="N29" s="3">
        <v>1440151</v>
      </c>
      <c r="O29" s="3">
        <v>1552185</v>
      </c>
      <c r="P29" s="3"/>
      <c r="Q29" s="3">
        <v>51736985</v>
      </c>
      <c r="R29" s="3">
        <v>55201125</v>
      </c>
      <c r="S29" s="26">
        <v>44448292</v>
      </c>
    </row>
    <row r="30" spans="2:19" ht="15" customHeight="1" x14ac:dyDescent="0.25">
      <c r="B30" s="37">
        <v>0.25</v>
      </c>
      <c r="C30" s="39">
        <f>SUM(A30:B30)*O30/$S$4</f>
        <v>1.2158517931178987E-4</v>
      </c>
      <c r="D30" s="39">
        <f t="shared" si="1"/>
        <v>2.6570048309178862E-2</v>
      </c>
      <c r="E30" s="39">
        <f t="shared" si="0"/>
        <v>1.2922096351977726E-5</v>
      </c>
      <c r="K30" s="56" t="s">
        <v>30</v>
      </c>
      <c r="L30" s="53" t="s">
        <v>31</v>
      </c>
      <c r="M30" s="4">
        <v>1289935</v>
      </c>
      <c r="N30" s="4">
        <v>1587052</v>
      </c>
      <c r="O30" s="4">
        <v>1542932</v>
      </c>
      <c r="P30" s="4"/>
      <c r="Q30" s="4">
        <v>17756056</v>
      </c>
      <c r="R30" s="4">
        <v>22401739</v>
      </c>
      <c r="S30" s="18">
        <v>19189440</v>
      </c>
    </row>
    <row r="31" spans="2:19" ht="15" customHeight="1" x14ac:dyDescent="0.25">
      <c r="B31" s="37">
        <v>0.25</v>
      </c>
      <c r="C31" s="39">
        <f>SUM(A31:B31)*O31/$S$4</f>
        <v>1.0804316121589771E-4</v>
      </c>
      <c r="D31" s="39">
        <f t="shared" si="1"/>
        <v>2.6570048309178862E-2</v>
      </c>
      <c r="E31" s="39">
        <f t="shared" si="0"/>
        <v>1.1482848051931208E-5</v>
      </c>
      <c r="K31" s="57" t="s">
        <v>162</v>
      </c>
      <c r="L31" s="54" t="s">
        <v>163</v>
      </c>
      <c r="M31" s="3">
        <v>1246544</v>
      </c>
      <c r="N31" s="3">
        <v>1297056</v>
      </c>
      <c r="O31" s="3">
        <v>1371082</v>
      </c>
      <c r="P31" s="3"/>
      <c r="Q31" s="3">
        <v>8353953</v>
      </c>
      <c r="R31" s="3">
        <v>9637024</v>
      </c>
      <c r="S31" s="26">
        <v>7959000</v>
      </c>
    </row>
    <row r="32" spans="2:19" ht="15" customHeight="1" x14ac:dyDescent="0.25">
      <c r="B32" s="37">
        <v>0.25</v>
      </c>
      <c r="C32" s="39">
        <f>SUM(A32:B32)*O32/$S$4</f>
        <v>1.0451916325693177E-4</v>
      </c>
      <c r="D32" s="39">
        <f t="shared" si="1"/>
        <v>2.6570048309178862E-2</v>
      </c>
      <c r="E32" s="39">
        <f t="shared" si="0"/>
        <v>1.1108316867886518E-5</v>
      </c>
      <c r="K32" s="56" t="s">
        <v>28</v>
      </c>
      <c r="L32" s="53" t="s">
        <v>29</v>
      </c>
      <c r="M32" s="4">
        <v>855052</v>
      </c>
      <c r="N32" s="4">
        <v>1048827</v>
      </c>
      <c r="O32" s="4">
        <v>1326362</v>
      </c>
      <c r="P32" s="4"/>
      <c r="Q32" s="4">
        <v>25494149</v>
      </c>
      <c r="R32" s="4">
        <v>27148868</v>
      </c>
      <c r="S32" s="18">
        <v>30158075</v>
      </c>
    </row>
    <row r="33" spans="2:19" ht="15" customHeight="1" x14ac:dyDescent="0.25">
      <c r="B33" s="37">
        <v>0.25</v>
      </c>
      <c r="C33" s="39">
        <f>SUM(A33:B33)*O33/$S$4</f>
        <v>9.8907795397808199E-5</v>
      </c>
      <c r="D33" s="39">
        <f t="shared" si="1"/>
        <v>2.6570048309178862E-2</v>
      </c>
      <c r="E33" s="39">
        <f t="shared" si="0"/>
        <v>1.0511939607496572E-5</v>
      </c>
      <c r="K33" s="57" t="s">
        <v>152</v>
      </c>
      <c r="L33" s="54" t="s">
        <v>153</v>
      </c>
      <c r="M33" s="3">
        <v>1259003</v>
      </c>
      <c r="N33" s="3">
        <v>1227391</v>
      </c>
      <c r="O33" s="3">
        <v>1255153</v>
      </c>
      <c r="P33" s="3"/>
      <c r="Q33" s="3">
        <v>22017576</v>
      </c>
      <c r="R33" s="3">
        <v>20880022</v>
      </c>
      <c r="S33" s="26">
        <v>16829265</v>
      </c>
    </row>
    <row r="34" spans="2:19" ht="15" customHeight="1" x14ac:dyDescent="0.25">
      <c r="B34" s="37">
        <v>0.25</v>
      </c>
      <c r="C34" s="39">
        <f>SUM(A34:B34)*O34/$S$4</f>
        <v>9.0473367903623025E-5</v>
      </c>
      <c r="D34" s="39">
        <f t="shared" si="1"/>
        <v>2.6570048309178862E-2</v>
      </c>
      <c r="E34" s="39">
        <f t="shared" si="0"/>
        <v>9.6155270235735048E-6</v>
      </c>
      <c r="K34" s="56" t="s">
        <v>54</v>
      </c>
      <c r="L34" s="53" t="s">
        <v>55</v>
      </c>
      <c r="M34" s="4">
        <v>787946</v>
      </c>
      <c r="N34" s="4">
        <v>1174534</v>
      </c>
      <c r="O34" s="4">
        <v>1148119</v>
      </c>
      <c r="P34" s="4"/>
      <c r="Q34" s="4">
        <v>21953891</v>
      </c>
      <c r="R34" s="4">
        <v>29507737</v>
      </c>
      <c r="S34" s="18">
        <v>26911031</v>
      </c>
    </row>
    <row r="35" spans="2:19" ht="15" customHeight="1" x14ac:dyDescent="0.25">
      <c r="B35" s="37">
        <v>0.25</v>
      </c>
      <c r="C35" s="39">
        <f>SUM(A35:B35)*O35/$S$4</f>
        <v>8.9210024091499989E-5</v>
      </c>
      <c r="D35" s="39">
        <f t="shared" si="1"/>
        <v>2.6570048309178862E-2</v>
      </c>
      <c r="E35" s="39">
        <f t="shared" si="0"/>
        <v>9.4812585990966596E-6</v>
      </c>
      <c r="K35" s="57" t="s">
        <v>70</v>
      </c>
      <c r="L35" s="54" t="s">
        <v>71</v>
      </c>
      <c r="M35" s="3">
        <v>767060</v>
      </c>
      <c r="N35" s="3">
        <v>649131</v>
      </c>
      <c r="O35" s="3">
        <v>1132087</v>
      </c>
      <c r="P35" s="3"/>
      <c r="Q35" s="3">
        <v>3352771</v>
      </c>
      <c r="R35" s="3">
        <v>3686856</v>
      </c>
      <c r="S35" s="26">
        <v>4056241</v>
      </c>
    </row>
    <row r="36" spans="2:19" ht="15" customHeight="1" x14ac:dyDescent="0.25">
      <c r="B36" s="37">
        <v>0.25</v>
      </c>
      <c r="C36" s="39">
        <f>SUM(A36:B36)*O36/$S$4</f>
        <v>8.8914991704237728E-5</v>
      </c>
      <c r="D36" s="39">
        <f t="shared" si="1"/>
        <v>2.6570048309178862E-2</v>
      </c>
      <c r="E36" s="39">
        <f t="shared" si="0"/>
        <v>9.4499024999673377E-6</v>
      </c>
      <c r="K36" s="56" t="s">
        <v>86</v>
      </c>
      <c r="L36" s="53" t="s">
        <v>87</v>
      </c>
      <c r="M36" s="4">
        <v>914198</v>
      </c>
      <c r="N36" s="4">
        <v>1120704</v>
      </c>
      <c r="O36" s="4">
        <v>1128343</v>
      </c>
      <c r="P36" s="4"/>
      <c r="Q36" s="4">
        <v>10307522</v>
      </c>
      <c r="R36" s="4">
        <v>11209812</v>
      </c>
      <c r="S36" s="18">
        <v>9763904</v>
      </c>
    </row>
    <row r="37" spans="2:19" ht="15" customHeight="1" x14ac:dyDescent="0.25">
      <c r="B37" s="37">
        <v>0.25</v>
      </c>
      <c r="C37" s="39">
        <f>SUM(A37:B37)*O37/$S$4</f>
        <v>8.632967584918954E-5</v>
      </c>
      <c r="D37" s="39">
        <f t="shared" si="1"/>
        <v>2.6570048309178862E-2</v>
      </c>
      <c r="E37" s="39">
        <f t="shared" si="0"/>
        <v>9.1751346313148714E-6</v>
      </c>
      <c r="K37" s="57" t="s">
        <v>66</v>
      </c>
      <c r="L37" s="54" t="s">
        <v>67</v>
      </c>
      <c r="M37" s="3">
        <v>712305</v>
      </c>
      <c r="N37" s="3">
        <v>946144</v>
      </c>
      <c r="O37" s="3">
        <v>1095535</v>
      </c>
      <c r="P37" s="3"/>
      <c r="Q37" s="3">
        <v>11125287</v>
      </c>
      <c r="R37" s="3">
        <v>13107006</v>
      </c>
      <c r="S37" s="26">
        <v>11932595</v>
      </c>
    </row>
    <row r="38" spans="2:19" ht="15" customHeight="1" x14ac:dyDescent="0.25">
      <c r="B38" s="37">
        <v>0.25</v>
      </c>
      <c r="C38" s="39">
        <f>SUM(A38:B38)*O38/$S$4</f>
        <v>8.3236485064679477E-5</v>
      </c>
      <c r="D38" s="39">
        <f t="shared" si="1"/>
        <v>2.6570048309178862E-2</v>
      </c>
      <c r="E38" s="39">
        <f t="shared" si="0"/>
        <v>8.8463897170191146E-6</v>
      </c>
      <c r="K38" s="56" t="s">
        <v>150</v>
      </c>
      <c r="L38" s="53" t="s">
        <v>151</v>
      </c>
      <c r="M38" s="4">
        <v>1073477</v>
      </c>
      <c r="N38" s="4">
        <v>1156465</v>
      </c>
      <c r="O38" s="4">
        <v>1056282</v>
      </c>
      <c r="P38" s="4"/>
      <c r="Q38" s="4">
        <v>52249668</v>
      </c>
      <c r="R38" s="4">
        <v>60784841</v>
      </c>
      <c r="S38" s="18">
        <v>45244512</v>
      </c>
    </row>
    <row r="39" spans="2:19" ht="15" customHeight="1" x14ac:dyDescent="0.25">
      <c r="B39" s="37">
        <v>0.25</v>
      </c>
      <c r="C39" s="39">
        <f>SUM(A39:B39)*O39/$S$4</f>
        <v>8.2605207165545392E-5</v>
      </c>
      <c r="D39" s="39">
        <f t="shared" si="1"/>
        <v>2.6570048309178862E-2</v>
      </c>
      <c r="E39" s="39">
        <f t="shared" si="0"/>
        <v>8.7792973799130751E-6</v>
      </c>
      <c r="K39" s="57" t="s">
        <v>96</v>
      </c>
      <c r="L39" s="54" t="s">
        <v>97</v>
      </c>
      <c r="M39" s="3">
        <v>823052</v>
      </c>
      <c r="N39" s="3">
        <v>989354</v>
      </c>
      <c r="O39" s="3">
        <v>1048271</v>
      </c>
      <c r="P39" s="3"/>
      <c r="Q39" s="3">
        <v>5479280</v>
      </c>
      <c r="R39" s="3">
        <v>6103832</v>
      </c>
      <c r="S39" s="26">
        <v>5813224</v>
      </c>
    </row>
    <row r="40" spans="2:19" ht="15" customHeight="1" x14ac:dyDescent="0.25">
      <c r="B40" s="37">
        <v>0.25</v>
      </c>
      <c r="C40" s="39">
        <f>SUM(A40:B40)*O40/$S$4</f>
        <v>7.4760135233415377E-5</v>
      </c>
      <c r="D40" s="39">
        <f t="shared" si="1"/>
        <v>2.6570048309178862E-2</v>
      </c>
      <c r="E40" s="39">
        <f t="shared" si="0"/>
        <v>7.9455216190103645E-6</v>
      </c>
      <c r="K40" s="56" t="s">
        <v>48</v>
      </c>
      <c r="L40" s="53" t="s">
        <v>49</v>
      </c>
      <c r="M40" s="4">
        <v>746558</v>
      </c>
      <c r="N40" s="4">
        <v>1013399</v>
      </c>
      <c r="O40" s="4">
        <v>948716</v>
      </c>
      <c r="P40" s="4"/>
      <c r="Q40" s="4">
        <v>13765594</v>
      </c>
      <c r="R40" s="4">
        <v>19421660</v>
      </c>
      <c r="S40" s="18">
        <v>17310231</v>
      </c>
    </row>
    <row r="41" spans="2:19" ht="15" customHeight="1" x14ac:dyDescent="0.25">
      <c r="B41" s="37">
        <v>0.25</v>
      </c>
      <c r="C41" s="39">
        <f>SUM(A41:B41)*O41/$S$4</f>
        <v>7.2254566380479751E-5</v>
      </c>
      <c r="D41" s="39">
        <f t="shared" si="1"/>
        <v>2.6570048309178862E-2</v>
      </c>
      <c r="E41" s="39">
        <f t="shared" si="0"/>
        <v>7.6792292771524705E-6</v>
      </c>
      <c r="K41" s="57" t="s">
        <v>52</v>
      </c>
      <c r="L41" s="54" t="s">
        <v>53</v>
      </c>
      <c r="M41" s="3">
        <v>1501342</v>
      </c>
      <c r="N41" s="3">
        <v>1505436</v>
      </c>
      <c r="O41" s="3">
        <v>916920</v>
      </c>
      <c r="P41" s="3"/>
      <c r="Q41" s="3">
        <v>16236022</v>
      </c>
      <c r="R41" s="3">
        <v>15562373</v>
      </c>
      <c r="S41" s="26">
        <v>14533040</v>
      </c>
    </row>
    <row r="42" spans="2:19" ht="15" customHeight="1" x14ac:dyDescent="0.25">
      <c r="B42" s="37">
        <v>0.25</v>
      </c>
      <c r="C42" s="39">
        <f>SUM(A42:B42)*O42/$S$4</f>
        <v>7.2128799369242943E-5</v>
      </c>
      <c r="D42" s="39">
        <f t="shared" si="1"/>
        <v>2.6570048309178862E-2</v>
      </c>
      <c r="E42" s="39">
        <f t="shared" si="0"/>
        <v>7.6658627348954191E-6</v>
      </c>
      <c r="K42" s="56" t="s">
        <v>40</v>
      </c>
      <c r="L42" s="53" t="s">
        <v>41</v>
      </c>
      <c r="M42" s="4">
        <v>654241</v>
      </c>
      <c r="N42" s="4">
        <v>825894</v>
      </c>
      <c r="O42" s="4">
        <v>915324</v>
      </c>
      <c r="P42" s="4"/>
      <c r="Q42" s="4">
        <v>149410420</v>
      </c>
      <c r="R42" s="4">
        <v>164993417</v>
      </c>
      <c r="S42" s="18">
        <v>177848476</v>
      </c>
    </row>
    <row r="43" spans="2:19" ht="15" customHeight="1" x14ac:dyDescent="0.25">
      <c r="B43" s="37">
        <v>0.25</v>
      </c>
      <c r="C43" s="39">
        <f>SUM(A43:B43)*O43/$S$4</f>
        <v>6.6975976772266574E-5</v>
      </c>
      <c r="D43" s="39">
        <f t="shared" si="1"/>
        <v>2.6570048309178862E-2</v>
      </c>
      <c r="E43" s="39">
        <f t="shared" si="0"/>
        <v>7.1182197535742577E-6</v>
      </c>
      <c r="K43" s="57" t="s">
        <v>134</v>
      </c>
      <c r="L43" s="54" t="s">
        <v>135</v>
      </c>
      <c r="M43" s="3">
        <v>650306</v>
      </c>
      <c r="N43" s="3">
        <v>894887</v>
      </c>
      <c r="O43" s="3">
        <v>849934</v>
      </c>
      <c r="P43" s="3"/>
      <c r="Q43" s="3">
        <v>3354314</v>
      </c>
      <c r="R43" s="3">
        <v>4202133</v>
      </c>
      <c r="S43" s="26">
        <v>4394088</v>
      </c>
    </row>
    <row r="44" spans="2:19" ht="15" customHeight="1" x14ac:dyDescent="0.25">
      <c r="B44" s="37">
        <v>0.25</v>
      </c>
      <c r="C44" s="39">
        <f>SUM(A44:B44)*O44/$S$4</f>
        <v>6.2932283676015742E-5</v>
      </c>
      <c r="D44" s="39">
        <f t="shared" si="1"/>
        <v>2.6570048309178862E-2</v>
      </c>
      <c r="E44" s="39">
        <f t="shared" si="0"/>
        <v>6.6884552699147463E-6</v>
      </c>
      <c r="K44" s="56" t="s">
        <v>100</v>
      </c>
      <c r="L44" s="53" t="s">
        <v>101</v>
      </c>
      <c r="M44" s="4">
        <v>702529</v>
      </c>
      <c r="N44" s="4">
        <v>850432</v>
      </c>
      <c r="O44" s="4">
        <v>798619</v>
      </c>
      <c r="P44" s="4"/>
      <c r="Q44" s="4">
        <v>7878340</v>
      </c>
      <c r="R44" s="4">
        <v>9074701</v>
      </c>
      <c r="S44" s="18">
        <v>8021401</v>
      </c>
    </row>
    <row r="45" spans="2:19" ht="15" customHeight="1" x14ac:dyDescent="0.25">
      <c r="B45" s="37">
        <v>0.25</v>
      </c>
      <c r="C45" s="39">
        <f>SUM(A45:B45)*O45/$S$4</f>
        <v>6.108423358358127E-5</v>
      </c>
      <c r="D45" s="39">
        <f t="shared" si="1"/>
        <v>2.6570048309178862E-2</v>
      </c>
      <c r="E45" s="39">
        <f t="shared" si="0"/>
        <v>6.4920441489796812E-6</v>
      </c>
      <c r="K45" s="57" t="s">
        <v>160</v>
      </c>
      <c r="L45" s="54" t="s">
        <v>161</v>
      </c>
      <c r="M45" s="3">
        <v>578481</v>
      </c>
      <c r="N45" s="3">
        <v>817542</v>
      </c>
      <c r="O45" s="3">
        <v>775167</v>
      </c>
      <c r="P45" s="3"/>
      <c r="Q45" s="3">
        <v>28407913</v>
      </c>
      <c r="R45" s="3">
        <v>37966586</v>
      </c>
      <c r="S45" s="26">
        <v>26791727</v>
      </c>
    </row>
    <row r="46" spans="2:19" ht="15" customHeight="1" x14ac:dyDescent="0.25">
      <c r="B46" s="37">
        <v>0.25</v>
      </c>
      <c r="C46" s="39">
        <f>SUM(A46:B46)*O46/$S$4</f>
        <v>5.8127920805661633E-5</v>
      </c>
      <c r="D46" s="39">
        <f t="shared" si="1"/>
        <v>2.6570048309178862E-2</v>
      </c>
      <c r="E46" s="39">
        <f t="shared" si="0"/>
        <v>6.177846655674211E-6</v>
      </c>
      <c r="K46" s="56" t="s">
        <v>20</v>
      </c>
      <c r="L46" s="53" t="s">
        <v>21</v>
      </c>
      <c r="M46" s="4">
        <v>782067</v>
      </c>
      <c r="N46" s="4">
        <v>845509</v>
      </c>
      <c r="O46" s="4">
        <v>737651</v>
      </c>
      <c r="P46" s="4"/>
      <c r="Q46" s="4">
        <v>35520074</v>
      </c>
      <c r="R46" s="4">
        <v>36288065</v>
      </c>
      <c r="S46" s="18">
        <v>24018724</v>
      </c>
    </row>
    <row r="47" spans="2:19" ht="15" customHeight="1" x14ac:dyDescent="0.25">
      <c r="B47" s="37">
        <v>0.25</v>
      </c>
      <c r="C47" s="39">
        <f>SUM(A47:B47)*O47/$S$4</f>
        <v>4.9586323427214524E-5</v>
      </c>
      <c r="D47" s="39">
        <f t="shared" si="1"/>
        <v>2.6570048309178862E-2</v>
      </c>
      <c r="E47" s="39">
        <f t="shared" si="0"/>
        <v>5.2700440357426303E-6</v>
      </c>
      <c r="K47" s="57" t="s">
        <v>124</v>
      </c>
      <c r="L47" s="54" t="s">
        <v>125</v>
      </c>
      <c r="M47" s="3">
        <v>649620</v>
      </c>
      <c r="N47" s="3">
        <v>609466</v>
      </c>
      <c r="O47" s="3">
        <v>629257</v>
      </c>
      <c r="P47" s="3"/>
      <c r="Q47" s="3">
        <v>12320950</v>
      </c>
      <c r="R47" s="3">
        <v>12673289</v>
      </c>
      <c r="S47" s="26">
        <v>10993223</v>
      </c>
    </row>
    <row r="48" spans="2:19" ht="15" customHeight="1" x14ac:dyDescent="0.25">
      <c r="B48" s="37">
        <v>0.25</v>
      </c>
      <c r="C48" s="39">
        <f>SUM(A48:B48)*O48/$S$4</f>
        <v>4.9360872663337034E-5</v>
      </c>
      <c r="D48" s="39">
        <f t="shared" si="1"/>
        <v>2.6570048309178862E-2</v>
      </c>
      <c r="E48" s="39">
        <f t="shared" si="0"/>
        <v>5.2460830849923648E-6</v>
      </c>
      <c r="K48" s="56" t="s">
        <v>68</v>
      </c>
      <c r="L48" s="53" t="s">
        <v>69</v>
      </c>
      <c r="M48" s="4">
        <v>530525</v>
      </c>
      <c r="N48" s="4">
        <v>638460</v>
      </c>
      <c r="O48" s="4">
        <v>626396</v>
      </c>
      <c r="P48" s="4"/>
      <c r="Q48" s="4">
        <v>5809447</v>
      </c>
      <c r="R48" s="4">
        <v>6313982</v>
      </c>
      <c r="S48" s="18">
        <v>6370822</v>
      </c>
    </row>
    <row r="49" spans="2:19" ht="15" customHeight="1" x14ac:dyDescent="0.25">
      <c r="B49" s="37">
        <v>0.25</v>
      </c>
      <c r="C49" s="39">
        <f>SUM(A49:B49)*O49/$S$4</f>
        <v>4.717775907981305E-5</v>
      </c>
      <c r="D49" s="39">
        <f t="shared" si="1"/>
        <v>2.6570048309178862E-2</v>
      </c>
      <c r="E49" s="39">
        <f t="shared" si="0"/>
        <v>5.0140613514777377E-6</v>
      </c>
      <c r="K49" s="57" t="s">
        <v>82</v>
      </c>
      <c r="L49" s="54" t="s">
        <v>83</v>
      </c>
      <c r="M49" s="3">
        <v>555877</v>
      </c>
      <c r="N49" s="3">
        <v>606664</v>
      </c>
      <c r="O49" s="3">
        <v>598692</v>
      </c>
      <c r="P49" s="3"/>
      <c r="Q49" s="3">
        <v>5195503</v>
      </c>
      <c r="R49" s="3">
        <v>6644946</v>
      </c>
      <c r="S49" s="26">
        <v>6187972</v>
      </c>
    </row>
    <row r="50" spans="2:19" ht="15" customHeight="1" x14ac:dyDescent="0.25">
      <c r="B50" s="37">
        <v>0.25</v>
      </c>
      <c r="C50" s="39">
        <f>SUM(A50:B50)*O50/$S$4</f>
        <v>4.7126380576475711E-5</v>
      </c>
      <c r="D50" s="39">
        <f t="shared" si="1"/>
        <v>2.6570048309178862E-2</v>
      </c>
      <c r="E50" s="39">
        <f t="shared" si="0"/>
        <v>5.0086008342148322E-6</v>
      </c>
      <c r="K50" s="56" t="s">
        <v>50</v>
      </c>
      <c r="L50" s="53" t="s">
        <v>51</v>
      </c>
      <c r="M50" s="4">
        <v>736471</v>
      </c>
      <c r="N50" s="4">
        <v>706931</v>
      </c>
      <c r="O50" s="4">
        <v>598040</v>
      </c>
      <c r="P50" s="4"/>
      <c r="Q50" s="4">
        <v>64624866</v>
      </c>
      <c r="R50" s="4">
        <v>75919212</v>
      </c>
      <c r="S50" s="18">
        <v>66588583</v>
      </c>
    </row>
    <row r="51" spans="2:19" ht="15" customHeight="1" x14ac:dyDescent="0.25">
      <c r="B51" s="37">
        <v>0.25</v>
      </c>
      <c r="C51" s="39">
        <f>SUM(A51:B51)*O51/$S$4</f>
        <v>4.2625797047172891E-5</v>
      </c>
      <c r="D51" s="39">
        <f t="shared" si="1"/>
        <v>2.6570048309178862E-2</v>
      </c>
      <c r="E51" s="39">
        <f t="shared" si="0"/>
        <v>4.5302779470425492E-6</v>
      </c>
      <c r="K51" s="57" t="s">
        <v>56</v>
      </c>
      <c r="L51" s="54" t="s">
        <v>57</v>
      </c>
      <c r="M51" s="3">
        <v>614791</v>
      </c>
      <c r="N51" s="3">
        <v>649832</v>
      </c>
      <c r="O51" s="3">
        <v>540927</v>
      </c>
      <c r="P51" s="3"/>
      <c r="Q51" s="3">
        <v>23683668</v>
      </c>
      <c r="R51" s="3">
        <v>25187793</v>
      </c>
      <c r="S51" s="26">
        <v>21135061</v>
      </c>
    </row>
    <row r="52" spans="2:19" ht="15" customHeight="1" x14ac:dyDescent="0.25">
      <c r="B52" s="37">
        <v>0.25</v>
      </c>
      <c r="C52" s="39">
        <f>SUM(A52:B52)*O52/$S$4</f>
        <v>4.2056063030103935E-5</v>
      </c>
      <c r="D52" s="39">
        <f t="shared" si="1"/>
        <v>2.6570048309178862E-2</v>
      </c>
      <c r="E52" s="39">
        <f t="shared" si="0"/>
        <v>4.4697265056149312E-6</v>
      </c>
      <c r="K52" s="56" t="s">
        <v>34</v>
      </c>
      <c r="L52" s="53" t="s">
        <v>35</v>
      </c>
      <c r="M52" s="4">
        <v>292855</v>
      </c>
      <c r="N52" s="4">
        <v>424268</v>
      </c>
      <c r="O52" s="4">
        <v>533697</v>
      </c>
      <c r="P52" s="4"/>
      <c r="Q52" s="4">
        <v>10194217</v>
      </c>
      <c r="R52" s="4">
        <v>14451440</v>
      </c>
      <c r="S52" s="18">
        <v>15652636</v>
      </c>
    </row>
    <row r="53" spans="2:19" ht="15" customHeight="1" x14ac:dyDescent="0.25">
      <c r="B53" s="37">
        <v>0.25</v>
      </c>
      <c r="C53" s="39">
        <f>SUM(A53:B53)*O53/$S$4</f>
        <v>4.1603664276024698E-5</v>
      </c>
      <c r="D53" s="39">
        <f t="shared" si="1"/>
        <v>2.6570048309178862E-2</v>
      </c>
      <c r="E53" s="39">
        <f t="shared" si="0"/>
        <v>4.4216454786113394E-6</v>
      </c>
      <c r="K53" s="57" t="s">
        <v>108</v>
      </c>
      <c r="L53" s="54" t="s">
        <v>109</v>
      </c>
      <c r="M53" s="3">
        <v>284440</v>
      </c>
      <c r="N53" s="3">
        <v>366167</v>
      </c>
      <c r="O53" s="3">
        <v>527956</v>
      </c>
      <c r="P53" s="3"/>
      <c r="Q53" s="3">
        <v>5062492</v>
      </c>
      <c r="R53" s="3">
        <v>5827198</v>
      </c>
      <c r="S53" s="26">
        <v>5067362</v>
      </c>
    </row>
    <row r="54" spans="2:19" ht="15" customHeight="1" x14ac:dyDescent="0.25">
      <c r="B54" s="37">
        <v>0.25</v>
      </c>
      <c r="C54" s="39">
        <f>SUM(A54:B54)*O54/$S$4</f>
        <v>4.0384212835617767E-5</v>
      </c>
      <c r="D54" s="39">
        <f t="shared" si="1"/>
        <v>2.6570048309178862E-2</v>
      </c>
      <c r="E54" s="39">
        <f t="shared" si="0"/>
        <v>4.2920419438821001E-6</v>
      </c>
      <c r="K54" s="56" t="s">
        <v>112</v>
      </c>
      <c r="L54" s="53" t="s">
        <v>113</v>
      </c>
      <c r="M54" s="4">
        <v>388703</v>
      </c>
      <c r="N54" s="4">
        <v>582113</v>
      </c>
      <c r="O54" s="4">
        <v>512481</v>
      </c>
      <c r="P54" s="4"/>
      <c r="Q54" s="4">
        <v>9431815</v>
      </c>
      <c r="R54" s="4">
        <v>12493454</v>
      </c>
      <c r="S54" s="18">
        <v>10558710</v>
      </c>
    </row>
    <row r="55" spans="2:19" ht="15" customHeight="1" x14ac:dyDescent="0.25">
      <c r="B55" s="37">
        <v>0.25</v>
      </c>
      <c r="C55" s="39">
        <f>SUM(A55:B55)*O55/$S$4</f>
        <v>3.638433330969754E-5</v>
      </c>
      <c r="D55" s="39">
        <f t="shared" si="1"/>
        <v>2.6570048309178862E-2</v>
      </c>
      <c r="E55" s="39">
        <f t="shared" si="0"/>
        <v>3.8669339749437175E-6</v>
      </c>
      <c r="K55" s="57" t="s">
        <v>92</v>
      </c>
      <c r="L55" s="54" t="s">
        <v>93</v>
      </c>
      <c r="M55" s="3">
        <v>323027</v>
      </c>
      <c r="N55" s="3">
        <v>432641</v>
      </c>
      <c r="O55" s="3">
        <v>461722</v>
      </c>
      <c r="P55" s="3"/>
      <c r="Q55" s="3">
        <v>5198524</v>
      </c>
      <c r="R55" s="3">
        <v>5908588</v>
      </c>
      <c r="S55" s="26">
        <v>4922264</v>
      </c>
    </row>
    <row r="56" spans="2:19" ht="15" customHeight="1" x14ac:dyDescent="0.25">
      <c r="B56" s="37">
        <v>0.25</v>
      </c>
      <c r="C56" s="39">
        <f>SUM(A56:B56)*O56/$S$4</f>
        <v>3.4161188622346306E-5</v>
      </c>
      <c r="D56" s="39">
        <f t="shared" si="1"/>
        <v>2.6570048309178862E-2</v>
      </c>
      <c r="E56" s="39">
        <f t="shared" si="0"/>
        <v>3.6306577279788502E-6</v>
      </c>
      <c r="K56" s="56" t="s">
        <v>118</v>
      </c>
      <c r="L56" s="53" t="s">
        <v>119</v>
      </c>
      <c r="M56" s="4">
        <v>398906</v>
      </c>
      <c r="N56" s="4">
        <v>392474</v>
      </c>
      <c r="O56" s="4">
        <v>433510</v>
      </c>
      <c r="P56" s="4"/>
      <c r="Q56" s="4">
        <v>3103161</v>
      </c>
      <c r="R56" s="4">
        <v>3281410</v>
      </c>
      <c r="S56" s="18">
        <v>2992546</v>
      </c>
    </row>
    <row r="57" spans="2:19" ht="15" customHeight="1" x14ac:dyDescent="0.25">
      <c r="B57" s="37">
        <v>0.25</v>
      </c>
      <c r="C57" s="39">
        <f>SUM(A57:B57)*O57/$S$4</f>
        <v>3.1480680693630168E-5</v>
      </c>
      <c r="D57" s="39">
        <f t="shared" si="1"/>
        <v>2.6570048309178862E-2</v>
      </c>
      <c r="E57" s="39">
        <f t="shared" si="0"/>
        <v>3.3457728273423517E-6</v>
      </c>
      <c r="K57" s="57" t="s">
        <v>170</v>
      </c>
      <c r="L57" s="54" t="s">
        <v>171</v>
      </c>
      <c r="M57" s="3">
        <v>309033</v>
      </c>
      <c r="N57" s="3">
        <v>354115</v>
      </c>
      <c r="O57" s="3">
        <v>399494</v>
      </c>
      <c r="P57" s="3"/>
      <c r="Q57" s="3">
        <v>3055448</v>
      </c>
      <c r="R57" s="3">
        <v>4047005</v>
      </c>
      <c r="S57" s="26">
        <v>3147385</v>
      </c>
    </row>
    <row r="58" spans="2:19" ht="15" customHeight="1" x14ac:dyDescent="0.25">
      <c r="B58" s="37">
        <v>0.25</v>
      </c>
      <c r="C58" s="39">
        <f>SUM(A58:B58)*O58/$S$4</f>
        <v>2.826542656300118E-5</v>
      </c>
      <c r="D58" s="39">
        <f t="shared" si="1"/>
        <v>2.6570048309178862E-2</v>
      </c>
      <c r="E58" s="39">
        <f t="shared" si="0"/>
        <v>3.0040549970339549E-6</v>
      </c>
      <c r="K58" s="56" t="s">
        <v>154</v>
      </c>
      <c r="L58" s="53" t="s">
        <v>155</v>
      </c>
      <c r="M58" s="4">
        <v>264696</v>
      </c>
      <c r="N58" s="4">
        <v>352306</v>
      </c>
      <c r="O58" s="4">
        <v>358692</v>
      </c>
      <c r="P58" s="4"/>
      <c r="Q58" s="4">
        <v>13929584</v>
      </c>
      <c r="R58" s="4">
        <v>17447423</v>
      </c>
      <c r="S58" s="18">
        <v>13924379</v>
      </c>
    </row>
    <row r="59" spans="2:19" ht="15" customHeight="1" x14ac:dyDescent="0.25">
      <c r="B59" s="37">
        <v>0.25</v>
      </c>
      <c r="C59" s="39">
        <f>SUM(A59:B59)*O59/$S$4</f>
        <v>2.6669698506895176E-5</v>
      </c>
      <c r="D59" s="39">
        <f t="shared" si="1"/>
        <v>2.6570048309178862E-2</v>
      </c>
      <c r="E59" s="39">
        <f t="shared" si="0"/>
        <v>2.8344607108777609E-6</v>
      </c>
      <c r="K59" s="57" t="s">
        <v>106</v>
      </c>
      <c r="L59" s="54" t="s">
        <v>107</v>
      </c>
      <c r="M59" s="3">
        <v>155383</v>
      </c>
      <c r="N59" s="3">
        <v>273013</v>
      </c>
      <c r="O59" s="3">
        <v>338442</v>
      </c>
      <c r="P59" s="3"/>
      <c r="Q59" s="3">
        <v>2189773</v>
      </c>
      <c r="R59" s="3">
        <v>3253366</v>
      </c>
      <c r="S59" s="26">
        <v>3011507</v>
      </c>
    </row>
    <row r="60" spans="2:19" ht="15" customHeight="1" x14ac:dyDescent="0.25">
      <c r="B60" s="37">
        <v>0.25</v>
      </c>
      <c r="C60" s="39">
        <f>SUM(A60:B60)*O60/$S$4</f>
        <v>2.4270275120210159E-5</v>
      </c>
      <c r="D60" s="39">
        <f t="shared" si="1"/>
        <v>2.6570048309178862E-2</v>
      </c>
      <c r="E60" s="39">
        <f t="shared" si="0"/>
        <v>2.5794495296841826E-6</v>
      </c>
      <c r="K60" s="56" t="s">
        <v>88</v>
      </c>
      <c r="L60" s="53" t="s">
        <v>89</v>
      </c>
      <c r="M60" s="4">
        <v>333424</v>
      </c>
      <c r="N60" s="4">
        <v>392673</v>
      </c>
      <c r="O60" s="4">
        <v>307993</v>
      </c>
      <c r="P60" s="4"/>
      <c r="Q60" s="4">
        <v>2323040</v>
      </c>
      <c r="R60" s="4">
        <v>3136910</v>
      </c>
      <c r="S60" s="18">
        <v>2644045</v>
      </c>
    </row>
    <row r="61" spans="2:19" ht="15" customHeight="1" x14ac:dyDescent="0.25">
      <c r="B61" s="37">
        <v>0.25</v>
      </c>
      <c r="C61" s="39">
        <f>SUM(A61:B61)*O61/$S$4</f>
        <v>1.9124308243771137E-5</v>
      </c>
      <c r="D61" s="39">
        <f t="shared" si="1"/>
        <v>2.6570048309178862E-2</v>
      </c>
      <c r="E61" s="39">
        <f t="shared" si="0"/>
        <v>2.0325351756665068E-6</v>
      </c>
      <c r="K61" s="57" t="s">
        <v>94</v>
      </c>
      <c r="L61" s="54" t="s">
        <v>95</v>
      </c>
      <c r="M61" s="3">
        <v>163574</v>
      </c>
      <c r="N61" s="3">
        <v>203050</v>
      </c>
      <c r="O61" s="3">
        <v>242690</v>
      </c>
      <c r="P61" s="3"/>
      <c r="Q61" s="3">
        <v>2300512</v>
      </c>
      <c r="R61" s="3">
        <v>2922742</v>
      </c>
      <c r="S61" s="26">
        <v>2827673</v>
      </c>
    </row>
    <row r="62" spans="2:19" ht="15" customHeight="1" x14ac:dyDescent="0.25">
      <c r="B62" s="37">
        <v>0.25</v>
      </c>
      <c r="C62" s="39">
        <f>SUM(A62:B62)*O62/$S$4</f>
        <v>1.7338038437558253E-5</v>
      </c>
      <c r="D62" s="39">
        <f t="shared" si="1"/>
        <v>2.6570048309178862E-2</v>
      </c>
      <c r="E62" s="39">
        <f t="shared" si="0"/>
        <v>1.8426900754892914E-6</v>
      </c>
      <c r="K62" s="56" t="s">
        <v>132</v>
      </c>
      <c r="L62" s="53" t="s">
        <v>133</v>
      </c>
      <c r="M62" s="4">
        <v>135560</v>
      </c>
      <c r="N62" s="4">
        <v>222354</v>
      </c>
      <c r="O62" s="4">
        <v>220022</v>
      </c>
      <c r="P62" s="4"/>
      <c r="Q62" s="4">
        <v>3298274</v>
      </c>
      <c r="R62" s="4">
        <v>3858466</v>
      </c>
      <c r="S62" s="18">
        <v>3966288</v>
      </c>
    </row>
    <row r="63" spans="2:19" ht="15" customHeight="1" x14ac:dyDescent="0.25">
      <c r="B63" s="37">
        <v>0.25</v>
      </c>
      <c r="C63" s="39">
        <f>SUM(A63:B63)*O63/$S$4</f>
        <v>1.5764768776315967E-5</v>
      </c>
      <c r="D63" s="39">
        <f t="shared" si="1"/>
        <v>2.6570048309178862E-2</v>
      </c>
      <c r="E63" s="39">
        <f t="shared" si="0"/>
        <v>1.6754826718789991E-6</v>
      </c>
      <c r="K63" s="57" t="s">
        <v>138</v>
      </c>
      <c r="L63" s="54" t="s">
        <v>139</v>
      </c>
      <c r="M63" s="3">
        <v>186960</v>
      </c>
      <c r="N63" s="3">
        <v>223823</v>
      </c>
      <c r="O63" s="3">
        <v>200057</v>
      </c>
      <c r="P63" s="3"/>
      <c r="Q63" s="3">
        <v>3398784</v>
      </c>
      <c r="R63" s="3">
        <v>3301695</v>
      </c>
      <c r="S63" s="26">
        <v>2786665</v>
      </c>
    </row>
    <row r="64" spans="2:19" ht="15" customHeight="1" x14ac:dyDescent="0.25">
      <c r="B64" s="37">
        <v>0.25</v>
      </c>
      <c r="C64" s="39">
        <f>SUM(A64:B64)*O64/$S$4</f>
        <v>1.5330415539513186E-5</v>
      </c>
      <c r="D64" s="39">
        <f t="shared" si="1"/>
        <v>2.6570048309178862E-2</v>
      </c>
      <c r="E64" s="39">
        <f t="shared" si="0"/>
        <v>1.6293195259386067E-6</v>
      </c>
      <c r="K64" s="56" t="s">
        <v>90</v>
      </c>
      <c r="L64" s="53" t="s">
        <v>91</v>
      </c>
      <c r="M64" s="4">
        <v>158705</v>
      </c>
      <c r="N64" s="4">
        <v>188004</v>
      </c>
      <c r="O64" s="4">
        <v>194545</v>
      </c>
      <c r="P64" s="4"/>
      <c r="Q64" s="4">
        <v>7350962</v>
      </c>
      <c r="R64" s="4">
        <v>8130906</v>
      </c>
      <c r="S64" s="18">
        <v>6814862</v>
      </c>
    </row>
    <row r="65" spans="2:19" ht="15" customHeight="1" x14ac:dyDescent="0.25">
      <c r="B65" s="37">
        <v>0.25</v>
      </c>
      <c r="C65" s="39">
        <f>SUM(A65:B65)*O65/$S$4</f>
        <v>1.5066667302289149E-5</v>
      </c>
      <c r="D65" s="39">
        <f t="shared" si="1"/>
        <v>2.6570048309178862E-2</v>
      </c>
      <c r="E65" s="39">
        <f t="shared" si="0"/>
        <v>1.6012883123205931E-6</v>
      </c>
      <c r="K65" s="57" t="s">
        <v>84</v>
      </c>
      <c r="L65" s="54" t="s">
        <v>85</v>
      </c>
      <c r="M65" s="3">
        <v>92553</v>
      </c>
      <c r="N65" s="3">
        <v>136130</v>
      </c>
      <c r="O65" s="3">
        <v>191198</v>
      </c>
      <c r="P65" s="3"/>
      <c r="Q65" s="3">
        <v>2711774</v>
      </c>
      <c r="R65" s="3">
        <v>4497248</v>
      </c>
      <c r="S65" s="26">
        <v>4432562</v>
      </c>
    </row>
    <row r="66" spans="2:19" ht="15" customHeight="1" x14ac:dyDescent="0.25">
      <c r="B66" s="37">
        <v>0.25</v>
      </c>
      <c r="C66" s="39">
        <f>SUM(A66:B66)*O66/$S$4</f>
        <v>1.3869437852589471E-5</v>
      </c>
      <c r="D66" s="39">
        <f t="shared" si="1"/>
        <v>2.6570048309178862E-2</v>
      </c>
      <c r="E66" s="39">
        <f t="shared" si="0"/>
        <v>1.4740465350578247E-6</v>
      </c>
      <c r="K66" s="56" t="s">
        <v>166</v>
      </c>
      <c r="L66" s="53" t="s">
        <v>167</v>
      </c>
      <c r="M66" s="4">
        <v>70106</v>
      </c>
      <c r="N66" s="4">
        <v>127452</v>
      </c>
      <c r="O66" s="4">
        <v>176005</v>
      </c>
      <c r="P66" s="4"/>
      <c r="Q66" s="4">
        <v>4216539</v>
      </c>
      <c r="R66" s="4">
        <v>3929830</v>
      </c>
      <c r="S66" s="18">
        <v>3428095</v>
      </c>
    </row>
    <row r="67" spans="2:19" ht="15" customHeight="1" x14ac:dyDescent="0.25">
      <c r="B67" s="37">
        <v>0.25</v>
      </c>
      <c r="C67" s="39">
        <f>SUM(A67:B67)*O67/$S$4</f>
        <v>1.2214293551826485E-5</v>
      </c>
      <c r="D67" s="39">
        <f t="shared" si="1"/>
        <v>2.6570048309178862E-2</v>
      </c>
      <c r="E67" s="39">
        <f t="shared" si="0"/>
        <v>1.2981374789380864E-6</v>
      </c>
      <c r="K67" s="57" t="s">
        <v>110</v>
      </c>
      <c r="L67" s="54" t="s">
        <v>111</v>
      </c>
      <c r="M67" s="3">
        <v>130344</v>
      </c>
      <c r="N67" s="3">
        <v>117295</v>
      </c>
      <c r="O67" s="3">
        <v>155001</v>
      </c>
      <c r="P67" s="3"/>
      <c r="Q67" s="3">
        <v>3266247</v>
      </c>
      <c r="R67" s="3">
        <v>3674036</v>
      </c>
      <c r="S67" s="26">
        <v>3475363</v>
      </c>
    </row>
    <row r="68" spans="2:19" ht="15" customHeight="1" x14ac:dyDescent="0.25">
      <c r="B68" s="37">
        <v>0.25</v>
      </c>
      <c r="C68" s="39">
        <f>SUM(A68:B68)*O68/$S$4</f>
        <v>1.1974185730248461E-5</v>
      </c>
      <c r="D68" s="39">
        <f t="shared" si="1"/>
        <v>2.6570048309178862E-2</v>
      </c>
      <c r="E68" s="39">
        <f t="shared" si="0"/>
        <v>1.2726187732631271E-6</v>
      </c>
      <c r="K68" s="56" t="s">
        <v>44</v>
      </c>
      <c r="L68" s="53" t="s">
        <v>45</v>
      </c>
      <c r="M68" s="4">
        <v>148018</v>
      </c>
      <c r="N68" s="4">
        <v>173270</v>
      </c>
      <c r="O68" s="4">
        <v>151954</v>
      </c>
      <c r="P68" s="4"/>
      <c r="Q68" s="4">
        <v>10291043</v>
      </c>
      <c r="R68" s="4">
        <v>13248147</v>
      </c>
      <c r="S68" s="18">
        <v>9816857</v>
      </c>
    </row>
    <row r="69" spans="2:19" ht="15" customHeight="1" x14ac:dyDescent="0.25">
      <c r="B69" s="37">
        <v>0.25</v>
      </c>
      <c r="C69" s="39">
        <f>SUM(A69:B69)*O69/$S$4</f>
        <v>1.0540394521317661E-5</v>
      </c>
      <c r="D69" s="39">
        <f t="shared" si="1"/>
        <v>2.6570048309178862E-2</v>
      </c>
      <c r="E69" s="39">
        <f t="shared" si="0"/>
        <v>1.120235166516858E-6</v>
      </c>
      <c r="K69" s="57" t="s">
        <v>146</v>
      </c>
      <c r="L69" s="54" t="s">
        <v>147</v>
      </c>
      <c r="M69" s="3">
        <v>145418</v>
      </c>
      <c r="N69" s="3">
        <v>162958</v>
      </c>
      <c r="O69" s="3">
        <v>133759</v>
      </c>
      <c r="P69" s="3"/>
      <c r="Q69" s="3">
        <v>2248430</v>
      </c>
      <c r="R69" s="3">
        <v>2722721</v>
      </c>
      <c r="S69" s="26">
        <v>2021513</v>
      </c>
    </row>
    <row r="70" spans="2:19" ht="15" customHeight="1" x14ac:dyDescent="0.25">
      <c r="B70" s="37">
        <v>0.25</v>
      </c>
      <c r="C70" s="39">
        <f>SUM(A70:B70)*O70/$S$4</f>
        <v>1.034630670886388E-5</v>
      </c>
      <c r="D70" s="39">
        <f t="shared" si="1"/>
        <v>2.6570048309178862E-2</v>
      </c>
      <c r="E70" s="39">
        <f t="shared" ref="E70:E101" si="2">SUM(D70)*O70/$S$4</f>
        <v>1.0996074763043786E-6</v>
      </c>
      <c r="K70" s="56" t="s">
        <v>102</v>
      </c>
      <c r="L70" s="53" t="s">
        <v>103</v>
      </c>
      <c r="M70" s="4">
        <v>118327</v>
      </c>
      <c r="N70" s="4">
        <v>170170</v>
      </c>
      <c r="O70" s="4">
        <v>131296</v>
      </c>
      <c r="P70" s="4"/>
      <c r="Q70" s="4">
        <v>2903673</v>
      </c>
      <c r="R70" s="4">
        <v>3515909</v>
      </c>
      <c r="S70" s="18">
        <v>3188509</v>
      </c>
    </row>
    <row r="71" spans="2:19" ht="15" customHeight="1" x14ac:dyDescent="0.25">
      <c r="B71" s="37">
        <v>0.25</v>
      </c>
      <c r="C71" s="39">
        <f>SUM(A71:B71)*O71/$S$4</f>
        <v>9.7965882437085475E-6</v>
      </c>
      <c r="D71" s="39">
        <f t="shared" ref="D71:D101" si="3">(((1+SUM(A71:B71))*1)*(1/(1+$E$2)))-1</f>
        <v>2.6570048309178862E-2</v>
      </c>
      <c r="E71" s="39">
        <f t="shared" si="2"/>
        <v>1.0411832916018793E-6</v>
      </c>
      <c r="K71" s="57" t="s">
        <v>122</v>
      </c>
      <c r="L71" s="54" t="s">
        <v>123</v>
      </c>
      <c r="M71" s="3">
        <v>163631</v>
      </c>
      <c r="N71" s="3">
        <v>176470</v>
      </c>
      <c r="O71" s="3">
        <v>124320</v>
      </c>
      <c r="P71" s="3"/>
      <c r="Q71" s="3">
        <v>1462259</v>
      </c>
      <c r="R71" s="3">
        <v>1558432</v>
      </c>
      <c r="S71" s="26">
        <v>1302020</v>
      </c>
    </row>
    <row r="72" spans="2:19" ht="15" customHeight="1" x14ac:dyDescent="0.25">
      <c r="B72" s="37">
        <v>0.25</v>
      </c>
      <c r="C72" s="39">
        <f>SUM(A72:B72)*O72/$S$4</f>
        <v>9.6851630846303318E-6</v>
      </c>
      <c r="D72" s="39">
        <f t="shared" si="3"/>
        <v>2.6570048309178862E-2</v>
      </c>
      <c r="E72" s="39">
        <f t="shared" si="2"/>
        <v>1.0293410041636147E-6</v>
      </c>
      <c r="K72" s="56" t="s">
        <v>130</v>
      </c>
      <c r="L72" s="53" t="s">
        <v>131</v>
      </c>
      <c r="M72" s="4">
        <v>122445</v>
      </c>
      <c r="N72" s="4">
        <v>122123</v>
      </c>
      <c r="O72" s="4">
        <v>122906</v>
      </c>
      <c r="P72" s="4"/>
      <c r="Q72" s="4">
        <v>3992509</v>
      </c>
      <c r="R72" s="4">
        <v>4842622</v>
      </c>
      <c r="S72" s="18">
        <v>4047522</v>
      </c>
    </row>
    <row r="73" spans="2:19" ht="15" customHeight="1" x14ac:dyDescent="0.25">
      <c r="B73" s="37">
        <v>0.25</v>
      </c>
      <c r="C73" s="39">
        <f>SUM(A73:B73)*O73/$S$4</f>
        <v>9.4884748264554876E-6</v>
      </c>
      <c r="D73" s="39">
        <f t="shared" si="3"/>
        <v>2.6570048309178862E-2</v>
      </c>
      <c r="E73" s="39">
        <f t="shared" si="2"/>
        <v>1.0084369380773994E-6</v>
      </c>
      <c r="K73" s="57" t="s">
        <v>64</v>
      </c>
      <c r="L73" s="54" t="s">
        <v>65</v>
      </c>
      <c r="M73" s="3">
        <v>81594</v>
      </c>
      <c r="N73" s="3">
        <v>124724</v>
      </c>
      <c r="O73" s="3">
        <v>120410</v>
      </c>
      <c r="P73" s="3"/>
      <c r="Q73" s="3">
        <v>4663257</v>
      </c>
      <c r="R73" s="3">
        <v>5619357</v>
      </c>
      <c r="S73" s="26">
        <v>5116393</v>
      </c>
    </row>
    <row r="74" spans="2:19" ht="15" customHeight="1" x14ac:dyDescent="0.25">
      <c r="B74" s="37">
        <v>0.25</v>
      </c>
      <c r="C74" s="39">
        <f>SUM(A74:B74)*O74/$S$4</f>
        <v>9.2390684413900311E-6</v>
      </c>
      <c r="D74" s="39">
        <f t="shared" si="3"/>
        <v>2.6570048309178862E-2</v>
      </c>
      <c r="E74" s="39">
        <f t="shared" si="2"/>
        <v>9.8192997927817185E-7</v>
      </c>
      <c r="K74" s="56" t="s">
        <v>148</v>
      </c>
      <c r="L74" s="53" t="s">
        <v>149</v>
      </c>
      <c r="M74" s="4">
        <v>123072</v>
      </c>
      <c r="N74" s="4">
        <v>97013</v>
      </c>
      <c r="O74" s="4">
        <v>117245</v>
      </c>
      <c r="P74" s="4"/>
      <c r="Q74" s="4">
        <v>2617244</v>
      </c>
      <c r="R74" s="4">
        <v>2855604</v>
      </c>
      <c r="S74" s="18">
        <v>2992003</v>
      </c>
    </row>
    <row r="75" spans="2:19" ht="15" customHeight="1" x14ac:dyDescent="0.25">
      <c r="B75" s="37">
        <v>0.25</v>
      </c>
      <c r="C75" s="39">
        <f>SUM(A75:B75)*O75/$S$4</f>
        <v>8.9343434837129007E-6</v>
      </c>
      <c r="D75" s="39">
        <f t="shared" si="3"/>
        <v>2.6570048309178862E-2</v>
      </c>
      <c r="E75" s="39">
        <f t="shared" si="2"/>
        <v>9.495437518921965E-7</v>
      </c>
      <c r="K75" s="57" t="s">
        <v>140</v>
      </c>
      <c r="L75" s="54" t="s">
        <v>141</v>
      </c>
      <c r="M75" s="3">
        <v>104312</v>
      </c>
      <c r="N75" s="3">
        <v>113952</v>
      </c>
      <c r="O75" s="3">
        <v>113378</v>
      </c>
      <c r="P75" s="3"/>
      <c r="Q75" s="3">
        <v>1279439</v>
      </c>
      <c r="R75" s="3">
        <v>1461142</v>
      </c>
      <c r="S75" s="26">
        <v>1188316</v>
      </c>
    </row>
    <row r="76" spans="2:19" ht="15" customHeight="1" x14ac:dyDescent="0.25">
      <c r="B76" s="37">
        <v>0.25</v>
      </c>
      <c r="C76" s="39">
        <f>SUM(A76:B76)*O76/$S$4</f>
        <v>8.4665784594637534E-6</v>
      </c>
      <c r="D76" s="39">
        <f t="shared" si="3"/>
        <v>2.6570048309178862E-2</v>
      </c>
      <c r="E76" s="39">
        <f t="shared" si="2"/>
        <v>8.9982959472562024E-7</v>
      </c>
      <c r="K76" s="56" t="s">
        <v>164</v>
      </c>
      <c r="L76" s="53" t="s">
        <v>165</v>
      </c>
      <c r="M76" s="4">
        <v>127480</v>
      </c>
      <c r="N76" s="4">
        <v>135164</v>
      </c>
      <c r="O76" s="4">
        <v>107442</v>
      </c>
      <c r="P76" s="4"/>
      <c r="Q76" s="4">
        <v>1613114</v>
      </c>
      <c r="R76" s="4">
        <v>1975615</v>
      </c>
      <c r="S76" s="18">
        <v>1616084</v>
      </c>
    </row>
    <row r="77" spans="2:19" ht="15" customHeight="1" x14ac:dyDescent="0.25">
      <c r="B77" s="37">
        <v>0.25</v>
      </c>
      <c r="C77" s="39">
        <f>SUM(A77:B77)*O77/$S$4</f>
        <v>8.0495615274680516E-6</v>
      </c>
      <c r="D77" s="39">
        <f t="shared" si="3"/>
        <v>2.6570048309178862E-2</v>
      </c>
      <c r="E77" s="39">
        <f t="shared" si="2"/>
        <v>8.5550895461013496E-7</v>
      </c>
      <c r="K77" s="57" t="s">
        <v>104</v>
      </c>
      <c r="L77" s="54" t="s">
        <v>105</v>
      </c>
      <c r="M77" s="3">
        <v>97239</v>
      </c>
      <c r="N77" s="3">
        <v>106984</v>
      </c>
      <c r="O77" s="3">
        <v>102150</v>
      </c>
      <c r="P77" s="3"/>
      <c r="Q77" s="3">
        <v>3559434</v>
      </c>
      <c r="R77" s="3">
        <v>3950209</v>
      </c>
      <c r="S77" s="26">
        <v>4001749</v>
      </c>
    </row>
    <row r="78" spans="2:19" ht="15" customHeight="1" x14ac:dyDescent="0.25">
      <c r="B78" s="37">
        <v>0.25</v>
      </c>
      <c r="C78" s="39">
        <f>SUM(A78:B78)*O78/$S$4</f>
        <v>7.9352995185123137E-6</v>
      </c>
      <c r="D78" s="39">
        <f t="shared" si="3"/>
        <v>2.6570048309178862E-2</v>
      </c>
      <c r="E78" s="39">
        <f t="shared" si="2"/>
        <v>8.433651662187037E-7</v>
      </c>
      <c r="K78" s="56" t="s">
        <v>142</v>
      </c>
      <c r="L78" s="53" t="s">
        <v>143</v>
      </c>
      <c r="M78" s="4">
        <v>73877</v>
      </c>
      <c r="N78" s="4">
        <v>144448</v>
      </c>
      <c r="O78" s="4">
        <v>100700</v>
      </c>
      <c r="P78" s="4"/>
      <c r="Q78" s="4">
        <v>8377261</v>
      </c>
      <c r="R78" s="4">
        <v>10349607</v>
      </c>
      <c r="S78" s="18">
        <v>10460361</v>
      </c>
    </row>
    <row r="79" spans="2:19" ht="15" customHeight="1" x14ac:dyDescent="0.25">
      <c r="B79" s="37">
        <v>0.25</v>
      </c>
      <c r="C79" s="39">
        <f>SUM(A79:B79)*O79/$S$4</f>
        <v>6.880070165459698E-6</v>
      </c>
      <c r="D79" s="39">
        <f t="shared" si="3"/>
        <v>2.6570048309178862E-2</v>
      </c>
      <c r="E79" s="39">
        <f t="shared" si="2"/>
        <v>7.3121518666721761E-7</v>
      </c>
      <c r="K79" s="57" t="s">
        <v>136</v>
      </c>
      <c r="L79" s="54" t="s">
        <v>137</v>
      </c>
      <c r="M79" s="3">
        <v>94259</v>
      </c>
      <c r="N79" s="3">
        <v>85555</v>
      </c>
      <c r="O79" s="3">
        <v>87309</v>
      </c>
      <c r="P79" s="3"/>
      <c r="Q79" s="3">
        <v>5569831</v>
      </c>
      <c r="R79" s="3">
        <v>4791362</v>
      </c>
      <c r="S79" s="26">
        <v>4380573</v>
      </c>
    </row>
    <row r="80" spans="2:19" ht="15" customHeight="1" x14ac:dyDescent="0.25">
      <c r="B80" s="37">
        <v>0.25</v>
      </c>
      <c r="C80" s="39">
        <f>SUM(A80:B80)*O80/$S$4</f>
        <v>6.3479244092679036E-6</v>
      </c>
      <c r="D80" s="39">
        <f t="shared" si="3"/>
        <v>2.6570048309178862E-2</v>
      </c>
      <c r="E80" s="39">
        <f t="shared" si="2"/>
        <v>6.7465863286905564E-7</v>
      </c>
      <c r="K80" s="56" t="s">
        <v>144</v>
      </c>
      <c r="L80" s="53" t="s">
        <v>145</v>
      </c>
      <c r="M80" s="4">
        <v>82230</v>
      </c>
      <c r="N80" s="4">
        <v>90220</v>
      </c>
      <c r="O80" s="4">
        <v>80556</v>
      </c>
      <c r="P80" s="4"/>
      <c r="Q80" s="4">
        <v>1192682</v>
      </c>
      <c r="R80" s="4">
        <v>1390170</v>
      </c>
      <c r="S80" s="18">
        <v>1243411</v>
      </c>
    </row>
    <row r="81" spans="2:19" ht="15" customHeight="1" x14ac:dyDescent="0.25">
      <c r="B81" s="37">
        <v>0.25</v>
      </c>
      <c r="C81" s="39">
        <f>SUM(A81:B81)*O81/$S$4</f>
        <v>6.1618743381337669E-6</v>
      </c>
      <c r="D81" s="39">
        <f t="shared" si="3"/>
        <v>2.6570048309178862E-2</v>
      </c>
      <c r="E81" s="39">
        <f t="shared" si="2"/>
        <v>6.5488519535721481E-7</v>
      </c>
      <c r="K81" s="57" t="s">
        <v>128</v>
      </c>
      <c r="L81" s="54" t="s">
        <v>129</v>
      </c>
      <c r="M81" s="3">
        <v>48573</v>
      </c>
      <c r="N81" s="3">
        <v>64259</v>
      </c>
      <c r="O81" s="3">
        <v>78195</v>
      </c>
      <c r="P81" s="3"/>
      <c r="Q81" s="3">
        <v>2363667</v>
      </c>
      <c r="R81" s="3">
        <v>3986669</v>
      </c>
      <c r="S81" s="26">
        <v>3683757</v>
      </c>
    </row>
    <row r="82" spans="2:19" ht="15" customHeight="1" x14ac:dyDescent="0.25">
      <c r="B82" s="37">
        <v>0.25</v>
      </c>
      <c r="C82" s="39">
        <f>SUM(A82:B82)*O82/$S$4</f>
        <v>6.084176172043865E-6</v>
      </c>
      <c r="D82" s="39">
        <f t="shared" si="3"/>
        <v>2.6570048309178862E-2</v>
      </c>
      <c r="E82" s="39">
        <f t="shared" si="2"/>
        <v>6.4662741925104163E-7</v>
      </c>
      <c r="K82" s="56" t="s">
        <v>188</v>
      </c>
      <c r="L82" s="53" t="s">
        <v>189</v>
      </c>
      <c r="M82" s="4">
        <v>94902</v>
      </c>
      <c r="N82" s="4">
        <v>82412</v>
      </c>
      <c r="O82" s="4">
        <v>77209</v>
      </c>
      <c r="P82" s="4"/>
      <c r="Q82" s="4">
        <v>598841</v>
      </c>
      <c r="R82" s="4">
        <v>563757</v>
      </c>
      <c r="S82" s="18">
        <v>466044</v>
      </c>
    </row>
    <row r="83" spans="2:19" ht="15" customHeight="1" x14ac:dyDescent="0.25">
      <c r="B83" s="37">
        <v>0.25</v>
      </c>
      <c r="C83" s="39">
        <f>SUM(A83:B83)*O83/$S$4</f>
        <v>5.9205056943879555E-6</v>
      </c>
      <c r="D83" s="39">
        <f t="shared" si="3"/>
        <v>2.6570048309178862E-2</v>
      </c>
      <c r="E83" s="39">
        <f t="shared" si="2"/>
        <v>6.2923248925862611E-7</v>
      </c>
      <c r="K83" s="57" t="s">
        <v>172</v>
      </c>
      <c r="L83" s="54" t="s">
        <v>173</v>
      </c>
      <c r="M83" s="3">
        <v>67638</v>
      </c>
      <c r="N83" s="3">
        <v>75948</v>
      </c>
      <c r="O83" s="3">
        <v>75132</v>
      </c>
      <c r="P83" s="3"/>
      <c r="Q83" s="3">
        <v>1840866</v>
      </c>
      <c r="R83" s="3">
        <v>2108440</v>
      </c>
      <c r="S83" s="26">
        <v>1621001</v>
      </c>
    </row>
    <row r="84" spans="2:19" ht="15" customHeight="1" x14ac:dyDescent="0.25">
      <c r="B84" s="37">
        <v>0.25</v>
      </c>
      <c r="C84" s="39">
        <f>SUM(A84:B84)*O84/$S$4</f>
        <v>5.2424197722747632E-6</v>
      </c>
      <c r="D84" s="39">
        <f t="shared" si="3"/>
        <v>2.6570048309178862E-2</v>
      </c>
      <c r="E84" s="39">
        <f t="shared" si="2"/>
        <v>5.5716538642533966E-7</v>
      </c>
      <c r="K84" s="56" t="s">
        <v>156</v>
      </c>
      <c r="L84" s="53" t="s">
        <v>157</v>
      </c>
      <c r="M84" s="4">
        <v>51022</v>
      </c>
      <c r="N84" s="4">
        <v>71727</v>
      </c>
      <c r="O84" s="4">
        <v>66527</v>
      </c>
      <c r="P84" s="4"/>
      <c r="Q84" s="4">
        <v>1938252</v>
      </c>
      <c r="R84" s="4">
        <v>2142624</v>
      </c>
      <c r="S84" s="18">
        <v>1713090</v>
      </c>
    </row>
    <row r="85" spans="2:19" ht="15" customHeight="1" x14ac:dyDescent="0.25">
      <c r="B85" s="37">
        <v>0.25</v>
      </c>
      <c r="C85" s="39">
        <f>SUM(A85:B85)*O85/$S$4</f>
        <v>5.231151174150163E-6</v>
      </c>
      <c r="D85" s="39">
        <f t="shared" si="3"/>
        <v>2.6570048309178862E-2</v>
      </c>
      <c r="E85" s="39">
        <f t="shared" si="2"/>
        <v>5.5596775763915019E-7</v>
      </c>
      <c r="K85" s="57" t="s">
        <v>168</v>
      </c>
      <c r="L85" s="54" t="s">
        <v>169</v>
      </c>
      <c r="M85" s="3">
        <v>44109</v>
      </c>
      <c r="N85" s="3">
        <v>53460</v>
      </c>
      <c r="O85" s="3">
        <v>66384</v>
      </c>
      <c r="P85" s="3"/>
      <c r="Q85" s="3">
        <v>856422</v>
      </c>
      <c r="R85" s="3">
        <v>962492</v>
      </c>
      <c r="S85" s="26">
        <v>818585</v>
      </c>
    </row>
    <row r="86" spans="2:19" ht="15" customHeight="1" x14ac:dyDescent="0.25">
      <c r="B86" s="37">
        <v>0.25</v>
      </c>
      <c r="C86" s="39">
        <f>SUM(A86:B86)*O86/$S$4</f>
        <v>5.0357237381431073E-6</v>
      </c>
      <c r="D86" s="39">
        <f t="shared" si="3"/>
        <v>2.6570048309178862E-2</v>
      </c>
      <c r="E86" s="39">
        <f t="shared" si="2"/>
        <v>5.3519769197656447E-7</v>
      </c>
      <c r="K86" s="56" t="s">
        <v>190</v>
      </c>
      <c r="L86" s="53" t="s">
        <v>191</v>
      </c>
      <c r="M86" s="4">
        <v>67005</v>
      </c>
      <c r="N86" s="4">
        <v>60307</v>
      </c>
      <c r="O86" s="4">
        <v>63904</v>
      </c>
      <c r="P86" s="4"/>
      <c r="Q86" s="4">
        <v>222670</v>
      </c>
      <c r="R86" s="4">
        <v>196822</v>
      </c>
      <c r="S86" s="18">
        <v>161664</v>
      </c>
    </row>
    <row r="87" spans="2:19" ht="15" customHeight="1" x14ac:dyDescent="0.25">
      <c r="B87" s="37">
        <v>0.25</v>
      </c>
      <c r="C87" s="39">
        <f>SUM(A87:B87)*O87/$S$4</f>
        <v>4.3100417791959385E-6</v>
      </c>
      <c r="D87" s="39">
        <f t="shared" si="3"/>
        <v>2.6570048309178862E-2</v>
      </c>
      <c r="E87" s="39">
        <f t="shared" si="2"/>
        <v>4.5807207315126121E-7</v>
      </c>
      <c r="K87" s="57" t="s">
        <v>180</v>
      </c>
      <c r="L87" s="54" t="s">
        <v>181</v>
      </c>
      <c r="M87" s="3">
        <v>63553</v>
      </c>
      <c r="N87" s="3">
        <v>56198</v>
      </c>
      <c r="O87" s="3">
        <v>54695</v>
      </c>
      <c r="P87" s="3"/>
      <c r="Q87" s="3">
        <v>984961</v>
      </c>
      <c r="R87" s="3">
        <v>1026616</v>
      </c>
      <c r="S87" s="26">
        <v>815339</v>
      </c>
    </row>
    <row r="88" spans="2:19" ht="15" customHeight="1" x14ac:dyDescent="0.25">
      <c r="B88" s="37">
        <v>0.25</v>
      </c>
      <c r="C88" s="39">
        <f>SUM(A88:B88)*O88/$S$4</f>
        <v>3.7737983509588349E-6</v>
      </c>
      <c r="D88" s="39">
        <f t="shared" si="3"/>
        <v>2.6570048309178862E-2</v>
      </c>
      <c r="E88" s="39">
        <f t="shared" si="2"/>
        <v>4.0108001797630304E-7</v>
      </c>
      <c r="K88" s="56" t="s">
        <v>176</v>
      </c>
      <c r="L88" s="53" t="s">
        <v>177</v>
      </c>
      <c r="M88" s="4">
        <v>39014</v>
      </c>
      <c r="N88" s="4">
        <v>37726</v>
      </c>
      <c r="O88" s="4">
        <v>47890</v>
      </c>
      <c r="P88" s="4"/>
      <c r="Q88" s="4">
        <v>1303853</v>
      </c>
      <c r="R88" s="4">
        <v>1303704</v>
      </c>
      <c r="S88" s="18">
        <v>888893</v>
      </c>
    </row>
    <row r="89" spans="2:19" ht="15" customHeight="1" x14ac:dyDescent="0.25">
      <c r="B89" s="37">
        <v>0.25</v>
      </c>
      <c r="C89" s="39">
        <f>SUM(A89:B89)*O89/$S$4</f>
        <v>3.3620611117907434E-6</v>
      </c>
      <c r="D89" s="39">
        <f t="shared" si="3"/>
        <v>2.6570048309178862E-2</v>
      </c>
      <c r="E89" s="39">
        <f t="shared" si="2"/>
        <v>3.5732050463476654E-7</v>
      </c>
      <c r="K89" s="57" t="s">
        <v>158</v>
      </c>
      <c r="L89" s="54" t="s">
        <v>159</v>
      </c>
      <c r="M89" s="3">
        <v>25920</v>
      </c>
      <c r="N89" s="3">
        <v>32338</v>
      </c>
      <c r="O89" s="3">
        <v>42665</v>
      </c>
      <c r="P89" s="3"/>
      <c r="Q89" s="3">
        <v>1092254</v>
      </c>
      <c r="R89" s="3">
        <v>1248161</v>
      </c>
      <c r="S89" s="26">
        <v>886594</v>
      </c>
    </row>
    <row r="90" spans="2:19" ht="15" customHeight="1" x14ac:dyDescent="0.25">
      <c r="B90" s="37">
        <v>0.25</v>
      </c>
      <c r="C90" s="39">
        <f>SUM(A90:B90)*O90/$S$4</f>
        <v>3.2076891976222663E-6</v>
      </c>
      <c r="D90" s="39">
        <f t="shared" si="3"/>
        <v>2.6570048309178862E-2</v>
      </c>
      <c r="E90" s="39">
        <f t="shared" si="2"/>
        <v>3.4091382776661925E-7</v>
      </c>
      <c r="K90" s="56" t="s">
        <v>184</v>
      </c>
      <c r="L90" s="53" t="s">
        <v>185</v>
      </c>
      <c r="M90" s="4">
        <v>42093</v>
      </c>
      <c r="N90" s="4">
        <v>47614</v>
      </c>
      <c r="O90" s="4">
        <v>40706</v>
      </c>
      <c r="P90" s="4"/>
      <c r="Q90" s="4">
        <v>6374006</v>
      </c>
      <c r="R90" s="4">
        <v>6846918</v>
      </c>
      <c r="S90" s="18">
        <v>7099709</v>
      </c>
    </row>
    <row r="91" spans="2:19" ht="15" customHeight="1" x14ac:dyDescent="0.25">
      <c r="B91" s="37">
        <v>0.25</v>
      </c>
      <c r="C91" s="39">
        <f>SUM(A91:B91)*O91/$S$4</f>
        <v>2.9128932145164612E-6</v>
      </c>
      <c r="D91" s="39">
        <f t="shared" si="3"/>
        <v>2.6570048309178862E-2</v>
      </c>
      <c r="E91" s="39">
        <f t="shared" si="2"/>
        <v>3.0958285371672674E-7</v>
      </c>
      <c r="K91" s="57" t="s">
        <v>192</v>
      </c>
      <c r="L91" s="54" t="s">
        <v>193</v>
      </c>
      <c r="M91" s="3">
        <v>36980</v>
      </c>
      <c r="N91" s="3">
        <v>29565</v>
      </c>
      <c r="O91" s="3">
        <v>36965</v>
      </c>
      <c r="P91" s="3"/>
      <c r="Q91" s="3">
        <v>872499</v>
      </c>
      <c r="R91" s="3">
        <v>874665</v>
      </c>
      <c r="S91" s="26">
        <v>609481</v>
      </c>
    </row>
    <row r="92" spans="2:19" ht="15" customHeight="1" x14ac:dyDescent="0.25">
      <c r="B92" s="37">
        <v>0.25</v>
      </c>
      <c r="C92" s="39">
        <f>SUM(A92:B92)*O92/$S$4</f>
        <v>2.2099060545894667E-6</v>
      </c>
      <c r="D92" s="39">
        <f t="shared" si="3"/>
        <v>2.6570048309178862E-2</v>
      </c>
      <c r="E92" s="39">
        <f t="shared" si="2"/>
        <v>2.34869242516756E-7</v>
      </c>
      <c r="K92" s="56" t="s">
        <v>178</v>
      </c>
      <c r="L92" s="53" t="s">
        <v>179</v>
      </c>
      <c r="M92" s="4">
        <v>25420</v>
      </c>
      <c r="N92" s="4">
        <v>31289</v>
      </c>
      <c r="O92" s="4">
        <v>28044</v>
      </c>
      <c r="P92" s="4"/>
      <c r="Q92" s="4">
        <v>260717</v>
      </c>
      <c r="R92" s="4">
        <v>283899</v>
      </c>
      <c r="S92" s="18">
        <v>250767</v>
      </c>
    </row>
    <row r="93" spans="2:19" ht="15" customHeight="1" x14ac:dyDescent="0.25">
      <c r="B93" s="37">
        <v>0.25</v>
      </c>
      <c r="C93" s="39">
        <f>SUM(A93:B93)*O93/$S$4</f>
        <v>1.4000642159424853E-6</v>
      </c>
      <c r="D93" s="39">
        <f t="shared" si="3"/>
        <v>2.6570048309178862E-2</v>
      </c>
      <c r="E93" s="39">
        <f t="shared" si="2"/>
        <v>1.4879909541417784E-7</v>
      </c>
      <c r="K93" s="57" t="s">
        <v>76</v>
      </c>
      <c r="L93" s="54" t="s">
        <v>77</v>
      </c>
      <c r="M93" s="3">
        <v>15037</v>
      </c>
      <c r="N93" s="3">
        <v>19909</v>
      </c>
      <c r="O93" s="3">
        <v>17767</v>
      </c>
      <c r="P93" s="3"/>
      <c r="Q93" s="3">
        <v>2387433</v>
      </c>
      <c r="R93" s="3">
        <v>3357379</v>
      </c>
      <c r="S93" s="26">
        <v>3588074</v>
      </c>
    </row>
    <row r="94" spans="2:19" ht="15" customHeight="1" x14ac:dyDescent="0.25">
      <c r="B94" s="37">
        <v>0.25</v>
      </c>
      <c r="C94" s="39">
        <f>SUM(A94:B94)*O94/$S$4</f>
        <v>1.0137010229011162E-6</v>
      </c>
      <c r="D94" s="39">
        <f t="shared" si="3"/>
        <v>2.6570048309178862E-2</v>
      </c>
      <c r="E94" s="39">
        <f t="shared" si="2"/>
        <v>1.0773634059818673E-7</v>
      </c>
      <c r="K94" s="56" t="s">
        <v>182</v>
      </c>
      <c r="L94" s="53" t="s">
        <v>183</v>
      </c>
      <c r="M94" s="4">
        <v>21615</v>
      </c>
      <c r="N94" s="4">
        <v>17270</v>
      </c>
      <c r="O94" s="4">
        <v>12864</v>
      </c>
      <c r="P94" s="4"/>
      <c r="Q94" s="4">
        <v>1587714</v>
      </c>
      <c r="R94" s="4">
        <v>1662665</v>
      </c>
      <c r="S94" s="18">
        <v>1413439</v>
      </c>
    </row>
    <row r="95" spans="2:19" ht="15" customHeight="1" x14ac:dyDescent="0.25">
      <c r="B95" s="37">
        <v>0.25</v>
      </c>
      <c r="C95" s="39">
        <f>SUM(A95:B95)*O95/$S$4</f>
        <v>5.1945873312843262E-7</v>
      </c>
      <c r="D95" s="39">
        <f t="shared" si="3"/>
        <v>2.6570048309178862E-2</v>
      </c>
      <c r="E95" s="39">
        <f t="shared" si="2"/>
        <v>5.5208174535389227E-8</v>
      </c>
      <c r="K95" s="57" t="s">
        <v>72</v>
      </c>
      <c r="L95" s="54" t="s">
        <v>73</v>
      </c>
      <c r="M95" s="3">
        <v>3422</v>
      </c>
      <c r="N95" s="3">
        <v>3338</v>
      </c>
      <c r="O95" s="3">
        <v>6592</v>
      </c>
      <c r="P95" s="3"/>
      <c r="Q95" s="3">
        <v>4183759</v>
      </c>
      <c r="R95" s="3">
        <v>5162377</v>
      </c>
      <c r="S95" s="26">
        <v>4063794</v>
      </c>
    </row>
    <row r="96" spans="2:19" ht="15" customHeight="1" x14ac:dyDescent="0.25">
      <c r="B96" s="37">
        <v>0.25</v>
      </c>
      <c r="C96" s="39">
        <f>SUM(A96:B96)*O96/$S$4</f>
        <v>3.8872723460597064E-7</v>
      </c>
      <c r="D96" s="39">
        <f t="shared" si="3"/>
        <v>2.6570048309178862E-2</v>
      </c>
      <c r="E96" s="39">
        <f t="shared" si="2"/>
        <v>4.1314005610296576E-8</v>
      </c>
      <c r="K96" s="56" t="s">
        <v>186</v>
      </c>
      <c r="L96" s="53" t="s">
        <v>187</v>
      </c>
      <c r="M96" s="4">
        <v>3899</v>
      </c>
      <c r="N96" s="4">
        <v>5743</v>
      </c>
      <c r="O96" s="4">
        <v>4933</v>
      </c>
      <c r="P96" s="4"/>
      <c r="Q96" s="4">
        <v>3333829</v>
      </c>
      <c r="R96" s="4">
        <v>3685436</v>
      </c>
      <c r="S96" s="18">
        <v>2536412</v>
      </c>
    </row>
    <row r="97" spans="2:19" ht="15" customHeight="1" x14ac:dyDescent="0.25">
      <c r="B97" s="37">
        <v>0.25</v>
      </c>
      <c r="C97" s="39">
        <f>SUM(A97:B97)*O97/$S$4</f>
        <v>2.8912228335076143E-7</v>
      </c>
      <c r="D97" s="39">
        <f t="shared" si="3"/>
        <v>2.6570048309178862E-2</v>
      </c>
      <c r="E97" s="39">
        <f t="shared" si="2"/>
        <v>3.0727972143559319E-8</v>
      </c>
      <c r="K97" s="57" t="s">
        <v>194</v>
      </c>
      <c r="L97" s="54" t="s">
        <v>195</v>
      </c>
      <c r="M97" s="3">
        <v>2978</v>
      </c>
      <c r="N97" s="3">
        <v>3746</v>
      </c>
      <c r="O97" s="3">
        <v>3669</v>
      </c>
      <c r="P97" s="3"/>
      <c r="Q97" s="3">
        <v>786621</v>
      </c>
      <c r="R97" s="3">
        <v>888161</v>
      </c>
      <c r="S97" s="26">
        <v>632516</v>
      </c>
    </row>
    <row r="98" spans="2:19" ht="15" customHeight="1" x14ac:dyDescent="0.25">
      <c r="B98" s="37">
        <v>0.25</v>
      </c>
      <c r="C98" s="39">
        <f>SUM(A98:B98)*O98/$S$4</f>
        <v>2.4034422573448415E-7</v>
      </c>
      <c r="D98" s="39">
        <f t="shared" si="3"/>
        <v>2.6570048309178862E-2</v>
      </c>
      <c r="E98" s="39">
        <f t="shared" si="2"/>
        <v>2.5543830754389737E-8</v>
      </c>
      <c r="K98" s="56" t="s">
        <v>198</v>
      </c>
      <c r="L98" s="53" t="s">
        <v>199</v>
      </c>
      <c r="M98" s="4">
        <v>2852</v>
      </c>
      <c r="N98" s="4">
        <v>3947</v>
      </c>
      <c r="O98" s="4">
        <v>3050</v>
      </c>
      <c r="P98" s="4"/>
      <c r="Q98" s="4">
        <v>319835</v>
      </c>
      <c r="R98" s="4">
        <v>319948</v>
      </c>
      <c r="S98" s="18">
        <v>308709</v>
      </c>
    </row>
    <row r="99" spans="2:19" ht="15" customHeight="1" x14ac:dyDescent="0.25">
      <c r="B99" s="37">
        <v>0.25</v>
      </c>
      <c r="C99" s="39">
        <f>SUM(A99:B99)*O99/$S$4</f>
        <v>1.8408003649696886E-7</v>
      </c>
      <c r="D99" s="39">
        <f t="shared" si="3"/>
        <v>2.6570048309178862E-2</v>
      </c>
      <c r="E99" s="39">
        <f t="shared" si="2"/>
        <v>1.9564061849919482E-8</v>
      </c>
      <c r="K99" s="57" t="s">
        <v>200</v>
      </c>
      <c r="L99" s="54" t="s">
        <v>201</v>
      </c>
      <c r="M99" s="3">
        <v>2476</v>
      </c>
      <c r="N99" s="3">
        <v>1940</v>
      </c>
      <c r="O99" s="3">
        <v>2336</v>
      </c>
      <c r="P99" s="3"/>
      <c r="Q99" s="3">
        <v>52910</v>
      </c>
      <c r="R99" s="3">
        <v>71732</v>
      </c>
      <c r="S99" s="26">
        <v>59157</v>
      </c>
    </row>
    <row r="100" spans="2:19" ht="15" customHeight="1" x14ac:dyDescent="0.25">
      <c r="B100" s="37">
        <v>0.25</v>
      </c>
      <c r="C100" s="39">
        <f>SUM(A100:B100)*O100/$S$4</f>
        <v>5.2087715806719355E-8</v>
      </c>
      <c r="D100" s="39">
        <f t="shared" si="3"/>
        <v>2.6570048309178862E-2</v>
      </c>
      <c r="E100" s="39">
        <f t="shared" si="2"/>
        <v>5.5358925011972508E-9</v>
      </c>
      <c r="K100" s="56" t="s">
        <v>196</v>
      </c>
      <c r="L100" s="53" t="s">
        <v>197</v>
      </c>
      <c r="M100" s="4">
        <v>1121</v>
      </c>
      <c r="N100" s="4">
        <v>498</v>
      </c>
      <c r="O100" s="4">
        <v>661</v>
      </c>
      <c r="P100" s="4"/>
      <c r="Q100" s="4">
        <v>340065</v>
      </c>
      <c r="R100" s="4">
        <v>326422</v>
      </c>
      <c r="S100" s="18">
        <v>244542</v>
      </c>
    </row>
    <row r="101" spans="2:19" ht="15" customHeight="1" x14ac:dyDescent="0.25">
      <c r="B101" s="37">
        <v>0.25</v>
      </c>
      <c r="C101" s="39">
        <f>SUM(A101:B101)*O101/$S$4</f>
        <v>9.1409607164590707E-9</v>
      </c>
      <c r="D101" s="39">
        <f t="shared" si="3"/>
        <v>2.6570048309178862E-2</v>
      </c>
      <c r="E101" s="39">
        <f t="shared" si="2"/>
        <v>9.7150307131449487E-10</v>
      </c>
      <c r="K101" s="58" t="s">
        <v>174</v>
      </c>
      <c r="L101" s="59" t="s">
        <v>175</v>
      </c>
      <c r="M101" s="7">
        <v>129</v>
      </c>
      <c r="N101" s="7">
        <v>144</v>
      </c>
      <c r="O101" s="7">
        <v>116</v>
      </c>
      <c r="P101" s="7"/>
      <c r="Q101" s="7">
        <v>183546</v>
      </c>
      <c r="R101" s="7">
        <v>213871</v>
      </c>
      <c r="S101" s="22">
        <v>159235</v>
      </c>
    </row>
    <row r="102" spans="2:19" ht="15" customHeight="1" x14ac:dyDescent="0.25"/>
    <row r="103" spans="2:19" ht="15" customHeight="1" x14ac:dyDescent="0.25"/>
    <row r="104" spans="2:19" ht="15" customHeight="1" x14ac:dyDescent="0.25"/>
    <row r="105" spans="2:19" ht="15" customHeight="1" x14ac:dyDescent="0.25"/>
    <row r="106" spans="2:19" ht="15" customHeight="1" x14ac:dyDescent="0.25"/>
    <row r="107" spans="2:19" ht="15" customHeight="1" x14ac:dyDescent="0.25"/>
    <row r="108" spans="2:19" ht="15" customHeight="1" x14ac:dyDescent="0.25"/>
    <row r="109" spans="2:19" ht="15" customHeight="1" x14ac:dyDescent="0.25"/>
    <row r="110" spans="2:19" ht="15" customHeight="1" x14ac:dyDescent="0.25"/>
    <row r="111" spans="2:19" ht="15" customHeight="1" x14ac:dyDescent="0.25"/>
    <row r="112" spans="2:19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ht="15" customHeight="1" x14ac:dyDescent="0.25"/>
    <row r="1090" ht="15" customHeight="1" x14ac:dyDescent="0.25"/>
    <row r="1091" ht="15" customHeight="1" x14ac:dyDescent="0.25"/>
    <row r="1092" ht="15" customHeight="1" x14ac:dyDescent="0.25"/>
    <row r="1093" ht="15" customHeight="1" x14ac:dyDescent="0.25"/>
    <row r="1094" ht="15" customHeight="1" x14ac:dyDescent="0.25"/>
    <row r="1095" ht="15" customHeight="1" x14ac:dyDescent="0.25"/>
    <row r="1096" ht="15" customHeight="1" x14ac:dyDescent="0.25"/>
    <row r="1097" ht="15" customHeight="1" x14ac:dyDescent="0.25"/>
    <row r="1098" ht="15" customHeight="1" x14ac:dyDescent="0.25"/>
    <row r="1099" ht="15" customHeight="1" x14ac:dyDescent="0.25"/>
    <row r="1100" ht="15" customHeight="1" x14ac:dyDescent="0.25"/>
    <row r="1101" ht="15" customHeight="1" x14ac:dyDescent="0.25"/>
    <row r="1102" ht="15" customHeight="1" x14ac:dyDescent="0.25"/>
    <row r="1103" ht="15" customHeight="1" x14ac:dyDescent="0.25"/>
    <row r="110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ht="15" customHeight="1" x14ac:dyDescent="0.25"/>
    <row r="1218" ht="15" customHeight="1" x14ac:dyDescent="0.25"/>
    <row r="1219" ht="15" customHeight="1" x14ac:dyDescent="0.25"/>
    <row r="1220" ht="15" customHeight="1" x14ac:dyDescent="0.25"/>
    <row r="1221" ht="15" customHeight="1" x14ac:dyDescent="0.25"/>
    <row r="1222" ht="15" customHeight="1" x14ac:dyDescent="0.25"/>
    <row r="1223" ht="15" customHeight="1" x14ac:dyDescent="0.25"/>
    <row r="1224" ht="15" customHeight="1" x14ac:dyDescent="0.25"/>
    <row r="1225" ht="15" customHeight="1" x14ac:dyDescent="0.25"/>
    <row r="1226" ht="15" customHeight="1" x14ac:dyDescent="0.25"/>
    <row r="1227" ht="15" customHeight="1" x14ac:dyDescent="0.25"/>
    <row r="1228" ht="15" customHeight="1" x14ac:dyDescent="0.25"/>
    <row r="1229" ht="15" customHeight="1" x14ac:dyDescent="0.25"/>
    <row r="1230" ht="15" customHeight="1" x14ac:dyDescent="0.25"/>
    <row r="1231" ht="15" customHeight="1" x14ac:dyDescent="0.25"/>
    <row r="1232" ht="15" customHeight="1" x14ac:dyDescent="0.25"/>
    <row r="1233" ht="15" customHeight="1" x14ac:dyDescent="0.25"/>
    <row r="1234" ht="15" customHeight="1" x14ac:dyDescent="0.25"/>
    <row r="1235" ht="15" customHeight="1" x14ac:dyDescent="0.25"/>
  </sheetData>
  <mergeCells count="4">
    <mergeCell ref="K2:K3"/>
    <mergeCell ref="L2:L3"/>
    <mergeCell ref="M2:O2"/>
    <mergeCell ref="P2:S2"/>
  </mergeCells>
  <hyperlinks>
    <hyperlink ref="K1" r:id="rId1" xr:uid="{EBE9DE45-1498-4D8B-9AB0-97EA6D25FC9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5CBC6-A38E-4050-94B4-81ADD0ED1EB1}">
  <dimension ref="A1:AC1235"/>
  <sheetViews>
    <sheetView workbookViewId="0">
      <selection activeCell="G4" sqref="G4:I19"/>
    </sheetView>
  </sheetViews>
  <sheetFormatPr defaultRowHeight="15" x14ac:dyDescent="0.25"/>
  <cols>
    <col min="1" max="1" width="13.7109375" style="37" bestFit="1" customWidth="1"/>
    <col min="2" max="2" width="9.5703125" style="37" bestFit="1" customWidth="1"/>
    <col min="3" max="3" width="12.5703125" style="37" bestFit="1" customWidth="1"/>
    <col min="4" max="5" width="12.5703125" style="37" customWidth="1"/>
    <col min="6" max="6" width="1.7109375" style="51" customWidth="1"/>
    <col min="7" max="9" width="9.140625" style="51"/>
    <col min="10" max="10" width="1.7109375" style="51" customWidth="1"/>
    <col min="11" max="11" width="5.28515625" style="51" bestFit="1" customWidth="1"/>
    <col min="12" max="12" width="70.7109375" style="51" bestFit="1" customWidth="1"/>
    <col min="13" max="15" width="9.5703125" style="15" bestFit="1" customWidth="1"/>
    <col min="16" max="16" width="9.5703125" style="15" customWidth="1"/>
    <col min="17" max="19" width="10.85546875" style="15" bestFit="1" customWidth="1"/>
    <col min="20" max="16384" width="9.140625" style="51"/>
  </cols>
  <sheetData>
    <row r="1" spans="1:29" x14ac:dyDescent="0.25">
      <c r="A1" s="37">
        <v>0.1</v>
      </c>
      <c r="B1" s="37">
        <v>0.25</v>
      </c>
      <c r="E1" s="37" t="s">
        <v>2674</v>
      </c>
      <c r="K1" s="12" t="s">
        <v>202</v>
      </c>
    </row>
    <row r="2" spans="1:29" ht="15" customHeight="1" x14ac:dyDescent="0.25">
      <c r="A2" s="3">
        <f>SUMIF(A4:A101,"="&amp;$A$1,O4:O101)</f>
        <v>448035940</v>
      </c>
      <c r="B2" s="3">
        <f>SUMIF(B4:B101,"="&amp;$B$1,O4:O101)</f>
        <v>0</v>
      </c>
      <c r="C2" s="38"/>
      <c r="D2" s="38"/>
      <c r="E2" s="39">
        <f>+main!D5</f>
        <v>6.9444444444444198E-3</v>
      </c>
      <c r="K2" s="13" t="s">
        <v>0</v>
      </c>
      <c r="L2" s="2" t="s">
        <v>1</v>
      </c>
      <c r="M2" s="14" t="s">
        <v>2</v>
      </c>
      <c r="N2" s="1"/>
      <c r="O2" s="8"/>
      <c r="P2" s="14" t="s">
        <v>203</v>
      </c>
      <c r="Q2" s="1"/>
      <c r="R2" s="1"/>
      <c r="S2" s="21"/>
      <c r="U2"/>
      <c r="V2"/>
      <c r="W2"/>
      <c r="X2"/>
      <c r="Y2"/>
      <c r="Z2"/>
      <c r="AA2"/>
      <c r="AB2"/>
      <c r="AC2"/>
    </row>
    <row r="3" spans="1:29" ht="15" customHeight="1" x14ac:dyDescent="0.25">
      <c r="A3" s="17" t="s">
        <v>2675</v>
      </c>
      <c r="B3" s="17"/>
      <c r="C3" s="17" t="s">
        <v>2670</v>
      </c>
      <c r="D3" s="17" t="s">
        <v>2676</v>
      </c>
      <c r="E3" s="17" t="s">
        <v>2673</v>
      </c>
      <c r="G3" s="17" t="s">
        <v>2677</v>
      </c>
      <c r="H3" s="17"/>
      <c r="I3" s="17"/>
      <c r="K3" s="16"/>
      <c r="L3" s="10"/>
      <c r="M3" s="52" t="s">
        <v>3</v>
      </c>
      <c r="N3" s="52" t="s">
        <v>4</v>
      </c>
      <c r="O3" s="52" t="s">
        <v>5</v>
      </c>
      <c r="P3" s="52"/>
      <c r="Q3" s="52" t="s">
        <v>3</v>
      </c>
      <c r="R3" s="52" t="s">
        <v>4</v>
      </c>
      <c r="S3" s="55" t="s">
        <v>5</v>
      </c>
      <c r="U3"/>
      <c r="V3"/>
      <c r="W3"/>
      <c r="X3"/>
      <c r="Y3"/>
      <c r="Z3"/>
      <c r="AA3"/>
      <c r="AB3"/>
      <c r="AC3"/>
    </row>
    <row r="4" spans="1:29" ht="15" customHeight="1" x14ac:dyDescent="0.25">
      <c r="C4" s="39">
        <f>SUM(C5:C101)</f>
        <v>1.4122341127937291E-2</v>
      </c>
      <c r="E4" s="39">
        <f>SUM(E5:E101)</f>
        <v>1.3050991111335153E-2</v>
      </c>
      <c r="G4" s="41"/>
      <c r="K4" s="56" t="s">
        <v>6</v>
      </c>
      <c r="L4" s="53" t="s">
        <v>7</v>
      </c>
      <c r="M4" s="4">
        <v>540073411</v>
      </c>
      <c r="N4" s="4">
        <v>575710081</v>
      </c>
      <c r="O4" s="4">
        <v>448035941</v>
      </c>
      <c r="P4" s="4"/>
      <c r="Q4" s="4">
        <v>2935314152</v>
      </c>
      <c r="R4" s="4">
        <v>3375948186</v>
      </c>
      <c r="S4" s="18">
        <v>3172533052</v>
      </c>
      <c r="U4"/>
      <c r="V4"/>
      <c r="W4"/>
      <c r="X4"/>
      <c r="Y4"/>
      <c r="Z4"/>
      <c r="AA4"/>
      <c r="AB4"/>
      <c r="AC4"/>
    </row>
    <row r="5" spans="1:29" ht="15" customHeight="1" x14ac:dyDescent="0.25">
      <c r="A5" s="37">
        <v>0.1</v>
      </c>
      <c r="C5" s="39">
        <f>SUM(A5:B5)*O5/$S$4</f>
        <v>3.9929951216785622E-3</v>
      </c>
      <c r="D5" s="39">
        <f>(((1+SUM(A5:B5))*1)*(1/(1+$E$2)))-1</f>
        <v>9.2413793103448327E-2</v>
      </c>
      <c r="E5" s="39">
        <f>SUM(D5)*O5/$S$4</f>
        <v>3.6900782503788113E-3</v>
      </c>
      <c r="G5" s="41"/>
      <c r="K5" s="57" t="s">
        <v>24</v>
      </c>
      <c r="L5" s="54" t="s">
        <v>2680</v>
      </c>
      <c r="M5" s="3">
        <v>134883233</v>
      </c>
      <c r="N5" s="3">
        <v>145807696</v>
      </c>
      <c r="O5" s="3">
        <v>126679090</v>
      </c>
      <c r="P5" s="3"/>
      <c r="Q5" s="3">
        <v>415442291</v>
      </c>
      <c r="R5" s="3">
        <v>477145907</v>
      </c>
      <c r="S5" s="26">
        <v>463363545</v>
      </c>
      <c r="U5"/>
      <c r="V5"/>
      <c r="W5"/>
      <c r="X5"/>
      <c r="Y5"/>
      <c r="Z5"/>
      <c r="AA5"/>
      <c r="AB5"/>
      <c r="AC5"/>
    </row>
    <row r="6" spans="1:29" ht="15" customHeight="1" x14ac:dyDescent="0.25">
      <c r="A6" s="37">
        <v>0.1</v>
      </c>
      <c r="C6" s="39">
        <f>SUM(A6:B6)*O6/$S$4</f>
        <v>2.7072807309558014E-3</v>
      </c>
      <c r="D6" s="39">
        <f>(((1+SUM(A6:B6))*1)*(1/(1+$E$2)))-1</f>
        <v>9.2413793103448327E-2</v>
      </c>
      <c r="E6" s="39">
        <f t="shared" ref="E6:E69" si="0">SUM(D6)*O6/$S$4</f>
        <v>2.5019008134350177E-3</v>
      </c>
      <c r="G6" s="41"/>
      <c r="K6" s="56" t="s">
        <v>12</v>
      </c>
      <c r="L6" s="53" t="s">
        <v>13</v>
      </c>
      <c r="M6" s="4">
        <v>115364627</v>
      </c>
      <c r="N6" s="4">
        <v>112770281</v>
      </c>
      <c r="O6" s="4">
        <v>85889376</v>
      </c>
      <c r="P6" s="4"/>
      <c r="Q6" s="4">
        <v>427918555</v>
      </c>
      <c r="R6" s="4">
        <v>475932653</v>
      </c>
      <c r="S6" s="18">
        <v>459195220</v>
      </c>
      <c r="U6"/>
      <c r="V6"/>
      <c r="W6"/>
      <c r="X6"/>
      <c r="Y6"/>
      <c r="Z6"/>
      <c r="AA6"/>
      <c r="AB6"/>
      <c r="AC6"/>
    </row>
    <row r="7" spans="1:29" ht="15" customHeight="1" x14ac:dyDescent="0.25">
      <c r="A7" s="37">
        <v>0.1</v>
      </c>
      <c r="C7" s="39">
        <f>SUM(A7:B7)*O7/$S$4</f>
        <v>1.0524357808960032E-3</v>
      </c>
      <c r="D7" s="39">
        <f t="shared" ref="D7:D70" si="1">(((1+SUM(A7:B7))*1)*(1/(1+$E$2)))-1</f>
        <v>9.2413793103448327E-2</v>
      </c>
      <c r="E7" s="39">
        <f t="shared" si="0"/>
        <v>9.7259582510389301E-4</v>
      </c>
      <c r="G7" s="41"/>
      <c r="K7" s="57" t="s">
        <v>120</v>
      </c>
      <c r="L7" s="54" t="s">
        <v>121</v>
      </c>
      <c r="M7" s="3">
        <v>40333545</v>
      </c>
      <c r="N7" s="3">
        <v>42768577</v>
      </c>
      <c r="O7" s="3">
        <v>33388873</v>
      </c>
      <c r="P7" s="3"/>
      <c r="Q7" s="3">
        <v>51736985</v>
      </c>
      <c r="R7" s="3">
        <v>55201125</v>
      </c>
      <c r="S7" s="26">
        <v>44448292</v>
      </c>
      <c r="U7"/>
      <c r="V7"/>
      <c r="W7"/>
      <c r="X7"/>
      <c r="Y7"/>
      <c r="Z7"/>
      <c r="AA7"/>
      <c r="AB7"/>
      <c r="AC7"/>
    </row>
    <row r="8" spans="1:29" ht="15" customHeight="1" x14ac:dyDescent="0.25">
      <c r="A8" s="37">
        <v>0.1</v>
      </c>
      <c r="C8" s="39">
        <f>SUM(A8:B8)*O8/$S$4</f>
        <v>6.3941158902069658E-4</v>
      </c>
      <c r="D8" s="39">
        <f t="shared" si="1"/>
        <v>9.2413793103448327E-2</v>
      </c>
      <c r="E8" s="39">
        <f t="shared" si="0"/>
        <v>5.9090450295705779E-4</v>
      </c>
      <c r="G8" s="39"/>
      <c r="H8" s="39"/>
      <c r="I8" s="39"/>
      <c r="K8" s="56" t="s">
        <v>38</v>
      </c>
      <c r="L8" s="53" t="s">
        <v>2683</v>
      </c>
      <c r="M8" s="4">
        <v>31437833</v>
      </c>
      <c r="N8" s="4">
        <v>29666363</v>
      </c>
      <c r="O8" s="4">
        <v>20285544</v>
      </c>
      <c r="P8" s="4"/>
      <c r="Q8" s="4">
        <v>81318355</v>
      </c>
      <c r="R8" s="4">
        <v>86736616</v>
      </c>
      <c r="S8" s="18">
        <v>69006761</v>
      </c>
      <c r="U8"/>
      <c r="V8"/>
      <c r="W8"/>
      <c r="X8"/>
      <c r="Y8"/>
      <c r="Z8"/>
      <c r="AA8"/>
      <c r="AB8"/>
      <c r="AC8"/>
    </row>
    <row r="9" spans="1:29" ht="15" customHeight="1" x14ac:dyDescent="0.25">
      <c r="A9" s="37">
        <v>0.1</v>
      </c>
      <c r="C9" s="39">
        <f>SUM(A9:B9)*O9/$S$4</f>
        <v>6.353021913292269E-4</v>
      </c>
      <c r="D9" s="39">
        <f t="shared" si="1"/>
        <v>9.2413793103448327E-2</v>
      </c>
      <c r="E9" s="39">
        <f t="shared" si="0"/>
        <v>5.8710685267666517E-4</v>
      </c>
      <c r="G9" s="39"/>
      <c r="H9" s="39"/>
      <c r="I9" s="39"/>
      <c r="K9" s="57" t="s">
        <v>16</v>
      </c>
      <c r="L9" s="54" t="s">
        <v>17</v>
      </c>
      <c r="M9" s="3">
        <v>27005216</v>
      </c>
      <c r="N9" s="3">
        <v>26411861</v>
      </c>
      <c r="O9" s="3">
        <v>20155172</v>
      </c>
      <c r="P9" s="3"/>
      <c r="Q9" s="3">
        <v>82383519</v>
      </c>
      <c r="R9" s="3">
        <v>89879630</v>
      </c>
      <c r="S9" s="26">
        <v>72346644</v>
      </c>
      <c r="U9"/>
      <c r="V9"/>
      <c r="W9"/>
      <c r="X9"/>
      <c r="Y9"/>
      <c r="Z9"/>
      <c r="AA9"/>
      <c r="AB9"/>
      <c r="AC9"/>
    </row>
    <row r="10" spans="1:29" ht="15" customHeight="1" x14ac:dyDescent="0.25">
      <c r="A10" s="37">
        <v>0.1</v>
      </c>
      <c r="C10" s="39">
        <f>SUM(A10:B10)*O10/$S$4</f>
        <v>5.1737790374327039E-4</v>
      </c>
      <c r="D10" s="39">
        <f t="shared" si="1"/>
        <v>9.2413793103448327E-2</v>
      </c>
      <c r="E10" s="39">
        <f t="shared" si="0"/>
        <v>4.7812854552826397E-4</v>
      </c>
      <c r="G10" s="39"/>
      <c r="H10" s="39"/>
      <c r="I10" s="39"/>
      <c r="K10" s="56" t="s">
        <v>10</v>
      </c>
      <c r="L10" s="53" t="s">
        <v>11</v>
      </c>
      <c r="M10" s="4">
        <v>17041607</v>
      </c>
      <c r="N10" s="4">
        <v>19596488</v>
      </c>
      <c r="O10" s="4">
        <v>16413985</v>
      </c>
      <c r="P10" s="4"/>
      <c r="Q10" s="4">
        <v>282898550</v>
      </c>
      <c r="R10" s="4">
        <v>329648232</v>
      </c>
      <c r="S10" s="18">
        <v>381037566</v>
      </c>
      <c r="U10"/>
      <c r="V10"/>
      <c r="W10"/>
      <c r="X10"/>
      <c r="Y10"/>
      <c r="Z10"/>
      <c r="AA10"/>
      <c r="AB10"/>
      <c r="AC10"/>
    </row>
    <row r="11" spans="1:29" ht="15" customHeight="1" x14ac:dyDescent="0.25">
      <c r="A11" s="37">
        <v>0.1</v>
      </c>
      <c r="C11" s="39">
        <f>SUM(A11:B11)*O11/$S$4</f>
        <v>3.7164236925970408E-4</v>
      </c>
      <c r="D11" s="39">
        <f t="shared" si="1"/>
        <v>9.2413793103448327E-2</v>
      </c>
      <c r="E11" s="39">
        <f t="shared" si="0"/>
        <v>3.4344881021241636E-4</v>
      </c>
      <c r="G11" s="39"/>
      <c r="H11" s="39"/>
      <c r="I11" s="39"/>
      <c r="K11" s="57" t="s">
        <v>42</v>
      </c>
      <c r="L11" s="54" t="s">
        <v>2682</v>
      </c>
      <c r="M11" s="3">
        <v>14043719</v>
      </c>
      <c r="N11" s="3">
        <v>14084051</v>
      </c>
      <c r="O11" s="3">
        <v>11790477</v>
      </c>
      <c r="P11" s="3"/>
      <c r="Q11" s="3">
        <v>105979496</v>
      </c>
      <c r="R11" s="3">
        <v>115032958</v>
      </c>
      <c r="S11" s="26">
        <v>118320238</v>
      </c>
      <c r="U11"/>
      <c r="V11"/>
      <c r="W11"/>
      <c r="X11"/>
      <c r="Y11"/>
      <c r="Z11"/>
      <c r="AA11"/>
      <c r="AB11"/>
      <c r="AC11"/>
    </row>
    <row r="12" spans="1:29" ht="15" customHeight="1" x14ac:dyDescent="0.25">
      <c r="A12" s="37">
        <v>0.1</v>
      </c>
      <c r="C12" s="39">
        <f>SUM(A12:B12)*O12/$S$4</f>
        <v>3.692535210189514E-4</v>
      </c>
      <c r="D12" s="39">
        <f t="shared" si="1"/>
        <v>9.2413793103448327E-2</v>
      </c>
      <c r="E12" s="39">
        <f t="shared" si="0"/>
        <v>3.4124118494165183E-4</v>
      </c>
      <c r="G12" s="39"/>
      <c r="H12" s="39"/>
      <c r="I12" s="39"/>
      <c r="K12" s="56" t="s">
        <v>36</v>
      </c>
      <c r="L12" s="53" t="s">
        <v>37</v>
      </c>
      <c r="M12" s="4">
        <v>15378286</v>
      </c>
      <c r="N12" s="4">
        <v>16464221</v>
      </c>
      <c r="O12" s="4">
        <v>11714690</v>
      </c>
      <c r="P12" s="4"/>
      <c r="Q12" s="4">
        <v>47929454</v>
      </c>
      <c r="R12" s="4">
        <v>61174666</v>
      </c>
      <c r="S12" s="18">
        <v>53264867</v>
      </c>
      <c r="U12"/>
      <c r="V12"/>
      <c r="W12"/>
      <c r="X12"/>
      <c r="Y12"/>
      <c r="Z12"/>
      <c r="AA12"/>
      <c r="AB12"/>
      <c r="AC12"/>
    </row>
    <row r="13" spans="1:29" ht="15" customHeight="1" x14ac:dyDescent="0.25">
      <c r="A13" s="37">
        <v>0.1</v>
      </c>
      <c r="C13" s="39">
        <f>SUM(A13:B13)*O13/$S$4</f>
        <v>3.1690055974868377E-4</v>
      </c>
      <c r="D13" s="39">
        <f t="shared" si="1"/>
        <v>9.2413793103448327E-2</v>
      </c>
      <c r="E13" s="39">
        <f t="shared" si="0"/>
        <v>2.9285982762981827E-4</v>
      </c>
      <c r="G13" s="39"/>
      <c r="H13" s="39"/>
      <c r="I13" s="39"/>
      <c r="K13" s="57" t="s">
        <v>14</v>
      </c>
      <c r="L13" s="54" t="s">
        <v>15</v>
      </c>
      <c r="M13" s="3">
        <v>9950476</v>
      </c>
      <c r="N13" s="3">
        <v>9993642</v>
      </c>
      <c r="O13" s="3">
        <v>10053775</v>
      </c>
      <c r="P13" s="3"/>
      <c r="Q13" s="3">
        <v>120523238</v>
      </c>
      <c r="R13" s="3">
        <v>117234923</v>
      </c>
      <c r="S13" s="26">
        <v>124977171</v>
      </c>
      <c r="U13"/>
      <c r="V13"/>
      <c r="W13"/>
      <c r="X13"/>
      <c r="Y13"/>
      <c r="Z13"/>
      <c r="AA13"/>
      <c r="AB13"/>
      <c r="AC13"/>
    </row>
    <row r="14" spans="1:29" ht="15" customHeight="1" x14ac:dyDescent="0.25">
      <c r="A14" s="37">
        <v>0.1</v>
      </c>
      <c r="C14" s="39">
        <f>SUM(A14:B14)*O14/$S$4</f>
        <v>3.1643654567038379E-4</v>
      </c>
      <c r="D14" s="39">
        <f t="shared" si="1"/>
        <v>9.2413793103448327E-2</v>
      </c>
      <c r="E14" s="39">
        <f t="shared" si="0"/>
        <v>2.9243101461952722E-4</v>
      </c>
      <c r="G14" s="39"/>
      <c r="H14" s="39"/>
      <c r="I14" s="39"/>
      <c r="K14" s="56" t="s">
        <v>160</v>
      </c>
      <c r="L14" s="53" t="s">
        <v>161</v>
      </c>
      <c r="M14" s="4">
        <v>12068196</v>
      </c>
      <c r="N14" s="4">
        <v>14779539</v>
      </c>
      <c r="O14" s="4">
        <v>10039054</v>
      </c>
      <c r="P14" s="4"/>
      <c r="Q14" s="4">
        <v>28407913</v>
      </c>
      <c r="R14" s="4">
        <v>37966586</v>
      </c>
      <c r="S14" s="18">
        <v>26791727</v>
      </c>
      <c r="U14"/>
      <c r="V14"/>
      <c r="W14"/>
      <c r="X14"/>
      <c r="Y14"/>
      <c r="Z14"/>
      <c r="AA14"/>
      <c r="AB14"/>
      <c r="AC14"/>
    </row>
    <row r="15" spans="1:29" ht="15" customHeight="1" x14ac:dyDescent="0.25">
      <c r="A15" s="37">
        <v>0.1</v>
      </c>
      <c r="C15" s="39">
        <f>SUM(A15:B15)*O15/$S$4</f>
        <v>3.1508144552500002E-4</v>
      </c>
      <c r="D15" s="39">
        <f t="shared" si="1"/>
        <v>9.2413793103448327E-2</v>
      </c>
      <c r="E15" s="39">
        <f t="shared" si="0"/>
        <v>2.9117871517482773E-4</v>
      </c>
      <c r="G15" s="39"/>
      <c r="H15" s="39"/>
      <c r="I15" s="39"/>
      <c r="K15" s="57" t="s">
        <v>150</v>
      </c>
      <c r="L15" s="54" t="s">
        <v>151</v>
      </c>
      <c r="M15" s="3">
        <v>13071788</v>
      </c>
      <c r="N15" s="3">
        <v>13585816</v>
      </c>
      <c r="O15" s="3">
        <v>9996063</v>
      </c>
      <c r="P15" s="3"/>
      <c r="Q15" s="3">
        <v>52249668</v>
      </c>
      <c r="R15" s="3">
        <v>60784841</v>
      </c>
      <c r="S15" s="26">
        <v>45244512</v>
      </c>
      <c r="U15"/>
      <c r="V15"/>
      <c r="W15"/>
      <c r="X15"/>
      <c r="Y15"/>
      <c r="Z15"/>
      <c r="AA15"/>
      <c r="AB15"/>
      <c r="AC15"/>
    </row>
    <row r="16" spans="1:29" ht="15" customHeight="1" x14ac:dyDescent="0.25">
      <c r="A16" s="37">
        <v>0.1</v>
      </c>
      <c r="C16" s="39">
        <f>SUM(A16:B16)*O16/$S$4</f>
        <v>2.7083850220514588E-4</v>
      </c>
      <c r="D16" s="39">
        <f t="shared" si="1"/>
        <v>9.2413793103448327E-2</v>
      </c>
      <c r="E16" s="39">
        <f t="shared" si="0"/>
        <v>2.5029213307234177E-4</v>
      </c>
      <c r="G16" s="39"/>
      <c r="H16" s="39"/>
      <c r="I16" s="39"/>
      <c r="K16" s="56" t="s">
        <v>152</v>
      </c>
      <c r="L16" s="53" t="s">
        <v>153</v>
      </c>
      <c r="M16" s="4">
        <v>12063150</v>
      </c>
      <c r="N16" s="4">
        <v>11217345</v>
      </c>
      <c r="O16" s="4">
        <v>8592441</v>
      </c>
      <c r="P16" s="4"/>
      <c r="Q16" s="4">
        <v>22017576</v>
      </c>
      <c r="R16" s="4">
        <v>20880022</v>
      </c>
      <c r="S16" s="18">
        <v>16829265</v>
      </c>
      <c r="U16"/>
      <c r="V16"/>
      <c r="W16"/>
      <c r="X16"/>
      <c r="Y16"/>
      <c r="Z16"/>
      <c r="AA16"/>
      <c r="AB16"/>
      <c r="AC16"/>
    </row>
    <row r="17" spans="1:29" ht="15" customHeight="1" x14ac:dyDescent="0.25">
      <c r="A17" s="37">
        <v>0.1</v>
      </c>
      <c r="C17" s="39">
        <f>SUM(A17:B17)*O17/$S$4</f>
        <v>2.644077417794543E-4</v>
      </c>
      <c r="D17" s="39">
        <f t="shared" si="1"/>
        <v>9.2413793103448327E-2</v>
      </c>
      <c r="E17" s="39">
        <f t="shared" si="0"/>
        <v>2.4434922343756477E-4</v>
      </c>
      <c r="K17" s="57" t="s">
        <v>50</v>
      </c>
      <c r="L17" s="54" t="s">
        <v>51</v>
      </c>
      <c r="M17" s="3">
        <v>10760580</v>
      </c>
      <c r="N17" s="3">
        <v>14294488</v>
      </c>
      <c r="O17" s="3">
        <v>8388423</v>
      </c>
      <c r="P17" s="3"/>
      <c r="Q17" s="3">
        <v>64624866</v>
      </c>
      <c r="R17" s="3">
        <v>75919212</v>
      </c>
      <c r="S17" s="26">
        <v>66588583</v>
      </c>
      <c r="U17"/>
      <c r="V17"/>
      <c r="W17"/>
      <c r="X17"/>
      <c r="Y17"/>
      <c r="Z17"/>
      <c r="AA17"/>
      <c r="AB17"/>
      <c r="AC17"/>
    </row>
    <row r="18" spans="1:29" ht="15" customHeight="1" x14ac:dyDescent="0.25">
      <c r="A18" s="37">
        <v>0.1</v>
      </c>
      <c r="C18" s="39">
        <f>SUM(A18:B18)*O18/$S$4</f>
        <v>2.4610473309577991E-4</v>
      </c>
      <c r="D18" s="39">
        <f t="shared" si="1"/>
        <v>9.2413793103448327E-2</v>
      </c>
      <c r="E18" s="39">
        <f t="shared" si="0"/>
        <v>2.2743471886092773E-4</v>
      </c>
      <c r="K18" s="56" t="s">
        <v>126</v>
      </c>
      <c r="L18" s="53" t="s">
        <v>127</v>
      </c>
      <c r="M18" s="4">
        <v>8914147</v>
      </c>
      <c r="N18" s="4">
        <v>10061764</v>
      </c>
      <c r="O18" s="4">
        <v>7807754</v>
      </c>
      <c r="P18" s="4"/>
      <c r="Q18" s="4">
        <v>35037691</v>
      </c>
      <c r="R18" s="4">
        <v>44567971</v>
      </c>
      <c r="S18" s="18">
        <v>36346897</v>
      </c>
      <c r="U18"/>
      <c r="V18"/>
      <c r="W18"/>
      <c r="X18"/>
      <c r="Y18"/>
      <c r="Z18"/>
      <c r="AA18"/>
      <c r="AB18"/>
      <c r="AC18"/>
    </row>
    <row r="19" spans="1:29" ht="15" customHeight="1" x14ac:dyDescent="0.25">
      <c r="A19" s="37">
        <v>0.1</v>
      </c>
      <c r="C19" s="39">
        <f>SUM(A19:B19)*O19/$S$4</f>
        <v>1.8912802173069371E-4</v>
      </c>
      <c r="D19" s="39">
        <f t="shared" si="1"/>
        <v>9.2413793103448327E-2</v>
      </c>
      <c r="E19" s="39">
        <f t="shared" si="0"/>
        <v>1.7478037870284806E-4</v>
      </c>
      <c r="K19" s="57" t="s">
        <v>40</v>
      </c>
      <c r="L19" s="54" t="s">
        <v>41</v>
      </c>
      <c r="M19" s="3">
        <v>3469254</v>
      </c>
      <c r="N19" s="3">
        <v>10394244</v>
      </c>
      <c r="O19" s="3">
        <v>6000149</v>
      </c>
      <c r="P19" s="3"/>
      <c r="Q19" s="3">
        <v>149410420</v>
      </c>
      <c r="R19" s="3">
        <v>164993417</v>
      </c>
      <c r="S19" s="26">
        <v>177848476</v>
      </c>
      <c r="U19"/>
      <c r="V19"/>
      <c r="W19"/>
      <c r="X19"/>
      <c r="Y19"/>
      <c r="Z19"/>
      <c r="AA19"/>
      <c r="AB19"/>
      <c r="AC19"/>
    </row>
    <row r="20" spans="1:29" ht="15" customHeight="1" x14ac:dyDescent="0.25">
      <c r="A20" s="37">
        <v>0.1</v>
      </c>
      <c r="C20" s="39">
        <f>SUM(A20:B20)*O20/$S$4</f>
        <v>1.5797162449861848E-4</v>
      </c>
      <c r="D20" s="39">
        <f t="shared" si="1"/>
        <v>9.2413793103448327E-2</v>
      </c>
      <c r="E20" s="39">
        <f t="shared" si="0"/>
        <v>1.4598757022630954E-4</v>
      </c>
      <c r="K20" s="56" t="s">
        <v>78</v>
      </c>
      <c r="L20" s="53" t="s">
        <v>79</v>
      </c>
      <c r="M20" s="4">
        <v>6427102</v>
      </c>
      <c r="N20" s="4">
        <v>6912989</v>
      </c>
      <c r="O20" s="4">
        <v>5011702</v>
      </c>
      <c r="P20" s="4"/>
      <c r="Q20" s="4">
        <v>15459873</v>
      </c>
      <c r="R20" s="4">
        <v>17444079</v>
      </c>
      <c r="S20" s="18">
        <v>14965789</v>
      </c>
      <c r="U20"/>
      <c r="V20"/>
      <c r="W20"/>
      <c r="X20"/>
      <c r="Y20"/>
      <c r="Z20"/>
      <c r="AA20"/>
      <c r="AB20"/>
      <c r="AC20"/>
    </row>
    <row r="21" spans="1:29" ht="15" customHeight="1" x14ac:dyDescent="0.25">
      <c r="A21" s="37">
        <v>0.1</v>
      </c>
      <c r="C21" s="39">
        <f>SUM(A21:B21)*O21/$S$4</f>
        <v>1.3581838012006315E-4</v>
      </c>
      <c r="D21" s="39">
        <f t="shared" si="1"/>
        <v>9.2413793103448327E-2</v>
      </c>
      <c r="E21" s="39">
        <f t="shared" si="0"/>
        <v>1.2551491680061014E-4</v>
      </c>
      <c r="K21" s="57" t="s">
        <v>100</v>
      </c>
      <c r="L21" s="54" t="s">
        <v>101</v>
      </c>
      <c r="M21" s="3">
        <v>4205468</v>
      </c>
      <c r="N21" s="3">
        <v>4993572</v>
      </c>
      <c r="O21" s="3">
        <v>4308883</v>
      </c>
      <c r="P21" s="3"/>
      <c r="Q21" s="3">
        <v>7878340</v>
      </c>
      <c r="R21" s="3">
        <v>9074701</v>
      </c>
      <c r="S21" s="26">
        <v>8021401</v>
      </c>
      <c r="U21"/>
      <c r="V21"/>
      <c r="W21"/>
      <c r="X21"/>
      <c r="Y21"/>
      <c r="Z21"/>
      <c r="AA21"/>
      <c r="AB21"/>
      <c r="AC21"/>
    </row>
    <row r="22" spans="1:29" ht="15" customHeight="1" x14ac:dyDescent="0.25">
      <c r="A22" s="37">
        <v>0.1</v>
      </c>
      <c r="C22" s="39">
        <f>SUM(A22:B22)*O22/$S$4</f>
        <v>1.0392197483715925E-4</v>
      </c>
      <c r="D22" s="39">
        <f t="shared" si="1"/>
        <v>9.2413793103448327E-2</v>
      </c>
      <c r="E22" s="39">
        <f t="shared" si="0"/>
        <v>9.6038238815029971E-5</v>
      </c>
      <c r="K22" s="56" t="s">
        <v>154</v>
      </c>
      <c r="L22" s="53" t="s">
        <v>2691</v>
      </c>
      <c r="M22" s="4">
        <v>3884751</v>
      </c>
      <c r="N22" s="4">
        <v>4468607</v>
      </c>
      <c r="O22" s="4">
        <v>3296959</v>
      </c>
      <c r="P22" s="4"/>
      <c r="Q22" s="4">
        <v>13929584</v>
      </c>
      <c r="R22" s="4">
        <v>17447423</v>
      </c>
      <c r="S22" s="18">
        <v>13924379</v>
      </c>
      <c r="U22"/>
      <c r="V22"/>
      <c r="W22"/>
      <c r="X22"/>
      <c r="Y22"/>
      <c r="Z22"/>
      <c r="AA22"/>
      <c r="AB22"/>
      <c r="AC22"/>
    </row>
    <row r="23" spans="1:29" ht="15" customHeight="1" x14ac:dyDescent="0.25">
      <c r="A23" s="37">
        <v>0.1</v>
      </c>
      <c r="C23" s="39">
        <f>SUM(A23:B23)*O23/$S$4</f>
        <v>9.8693030101802709E-5</v>
      </c>
      <c r="D23" s="39">
        <f t="shared" si="1"/>
        <v>9.2413793103448327E-2</v>
      </c>
      <c r="E23" s="39">
        <f t="shared" si="0"/>
        <v>9.1205972645803924E-5</v>
      </c>
      <c r="K23" s="57" t="s">
        <v>124</v>
      </c>
      <c r="L23" s="54" t="s">
        <v>125</v>
      </c>
      <c r="M23" s="3">
        <v>4410343</v>
      </c>
      <c r="N23" s="3">
        <v>4156807</v>
      </c>
      <c r="O23" s="3">
        <v>3131069</v>
      </c>
      <c r="P23" s="3"/>
      <c r="Q23" s="3">
        <v>12320950</v>
      </c>
      <c r="R23" s="3">
        <v>12673289</v>
      </c>
      <c r="S23" s="26">
        <v>10993223</v>
      </c>
      <c r="U23"/>
      <c r="V23"/>
      <c r="W23"/>
      <c r="X23"/>
      <c r="Y23"/>
      <c r="Z23"/>
      <c r="AA23"/>
      <c r="AB23"/>
      <c r="AC23"/>
    </row>
    <row r="24" spans="1:29" ht="15" customHeight="1" x14ac:dyDescent="0.25">
      <c r="A24" s="37">
        <v>0.1</v>
      </c>
      <c r="C24" s="39">
        <f>SUM(A24:B24)*O24/$S$4</f>
        <v>9.3666541886038639E-5</v>
      </c>
      <c r="D24" s="39">
        <f t="shared" si="1"/>
        <v>9.2413793103448327E-2</v>
      </c>
      <c r="E24" s="39">
        <f t="shared" si="0"/>
        <v>8.6560804225718516E-5</v>
      </c>
      <c r="K24" s="56" t="s">
        <v>30</v>
      </c>
      <c r="L24" s="53" t="s">
        <v>31</v>
      </c>
      <c r="M24" s="4">
        <v>3033764</v>
      </c>
      <c r="N24" s="4">
        <v>3716519</v>
      </c>
      <c r="O24" s="4">
        <v>2971602</v>
      </c>
      <c r="P24" s="4"/>
      <c r="Q24" s="4">
        <v>17756056</v>
      </c>
      <c r="R24" s="4">
        <v>22401739</v>
      </c>
      <c r="S24" s="18">
        <v>19189440</v>
      </c>
      <c r="U24"/>
      <c r="V24"/>
      <c r="W24"/>
      <c r="X24"/>
      <c r="Y24"/>
      <c r="Z24"/>
      <c r="AA24"/>
      <c r="AB24"/>
      <c r="AC24"/>
    </row>
    <row r="25" spans="1:29" ht="15" customHeight="1" x14ac:dyDescent="0.25">
      <c r="A25" s="37">
        <v>0.1</v>
      </c>
      <c r="C25" s="39">
        <f>SUM(A25:B25)*O25/$S$4</f>
        <v>8.6486191161043251E-5</v>
      </c>
      <c r="D25" s="39">
        <f t="shared" si="1"/>
        <v>9.2413793103448327E-2</v>
      </c>
      <c r="E25" s="39">
        <f t="shared" si="0"/>
        <v>7.9925169762619331E-5</v>
      </c>
      <c r="K25" s="57" t="s">
        <v>22</v>
      </c>
      <c r="L25" s="54" t="s">
        <v>23</v>
      </c>
      <c r="M25" s="3">
        <v>3661052</v>
      </c>
      <c r="N25" s="3">
        <v>4040482</v>
      </c>
      <c r="O25" s="3">
        <v>2743803</v>
      </c>
      <c r="P25" s="3"/>
      <c r="Q25" s="3">
        <v>28738897</v>
      </c>
      <c r="R25" s="3">
        <v>36664809</v>
      </c>
      <c r="S25" s="26">
        <v>28296236</v>
      </c>
      <c r="U25"/>
      <c r="V25"/>
      <c r="W25"/>
      <c r="X25"/>
      <c r="Y25"/>
      <c r="Z25"/>
      <c r="AA25"/>
      <c r="AB25"/>
      <c r="AC25"/>
    </row>
    <row r="26" spans="1:29" ht="15" customHeight="1" x14ac:dyDescent="0.25">
      <c r="A26" s="37">
        <v>0.1</v>
      </c>
      <c r="C26" s="39">
        <f>SUM(A26:B26)*O26/$S$4</f>
        <v>8.4839967177117385E-5</v>
      </c>
      <c r="D26" s="39">
        <f t="shared" si="1"/>
        <v>9.2413793103448327E-2</v>
      </c>
      <c r="E26" s="39">
        <f t="shared" si="0"/>
        <v>7.8403831736094712E-5</v>
      </c>
      <c r="K26" s="56" t="s">
        <v>60</v>
      </c>
      <c r="L26" s="53" t="s">
        <v>61</v>
      </c>
      <c r="M26" s="4">
        <v>5760957</v>
      </c>
      <c r="N26" s="4">
        <v>3767708</v>
      </c>
      <c r="O26" s="4">
        <v>2691576</v>
      </c>
      <c r="P26" s="4"/>
      <c r="Q26" s="4">
        <v>41006678</v>
      </c>
      <c r="R26" s="4">
        <v>40432341</v>
      </c>
      <c r="S26" s="18">
        <v>34843081</v>
      </c>
      <c r="U26"/>
      <c r="V26"/>
      <c r="W26"/>
      <c r="X26"/>
      <c r="Y26"/>
      <c r="Z26"/>
      <c r="AA26"/>
      <c r="AB26"/>
      <c r="AC26"/>
    </row>
    <row r="27" spans="1:29" ht="15" customHeight="1" x14ac:dyDescent="0.25">
      <c r="A27" s="37">
        <v>0.1</v>
      </c>
      <c r="C27" s="39">
        <f>SUM(A27:B27)*O27/$S$4</f>
        <v>8.2244470183064311E-5</v>
      </c>
      <c r="D27" s="39">
        <f t="shared" si="1"/>
        <v>9.2413793103448327E-2</v>
      </c>
      <c r="E27" s="39">
        <f t="shared" si="0"/>
        <v>7.60052345140043E-5</v>
      </c>
      <c r="K27" s="57" t="s">
        <v>116</v>
      </c>
      <c r="L27" s="54" t="s">
        <v>117</v>
      </c>
      <c r="M27" s="3">
        <v>3368883</v>
      </c>
      <c r="N27" s="3">
        <v>3577840</v>
      </c>
      <c r="O27" s="3">
        <v>2609233</v>
      </c>
      <c r="P27" s="3"/>
      <c r="Q27" s="3">
        <v>9477975</v>
      </c>
      <c r="R27" s="3">
        <v>10689376</v>
      </c>
      <c r="S27" s="26">
        <v>9216582</v>
      </c>
      <c r="U27"/>
      <c r="V27"/>
      <c r="W27"/>
      <c r="X27"/>
      <c r="Y27"/>
      <c r="Z27"/>
      <c r="AA27"/>
      <c r="AB27"/>
      <c r="AC27"/>
    </row>
    <row r="28" spans="1:29" ht="15" customHeight="1" x14ac:dyDescent="0.25">
      <c r="A28" s="37">
        <v>0.1</v>
      </c>
      <c r="C28" s="39">
        <f>SUM(A28:B28)*O28/$S$4</f>
        <v>7.2084765155032971E-5</v>
      </c>
      <c r="D28" s="39">
        <f t="shared" si="1"/>
        <v>9.2413793103448327E-2</v>
      </c>
      <c r="E28" s="39">
        <f t="shared" si="0"/>
        <v>6.6616265729478773E-5</v>
      </c>
      <c r="K28" s="56" t="s">
        <v>162</v>
      </c>
      <c r="L28" s="53" t="s">
        <v>163</v>
      </c>
      <c r="M28" s="4">
        <v>2930932</v>
      </c>
      <c r="N28" s="4">
        <v>3313738</v>
      </c>
      <c r="O28" s="4">
        <v>2286913</v>
      </c>
      <c r="P28" s="4"/>
      <c r="Q28" s="4">
        <v>8353953</v>
      </c>
      <c r="R28" s="4">
        <v>9637024</v>
      </c>
      <c r="S28" s="18">
        <v>7959000</v>
      </c>
      <c r="U28"/>
      <c r="V28"/>
      <c r="W28"/>
      <c r="X28"/>
      <c r="Y28"/>
      <c r="Z28"/>
      <c r="AA28"/>
      <c r="AB28"/>
      <c r="AC28"/>
    </row>
    <row r="29" spans="1:29" ht="15" customHeight="1" x14ac:dyDescent="0.25">
      <c r="A29" s="37">
        <v>0.1</v>
      </c>
      <c r="C29" s="39">
        <f>SUM(A29:B29)*O29/$S$4</f>
        <v>6.803686406479714E-5</v>
      </c>
      <c r="D29" s="39">
        <f t="shared" si="1"/>
        <v>9.2413793103448327E-2</v>
      </c>
      <c r="E29" s="39">
        <f t="shared" si="0"/>
        <v>6.2875446790916015E-5</v>
      </c>
      <c r="K29" s="57" t="s">
        <v>20</v>
      </c>
      <c r="L29" s="54" t="s">
        <v>21</v>
      </c>
      <c r="M29" s="3">
        <v>3357263</v>
      </c>
      <c r="N29" s="3">
        <v>3346880</v>
      </c>
      <c r="O29" s="3">
        <v>2158492</v>
      </c>
      <c r="P29" s="3"/>
      <c r="Q29" s="3">
        <v>35520074</v>
      </c>
      <c r="R29" s="3">
        <v>36288065</v>
      </c>
      <c r="S29" s="26">
        <v>24018724</v>
      </c>
      <c r="U29"/>
      <c r="V29"/>
      <c r="W29"/>
      <c r="X29"/>
      <c r="Y29"/>
      <c r="Z29"/>
      <c r="AA29"/>
      <c r="AB29"/>
      <c r="AC29"/>
    </row>
    <row r="30" spans="1:29" ht="15" customHeight="1" x14ac:dyDescent="0.25">
      <c r="A30" s="37">
        <v>0.1</v>
      </c>
      <c r="C30" s="39">
        <f>SUM(A30:B30)*O30/$S$4</f>
        <v>6.3171351319305348E-5</v>
      </c>
      <c r="D30" s="39">
        <f t="shared" si="1"/>
        <v>9.2413793103448327E-2</v>
      </c>
      <c r="E30" s="39">
        <f t="shared" si="0"/>
        <v>5.8379041908875307E-5</v>
      </c>
      <c r="K30" s="56" t="s">
        <v>108</v>
      </c>
      <c r="L30" s="53" t="s">
        <v>2688</v>
      </c>
      <c r="M30" s="4">
        <v>2513103</v>
      </c>
      <c r="N30" s="4">
        <v>2698296</v>
      </c>
      <c r="O30" s="4">
        <v>2004132</v>
      </c>
      <c r="P30" s="4"/>
      <c r="Q30" s="4">
        <v>5062492</v>
      </c>
      <c r="R30" s="4">
        <v>5827198</v>
      </c>
      <c r="S30" s="18">
        <v>5067362</v>
      </c>
      <c r="U30"/>
      <c r="V30"/>
      <c r="W30"/>
      <c r="X30"/>
      <c r="Y30"/>
      <c r="Z30"/>
      <c r="AA30"/>
      <c r="AB30"/>
      <c r="AC30"/>
    </row>
    <row r="31" spans="1:29" ht="15" customHeight="1" x14ac:dyDescent="0.25">
      <c r="A31" s="37">
        <v>0.1</v>
      </c>
      <c r="C31" s="39">
        <f>SUM(A31:B31)*O31/$S$4</f>
        <v>6.0197134866603121E-5</v>
      </c>
      <c r="D31" s="39">
        <f t="shared" si="1"/>
        <v>9.2413793103448327E-2</v>
      </c>
      <c r="E31" s="39">
        <f t="shared" si="0"/>
        <v>5.5630455669826356E-5</v>
      </c>
      <c r="K31" s="57" t="s">
        <v>54</v>
      </c>
      <c r="L31" s="54" t="s">
        <v>55</v>
      </c>
      <c r="M31" s="3">
        <v>2432636</v>
      </c>
      <c r="N31" s="3">
        <v>5036302</v>
      </c>
      <c r="O31" s="3">
        <v>1909774</v>
      </c>
      <c r="P31" s="3"/>
      <c r="Q31" s="3">
        <v>21953891</v>
      </c>
      <c r="R31" s="3">
        <v>29507737</v>
      </c>
      <c r="S31" s="26">
        <v>26911031</v>
      </c>
      <c r="U31"/>
      <c r="V31"/>
      <c r="W31"/>
      <c r="X31"/>
      <c r="Y31"/>
      <c r="Z31"/>
      <c r="AA31"/>
      <c r="AB31"/>
      <c r="AC31"/>
    </row>
    <row r="32" spans="1:29" ht="15" customHeight="1" x14ac:dyDescent="0.25">
      <c r="A32" s="37">
        <v>0.1</v>
      </c>
      <c r="C32" s="39">
        <f>SUM(A32:B32)*O32/$S$4</f>
        <v>6.0122620276486876E-5</v>
      </c>
      <c r="D32" s="39">
        <f t="shared" si="1"/>
        <v>9.2413793103448327E-2</v>
      </c>
      <c r="E32" s="39">
        <f t="shared" si="0"/>
        <v>5.5561593910684452E-5</v>
      </c>
      <c r="K32" s="56" t="s">
        <v>186</v>
      </c>
      <c r="L32" s="53" t="s">
        <v>2698</v>
      </c>
      <c r="M32" s="4">
        <v>2644297</v>
      </c>
      <c r="N32" s="4">
        <v>2892771</v>
      </c>
      <c r="O32" s="4">
        <v>1907410</v>
      </c>
      <c r="P32" s="4"/>
      <c r="Q32" s="4">
        <v>3333829</v>
      </c>
      <c r="R32" s="4">
        <v>3685436</v>
      </c>
      <c r="S32" s="18">
        <v>2536412</v>
      </c>
      <c r="U32"/>
      <c r="V32"/>
      <c r="W32"/>
      <c r="X32"/>
      <c r="Y32"/>
      <c r="Z32"/>
      <c r="AA32"/>
      <c r="AB32"/>
      <c r="AC32"/>
    </row>
    <row r="33" spans="1:29" ht="15" customHeight="1" x14ac:dyDescent="0.25">
      <c r="A33" s="37">
        <v>0.1</v>
      </c>
      <c r="C33" s="39">
        <f>SUM(A33:B33)*O33/$S$4</f>
        <v>5.7394989119249688E-5</v>
      </c>
      <c r="D33" s="39">
        <f t="shared" si="1"/>
        <v>9.2413793103448327E-2</v>
      </c>
      <c r="E33" s="39">
        <f t="shared" si="0"/>
        <v>5.3040886496410087E-5</v>
      </c>
      <c r="K33" s="57" t="s">
        <v>48</v>
      </c>
      <c r="L33" s="54" t="s">
        <v>2686</v>
      </c>
      <c r="M33" s="3">
        <v>1388305</v>
      </c>
      <c r="N33" s="3">
        <v>2270969</v>
      </c>
      <c r="O33" s="3">
        <v>1820875</v>
      </c>
      <c r="P33" s="3"/>
      <c r="Q33" s="3">
        <v>13765594</v>
      </c>
      <c r="R33" s="3">
        <v>19421660</v>
      </c>
      <c r="S33" s="26">
        <v>17310231</v>
      </c>
      <c r="U33"/>
      <c r="V33"/>
      <c r="W33"/>
      <c r="X33"/>
      <c r="Y33"/>
      <c r="Z33"/>
      <c r="AA33"/>
      <c r="AB33"/>
      <c r="AC33"/>
    </row>
    <row r="34" spans="1:29" ht="15" customHeight="1" x14ac:dyDescent="0.25">
      <c r="A34" s="37">
        <v>0.1</v>
      </c>
      <c r="C34" s="39">
        <f>SUM(A34:B34)*O34/$S$4</f>
        <v>5.5471195135085395E-5</v>
      </c>
      <c r="D34" s="39">
        <f t="shared" si="1"/>
        <v>9.2413793103448327E-2</v>
      </c>
      <c r="E34" s="39">
        <f t="shared" si="0"/>
        <v>5.1263035504147908E-5</v>
      </c>
      <c r="K34" s="56" t="s">
        <v>18</v>
      </c>
      <c r="L34" s="53" t="s">
        <v>2684</v>
      </c>
      <c r="M34" s="4">
        <v>1951140</v>
      </c>
      <c r="N34" s="4">
        <v>1981926</v>
      </c>
      <c r="O34" s="4">
        <v>1759842</v>
      </c>
      <c r="P34" s="4"/>
      <c r="Q34" s="4">
        <v>95969683</v>
      </c>
      <c r="R34" s="4">
        <v>96960127</v>
      </c>
      <c r="S34" s="18">
        <v>89549261</v>
      </c>
      <c r="U34"/>
      <c r="V34"/>
      <c r="W34"/>
      <c r="X34"/>
      <c r="Y34"/>
      <c r="Z34"/>
      <c r="AA34"/>
      <c r="AB34"/>
      <c r="AC34"/>
    </row>
    <row r="35" spans="1:29" ht="15" customHeight="1" x14ac:dyDescent="0.25">
      <c r="A35" s="37">
        <v>0.1</v>
      </c>
      <c r="C35" s="39">
        <f>SUM(A35:B35)*O35/$S$4</f>
        <v>4.1410821525461609E-5</v>
      </c>
      <c r="D35" s="39">
        <f t="shared" si="1"/>
        <v>9.2413793103448327E-2</v>
      </c>
      <c r="E35" s="39">
        <f t="shared" si="0"/>
        <v>3.8269310926978333E-5</v>
      </c>
      <c r="K35" s="57" t="s">
        <v>56</v>
      </c>
      <c r="L35" s="54" t="s">
        <v>57</v>
      </c>
      <c r="M35" s="3">
        <v>1467110</v>
      </c>
      <c r="N35" s="3">
        <v>1738431</v>
      </c>
      <c r="O35" s="3">
        <v>1313772</v>
      </c>
      <c r="P35" s="3"/>
      <c r="Q35" s="3">
        <v>23683668</v>
      </c>
      <c r="R35" s="3">
        <v>25187793</v>
      </c>
      <c r="S35" s="26">
        <v>21135061</v>
      </c>
      <c r="U35"/>
      <c r="V35"/>
      <c r="W35"/>
      <c r="X35"/>
      <c r="Y35"/>
      <c r="Z35"/>
      <c r="AA35"/>
      <c r="AB35"/>
      <c r="AC35"/>
    </row>
    <row r="36" spans="1:29" ht="15" customHeight="1" x14ac:dyDescent="0.25">
      <c r="A36" s="37">
        <v>0.1</v>
      </c>
      <c r="C36" s="39">
        <f>SUM(A36:B36)*O36/$S$4</f>
        <v>3.8959625628511817E-5</v>
      </c>
      <c r="D36" s="39">
        <f t="shared" si="1"/>
        <v>9.2413793103448327E-2</v>
      </c>
      <c r="E36" s="39">
        <f t="shared" si="0"/>
        <v>3.6004067822210938E-5</v>
      </c>
      <c r="K36" s="56" t="s">
        <v>170</v>
      </c>
      <c r="L36" s="53" t="s">
        <v>171</v>
      </c>
      <c r="M36" s="4">
        <v>1466334</v>
      </c>
      <c r="N36" s="4">
        <v>1833363</v>
      </c>
      <c r="O36" s="4">
        <v>1236007</v>
      </c>
      <c r="P36" s="4"/>
      <c r="Q36" s="4">
        <v>3055448</v>
      </c>
      <c r="R36" s="4">
        <v>4047005</v>
      </c>
      <c r="S36" s="18">
        <v>3147385</v>
      </c>
      <c r="U36"/>
      <c r="V36"/>
      <c r="W36"/>
      <c r="X36"/>
      <c r="Y36"/>
      <c r="Z36"/>
      <c r="AA36"/>
      <c r="AB36"/>
      <c r="AC36"/>
    </row>
    <row r="37" spans="1:29" ht="15" customHeight="1" x14ac:dyDescent="0.25">
      <c r="A37" s="37">
        <v>0.1</v>
      </c>
      <c r="C37" s="39">
        <f>SUM(A37:B37)*O37/$S$4</f>
        <v>3.5823109842261147E-5</v>
      </c>
      <c r="D37" s="39">
        <f t="shared" si="1"/>
        <v>9.2413793103448327E-2</v>
      </c>
      <c r="E37" s="39">
        <f t="shared" si="0"/>
        <v>3.3105494612848253E-5</v>
      </c>
      <c r="K37" s="57" t="s">
        <v>74</v>
      </c>
      <c r="L37" s="54" t="s">
        <v>75</v>
      </c>
      <c r="M37" s="3">
        <v>1150468</v>
      </c>
      <c r="N37" s="3">
        <v>1202410</v>
      </c>
      <c r="O37" s="3">
        <v>1136500</v>
      </c>
      <c r="P37" s="3"/>
      <c r="Q37" s="3">
        <v>16512895</v>
      </c>
      <c r="R37" s="3">
        <v>19450808</v>
      </c>
      <c r="S37" s="26">
        <v>20086344</v>
      </c>
      <c r="U37"/>
      <c r="V37"/>
      <c r="W37"/>
      <c r="X37"/>
      <c r="Y37"/>
      <c r="Z37"/>
      <c r="AA37"/>
      <c r="AB37"/>
      <c r="AC37"/>
    </row>
    <row r="38" spans="1:29" ht="15" customHeight="1" x14ac:dyDescent="0.25">
      <c r="A38" s="37">
        <v>0.1</v>
      </c>
      <c r="C38" s="39">
        <f>SUM(A38:B38)*O38/$S$4</f>
        <v>3.2359599826794808E-5</v>
      </c>
      <c r="D38" s="39">
        <f t="shared" si="1"/>
        <v>9.2413793103448327E-2</v>
      </c>
      <c r="E38" s="39">
        <f t="shared" si="0"/>
        <v>2.990473363303798E-5</v>
      </c>
      <c r="K38" s="56" t="s">
        <v>86</v>
      </c>
      <c r="L38" s="53" t="s">
        <v>87</v>
      </c>
      <c r="M38" s="4">
        <v>1329554</v>
      </c>
      <c r="N38" s="4">
        <v>1424042</v>
      </c>
      <c r="O38" s="4">
        <v>1026619</v>
      </c>
      <c r="P38" s="4"/>
      <c r="Q38" s="4">
        <v>10307522</v>
      </c>
      <c r="R38" s="4">
        <v>11209812</v>
      </c>
      <c r="S38" s="18">
        <v>9763904</v>
      </c>
      <c r="U38"/>
      <c r="V38"/>
      <c r="W38"/>
      <c r="X38"/>
      <c r="Y38"/>
      <c r="Z38"/>
      <c r="AA38"/>
      <c r="AB38"/>
      <c r="AC38"/>
    </row>
    <row r="39" spans="1:29" ht="15" customHeight="1" x14ac:dyDescent="0.25">
      <c r="A39" s="37">
        <v>0.1</v>
      </c>
      <c r="C39" s="39">
        <f>SUM(A39:B39)*O39/$S$4</f>
        <v>3.0951103862605246E-5</v>
      </c>
      <c r="D39" s="39">
        <f t="shared" si="1"/>
        <v>9.2413793103448327E-2</v>
      </c>
      <c r="E39" s="39">
        <f t="shared" si="0"/>
        <v>2.8603089086821413E-5</v>
      </c>
      <c r="K39" s="57" t="s">
        <v>106</v>
      </c>
      <c r="L39" s="54" t="s">
        <v>2692</v>
      </c>
      <c r="M39" s="3">
        <v>955873</v>
      </c>
      <c r="N39" s="3">
        <v>1701155</v>
      </c>
      <c r="O39" s="3">
        <v>981934</v>
      </c>
      <c r="P39" s="3"/>
      <c r="Q39" s="3">
        <v>2189773</v>
      </c>
      <c r="R39" s="3">
        <v>3253366</v>
      </c>
      <c r="S39" s="26">
        <v>3011507</v>
      </c>
      <c r="U39"/>
      <c r="V39"/>
      <c r="W39"/>
      <c r="X39"/>
      <c r="Y39"/>
      <c r="Z39"/>
      <c r="AA39"/>
      <c r="AB39"/>
      <c r="AC39"/>
    </row>
    <row r="40" spans="1:29" ht="15" customHeight="1" x14ac:dyDescent="0.25">
      <c r="A40" s="37">
        <v>0.1</v>
      </c>
      <c r="C40" s="39">
        <f>SUM(A40:B40)*O40/$S$4</f>
        <v>2.6815607152262382E-5</v>
      </c>
      <c r="D40" s="39">
        <f t="shared" si="1"/>
        <v>9.2413793103448327E-2</v>
      </c>
      <c r="E40" s="39">
        <f t="shared" si="0"/>
        <v>2.4781319713125249E-5</v>
      </c>
      <c r="K40" s="56" t="s">
        <v>34</v>
      </c>
      <c r="L40" s="53" t="s">
        <v>2687</v>
      </c>
      <c r="M40" s="4">
        <v>62987</v>
      </c>
      <c r="N40" s="4">
        <v>72232</v>
      </c>
      <c r="O40" s="4">
        <v>850734</v>
      </c>
      <c r="P40" s="4"/>
      <c r="Q40" s="4">
        <v>10194217</v>
      </c>
      <c r="R40" s="4">
        <v>14451440</v>
      </c>
      <c r="S40" s="18">
        <v>15652636</v>
      </c>
      <c r="U40"/>
      <c r="V40"/>
      <c r="W40"/>
      <c r="X40"/>
      <c r="Y40"/>
      <c r="Z40"/>
      <c r="AA40"/>
      <c r="AB40"/>
      <c r="AC40"/>
    </row>
    <row r="41" spans="1:29" ht="15" customHeight="1" x14ac:dyDescent="0.25">
      <c r="A41" s="37">
        <v>0.1</v>
      </c>
      <c r="C41" s="39">
        <f>SUM(A41:B41)*O41/$S$4</f>
        <v>2.6256716205836395E-5</v>
      </c>
      <c r="D41" s="39">
        <f t="shared" si="1"/>
        <v>9.2413793103448327E-2</v>
      </c>
      <c r="E41" s="39">
        <f t="shared" si="0"/>
        <v>2.4264827390221234E-5</v>
      </c>
      <c r="K41" s="57" t="s">
        <v>62</v>
      </c>
      <c r="L41" s="54" t="s">
        <v>63</v>
      </c>
      <c r="M41" s="3">
        <v>887388</v>
      </c>
      <c r="N41" s="3">
        <v>1182428</v>
      </c>
      <c r="O41" s="3">
        <v>833003</v>
      </c>
      <c r="P41" s="3"/>
      <c r="Q41" s="3">
        <v>10976028</v>
      </c>
      <c r="R41" s="3">
        <v>13668877</v>
      </c>
      <c r="S41" s="26">
        <v>13570806</v>
      </c>
      <c r="U41"/>
      <c r="V41"/>
      <c r="W41"/>
      <c r="X41"/>
      <c r="Y41"/>
      <c r="Z41"/>
      <c r="AA41"/>
      <c r="AB41"/>
      <c r="AC41"/>
    </row>
    <row r="42" spans="1:29" ht="15" customHeight="1" x14ac:dyDescent="0.25">
      <c r="A42" s="37">
        <v>0.1</v>
      </c>
      <c r="C42" s="39">
        <f>SUM(A42:B42)*O42/$S$4</f>
        <v>2.1120347338149654E-5</v>
      </c>
      <c r="D42" s="39">
        <f t="shared" si="1"/>
        <v>9.2413793103448327E-2</v>
      </c>
      <c r="E42" s="39">
        <f t="shared" si="0"/>
        <v>1.9518114091807279E-5</v>
      </c>
      <c r="K42" s="56" t="s">
        <v>66</v>
      </c>
      <c r="L42" s="53" t="s">
        <v>67</v>
      </c>
      <c r="M42" s="4">
        <v>650306</v>
      </c>
      <c r="N42" s="4">
        <v>769121</v>
      </c>
      <c r="O42" s="4">
        <v>670050</v>
      </c>
      <c r="P42" s="4"/>
      <c r="Q42" s="4">
        <v>11125287</v>
      </c>
      <c r="R42" s="4">
        <v>13107006</v>
      </c>
      <c r="S42" s="18">
        <v>11932595</v>
      </c>
      <c r="U42"/>
      <c r="V42"/>
      <c r="W42"/>
      <c r="X42"/>
      <c r="Y42"/>
      <c r="Z42"/>
      <c r="AA42"/>
      <c r="AB42"/>
      <c r="AC42"/>
    </row>
    <row r="43" spans="1:29" ht="15" customHeight="1" x14ac:dyDescent="0.25">
      <c r="A43" s="37">
        <v>0.1</v>
      </c>
      <c r="C43" s="39">
        <f>SUM(A43:B43)*O43/$S$4</f>
        <v>2.0545475470746963E-5</v>
      </c>
      <c r="D43" s="39">
        <f t="shared" si="1"/>
        <v>9.2413793103448327E-2</v>
      </c>
      <c r="E43" s="39">
        <f t="shared" si="0"/>
        <v>1.8986853193655826E-5</v>
      </c>
      <c r="K43" s="57" t="s">
        <v>96</v>
      </c>
      <c r="L43" s="54" t="s">
        <v>2685</v>
      </c>
      <c r="M43" s="3">
        <v>719750</v>
      </c>
      <c r="N43" s="3">
        <v>736288</v>
      </c>
      <c r="O43" s="3">
        <v>651812</v>
      </c>
      <c r="P43" s="3"/>
      <c r="Q43" s="3">
        <v>5479280</v>
      </c>
      <c r="R43" s="3">
        <v>6103832</v>
      </c>
      <c r="S43" s="26">
        <v>5813224</v>
      </c>
      <c r="U43"/>
      <c r="V43"/>
      <c r="W43"/>
      <c r="X43"/>
      <c r="Y43"/>
      <c r="Z43"/>
      <c r="AA43"/>
      <c r="AB43"/>
      <c r="AC43"/>
    </row>
    <row r="44" spans="1:29" ht="15" customHeight="1" x14ac:dyDescent="0.25">
      <c r="A44" s="37">
        <v>0.1</v>
      </c>
      <c r="C44" s="39">
        <f>SUM(A44:B44)*O44/$S$4</f>
        <v>1.9632545659606259E-5</v>
      </c>
      <c r="D44" s="39">
        <f t="shared" si="1"/>
        <v>9.2413793103448327E-2</v>
      </c>
      <c r="E44" s="39">
        <f t="shared" si="0"/>
        <v>1.8143180126808555E-5</v>
      </c>
      <c r="K44" s="56" t="s">
        <v>128</v>
      </c>
      <c r="L44" s="53" t="s">
        <v>129</v>
      </c>
      <c r="M44" s="4">
        <v>421893</v>
      </c>
      <c r="N44" s="4">
        <v>696052</v>
      </c>
      <c r="O44" s="4">
        <v>622849</v>
      </c>
      <c r="P44" s="4"/>
      <c r="Q44" s="4">
        <v>2363667</v>
      </c>
      <c r="R44" s="4">
        <v>3986669</v>
      </c>
      <c r="S44" s="18">
        <v>3683757</v>
      </c>
      <c r="U44"/>
      <c r="V44"/>
      <c r="W44"/>
      <c r="X44"/>
      <c r="Y44"/>
      <c r="Z44"/>
      <c r="AA44"/>
      <c r="AB44"/>
      <c r="AC44"/>
    </row>
    <row r="45" spans="1:29" ht="15" customHeight="1" x14ac:dyDescent="0.25">
      <c r="A45" s="37">
        <v>0.1</v>
      </c>
      <c r="C45" s="39">
        <f>SUM(A45:B45)*O45/$S$4</f>
        <v>1.9320964981391785E-5</v>
      </c>
      <c r="D45" s="39">
        <f t="shared" si="1"/>
        <v>9.2413793103448327E-2</v>
      </c>
      <c r="E45" s="39">
        <f t="shared" si="0"/>
        <v>1.7855236603493106E-5</v>
      </c>
      <c r="K45" s="57" t="s">
        <v>26</v>
      </c>
      <c r="L45" s="54" t="s">
        <v>27</v>
      </c>
      <c r="M45" s="3">
        <v>598572</v>
      </c>
      <c r="N45" s="3">
        <v>1108938</v>
      </c>
      <c r="O45" s="3">
        <v>612964</v>
      </c>
      <c r="P45" s="3"/>
      <c r="Q45" s="3">
        <v>38904135</v>
      </c>
      <c r="R45" s="3">
        <v>44933026</v>
      </c>
      <c r="S45" s="26">
        <v>33156047</v>
      </c>
      <c r="U45"/>
      <c r="V45"/>
      <c r="W45"/>
      <c r="X45"/>
      <c r="Y45"/>
      <c r="Z45"/>
      <c r="AA45"/>
      <c r="AB45"/>
      <c r="AC45"/>
    </row>
    <row r="46" spans="1:29" ht="15" customHeight="1" x14ac:dyDescent="0.25">
      <c r="A46" s="37">
        <v>0.1</v>
      </c>
      <c r="C46" s="39">
        <f>SUM(A46:B46)*O46/$S$4</f>
        <v>1.8219542256166858E-5</v>
      </c>
      <c r="D46" s="39">
        <f t="shared" si="1"/>
        <v>9.2413793103448327E-2</v>
      </c>
      <c r="E46" s="39">
        <f t="shared" si="0"/>
        <v>1.6837370085009379E-5</v>
      </c>
      <c r="K46" s="56" t="s">
        <v>194</v>
      </c>
      <c r="L46" s="53" t="s">
        <v>195</v>
      </c>
      <c r="M46" s="4">
        <v>731359</v>
      </c>
      <c r="N46" s="4">
        <v>813262</v>
      </c>
      <c r="O46" s="4">
        <v>578021</v>
      </c>
      <c r="P46" s="4"/>
      <c r="Q46" s="4">
        <v>786621</v>
      </c>
      <c r="R46" s="4">
        <v>888161</v>
      </c>
      <c r="S46" s="18">
        <v>632516</v>
      </c>
      <c r="U46"/>
      <c r="V46"/>
      <c r="W46"/>
      <c r="X46"/>
      <c r="Y46"/>
      <c r="Z46"/>
      <c r="AA46"/>
      <c r="AB46"/>
      <c r="AC46"/>
    </row>
    <row r="47" spans="1:29" ht="15" customHeight="1" x14ac:dyDescent="0.25">
      <c r="A47" s="37">
        <v>0.1</v>
      </c>
      <c r="C47" s="39">
        <f>SUM(A47:B47)*O47/$S$4</f>
        <v>1.7723125048154739E-5</v>
      </c>
      <c r="D47" s="39">
        <f t="shared" si="1"/>
        <v>9.2413793103448327E-2</v>
      </c>
      <c r="E47" s="39">
        <f t="shared" si="0"/>
        <v>1.6378612113467147E-5</v>
      </c>
      <c r="K47" s="57" t="s">
        <v>28</v>
      </c>
      <c r="L47" s="54" t="s">
        <v>29</v>
      </c>
      <c r="M47" s="3">
        <v>216132</v>
      </c>
      <c r="N47" s="3">
        <v>556878</v>
      </c>
      <c r="O47" s="3">
        <v>562272</v>
      </c>
      <c r="P47" s="3"/>
      <c r="Q47" s="3">
        <v>25494149</v>
      </c>
      <c r="R47" s="3">
        <v>27148868</v>
      </c>
      <c r="S47" s="26">
        <v>30158075</v>
      </c>
      <c r="U47"/>
      <c r="V47"/>
      <c r="W47"/>
      <c r="X47"/>
      <c r="Y47"/>
      <c r="Z47"/>
      <c r="AA47"/>
      <c r="AB47"/>
      <c r="AC47"/>
    </row>
    <row r="48" spans="1:29" ht="15" customHeight="1" x14ac:dyDescent="0.25">
      <c r="A48" s="37">
        <v>0.1</v>
      </c>
      <c r="C48" s="39">
        <f>SUM(A48:B48)*O48/$S$4</f>
        <v>1.7605584901562752E-5</v>
      </c>
      <c r="D48" s="39">
        <f t="shared" si="1"/>
        <v>9.2413793103448327E-2</v>
      </c>
      <c r="E48" s="39">
        <f t="shared" si="0"/>
        <v>1.6269988805582139E-5</v>
      </c>
      <c r="K48" s="56" t="s">
        <v>138</v>
      </c>
      <c r="L48" s="53" t="s">
        <v>139</v>
      </c>
      <c r="M48" s="4">
        <v>932600</v>
      </c>
      <c r="N48" s="4">
        <v>719016</v>
      </c>
      <c r="O48" s="4">
        <v>558543</v>
      </c>
      <c r="P48" s="4"/>
      <c r="Q48" s="4">
        <v>3398784</v>
      </c>
      <c r="R48" s="4">
        <v>3301695</v>
      </c>
      <c r="S48" s="18">
        <v>2786665</v>
      </c>
      <c r="U48"/>
      <c r="V48"/>
      <c r="W48"/>
      <c r="X48"/>
      <c r="Y48"/>
      <c r="Z48"/>
      <c r="AA48"/>
      <c r="AB48"/>
      <c r="AC48"/>
    </row>
    <row r="49" spans="1:29" ht="15" customHeight="1" x14ac:dyDescent="0.25">
      <c r="A49" s="37">
        <v>0.1</v>
      </c>
      <c r="C49" s="39">
        <f>SUM(A49:B49)*O49/$S$4</f>
        <v>1.7113517530029503E-5</v>
      </c>
      <c r="D49" s="39">
        <f t="shared" si="1"/>
        <v>9.2413793103448327E-2</v>
      </c>
      <c r="E49" s="39">
        <f t="shared" si="0"/>
        <v>1.5815250682923825E-5</v>
      </c>
      <c r="K49" s="57" t="s">
        <v>164</v>
      </c>
      <c r="L49" s="54" t="s">
        <v>165</v>
      </c>
      <c r="M49" s="3">
        <v>661995</v>
      </c>
      <c r="N49" s="3">
        <v>756057</v>
      </c>
      <c r="O49" s="3">
        <v>542932</v>
      </c>
      <c r="P49" s="3"/>
      <c r="Q49" s="3">
        <v>1613114</v>
      </c>
      <c r="R49" s="3">
        <v>1975615</v>
      </c>
      <c r="S49" s="26">
        <v>1616084</v>
      </c>
      <c r="U49"/>
      <c r="V49"/>
      <c r="W49"/>
      <c r="X49"/>
      <c r="Y49"/>
      <c r="Z49"/>
      <c r="AA49"/>
      <c r="AB49"/>
      <c r="AC49"/>
    </row>
    <row r="50" spans="1:29" ht="15" customHeight="1" x14ac:dyDescent="0.25">
      <c r="A50" s="37">
        <v>0.1</v>
      </c>
      <c r="C50" s="39">
        <f>SUM(A50:B50)*O50/$S$4</f>
        <v>1.5825587685634615E-5</v>
      </c>
      <c r="D50" s="39">
        <f t="shared" si="1"/>
        <v>9.2413793103448327E-2</v>
      </c>
      <c r="E50" s="39">
        <f t="shared" si="0"/>
        <v>1.4625025861207168E-5</v>
      </c>
      <c r="K50" s="56" t="s">
        <v>140</v>
      </c>
      <c r="L50" s="53" t="s">
        <v>141</v>
      </c>
      <c r="M50" s="4">
        <v>677778</v>
      </c>
      <c r="N50" s="4">
        <v>831703</v>
      </c>
      <c r="O50" s="4">
        <v>502072</v>
      </c>
      <c r="P50" s="4"/>
      <c r="Q50" s="4">
        <v>1279439</v>
      </c>
      <c r="R50" s="4">
        <v>1461142</v>
      </c>
      <c r="S50" s="18">
        <v>1188316</v>
      </c>
      <c r="U50"/>
      <c r="V50"/>
      <c r="W50"/>
      <c r="X50"/>
      <c r="Y50"/>
      <c r="Z50"/>
      <c r="AA50"/>
      <c r="AB50"/>
      <c r="AC50"/>
    </row>
    <row r="51" spans="1:29" ht="15" customHeight="1" x14ac:dyDescent="0.25">
      <c r="A51" s="37">
        <v>0.1</v>
      </c>
      <c r="C51" s="39">
        <f>SUM(A51:B51)*O51/$S$4</f>
        <v>1.4473639595670319E-5</v>
      </c>
      <c r="D51" s="39">
        <f t="shared" si="1"/>
        <v>9.2413793103448327E-2</v>
      </c>
      <c r="E51" s="39">
        <f t="shared" si="0"/>
        <v>1.3375639350481542E-5</v>
      </c>
      <c r="K51" s="57" t="s">
        <v>52</v>
      </c>
      <c r="L51" s="54" t="s">
        <v>53</v>
      </c>
      <c r="M51" s="3">
        <v>585741</v>
      </c>
      <c r="N51" s="3">
        <v>727409</v>
      </c>
      <c r="O51" s="3">
        <v>459181</v>
      </c>
      <c r="P51" s="3"/>
      <c r="Q51" s="3">
        <v>16236022</v>
      </c>
      <c r="R51" s="3">
        <v>15562373</v>
      </c>
      <c r="S51" s="26">
        <v>14533040</v>
      </c>
      <c r="U51"/>
      <c r="V51"/>
      <c r="W51"/>
      <c r="X51"/>
      <c r="Y51"/>
      <c r="Z51"/>
      <c r="AA51"/>
      <c r="AB51"/>
      <c r="AC51"/>
    </row>
    <row r="52" spans="1:29" ht="15" customHeight="1" x14ac:dyDescent="0.25">
      <c r="A52" s="37">
        <v>0.1</v>
      </c>
      <c r="C52" s="39">
        <f>SUM(A52:B52)*O52/$S$4</f>
        <v>1.3807295079994649E-5</v>
      </c>
      <c r="D52" s="39">
        <f t="shared" si="1"/>
        <v>9.2413793103448327E-2</v>
      </c>
      <c r="E52" s="39">
        <f t="shared" si="0"/>
        <v>1.2759845108408853E-5</v>
      </c>
      <c r="K52" s="56" t="s">
        <v>184</v>
      </c>
      <c r="L52" s="53" t="s">
        <v>185</v>
      </c>
      <c r="M52" s="4">
        <v>612641</v>
      </c>
      <c r="N52" s="4">
        <v>676960</v>
      </c>
      <c r="O52" s="4">
        <v>438041</v>
      </c>
      <c r="P52" s="4"/>
      <c r="Q52" s="4">
        <v>6374006</v>
      </c>
      <c r="R52" s="4">
        <v>6846918</v>
      </c>
      <c r="S52" s="18">
        <v>7099709</v>
      </c>
      <c r="U52"/>
      <c r="V52"/>
      <c r="W52"/>
      <c r="X52"/>
      <c r="Y52"/>
      <c r="Z52"/>
      <c r="AA52"/>
      <c r="AB52"/>
      <c r="AC52"/>
    </row>
    <row r="53" spans="1:29" ht="15" customHeight="1" x14ac:dyDescent="0.25">
      <c r="A53" s="37">
        <v>0.1</v>
      </c>
      <c r="C53" s="39">
        <f>SUM(A53:B53)*O53/$S$4</f>
        <v>1.3172754803501413E-5</v>
      </c>
      <c r="D53" s="39">
        <f t="shared" si="1"/>
        <v>9.2413793103448327E-2</v>
      </c>
      <c r="E53" s="39">
        <f t="shared" si="0"/>
        <v>1.2173442370132348E-5</v>
      </c>
      <c r="K53" s="57" t="s">
        <v>166</v>
      </c>
      <c r="L53" s="54" t="s">
        <v>167</v>
      </c>
      <c r="M53" s="3">
        <v>522042</v>
      </c>
      <c r="N53" s="3">
        <v>482743</v>
      </c>
      <c r="O53" s="3">
        <v>417910</v>
      </c>
      <c r="P53" s="3"/>
      <c r="Q53" s="3">
        <v>4216539</v>
      </c>
      <c r="R53" s="3">
        <v>3929830</v>
      </c>
      <c r="S53" s="26">
        <v>3428095</v>
      </c>
      <c r="U53"/>
      <c r="V53"/>
      <c r="W53"/>
      <c r="X53"/>
      <c r="Y53"/>
      <c r="Z53"/>
      <c r="AA53"/>
      <c r="AB53"/>
      <c r="AC53"/>
    </row>
    <row r="54" spans="1:29" ht="15" customHeight="1" x14ac:dyDescent="0.25">
      <c r="A54" s="37">
        <v>0.1</v>
      </c>
      <c r="C54" s="39">
        <f>SUM(A54:B54)*O54/$S$4</f>
        <v>1.297672847696466E-5</v>
      </c>
      <c r="D54" s="39">
        <f t="shared" si="1"/>
        <v>9.2413793103448327E-2</v>
      </c>
      <c r="E54" s="39">
        <f t="shared" si="0"/>
        <v>1.1992287006298381E-5</v>
      </c>
      <c r="K54" s="56" t="s">
        <v>130</v>
      </c>
      <c r="L54" s="53" t="s">
        <v>131</v>
      </c>
      <c r="M54" s="4">
        <v>431229</v>
      </c>
      <c r="N54" s="4">
        <v>539751</v>
      </c>
      <c r="O54" s="4">
        <v>411691</v>
      </c>
      <c r="P54" s="4"/>
      <c r="Q54" s="4">
        <v>3992509</v>
      </c>
      <c r="R54" s="4">
        <v>4842622</v>
      </c>
      <c r="S54" s="18">
        <v>4047522</v>
      </c>
      <c r="U54"/>
      <c r="V54"/>
      <c r="W54"/>
      <c r="X54"/>
      <c r="Y54"/>
      <c r="Z54"/>
      <c r="AA54"/>
      <c r="AB54"/>
      <c r="AC54"/>
    </row>
    <row r="55" spans="1:29" ht="15" customHeight="1" x14ac:dyDescent="0.25">
      <c r="A55" s="37">
        <v>0.1</v>
      </c>
      <c r="C55" s="39">
        <f>SUM(A55:B55)*O55/$S$4</f>
        <v>1.1294035211835518E-5</v>
      </c>
      <c r="D55" s="39">
        <f t="shared" si="1"/>
        <v>9.2413793103448327E-2</v>
      </c>
      <c r="E55" s="39">
        <f t="shared" si="0"/>
        <v>1.0437246333696278E-5</v>
      </c>
      <c r="K55" s="57" t="s">
        <v>58</v>
      </c>
      <c r="L55" s="54" t="s">
        <v>59</v>
      </c>
      <c r="M55" s="3">
        <v>374618</v>
      </c>
      <c r="N55" s="3">
        <v>433455</v>
      </c>
      <c r="O55" s="3">
        <v>358307</v>
      </c>
      <c r="P55" s="3"/>
      <c r="Q55" s="3">
        <v>13483057</v>
      </c>
      <c r="R55" s="3">
        <v>14744347</v>
      </c>
      <c r="S55" s="26">
        <v>15444295</v>
      </c>
      <c r="U55"/>
      <c r="V55"/>
      <c r="W55"/>
      <c r="X55"/>
      <c r="Y55"/>
      <c r="Z55"/>
      <c r="AA55"/>
      <c r="AB55"/>
      <c r="AC55"/>
    </row>
    <row r="56" spans="1:29" ht="15" customHeight="1" x14ac:dyDescent="0.25">
      <c r="A56" s="37">
        <v>0.1</v>
      </c>
      <c r="C56" s="39">
        <f>SUM(A56:B56)*O56/$S$4</f>
        <v>1.1214067565843597E-5</v>
      </c>
      <c r="D56" s="39">
        <f t="shared" si="1"/>
        <v>9.2413793103448327E-2</v>
      </c>
      <c r="E56" s="39">
        <f t="shared" si="0"/>
        <v>1.0363345198779608E-5</v>
      </c>
      <c r="K56" s="56" t="s">
        <v>118</v>
      </c>
      <c r="L56" s="53" t="s">
        <v>2690</v>
      </c>
      <c r="M56" s="4">
        <v>459222</v>
      </c>
      <c r="N56" s="4">
        <v>472628</v>
      </c>
      <c r="O56" s="4">
        <v>355770</v>
      </c>
      <c r="P56" s="4"/>
      <c r="Q56" s="4">
        <v>3103161</v>
      </c>
      <c r="R56" s="4">
        <v>3281410</v>
      </c>
      <c r="S56" s="18">
        <v>2992546</v>
      </c>
      <c r="U56"/>
      <c r="V56"/>
      <c r="W56"/>
      <c r="X56"/>
      <c r="Y56"/>
      <c r="Z56"/>
      <c r="AA56"/>
      <c r="AB56"/>
      <c r="AC56"/>
    </row>
    <row r="57" spans="1:29" ht="15" customHeight="1" x14ac:dyDescent="0.25">
      <c r="A57" s="37">
        <v>0.1</v>
      </c>
      <c r="C57" s="39">
        <f>SUM(A57:B57)*O57/$S$4</f>
        <v>1.1000988619487518E-5</v>
      </c>
      <c r="D57" s="39">
        <f t="shared" si="1"/>
        <v>9.2413793103448327E-2</v>
      </c>
      <c r="E57" s="39">
        <f t="shared" si="0"/>
        <v>1.016643086214709E-5</v>
      </c>
      <c r="K57" s="57" t="s">
        <v>82</v>
      </c>
      <c r="L57" s="54" t="s">
        <v>83</v>
      </c>
      <c r="M57" s="3">
        <v>331153</v>
      </c>
      <c r="N57" s="3">
        <v>549898</v>
      </c>
      <c r="O57" s="3">
        <v>349010</v>
      </c>
      <c r="P57" s="3"/>
      <c r="Q57" s="3">
        <v>5195503</v>
      </c>
      <c r="R57" s="3">
        <v>6644946</v>
      </c>
      <c r="S57" s="26">
        <v>6187972</v>
      </c>
      <c r="U57"/>
      <c r="V57"/>
      <c r="W57"/>
      <c r="X57"/>
      <c r="Y57"/>
      <c r="Z57"/>
      <c r="AA57"/>
      <c r="AB57"/>
      <c r="AC57"/>
    </row>
    <row r="58" spans="1:29" ht="15" customHeight="1" x14ac:dyDescent="0.25">
      <c r="A58" s="37">
        <v>0.1</v>
      </c>
      <c r="C58" s="39">
        <f>SUM(A58:B58)*O58/$S$4</f>
        <v>9.2428036270621032E-6</v>
      </c>
      <c r="D58" s="39">
        <f t="shared" si="1"/>
        <v>9.2413793103448327E-2</v>
      </c>
      <c r="E58" s="39">
        <f t="shared" si="0"/>
        <v>8.5416254208711895E-6</v>
      </c>
      <c r="K58" s="56" t="s">
        <v>92</v>
      </c>
      <c r="L58" s="53" t="s">
        <v>2689</v>
      </c>
      <c r="M58" s="4">
        <v>467861</v>
      </c>
      <c r="N58" s="4">
        <v>461369</v>
      </c>
      <c r="O58" s="4">
        <v>293231</v>
      </c>
      <c r="P58" s="4"/>
      <c r="Q58" s="4">
        <v>5198524</v>
      </c>
      <c r="R58" s="4">
        <v>5908588</v>
      </c>
      <c r="S58" s="18">
        <v>4922264</v>
      </c>
      <c r="U58"/>
      <c r="V58"/>
      <c r="W58"/>
      <c r="X58"/>
      <c r="Y58"/>
      <c r="Z58"/>
      <c r="AA58"/>
      <c r="AB58"/>
      <c r="AC58"/>
    </row>
    <row r="59" spans="1:29" ht="15" customHeight="1" x14ac:dyDescent="0.25">
      <c r="A59" s="37">
        <v>0.1</v>
      </c>
      <c r="C59" s="39">
        <f>SUM(A59:B59)*O59/$S$4</f>
        <v>9.0197011444721117E-6</v>
      </c>
      <c r="D59" s="39">
        <f t="shared" si="1"/>
        <v>9.2413793103448327E-2</v>
      </c>
      <c r="E59" s="39">
        <f t="shared" si="0"/>
        <v>8.3354479542018174E-6</v>
      </c>
      <c r="K59" s="57" t="s">
        <v>172</v>
      </c>
      <c r="L59" s="54" t="s">
        <v>173</v>
      </c>
      <c r="M59" s="3">
        <v>327266</v>
      </c>
      <c r="N59" s="3">
        <v>351124</v>
      </c>
      <c r="O59" s="3">
        <v>286153</v>
      </c>
      <c r="P59" s="3"/>
      <c r="Q59" s="3">
        <v>1840866</v>
      </c>
      <c r="R59" s="3">
        <v>2108440</v>
      </c>
      <c r="S59" s="26">
        <v>1621001</v>
      </c>
      <c r="U59"/>
      <c r="V59"/>
      <c r="W59"/>
      <c r="X59"/>
      <c r="Y59"/>
      <c r="Z59"/>
      <c r="AA59"/>
      <c r="AB59"/>
      <c r="AC59"/>
    </row>
    <row r="60" spans="1:29" ht="15" customHeight="1" x14ac:dyDescent="0.25">
      <c r="A60" s="37">
        <v>0.1</v>
      </c>
      <c r="C60" s="39">
        <f>SUM(A60:B60)*O60/$S$4</f>
        <v>8.7771189593898046E-6</v>
      </c>
      <c r="D60" s="39">
        <f t="shared" si="1"/>
        <v>9.2413793103448327E-2</v>
      </c>
      <c r="E60" s="39">
        <f t="shared" si="0"/>
        <v>8.1112685555740301E-6</v>
      </c>
      <c r="K60" s="56" t="s">
        <v>90</v>
      </c>
      <c r="L60" s="53" t="s">
        <v>2694</v>
      </c>
      <c r="M60" s="4">
        <v>379199</v>
      </c>
      <c r="N60" s="4">
        <v>358397</v>
      </c>
      <c r="O60" s="4">
        <v>278457</v>
      </c>
      <c r="P60" s="4"/>
      <c r="Q60" s="4">
        <v>7350962</v>
      </c>
      <c r="R60" s="4">
        <v>8130906</v>
      </c>
      <c r="S60" s="18">
        <v>6814862</v>
      </c>
      <c r="U60"/>
      <c r="V60"/>
      <c r="W60"/>
      <c r="X60"/>
      <c r="Y60"/>
      <c r="Z60"/>
      <c r="AA60"/>
      <c r="AB60"/>
      <c r="AC60"/>
    </row>
    <row r="61" spans="1:29" ht="15" customHeight="1" x14ac:dyDescent="0.25">
      <c r="A61" s="37">
        <v>0.1</v>
      </c>
      <c r="C61" s="39">
        <f>SUM(A61:B61)*O61/$S$4</f>
        <v>7.9366864228968807E-6</v>
      </c>
      <c r="D61" s="39">
        <f t="shared" si="1"/>
        <v>9.2413793103448327E-2</v>
      </c>
      <c r="E61" s="39">
        <f t="shared" si="0"/>
        <v>7.334592970125397E-6</v>
      </c>
      <c r="K61" s="57" t="s">
        <v>146</v>
      </c>
      <c r="L61" s="54" t="s">
        <v>147</v>
      </c>
      <c r="M61" s="3">
        <v>357433</v>
      </c>
      <c r="N61" s="3">
        <v>371371</v>
      </c>
      <c r="O61" s="3">
        <v>251794</v>
      </c>
      <c r="P61" s="3"/>
      <c r="Q61" s="3">
        <v>2248430</v>
      </c>
      <c r="R61" s="3">
        <v>2722721</v>
      </c>
      <c r="S61" s="26">
        <v>2021513</v>
      </c>
      <c r="U61"/>
      <c r="V61"/>
      <c r="W61"/>
      <c r="X61"/>
      <c r="Y61"/>
      <c r="Z61"/>
      <c r="AA61"/>
      <c r="AB61"/>
      <c r="AC61"/>
    </row>
    <row r="62" spans="1:29" ht="15" customHeight="1" x14ac:dyDescent="0.25">
      <c r="A62" s="37">
        <v>0.1</v>
      </c>
      <c r="C62" s="39">
        <f>SUM(A62:B62)*O62/$S$4</f>
        <v>7.8453083362864842E-6</v>
      </c>
      <c r="D62" s="39">
        <f t="shared" si="1"/>
        <v>9.2413793103448327E-2</v>
      </c>
      <c r="E62" s="39">
        <f t="shared" si="0"/>
        <v>7.2501470142233744E-6</v>
      </c>
      <c r="K62" s="56" t="s">
        <v>32</v>
      </c>
      <c r="L62" s="53" t="s">
        <v>33</v>
      </c>
      <c r="M62" s="4">
        <v>248939</v>
      </c>
      <c r="N62" s="4">
        <v>302777</v>
      </c>
      <c r="O62" s="4">
        <v>248895</v>
      </c>
      <c r="P62" s="4"/>
      <c r="Q62" s="4">
        <v>11037973</v>
      </c>
      <c r="R62" s="4">
        <v>14028956</v>
      </c>
      <c r="S62" s="18">
        <v>14836798</v>
      </c>
      <c r="U62"/>
      <c r="V62"/>
      <c r="W62"/>
      <c r="X62"/>
      <c r="Y62"/>
      <c r="Z62"/>
      <c r="AA62"/>
      <c r="AB62"/>
      <c r="AC62"/>
    </row>
    <row r="63" spans="1:29" ht="15" customHeight="1" x14ac:dyDescent="0.25">
      <c r="A63" s="37">
        <v>0.1</v>
      </c>
      <c r="C63" s="39">
        <f>SUM(A63:B63)*O63/$S$4</f>
        <v>7.5429947010052463E-6</v>
      </c>
      <c r="D63" s="39">
        <f t="shared" si="1"/>
        <v>9.2413793103448327E-2</v>
      </c>
      <c r="E63" s="39">
        <f t="shared" si="0"/>
        <v>6.9707675167910582E-6</v>
      </c>
      <c r="K63" s="57" t="s">
        <v>8</v>
      </c>
      <c r="L63" s="54" t="s">
        <v>2681</v>
      </c>
      <c r="M63" s="3">
        <v>158746</v>
      </c>
      <c r="N63" s="3">
        <v>247030</v>
      </c>
      <c r="O63" s="3">
        <v>239304</v>
      </c>
      <c r="P63" s="3"/>
      <c r="Q63" s="3">
        <v>225121448</v>
      </c>
      <c r="R63" s="3">
        <v>322698860</v>
      </c>
      <c r="S63" s="26">
        <v>266592032</v>
      </c>
      <c r="U63"/>
      <c r="V63"/>
      <c r="W63"/>
      <c r="X63"/>
      <c r="Y63"/>
      <c r="Z63"/>
      <c r="AA63"/>
      <c r="AB63"/>
      <c r="AC63"/>
    </row>
    <row r="64" spans="1:29" ht="15" customHeight="1" x14ac:dyDescent="0.25">
      <c r="A64" s="37">
        <v>0.1</v>
      </c>
      <c r="C64" s="39">
        <f>SUM(A64:B64)*O64/$S$4</f>
        <v>7.3551006774507205E-6</v>
      </c>
      <c r="D64" s="39">
        <f t="shared" si="1"/>
        <v>9.2413793103448327E-2</v>
      </c>
      <c r="E64" s="39">
        <f t="shared" si="0"/>
        <v>6.7971275226096344E-6</v>
      </c>
      <c r="K64" s="56" t="s">
        <v>112</v>
      </c>
      <c r="L64" s="53" t="s">
        <v>113</v>
      </c>
      <c r="M64" s="4">
        <v>262812</v>
      </c>
      <c r="N64" s="4">
        <v>286563</v>
      </c>
      <c r="O64" s="4">
        <v>233343</v>
      </c>
      <c r="P64" s="4"/>
      <c r="Q64" s="4">
        <v>9431815</v>
      </c>
      <c r="R64" s="4">
        <v>12493454</v>
      </c>
      <c r="S64" s="18">
        <v>10558710</v>
      </c>
      <c r="U64"/>
      <c r="V64"/>
      <c r="W64"/>
      <c r="X64"/>
      <c r="Y64"/>
      <c r="Z64"/>
      <c r="AA64"/>
      <c r="AB64"/>
      <c r="AC64"/>
    </row>
    <row r="65" spans="1:29" ht="15" customHeight="1" x14ac:dyDescent="0.25">
      <c r="A65" s="37">
        <v>0.1</v>
      </c>
      <c r="C65" s="39">
        <f>SUM(A65:B65)*O65/$S$4</f>
        <v>7.2857239376682153E-6</v>
      </c>
      <c r="D65" s="39">
        <f t="shared" si="1"/>
        <v>9.2413793103448327E-2</v>
      </c>
      <c r="E65" s="39">
        <f t="shared" si="0"/>
        <v>6.7330138458451126E-6</v>
      </c>
      <c r="K65" s="57" t="s">
        <v>168</v>
      </c>
      <c r="L65" s="54" t="s">
        <v>169</v>
      </c>
      <c r="M65" s="3">
        <v>297131</v>
      </c>
      <c r="N65" s="3">
        <v>313155</v>
      </c>
      <c r="O65" s="3">
        <v>231142</v>
      </c>
      <c r="P65" s="3"/>
      <c r="Q65" s="3">
        <v>856422</v>
      </c>
      <c r="R65" s="3">
        <v>962492</v>
      </c>
      <c r="S65" s="26">
        <v>818585</v>
      </c>
      <c r="U65"/>
      <c r="V65"/>
      <c r="W65"/>
      <c r="X65"/>
      <c r="Y65"/>
      <c r="Z65"/>
      <c r="AA65"/>
      <c r="AB65"/>
      <c r="AC65"/>
    </row>
    <row r="66" spans="1:29" ht="15" customHeight="1" x14ac:dyDescent="0.25">
      <c r="A66" s="37">
        <v>0.1</v>
      </c>
      <c r="C66" s="39">
        <f>SUM(A66:B66)*O66/$S$4</f>
        <v>6.9866569194690306E-6</v>
      </c>
      <c r="D66" s="39">
        <f t="shared" si="1"/>
        <v>9.2413793103448327E-2</v>
      </c>
      <c r="E66" s="39">
        <f t="shared" si="0"/>
        <v>6.4566346704058659E-6</v>
      </c>
      <c r="K66" s="56" t="s">
        <v>158</v>
      </c>
      <c r="L66" s="53" t="s">
        <v>159</v>
      </c>
      <c r="M66" s="4">
        <v>318206</v>
      </c>
      <c r="N66" s="4">
        <v>305035</v>
      </c>
      <c r="O66" s="4">
        <v>221654</v>
      </c>
      <c r="P66" s="4"/>
      <c r="Q66" s="4">
        <v>1092254</v>
      </c>
      <c r="R66" s="4">
        <v>1248161</v>
      </c>
      <c r="S66" s="18">
        <v>886594</v>
      </c>
      <c r="U66"/>
      <c r="V66"/>
      <c r="W66"/>
      <c r="X66"/>
      <c r="Y66"/>
      <c r="Z66"/>
      <c r="AA66"/>
      <c r="AB66"/>
      <c r="AC66"/>
    </row>
    <row r="67" spans="1:29" ht="15" customHeight="1" x14ac:dyDescent="0.25">
      <c r="A67" s="37">
        <v>0.1</v>
      </c>
      <c r="C67" s="39">
        <f>SUM(A67:B67)*O67/$S$4</f>
        <v>6.6873692573904825E-6</v>
      </c>
      <c r="D67" s="39">
        <f t="shared" si="1"/>
        <v>9.2413793103448327E-2</v>
      </c>
      <c r="E67" s="39">
        <f t="shared" si="0"/>
        <v>6.1800515895884498E-6</v>
      </c>
      <c r="K67" s="57" t="s">
        <v>64</v>
      </c>
      <c r="L67" s="54" t="s">
        <v>65</v>
      </c>
      <c r="M67" s="3">
        <v>344238</v>
      </c>
      <c r="N67" s="3">
        <v>379350</v>
      </c>
      <c r="O67" s="3">
        <v>212159</v>
      </c>
      <c r="P67" s="3"/>
      <c r="Q67" s="3">
        <v>4663257</v>
      </c>
      <c r="R67" s="3">
        <v>5619357</v>
      </c>
      <c r="S67" s="26">
        <v>5116393</v>
      </c>
      <c r="U67"/>
      <c r="V67"/>
      <c r="W67"/>
      <c r="X67"/>
      <c r="Y67"/>
      <c r="Z67"/>
      <c r="AA67"/>
      <c r="AB67"/>
      <c r="AC67"/>
    </row>
    <row r="68" spans="1:29" ht="15" customHeight="1" x14ac:dyDescent="0.25">
      <c r="A68" s="37">
        <v>0.1</v>
      </c>
      <c r="C68" s="39">
        <f>SUM(A68:B68)*O68/$S$4</f>
        <v>6.43889272867377E-6</v>
      </c>
      <c r="D68" s="39">
        <f t="shared" si="1"/>
        <v>9.2413793103448327E-2</v>
      </c>
      <c r="E68" s="39">
        <f t="shared" si="0"/>
        <v>5.9504250044295544E-6</v>
      </c>
      <c r="K68" s="56" t="s">
        <v>98</v>
      </c>
      <c r="L68" s="53" t="s">
        <v>99</v>
      </c>
      <c r="M68" s="4">
        <v>130817</v>
      </c>
      <c r="N68" s="4">
        <v>204546</v>
      </c>
      <c r="O68" s="4">
        <v>204276</v>
      </c>
      <c r="P68" s="4"/>
      <c r="Q68" s="4">
        <v>5276752</v>
      </c>
      <c r="R68" s="4">
        <v>6474233</v>
      </c>
      <c r="S68" s="18">
        <v>6938019</v>
      </c>
      <c r="U68"/>
      <c r="V68"/>
      <c r="W68"/>
      <c r="X68"/>
      <c r="Y68"/>
      <c r="Z68"/>
      <c r="AA68"/>
      <c r="AB68"/>
      <c r="AC68"/>
    </row>
    <row r="69" spans="1:29" ht="15" customHeight="1" x14ac:dyDescent="0.25">
      <c r="A69" s="37">
        <v>0.1</v>
      </c>
      <c r="C69" s="39">
        <f>SUM(A69:B69)*O69/$S$4</f>
        <v>5.7125330778114148E-6</v>
      </c>
      <c r="D69" s="39">
        <f t="shared" si="1"/>
        <v>9.2413793103448327E-2</v>
      </c>
      <c r="E69" s="39">
        <f t="shared" si="0"/>
        <v>5.2791684994946897E-6</v>
      </c>
      <c r="K69" s="57" t="s">
        <v>192</v>
      </c>
      <c r="L69" s="54" t="s">
        <v>193</v>
      </c>
      <c r="M69" s="3">
        <v>355603</v>
      </c>
      <c r="N69" s="3">
        <v>333902</v>
      </c>
      <c r="O69" s="3">
        <v>181232</v>
      </c>
      <c r="P69" s="3"/>
      <c r="Q69" s="3">
        <v>872499</v>
      </c>
      <c r="R69" s="3">
        <v>874665</v>
      </c>
      <c r="S69" s="26">
        <v>609481</v>
      </c>
      <c r="U69"/>
      <c r="V69"/>
      <c r="W69"/>
      <c r="X69"/>
      <c r="Y69"/>
      <c r="Z69"/>
      <c r="AA69"/>
      <c r="AB69"/>
      <c r="AC69"/>
    </row>
    <row r="70" spans="1:29" ht="15" customHeight="1" x14ac:dyDescent="0.25">
      <c r="A70" s="37">
        <v>0.1</v>
      </c>
      <c r="C70" s="39">
        <f>SUM(A70:B70)*O70/$S$4</f>
        <v>5.4038522905828506E-6</v>
      </c>
      <c r="D70" s="39">
        <f t="shared" si="1"/>
        <v>9.2413793103448327E-2</v>
      </c>
      <c r="E70" s="39">
        <f t="shared" ref="E70:E101" si="2">SUM(D70)*O70/$S$4</f>
        <v>4.9939048754351883E-6</v>
      </c>
      <c r="K70" s="56" t="s">
        <v>136</v>
      </c>
      <c r="L70" s="53" t="s">
        <v>137</v>
      </c>
      <c r="M70" s="4">
        <v>329840</v>
      </c>
      <c r="N70" s="4">
        <v>246956</v>
      </c>
      <c r="O70" s="4">
        <v>171439</v>
      </c>
      <c r="P70" s="4"/>
      <c r="Q70" s="4">
        <v>5569831</v>
      </c>
      <c r="R70" s="4">
        <v>4791362</v>
      </c>
      <c r="S70" s="18">
        <v>4380573</v>
      </c>
      <c r="U70"/>
      <c r="V70"/>
      <c r="W70"/>
      <c r="X70"/>
      <c r="Y70"/>
      <c r="Z70"/>
      <c r="AA70"/>
      <c r="AB70"/>
      <c r="AC70"/>
    </row>
    <row r="71" spans="1:29" ht="15" customHeight="1" x14ac:dyDescent="0.25">
      <c r="A71" s="37">
        <v>0.1</v>
      </c>
      <c r="C71" s="39">
        <f>SUM(A71:B71)*O71/$S$4</f>
        <v>5.3921896855308165E-6</v>
      </c>
      <c r="D71" s="39">
        <f t="shared" ref="D71:D101" si="3">(((1+SUM(A71:B71))*1)*(1/(1+$E$2)))-1</f>
        <v>9.2413793103448327E-2</v>
      </c>
      <c r="E71" s="39">
        <f t="shared" si="2"/>
        <v>4.9831270197319293E-6</v>
      </c>
      <c r="K71" s="57" t="s">
        <v>102</v>
      </c>
      <c r="L71" s="54" t="s">
        <v>2695</v>
      </c>
      <c r="M71" s="3">
        <v>190309</v>
      </c>
      <c r="N71" s="3">
        <v>217434</v>
      </c>
      <c r="O71" s="3">
        <v>171069</v>
      </c>
      <c r="P71" s="3"/>
      <c r="Q71" s="3">
        <v>2903673</v>
      </c>
      <c r="R71" s="3">
        <v>3515909</v>
      </c>
      <c r="S71" s="26">
        <v>3188509</v>
      </c>
      <c r="U71"/>
      <c r="V71"/>
      <c r="W71"/>
      <c r="X71"/>
      <c r="Y71"/>
      <c r="Z71"/>
      <c r="AA71"/>
      <c r="AB71"/>
      <c r="AC71"/>
    </row>
    <row r="72" spans="1:29" ht="15" customHeight="1" x14ac:dyDescent="0.25">
      <c r="A72" s="37">
        <v>0.1</v>
      </c>
      <c r="C72" s="39">
        <f>SUM(A72:B72)*O72/$S$4</f>
        <v>4.9088535075094943E-6</v>
      </c>
      <c r="D72" s="39">
        <f t="shared" si="3"/>
        <v>9.2413793103448327E-2</v>
      </c>
      <c r="E72" s="39">
        <f t="shared" si="2"/>
        <v>4.5364577241811906E-6</v>
      </c>
      <c r="K72" s="56" t="s">
        <v>144</v>
      </c>
      <c r="L72" s="53" t="s">
        <v>145</v>
      </c>
      <c r="M72" s="4">
        <v>225843</v>
      </c>
      <c r="N72" s="4">
        <v>240355</v>
      </c>
      <c r="O72" s="4">
        <v>155735</v>
      </c>
      <c r="P72" s="4"/>
      <c r="Q72" s="4">
        <v>1192682</v>
      </c>
      <c r="R72" s="4">
        <v>1390170</v>
      </c>
      <c r="S72" s="18">
        <v>1243411</v>
      </c>
      <c r="U72"/>
      <c r="V72"/>
      <c r="W72"/>
      <c r="X72"/>
      <c r="Y72"/>
      <c r="Z72"/>
      <c r="AA72"/>
      <c r="AB72"/>
      <c r="AC72"/>
    </row>
    <row r="73" spans="1:29" ht="15" customHeight="1" x14ac:dyDescent="0.25">
      <c r="A73" s="37">
        <v>0.1</v>
      </c>
      <c r="C73" s="39">
        <f>SUM(A73:B73)*O73/$S$4</f>
        <v>4.4901659861414739E-6</v>
      </c>
      <c r="D73" s="39">
        <f t="shared" si="3"/>
        <v>9.2413793103448327E-2</v>
      </c>
      <c r="E73" s="39">
        <f t="shared" si="2"/>
        <v>4.1495327044341915E-6</v>
      </c>
      <c r="K73" s="57" t="s">
        <v>156</v>
      </c>
      <c r="L73" s="54" t="s">
        <v>157</v>
      </c>
      <c r="M73" s="3">
        <v>256557</v>
      </c>
      <c r="N73" s="3">
        <v>228696</v>
      </c>
      <c r="O73" s="3">
        <v>142452</v>
      </c>
      <c r="P73" s="3"/>
      <c r="Q73" s="3">
        <v>1938252</v>
      </c>
      <c r="R73" s="3">
        <v>2142624</v>
      </c>
      <c r="S73" s="26">
        <v>1713090</v>
      </c>
      <c r="U73"/>
      <c r="V73"/>
      <c r="W73"/>
      <c r="X73"/>
      <c r="Y73"/>
      <c r="Z73"/>
      <c r="AA73"/>
      <c r="AB73"/>
      <c r="AC73"/>
    </row>
    <row r="74" spans="1:29" ht="15" customHeight="1" x14ac:dyDescent="0.25">
      <c r="A74" s="37">
        <v>0.1</v>
      </c>
      <c r="C74" s="39">
        <f>SUM(A74:B74)*O74/$S$4</f>
        <v>4.241531854653788E-6</v>
      </c>
      <c r="D74" s="39">
        <f t="shared" si="3"/>
        <v>9.2413793103448327E-2</v>
      </c>
      <c r="E74" s="39">
        <f t="shared" si="2"/>
        <v>3.9197604725766057E-6</v>
      </c>
      <c r="K74" s="56" t="s">
        <v>134</v>
      </c>
      <c r="L74" s="53" t="s">
        <v>135</v>
      </c>
      <c r="M74" s="4">
        <v>163989</v>
      </c>
      <c r="N74" s="4">
        <v>184465</v>
      </c>
      <c r="O74" s="4">
        <v>134564</v>
      </c>
      <c r="P74" s="4"/>
      <c r="Q74" s="4">
        <v>3354314</v>
      </c>
      <c r="R74" s="4">
        <v>4202133</v>
      </c>
      <c r="S74" s="18">
        <v>4394088</v>
      </c>
      <c r="U74"/>
      <c r="V74"/>
      <c r="W74"/>
      <c r="X74"/>
      <c r="Y74"/>
      <c r="Z74"/>
      <c r="AA74"/>
      <c r="AB74"/>
      <c r="AC74"/>
    </row>
    <row r="75" spans="1:29" ht="15" customHeight="1" x14ac:dyDescent="0.25">
      <c r="A75" s="37">
        <v>0.1</v>
      </c>
      <c r="C75" s="39">
        <f>SUM(A75:B75)*O75/$S$4</f>
        <v>4.1354651897886676E-6</v>
      </c>
      <c r="D75" s="39">
        <f t="shared" si="3"/>
        <v>9.2413793103448327E-2</v>
      </c>
      <c r="E75" s="39">
        <f t="shared" si="2"/>
        <v>3.8217402443564256E-6</v>
      </c>
      <c r="K75" s="57" t="s">
        <v>114</v>
      </c>
      <c r="L75" s="54" t="s">
        <v>115</v>
      </c>
      <c r="M75" s="3">
        <v>158559</v>
      </c>
      <c r="N75" s="3">
        <v>198308</v>
      </c>
      <c r="O75" s="3">
        <v>131199</v>
      </c>
      <c r="P75" s="3"/>
      <c r="Q75" s="3">
        <v>22227898</v>
      </c>
      <c r="R75" s="3">
        <v>24120677</v>
      </c>
      <c r="S75" s="26">
        <v>24218490</v>
      </c>
      <c r="U75"/>
      <c r="V75"/>
      <c r="W75"/>
      <c r="X75"/>
      <c r="Y75"/>
      <c r="Z75"/>
      <c r="AA75"/>
      <c r="AB75"/>
      <c r="AC75"/>
    </row>
    <row r="76" spans="1:29" ht="15" customHeight="1" x14ac:dyDescent="0.25">
      <c r="A76" s="37">
        <v>0.1</v>
      </c>
      <c r="C76" s="39">
        <f>SUM(A76:B76)*O76/$S$4</f>
        <v>3.8772172892716014E-6</v>
      </c>
      <c r="D76" s="39">
        <f t="shared" si="3"/>
        <v>9.2413793103448327E-2</v>
      </c>
      <c r="E76" s="39">
        <f t="shared" si="2"/>
        <v>3.5830835638785852E-6</v>
      </c>
      <c r="K76" s="56" t="s">
        <v>88</v>
      </c>
      <c r="L76" s="53" t="s">
        <v>89</v>
      </c>
      <c r="M76" s="4">
        <v>147511</v>
      </c>
      <c r="N76" s="4">
        <v>148444</v>
      </c>
      <c r="O76" s="4">
        <v>123006</v>
      </c>
      <c r="P76" s="4"/>
      <c r="Q76" s="4">
        <v>2323040</v>
      </c>
      <c r="R76" s="4">
        <v>3136910</v>
      </c>
      <c r="S76" s="18">
        <v>2644045</v>
      </c>
      <c r="U76"/>
      <c r="V76"/>
      <c r="W76"/>
      <c r="X76"/>
      <c r="Y76"/>
      <c r="Z76"/>
      <c r="AA76"/>
      <c r="AB76"/>
      <c r="AC76"/>
    </row>
    <row r="77" spans="1:29" ht="15" customHeight="1" x14ac:dyDescent="0.25">
      <c r="A77" s="37">
        <v>0.1</v>
      </c>
      <c r="C77" s="39">
        <f>SUM(A77:B77)*O77/$S$4</f>
        <v>3.5601835551814454E-6</v>
      </c>
      <c r="D77" s="39">
        <f t="shared" si="3"/>
        <v>9.2413793103448327E-2</v>
      </c>
      <c r="E77" s="39">
        <f t="shared" si="2"/>
        <v>3.290100664788372E-6</v>
      </c>
      <c r="K77" s="57" t="s">
        <v>142</v>
      </c>
      <c r="L77" s="54" t="s">
        <v>143</v>
      </c>
      <c r="M77" s="3">
        <v>147626</v>
      </c>
      <c r="N77" s="3">
        <v>100302</v>
      </c>
      <c r="O77" s="3">
        <v>112948</v>
      </c>
      <c r="P77" s="3"/>
      <c r="Q77" s="3">
        <v>8377261</v>
      </c>
      <c r="R77" s="3">
        <v>10349607</v>
      </c>
      <c r="S77" s="26">
        <v>10460361</v>
      </c>
      <c r="U77"/>
      <c r="V77"/>
      <c r="W77"/>
      <c r="X77"/>
      <c r="Y77"/>
      <c r="Z77"/>
      <c r="AA77"/>
      <c r="AB77"/>
      <c r="AC77"/>
    </row>
    <row r="78" spans="1:29" ht="15" customHeight="1" x14ac:dyDescent="0.25">
      <c r="A78" s="37">
        <v>0.1</v>
      </c>
      <c r="C78" s="39">
        <f>SUM(A78:B78)*O78/$S$4</f>
        <v>2.9046505895945512E-6</v>
      </c>
      <c r="D78" s="39">
        <f t="shared" si="3"/>
        <v>9.2413793103448327E-2</v>
      </c>
      <c r="E78" s="39">
        <f t="shared" si="2"/>
        <v>2.6842977862460001E-6</v>
      </c>
      <c r="K78" s="56" t="s">
        <v>104</v>
      </c>
      <c r="L78" s="53" t="s">
        <v>105</v>
      </c>
      <c r="M78" s="4">
        <v>111890</v>
      </c>
      <c r="N78" s="4">
        <v>132051</v>
      </c>
      <c r="O78" s="4">
        <v>92151</v>
      </c>
      <c r="P78" s="4"/>
      <c r="Q78" s="4">
        <v>3559434</v>
      </c>
      <c r="R78" s="4">
        <v>3950209</v>
      </c>
      <c r="S78" s="18">
        <v>4001749</v>
      </c>
      <c r="U78"/>
      <c r="V78"/>
      <c r="W78"/>
      <c r="X78"/>
      <c r="Y78"/>
      <c r="Z78"/>
      <c r="AA78"/>
      <c r="AB78"/>
      <c r="AC78"/>
    </row>
    <row r="79" spans="1:29" ht="15" customHeight="1" x14ac:dyDescent="0.25">
      <c r="A79" s="37">
        <v>0.1</v>
      </c>
      <c r="C79" s="39">
        <f>SUM(A79:B79)*O79/$S$4</f>
        <v>2.758048492035064E-6</v>
      </c>
      <c r="D79" s="39">
        <f t="shared" si="3"/>
        <v>9.2413793103448327E-2</v>
      </c>
      <c r="E79" s="39">
        <f t="shared" si="2"/>
        <v>2.5488172271220608E-6</v>
      </c>
      <c r="K79" s="57" t="s">
        <v>80</v>
      </c>
      <c r="L79" s="54" t="s">
        <v>81</v>
      </c>
      <c r="M79" s="3">
        <v>48367</v>
      </c>
      <c r="N79" s="3">
        <v>59676</v>
      </c>
      <c r="O79" s="3">
        <v>87500</v>
      </c>
      <c r="P79" s="3"/>
      <c r="Q79" s="3">
        <v>30975074</v>
      </c>
      <c r="R79" s="3">
        <v>33727111</v>
      </c>
      <c r="S79" s="26">
        <v>30960904</v>
      </c>
      <c r="U79"/>
      <c r="V79"/>
      <c r="W79"/>
      <c r="X79"/>
      <c r="Y79"/>
      <c r="Z79"/>
      <c r="AA79"/>
      <c r="AB79"/>
      <c r="AC79"/>
    </row>
    <row r="80" spans="1:29" ht="15" customHeight="1" x14ac:dyDescent="0.25">
      <c r="A80" s="37">
        <v>0.1</v>
      </c>
      <c r="C80" s="39">
        <f>SUM(A80:B80)*O80/$S$4</f>
        <v>2.5110219088113064E-6</v>
      </c>
      <c r="D80" s="39">
        <f t="shared" si="3"/>
        <v>9.2413793103448327E-2</v>
      </c>
      <c r="E80" s="39">
        <f t="shared" si="2"/>
        <v>2.3205305915911398E-6</v>
      </c>
      <c r="K80" s="56" t="s">
        <v>110</v>
      </c>
      <c r="L80" s="53" t="s">
        <v>111</v>
      </c>
      <c r="M80" s="4">
        <v>86815</v>
      </c>
      <c r="N80" s="4">
        <v>90969</v>
      </c>
      <c r="O80" s="4">
        <v>79663</v>
      </c>
      <c r="P80" s="4"/>
      <c r="Q80" s="4">
        <v>3266247</v>
      </c>
      <c r="R80" s="4">
        <v>3674036</v>
      </c>
      <c r="S80" s="18">
        <v>3475363</v>
      </c>
      <c r="U80"/>
      <c r="V80"/>
      <c r="W80"/>
      <c r="X80"/>
      <c r="Y80"/>
      <c r="Z80"/>
      <c r="AA80"/>
      <c r="AB80"/>
      <c r="AC80"/>
    </row>
    <row r="81" spans="1:29" ht="15" customHeight="1" x14ac:dyDescent="0.25">
      <c r="A81" s="37">
        <v>0.1</v>
      </c>
      <c r="C81" s="39">
        <f>SUM(A81:B81)*O81/$S$4</f>
        <v>2.2711504913897428E-6</v>
      </c>
      <c r="D81" s="39">
        <f t="shared" si="3"/>
        <v>9.2413793103448327E-2</v>
      </c>
      <c r="E81" s="39">
        <f t="shared" si="2"/>
        <v>2.0988563161808668E-6</v>
      </c>
      <c r="K81" s="57" t="s">
        <v>84</v>
      </c>
      <c r="L81" s="54" t="s">
        <v>85</v>
      </c>
      <c r="M81" s="3">
        <v>27073</v>
      </c>
      <c r="N81" s="3">
        <v>77626</v>
      </c>
      <c r="O81" s="3">
        <v>72053</v>
      </c>
      <c r="P81" s="3"/>
      <c r="Q81" s="3">
        <v>2711774</v>
      </c>
      <c r="R81" s="3">
        <v>4497248</v>
      </c>
      <c r="S81" s="26">
        <v>4432562</v>
      </c>
      <c r="U81"/>
      <c r="V81"/>
      <c r="W81"/>
      <c r="X81"/>
      <c r="Y81"/>
      <c r="Z81"/>
      <c r="AA81"/>
      <c r="AB81"/>
      <c r="AC81"/>
    </row>
    <row r="82" spans="1:29" ht="15" customHeight="1" x14ac:dyDescent="0.25">
      <c r="A82" s="37">
        <v>0.1</v>
      </c>
      <c r="C82" s="39">
        <f>SUM(A82:B82)*O82/$S$4</f>
        <v>1.6271855691922986E-6</v>
      </c>
      <c r="D82" s="39">
        <f t="shared" si="3"/>
        <v>9.2413793103448327E-2</v>
      </c>
      <c r="E82" s="39">
        <f t="shared" si="2"/>
        <v>1.5037439053225389E-6</v>
      </c>
      <c r="K82" s="56" t="s">
        <v>148</v>
      </c>
      <c r="L82" s="53" t="s">
        <v>2696</v>
      </c>
      <c r="M82" s="4">
        <v>11657</v>
      </c>
      <c r="N82" s="4">
        <v>164500</v>
      </c>
      <c r="O82" s="4">
        <v>51623</v>
      </c>
      <c r="P82" s="4"/>
      <c r="Q82" s="4">
        <v>2617244</v>
      </c>
      <c r="R82" s="4">
        <v>2855604</v>
      </c>
      <c r="S82" s="18">
        <v>2992003</v>
      </c>
      <c r="U82"/>
      <c r="V82"/>
      <c r="W82"/>
      <c r="X82"/>
      <c r="Y82"/>
      <c r="Z82"/>
      <c r="AA82"/>
      <c r="AB82"/>
      <c r="AC82"/>
    </row>
    <row r="83" spans="1:29" ht="15" customHeight="1" x14ac:dyDescent="0.25">
      <c r="A83" s="37">
        <v>0.1</v>
      </c>
      <c r="C83" s="39">
        <f>SUM(A83:B83)*O83/$S$4</f>
        <v>1.5823633411274545E-6</v>
      </c>
      <c r="D83" s="39">
        <f t="shared" si="3"/>
        <v>9.2413793103448327E-2</v>
      </c>
      <c r="E83" s="39">
        <f t="shared" si="2"/>
        <v>1.462321984214338E-6</v>
      </c>
      <c r="K83" s="57" t="s">
        <v>180</v>
      </c>
      <c r="L83" s="54" t="s">
        <v>181</v>
      </c>
      <c r="M83" s="3">
        <v>86125</v>
      </c>
      <c r="N83" s="3">
        <v>74339</v>
      </c>
      <c r="O83" s="3">
        <v>50201</v>
      </c>
      <c r="P83" s="3"/>
      <c r="Q83" s="3">
        <v>984961</v>
      </c>
      <c r="R83" s="3">
        <v>1026616</v>
      </c>
      <c r="S83" s="26">
        <v>815339</v>
      </c>
      <c r="U83"/>
      <c r="V83"/>
      <c r="W83"/>
      <c r="X83"/>
      <c r="Y83"/>
      <c r="Z83"/>
      <c r="AA83"/>
      <c r="AB83"/>
      <c r="AC83"/>
    </row>
    <row r="84" spans="1:29" ht="15" customHeight="1" x14ac:dyDescent="0.25">
      <c r="A84" s="37">
        <v>0.1</v>
      </c>
      <c r="C84" s="39">
        <f>SUM(A84:B84)*O84/$S$4</f>
        <v>1.4620178652121416E-6</v>
      </c>
      <c r="D84" s="39">
        <f t="shared" si="3"/>
        <v>9.2413793103448327E-2</v>
      </c>
      <c r="E84" s="39">
        <f t="shared" si="2"/>
        <v>1.3511061650926003E-6</v>
      </c>
      <c r="K84" s="56" t="s">
        <v>76</v>
      </c>
      <c r="L84" s="53" t="s">
        <v>77</v>
      </c>
      <c r="M84" s="4">
        <v>26323</v>
      </c>
      <c r="N84" s="4">
        <v>35781</v>
      </c>
      <c r="O84" s="4">
        <v>46383</v>
      </c>
      <c r="P84" s="4"/>
      <c r="Q84" s="4">
        <v>2387433</v>
      </c>
      <c r="R84" s="4">
        <v>3357379</v>
      </c>
      <c r="S84" s="18">
        <v>3588074</v>
      </c>
      <c r="U84"/>
      <c r="V84"/>
      <c r="W84"/>
      <c r="X84"/>
      <c r="Y84"/>
      <c r="Z84"/>
      <c r="AA84"/>
      <c r="AB84"/>
      <c r="AC84"/>
    </row>
    <row r="85" spans="1:29" ht="15" customHeight="1" x14ac:dyDescent="0.25">
      <c r="A85" s="37">
        <v>0.1</v>
      </c>
      <c r="C85" s="39">
        <f>SUM(A85:B85)*O85/$S$4</f>
        <v>1.1455199805432949E-6</v>
      </c>
      <c r="D85" s="39">
        <f t="shared" si="3"/>
        <v>9.2413793103448327E-2</v>
      </c>
      <c r="E85" s="39">
        <f t="shared" si="2"/>
        <v>1.0586184647779419E-6</v>
      </c>
      <c r="K85" s="57" t="s">
        <v>182</v>
      </c>
      <c r="L85" s="54" t="s">
        <v>183</v>
      </c>
      <c r="M85" s="3">
        <v>14205</v>
      </c>
      <c r="N85" s="3">
        <v>33786</v>
      </c>
      <c r="O85" s="3">
        <v>36342</v>
      </c>
      <c r="P85" s="3"/>
      <c r="Q85" s="3">
        <v>1587714</v>
      </c>
      <c r="R85" s="3">
        <v>1662665</v>
      </c>
      <c r="S85" s="26">
        <v>1413439</v>
      </c>
      <c r="U85"/>
      <c r="V85"/>
      <c r="W85"/>
      <c r="X85"/>
      <c r="Y85"/>
      <c r="Z85"/>
      <c r="AA85"/>
      <c r="AB85"/>
      <c r="AC85"/>
    </row>
    <row r="86" spans="1:29" ht="15" customHeight="1" x14ac:dyDescent="0.25">
      <c r="A86" s="37">
        <v>0.1</v>
      </c>
      <c r="C86" s="39">
        <f>SUM(A86:B86)*O86/$S$4</f>
        <v>1.031321012695946E-6</v>
      </c>
      <c r="D86" s="39">
        <f t="shared" si="3"/>
        <v>9.2413793103448327E-2</v>
      </c>
      <c r="E86" s="39">
        <f t="shared" si="2"/>
        <v>9.5308286690521959E-7</v>
      </c>
      <c r="K86" s="56" t="s">
        <v>44</v>
      </c>
      <c r="L86" s="53" t="s">
        <v>45</v>
      </c>
      <c r="M86" s="4">
        <v>27595</v>
      </c>
      <c r="N86" s="4">
        <v>48103</v>
      </c>
      <c r="O86" s="4">
        <v>32719</v>
      </c>
      <c r="P86" s="4"/>
      <c r="Q86" s="4">
        <v>10291043</v>
      </c>
      <c r="R86" s="4">
        <v>13248147</v>
      </c>
      <c r="S86" s="18">
        <v>9816857</v>
      </c>
      <c r="U86"/>
      <c r="V86"/>
      <c r="W86"/>
      <c r="X86"/>
      <c r="Y86"/>
      <c r="Z86"/>
      <c r="AA86"/>
      <c r="AB86"/>
      <c r="AC86"/>
    </row>
    <row r="87" spans="1:29" ht="15" customHeight="1" x14ac:dyDescent="0.25">
      <c r="A87" s="37">
        <v>0.1</v>
      </c>
      <c r="C87" s="39">
        <f>SUM(A87:B87)*O87/$S$4</f>
        <v>6.4758978592983312E-7</v>
      </c>
      <c r="D87" s="39">
        <f t="shared" si="3"/>
        <v>9.2413793103448327E-2</v>
      </c>
      <c r="E87" s="39">
        <f t="shared" si="2"/>
        <v>5.9846228492825986E-7</v>
      </c>
      <c r="K87" s="57" t="s">
        <v>94</v>
      </c>
      <c r="L87" s="54" t="s">
        <v>95</v>
      </c>
      <c r="M87" s="3">
        <v>55470</v>
      </c>
      <c r="N87" s="3">
        <v>39069</v>
      </c>
      <c r="O87" s="3">
        <v>20545</v>
      </c>
      <c r="P87" s="3"/>
      <c r="Q87" s="3">
        <v>2300512</v>
      </c>
      <c r="R87" s="3">
        <v>2922742</v>
      </c>
      <c r="S87" s="26">
        <v>2827673</v>
      </c>
      <c r="U87"/>
      <c r="V87"/>
      <c r="W87"/>
      <c r="X87"/>
      <c r="Y87"/>
      <c r="Z87"/>
      <c r="AA87"/>
      <c r="AB87"/>
      <c r="AC87"/>
    </row>
    <row r="88" spans="1:29" ht="15" customHeight="1" x14ac:dyDescent="0.25">
      <c r="A88" s="37">
        <v>0.1</v>
      </c>
      <c r="C88" s="39">
        <f>SUM(A88:B88)*O88/$S$4</f>
        <v>5.8186943043391185E-7</v>
      </c>
      <c r="D88" s="39">
        <f t="shared" si="3"/>
        <v>9.2413793103448327E-2</v>
      </c>
      <c r="E88" s="39">
        <f t="shared" si="2"/>
        <v>5.3772761157340843E-7</v>
      </c>
      <c r="K88" s="56" t="s">
        <v>190</v>
      </c>
      <c r="L88" s="53" t="s">
        <v>191</v>
      </c>
      <c r="M88" s="4">
        <v>28498</v>
      </c>
      <c r="N88" s="4">
        <v>29514</v>
      </c>
      <c r="O88" s="4">
        <v>18460</v>
      </c>
      <c r="P88" s="4"/>
      <c r="Q88" s="4">
        <v>222670</v>
      </c>
      <c r="R88" s="4">
        <v>196822</v>
      </c>
      <c r="S88" s="18">
        <v>161664</v>
      </c>
      <c r="U88"/>
      <c r="V88"/>
      <c r="W88"/>
      <c r="X88"/>
      <c r="Y88"/>
      <c r="Z88"/>
      <c r="AA88"/>
      <c r="AB88"/>
      <c r="AC88"/>
    </row>
    <row r="89" spans="1:29" ht="15" customHeight="1" x14ac:dyDescent="0.25">
      <c r="A89" s="37">
        <v>0.1</v>
      </c>
      <c r="C89" s="39">
        <f>SUM(A89:B89)*O89/$S$4</f>
        <v>5.5750404204141918E-7</v>
      </c>
      <c r="D89" s="39">
        <f t="shared" si="3"/>
        <v>9.2413793103448327E-2</v>
      </c>
      <c r="E89" s="39">
        <f t="shared" si="2"/>
        <v>5.1521063195551879E-7</v>
      </c>
      <c r="K89" s="57" t="s">
        <v>122</v>
      </c>
      <c r="L89" s="54" t="s">
        <v>123</v>
      </c>
      <c r="M89" s="3">
        <v>58219</v>
      </c>
      <c r="N89" s="3">
        <v>166653</v>
      </c>
      <c r="O89" s="3">
        <v>17687</v>
      </c>
      <c r="P89" s="3"/>
      <c r="Q89" s="3">
        <v>1462259</v>
      </c>
      <c r="R89" s="3">
        <v>1558432</v>
      </c>
      <c r="S89" s="26">
        <v>1302020</v>
      </c>
      <c r="U89"/>
      <c r="V89"/>
      <c r="W89"/>
      <c r="X89"/>
      <c r="Y89"/>
      <c r="Z89"/>
      <c r="AA89"/>
      <c r="AB89"/>
      <c r="AC89"/>
    </row>
    <row r="90" spans="1:29" ht="15" customHeight="1" x14ac:dyDescent="0.25">
      <c r="A90" s="37">
        <v>0.1</v>
      </c>
      <c r="C90" s="39">
        <f>SUM(A90:B90)*O90/$S$4</f>
        <v>5.1747293821416741E-7</v>
      </c>
      <c r="D90" s="39">
        <f t="shared" si="3"/>
        <v>9.2413793103448327E-2</v>
      </c>
      <c r="E90" s="39">
        <f t="shared" si="2"/>
        <v>4.7821637048757569E-7</v>
      </c>
      <c r="K90" s="56" t="s">
        <v>196</v>
      </c>
      <c r="L90" s="53" t="s">
        <v>197</v>
      </c>
      <c r="M90" s="4">
        <v>25367</v>
      </c>
      <c r="N90" s="4">
        <v>26716</v>
      </c>
      <c r="O90" s="4">
        <v>16417</v>
      </c>
      <c r="P90" s="4"/>
      <c r="Q90" s="4">
        <v>340065</v>
      </c>
      <c r="R90" s="4">
        <v>326422</v>
      </c>
      <c r="S90" s="18">
        <v>244542</v>
      </c>
      <c r="U90"/>
      <c r="V90"/>
      <c r="W90"/>
      <c r="X90"/>
      <c r="Y90"/>
      <c r="Z90"/>
      <c r="AA90"/>
      <c r="AB90"/>
      <c r="AC90"/>
    </row>
    <row r="91" spans="1:29" ht="15" customHeight="1" x14ac:dyDescent="0.25">
      <c r="A91" s="37">
        <v>0.1</v>
      </c>
      <c r="C91" s="39">
        <f>SUM(A91:B91)*O91/$S$4</f>
        <v>5.0921455301515955E-7</v>
      </c>
      <c r="D91" s="39">
        <f t="shared" si="3"/>
        <v>9.2413793103448327E-2</v>
      </c>
      <c r="E91" s="39">
        <f t="shared" si="2"/>
        <v>4.7058448347607876E-7</v>
      </c>
      <c r="K91" s="57" t="s">
        <v>68</v>
      </c>
      <c r="L91" s="54" t="s">
        <v>69</v>
      </c>
      <c r="M91" s="3">
        <v>19369</v>
      </c>
      <c r="N91" s="3">
        <v>21700</v>
      </c>
      <c r="O91" s="3">
        <v>16155</v>
      </c>
      <c r="P91" s="3"/>
      <c r="Q91" s="3">
        <v>5809447</v>
      </c>
      <c r="R91" s="3">
        <v>6313982</v>
      </c>
      <c r="S91" s="26">
        <v>6370822</v>
      </c>
      <c r="U91"/>
      <c r="V91"/>
      <c r="W91"/>
      <c r="X91"/>
      <c r="Y91"/>
      <c r="Z91"/>
      <c r="AA91"/>
      <c r="AB91"/>
      <c r="AC91"/>
    </row>
    <row r="92" spans="1:29" ht="15" customHeight="1" x14ac:dyDescent="0.25">
      <c r="A92" s="37">
        <v>0.1</v>
      </c>
      <c r="C92" s="39">
        <f>SUM(A92:B92)*O92/$S$4</f>
        <v>4.6483361270904105E-7</v>
      </c>
      <c r="D92" s="39">
        <f t="shared" si="3"/>
        <v>9.2413793103448327E-2</v>
      </c>
      <c r="E92" s="39">
        <f t="shared" si="2"/>
        <v>4.2957037312421752E-7</v>
      </c>
      <c r="K92" s="56" t="s">
        <v>174</v>
      </c>
      <c r="L92" s="53" t="s">
        <v>175</v>
      </c>
      <c r="M92" s="4">
        <v>25335</v>
      </c>
      <c r="N92" s="4">
        <v>25244</v>
      </c>
      <c r="O92" s="4">
        <v>14747</v>
      </c>
      <c r="P92" s="4"/>
      <c r="Q92" s="4">
        <v>183546</v>
      </c>
      <c r="R92" s="4">
        <v>213871</v>
      </c>
      <c r="S92" s="18">
        <v>159235</v>
      </c>
      <c r="U92"/>
      <c r="V92"/>
      <c r="W92"/>
      <c r="X92"/>
      <c r="Y92"/>
      <c r="Z92"/>
      <c r="AA92"/>
      <c r="AB92"/>
      <c r="AC92"/>
    </row>
    <row r="93" spans="1:29" ht="15" customHeight="1" x14ac:dyDescent="0.25">
      <c r="A93" s="37">
        <v>0.1</v>
      </c>
      <c r="C93" s="39">
        <f>SUM(A93:B93)*O93/$S$4</f>
        <v>4.3807266219775231E-7</v>
      </c>
      <c r="D93" s="39">
        <f t="shared" si="3"/>
        <v>9.2413793103448327E-2</v>
      </c>
      <c r="E93" s="39">
        <f t="shared" si="2"/>
        <v>4.0483956368619888E-7</v>
      </c>
      <c r="K93" s="57" t="s">
        <v>198</v>
      </c>
      <c r="L93" s="54" t="s">
        <v>199</v>
      </c>
      <c r="M93" s="3">
        <v>18376</v>
      </c>
      <c r="N93" s="3">
        <v>17858</v>
      </c>
      <c r="O93" s="3">
        <v>13898</v>
      </c>
      <c r="P93" s="3"/>
      <c r="Q93" s="3">
        <v>319835</v>
      </c>
      <c r="R93" s="3">
        <v>319948</v>
      </c>
      <c r="S93" s="26">
        <v>308709</v>
      </c>
      <c r="U93"/>
      <c r="V93"/>
      <c r="W93"/>
      <c r="X93"/>
      <c r="Y93"/>
      <c r="Z93"/>
      <c r="AA93"/>
      <c r="AB93"/>
      <c r="AC93"/>
    </row>
    <row r="94" spans="1:29" ht="15" customHeight="1" x14ac:dyDescent="0.25">
      <c r="A94" s="37">
        <v>0.1</v>
      </c>
      <c r="C94" s="39">
        <f>SUM(A94:B94)*O94/$S$4</f>
        <v>4.2565356384504582E-7</v>
      </c>
      <c r="D94" s="39">
        <f t="shared" si="3"/>
        <v>9.2413793103448327E-2</v>
      </c>
      <c r="E94" s="39">
        <f t="shared" si="2"/>
        <v>3.9336260382921502E-7</v>
      </c>
      <c r="K94" s="56" t="s">
        <v>176</v>
      </c>
      <c r="L94" s="53" t="s">
        <v>177</v>
      </c>
      <c r="M94" s="4">
        <v>78446</v>
      </c>
      <c r="N94" s="4">
        <v>21095</v>
      </c>
      <c r="O94" s="4">
        <v>13504</v>
      </c>
      <c r="P94" s="4"/>
      <c r="Q94" s="4">
        <v>1303853</v>
      </c>
      <c r="R94" s="4">
        <v>1303704</v>
      </c>
      <c r="S94" s="18">
        <v>888893</v>
      </c>
      <c r="U94"/>
      <c r="V94"/>
      <c r="W94"/>
      <c r="X94"/>
      <c r="Y94"/>
      <c r="Z94"/>
      <c r="AA94"/>
      <c r="AB94"/>
      <c r="AC94"/>
    </row>
    <row r="95" spans="1:29" ht="15" customHeight="1" x14ac:dyDescent="0.25">
      <c r="A95" s="37">
        <v>0.1</v>
      </c>
      <c r="C95" s="39">
        <f>SUM(A95:B95)*O95/$S$4</f>
        <v>3.9123311866444819E-7</v>
      </c>
      <c r="D95" s="39">
        <f t="shared" si="3"/>
        <v>9.2413793103448327E-2</v>
      </c>
      <c r="E95" s="39">
        <f t="shared" si="2"/>
        <v>3.6155336483473163E-7</v>
      </c>
      <c r="K95" s="57" t="s">
        <v>200</v>
      </c>
      <c r="L95" s="54" t="s">
        <v>201</v>
      </c>
      <c r="M95" s="3">
        <v>9700</v>
      </c>
      <c r="N95" s="3">
        <v>17016</v>
      </c>
      <c r="O95" s="3">
        <v>12412</v>
      </c>
      <c r="P95" s="3"/>
      <c r="Q95" s="3">
        <v>52910</v>
      </c>
      <c r="R95" s="3">
        <v>71732</v>
      </c>
      <c r="S95" s="26">
        <v>59157</v>
      </c>
      <c r="U95"/>
      <c r="V95"/>
      <c r="W95"/>
      <c r="X95"/>
      <c r="Y95"/>
      <c r="Z95"/>
      <c r="AA95"/>
      <c r="AB95"/>
      <c r="AC95"/>
    </row>
    <row r="96" spans="1:29" ht="15" customHeight="1" x14ac:dyDescent="0.25">
      <c r="A96" s="37">
        <v>0.1</v>
      </c>
      <c r="C96" s="39">
        <f>SUM(A96:B96)*O96/$S$4</f>
        <v>3.7373921108639721E-7</v>
      </c>
      <c r="D96" s="39">
        <f t="shared" si="3"/>
        <v>9.2413793103448327E-2</v>
      </c>
      <c r="E96" s="39">
        <f t="shared" si="2"/>
        <v>3.4538658127984315E-7</v>
      </c>
      <c r="K96" s="56" t="s">
        <v>70</v>
      </c>
      <c r="L96" s="53" t="s">
        <v>71</v>
      </c>
      <c r="M96" s="4">
        <v>4812</v>
      </c>
      <c r="N96" s="4">
        <v>7557</v>
      </c>
      <c r="O96" s="4">
        <v>11857</v>
      </c>
      <c r="P96" s="4"/>
      <c r="Q96" s="4">
        <v>3352771</v>
      </c>
      <c r="R96" s="4">
        <v>3686856</v>
      </c>
      <c r="S96" s="18">
        <v>4056241</v>
      </c>
      <c r="U96"/>
      <c r="V96"/>
      <c r="W96"/>
      <c r="X96"/>
      <c r="Y96"/>
      <c r="Z96"/>
      <c r="AA96"/>
      <c r="AB96"/>
      <c r="AC96"/>
    </row>
    <row r="97" spans="1:29" ht="15" customHeight="1" x14ac:dyDescent="0.25">
      <c r="A97" s="37">
        <v>0.1</v>
      </c>
      <c r="C97" s="39">
        <f>SUM(A97:B97)*O97/$S$4</f>
        <v>3.0767212949433441E-7</v>
      </c>
      <c r="D97" s="39">
        <f t="shared" si="3"/>
        <v>9.2413793103448327E-2</v>
      </c>
      <c r="E97" s="39">
        <f t="shared" si="2"/>
        <v>2.8433148518786782E-7</v>
      </c>
      <c r="K97" s="57" t="s">
        <v>132</v>
      </c>
      <c r="L97" s="54" t="s">
        <v>2693</v>
      </c>
      <c r="M97" s="3">
        <v>9177</v>
      </c>
      <c r="N97" s="3">
        <v>9641</v>
      </c>
      <c r="O97" s="3">
        <v>9761</v>
      </c>
      <c r="P97" s="3"/>
      <c r="Q97" s="3">
        <v>3298274</v>
      </c>
      <c r="R97" s="3">
        <v>3858466</v>
      </c>
      <c r="S97" s="26">
        <v>3966288</v>
      </c>
      <c r="U97"/>
      <c r="V97"/>
      <c r="W97"/>
      <c r="X97"/>
      <c r="Y97"/>
      <c r="Z97"/>
      <c r="AA97"/>
      <c r="AB97"/>
      <c r="AC97"/>
    </row>
    <row r="98" spans="1:29" ht="15" customHeight="1" x14ac:dyDescent="0.25">
      <c r="A98" s="37">
        <v>0.1</v>
      </c>
      <c r="C98" s="39">
        <f>SUM(A98:B98)*O98/$S$4</f>
        <v>3.054656907007064E-7</v>
      </c>
      <c r="D98" s="39">
        <f t="shared" si="3"/>
        <v>9.2413793103448327E-2</v>
      </c>
      <c r="E98" s="39">
        <f t="shared" si="2"/>
        <v>2.8229243140617019E-7</v>
      </c>
      <c r="K98" s="56" t="s">
        <v>46</v>
      </c>
      <c r="L98" s="53" t="s">
        <v>47</v>
      </c>
      <c r="M98" s="4">
        <v>9334</v>
      </c>
      <c r="N98" s="4">
        <v>8904</v>
      </c>
      <c r="O98" s="4">
        <v>9691</v>
      </c>
      <c r="P98" s="4"/>
      <c r="Q98" s="4">
        <v>11994351</v>
      </c>
      <c r="R98" s="4">
        <v>12964609</v>
      </c>
      <c r="S98" s="18">
        <v>12452072</v>
      </c>
      <c r="U98"/>
      <c r="V98"/>
      <c r="W98"/>
      <c r="X98"/>
      <c r="Y98"/>
      <c r="Z98"/>
      <c r="AA98"/>
      <c r="AB98"/>
      <c r="AC98"/>
    </row>
    <row r="99" spans="1:29" ht="15" customHeight="1" x14ac:dyDescent="0.25">
      <c r="A99" s="37">
        <v>0.1</v>
      </c>
      <c r="C99" s="39">
        <f>SUM(A99:B99)*O99/$S$4</f>
        <v>1.3988821951601847E-7</v>
      </c>
      <c r="D99" s="39">
        <f t="shared" si="3"/>
        <v>9.2413793103448327E-2</v>
      </c>
      <c r="E99" s="39">
        <f t="shared" si="2"/>
        <v>1.2927600975963093E-7</v>
      </c>
      <c r="K99" s="57" t="s">
        <v>188</v>
      </c>
      <c r="L99" s="54" t="s">
        <v>189</v>
      </c>
      <c r="M99" s="3">
        <v>9672</v>
      </c>
      <c r="N99" s="3">
        <v>10801</v>
      </c>
      <c r="O99" s="3">
        <v>4438</v>
      </c>
      <c r="P99" s="3"/>
      <c r="Q99" s="3">
        <v>598841</v>
      </c>
      <c r="R99" s="3">
        <v>563757</v>
      </c>
      <c r="S99" s="26">
        <v>466044</v>
      </c>
      <c r="U99"/>
      <c r="V99"/>
      <c r="W99"/>
      <c r="X99"/>
      <c r="Y99"/>
      <c r="Z99"/>
      <c r="AA99"/>
      <c r="AB99"/>
      <c r="AC99"/>
    </row>
    <row r="100" spans="1:29" ht="15" customHeight="1" x14ac:dyDescent="0.25">
      <c r="A100" s="37">
        <v>0.1</v>
      </c>
      <c r="C100" s="39">
        <f>SUM(A100:B100)*O100/$S$4</f>
        <v>1.1754014659198577E-7</v>
      </c>
      <c r="D100" s="39">
        <f t="shared" si="3"/>
        <v>9.2413793103448327E-2</v>
      </c>
      <c r="E100" s="39">
        <f t="shared" si="2"/>
        <v>1.086233078850076E-7</v>
      </c>
      <c r="K100" s="56" t="s">
        <v>178</v>
      </c>
      <c r="L100" s="53" t="s">
        <v>179</v>
      </c>
      <c r="M100" s="4">
        <v>7808</v>
      </c>
      <c r="N100" s="4">
        <v>6553</v>
      </c>
      <c r="O100" s="4">
        <v>3729</v>
      </c>
      <c r="P100" s="4"/>
      <c r="Q100" s="4">
        <v>260717</v>
      </c>
      <c r="R100" s="4">
        <v>283899</v>
      </c>
      <c r="S100" s="18">
        <v>250767</v>
      </c>
      <c r="U100"/>
      <c r="V100"/>
      <c r="W100"/>
      <c r="X100"/>
      <c r="Y100"/>
      <c r="Z100"/>
      <c r="AA100"/>
      <c r="AB100"/>
      <c r="AC100"/>
    </row>
    <row r="101" spans="1:29" ht="15" customHeight="1" x14ac:dyDescent="0.25">
      <c r="A101" s="37">
        <v>0.1</v>
      </c>
      <c r="C101" s="39">
        <f>SUM(A101:B101)*O101/$S$4</f>
        <v>8.9108606708378585E-8</v>
      </c>
      <c r="D101" s="39">
        <f t="shared" si="3"/>
        <v>9.2413793103448327E-2</v>
      </c>
      <c r="E101" s="39">
        <f t="shared" si="2"/>
        <v>8.2348643440846457E-8</v>
      </c>
      <c r="K101" s="58" t="s">
        <v>72</v>
      </c>
      <c r="L101" s="59" t="s">
        <v>2697</v>
      </c>
      <c r="M101" s="7">
        <v>2893</v>
      </c>
      <c r="N101" s="7">
        <v>9350</v>
      </c>
      <c r="O101" s="7">
        <v>2827</v>
      </c>
      <c r="P101" s="7"/>
      <c r="Q101" s="7">
        <v>4183759</v>
      </c>
      <c r="R101" s="7">
        <v>5162377</v>
      </c>
      <c r="S101" s="22">
        <v>4063794</v>
      </c>
      <c r="U101"/>
      <c r="V101"/>
      <c r="W101"/>
      <c r="X101"/>
      <c r="Y101"/>
      <c r="Z101"/>
      <c r="AA101"/>
      <c r="AB101"/>
      <c r="AC101"/>
    </row>
    <row r="102" spans="1:29" ht="15" customHeight="1" x14ac:dyDescent="0.25"/>
    <row r="103" spans="1:29" ht="15" customHeight="1" x14ac:dyDescent="0.25"/>
    <row r="104" spans="1:29" ht="15" customHeight="1" x14ac:dyDescent="0.25"/>
    <row r="105" spans="1:29" ht="15" customHeight="1" x14ac:dyDescent="0.25"/>
    <row r="106" spans="1:29" ht="15" customHeight="1" x14ac:dyDescent="0.25"/>
    <row r="107" spans="1:29" ht="15" customHeight="1" x14ac:dyDescent="0.25"/>
    <row r="108" spans="1:29" ht="15" customHeight="1" x14ac:dyDescent="0.25"/>
    <row r="109" spans="1:29" ht="15" customHeight="1" x14ac:dyDescent="0.25"/>
    <row r="110" spans="1:29" ht="15" customHeight="1" x14ac:dyDescent="0.25"/>
    <row r="111" spans="1:29" ht="15" customHeight="1" x14ac:dyDescent="0.25"/>
    <row r="112" spans="1:29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ht="15" customHeight="1" x14ac:dyDescent="0.25"/>
    <row r="1090" ht="15" customHeight="1" x14ac:dyDescent="0.25"/>
    <row r="1091" ht="15" customHeight="1" x14ac:dyDescent="0.25"/>
    <row r="1092" ht="15" customHeight="1" x14ac:dyDescent="0.25"/>
    <row r="1093" ht="15" customHeight="1" x14ac:dyDescent="0.25"/>
    <row r="1094" ht="15" customHeight="1" x14ac:dyDescent="0.25"/>
    <row r="1095" ht="15" customHeight="1" x14ac:dyDescent="0.25"/>
    <row r="1096" ht="15" customHeight="1" x14ac:dyDescent="0.25"/>
    <row r="1097" ht="15" customHeight="1" x14ac:dyDescent="0.25"/>
    <row r="1098" ht="15" customHeight="1" x14ac:dyDescent="0.25"/>
    <row r="1099" ht="15" customHeight="1" x14ac:dyDescent="0.25"/>
    <row r="1100" ht="15" customHeight="1" x14ac:dyDescent="0.25"/>
    <row r="1101" ht="15" customHeight="1" x14ac:dyDescent="0.25"/>
    <row r="1102" ht="15" customHeight="1" x14ac:dyDescent="0.25"/>
    <row r="1103" ht="15" customHeight="1" x14ac:dyDescent="0.25"/>
    <row r="110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ht="15" customHeight="1" x14ac:dyDescent="0.25"/>
    <row r="1218" ht="15" customHeight="1" x14ac:dyDescent="0.25"/>
    <row r="1219" ht="15" customHeight="1" x14ac:dyDescent="0.25"/>
    <row r="1220" ht="15" customHeight="1" x14ac:dyDescent="0.25"/>
    <row r="1221" ht="15" customHeight="1" x14ac:dyDescent="0.25"/>
    <row r="1222" ht="15" customHeight="1" x14ac:dyDescent="0.25"/>
    <row r="1223" ht="15" customHeight="1" x14ac:dyDescent="0.25"/>
    <row r="1224" ht="15" customHeight="1" x14ac:dyDescent="0.25"/>
    <row r="1225" ht="15" customHeight="1" x14ac:dyDescent="0.25"/>
    <row r="1226" ht="15" customHeight="1" x14ac:dyDescent="0.25"/>
    <row r="1227" ht="15" customHeight="1" x14ac:dyDescent="0.25"/>
    <row r="1228" ht="15" customHeight="1" x14ac:dyDescent="0.25"/>
    <row r="1229" ht="15" customHeight="1" x14ac:dyDescent="0.25"/>
    <row r="1230" ht="15" customHeight="1" x14ac:dyDescent="0.25"/>
    <row r="1231" ht="15" customHeight="1" x14ac:dyDescent="0.25"/>
    <row r="1232" ht="15" customHeight="1" x14ac:dyDescent="0.25"/>
    <row r="1233" ht="15" customHeight="1" x14ac:dyDescent="0.25"/>
    <row r="1234" ht="15" customHeight="1" x14ac:dyDescent="0.25"/>
    <row r="1235" ht="15" customHeight="1" x14ac:dyDescent="0.25"/>
  </sheetData>
  <mergeCells count="4">
    <mergeCell ref="K2:K3"/>
    <mergeCell ref="L2:L3"/>
    <mergeCell ref="M2:O2"/>
    <mergeCell ref="P2:S2"/>
  </mergeCells>
  <hyperlinks>
    <hyperlink ref="K1" r:id="rId1" xr:uid="{48A4B514-1CBB-4C05-AF66-33AE9ED531C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canada</vt:lpstr>
      <vt:lpstr>mexico</vt:lpstr>
      <vt:lpstr>china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Cashyn</dc:creator>
  <cp:lastModifiedBy>Igor Cashyn</cp:lastModifiedBy>
  <dcterms:created xsi:type="dcterms:W3CDTF">2025-02-02T15:14:07Z</dcterms:created>
  <dcterms:modified xsi:type="dcterms:W3CDTF">2025-02-02T18:56:22Z</dcterms:modified>
</cp:coreProperties>
</file>