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sunagakousei/Library/Mobile Documents/com~apple~CloudDocs/資料/TOUGH/"/>
    </mc:Choice>
  </mc:AlternateContent>
  <xr:revisionPtr revIDLastSave="0" documentId="13_ncr:1_{53EBB9D9-86B2-0B4F-96A1-009743B1E63D}" xr6:coauthVersionLast="47" xr6:coauthVersionMax="47" xr10:uidLastSave="{00000000-0000-0000-0000-000000000000}"/>
  <bookViews>
    <workbookView xWindow="0" yWindow="500" windowWidth="33600" windowHeight="20500" xr2:uid="{E447F70B-1104-AC46-B72B-DF2DC7230944}"/>
  </bookViews>
  <sheets>
    <sheet name="ini_readConfig" sheetId="1" r:id="rId1"/>
    <sheet name="GUI for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8" i="1" l="1"/>
  <c r="E167" i="1"/>
  <c r="E166" i="1"/>
  <c r="E165" i="1"/>
  <c r="E164" i="1"/>
  <c r="C123" i="1"/>
  <c r="C122" i="1"/>
  <c r="C121" i="1"/>
  <c r="C120" i="1"/>
  <c r="C119" i="1"/>
  <c r="C118" i="1"/>
  <c r="E113" i="1"/>
  <c r="E112" i="1"/>
  <c r="E111" i="1"/>
  <c r="E110" i="1"/>
  <c r="E125" i="1"/>
  <c r="C117" i="1"/>
  <c r="C116" i="1"/>
  <c r="C115" i="1"/>
  <c r="H97" i="1"/>
  <c r="C99" i="1"/>
  <c r="C100" i="1"/>
  <c r="C101" i="1"/>
  <c r="C102" i="1"/>
  <c r="C103" i="1"/>
  <c r="C104" i="1"/>
  <c r="C105" i="1"/>
  <c r="C106" i="1"/>
  <c r="C107" i="1"/>
  <c r="C109" i="1"/>
  <c r="C110" i="1"/>
  <c r="C111" i="1"/>
  <c r="C112" i="1"/>
  <c r="C113" i="1"/>
  <c r="C98" i="1"/>
  <c r="H4" i="1" l="1"/>
  <c r="H3" i="1"/>
  <c r="H6" i="1"/>
  <c r="H5" i="1"/>
  <c r="H7" i="1"/>
  <c r="H8" i="1"/>
  <c r="H9" i="1"/>
  <c r="H10" i="1"/>
  <c r="H11" i="1"/>
  <c r="H12" i="1"/>
  <c r="H13" i="1"/>
  <c r="H180" i="1"/>
  <c r="H183" i="1"/>
  <c r="H182" i="1"/>
  <c r="H181" i="1"/>
  <c r="E126" i="1"/>
  <c r="C126" i="1"/>
  <c r="E147" i="1"/>
  <c r="E144" i="1"/>
  <c r="E145" i="1"/>
  <c r="E141" i="1"/>
  <c r="E142" i="1"/>
  <c r="E140" i="1"/>
  <c r="C134" i="1"/>
  <c r="C135" i="1"/>
  <c r="C136" i="1"/>
  <c r="C138" i="1"/>
  <c r="C139" i="1"/>
  <c r="C140" i="1"/>
  <c r="C141" i="1"/>
  <c r="C142" i="1"/>
  <c r="C143" i="1"/>
  <c r="C144" i="1"/>
  <c r="C145" i="1"/>
  <c r="C146" i="1"/>
  <c r="C147" i="1"/>
  <c r="C133" i="1"/>
  <c r="C127" i="1"/>
  <c r="C128" i="1"/>
  <c r="C129" i="1"/>
  <c r="C130" i="1"/>
  <c r="C131" i="1"/>
  <c r="C125" i="1"/>
  <c r="C94" i="1"/>
  <c r="C95" i="1"/>
  <c r="C96" i="1"/>
  <c r="C93" i="1"/>
  <c r="E186" i="1"/>
  <c r="E187" i="1"/>
  <c r="E188" i="1"/>
  <c r="E189" i="1"/>
  <c r="E190" i="1"/>
  <c r="E185" i="1"/>
  <c r="C177" i="1"/>
  <c r="C178" i="1"/>
  <c r="C179" i="1"/>
  <c r="C176" i="1"/>
  <c r="E162" i="1"/>
  <c r="E160" i="1"/>
  <c r="E159" i="1"/>
  <c r="E158" i="1"/>
  <c r="E157" i="1"/>
  <c r="E156" i="1"/>
  <c r="E131" i="1"/>
  <c r="E130" i="1"/>
  <c r="E129" i="1"/>
  <c r="E128" i="1"/>
  <c r="E127" i="1"/>
  <c r="E63" i="1"/>
  <c r="E62" i="1"/>
  <c r="E61" i="1"/>
  <c r="E179" i="1"/>
  <c r="E178" i="1"/>
  <c r="E177" i="1"/>
  <c r="E176" i="1"/>
  <c r="E174" i="1"/>
  <c r="E173" i="1"/>
  <c r="E171" i="1"/>
  <c r="E172" i="1"/>
  <c r="E96" i="1"/>
  <c r="E95" i="1"/>
  <c r="E94" i="1"/>
  <c r="E89" i="1"/>
  <c r="E88" i="1"/>
  <c r="E85" i="1"/>
  <c r="E84" i="1"/>
  <c r="E83" i="1"/>
  <c r="E82" i="1"/>
  <c r="E80" i="1"/>
  <c r="E79" i="1"/>
  <c r="E68" i="1"/>
</calcChain>
</file>

<file path=xl/sharedStrings.xml><?xml version="1.0" encoding="utf-8"?>
<sst xmlns="http://schemas.openxmlformats.org/spreadsheetml/2006/main" count="1275" uniqueCount="480">
  <si>
    <t>ini-format file</t>
    <phoneticPr fontId="1"/>
  </si>
  <si>
    <t xml:space="preserve">section name </t>
    <phoneticPr fontId="1"/>
  </si>
  <si>
    <t>option name</t>
    <phoneticPr fontId="1"/>
  </si>
  <si>
    <t>TOUGH_INPUT_DIR</t>
  </si>
  <si>
    <t>simulator</t>
  </si>
  <si>
    <t>module</t>
  </si>
  <si>
    <t>problemName</t>
  </si>
  <si>
    <t>num_components</t>
  </si>
  <si>
    <t>num_equations</t>
  </si>
  <si>
    <t>num_phases</t>
  </si>
  <si>
    <t>num_secondary_parameters</t>
  </si>
  <si>
    <t>max_iterations</t>
  </si>
  <si>
    <t>print_level</t>
  </si>
  <si>
    <t>max_timesteps</t>
  </si>
  <si>
    <t>max_duration</t>
  </si>
  <si>
    <t>print_interval</t>
  </si>
  <si>
    <t>MOPs01</t>
  </si>
  <si>
    <t>MOPs02</t>
  </si>
  <si>
    <t>MOPs03</t>
  </si>
  <si>
    <t>MOPs04</t>
  </si>
  <si>
    <t>MOPs05</t>
  </si>
  <si>
    <t>MOPs06</t>
  </si>
  <si>
    <t>MOPs07</t>
  </si>
  <si>
    <t>MOPs08</t>
  </si>
  <si>
    <t>MOPs09</t>
  </si>
  <si>
    <t>MOPs10</t>
  </si>
  <si>
    <t>MOPs11</t>
  </si>
  <si>
    <t>MOPs12</t>
  </si>
  <si>
    <t>MOPs13</t>
  </si>
  <si>
    <t>MOPs14</t>
  </si>
  <si>
    <t>MOPs15</t>
  </si>
  <si>
    <t>MOPs16</t>
  </si>
  <si>
    <t>MOPs17</t>
  </si>
  <si>
    <t>texp</t>
  </si>
  <si>
    <t>be</t>
  </si>
  <si>
    <t>tstart</t>
  </si>
  <si>
    <t>tstop</t>
  </si>
  <si>
    <t>const_timestep</t>
  </si>
  <si>
    <t>max_timestep</t>
  </si>
  <si>
    <t>print_block</t>
  </si>
  <si>
    <t>gravity</t>
  </si>
  <si>
    <t>timestep_reduction</t>
  </si>
  <si>
    <t>scale</t>
  </si>
  <si>
    <t>relative_error</t>
  </si>
  <si>
    <t>absolute_error</t>
  </si>
  <si>
    <t>upstream_weight</t>
  </si>
  <si>
    <t>newton_weight</t>
  </si>
  <si>
    <t>derivative_increment</t>
  </si>
  <si>
    <t>for</t>
  </si>
  <si>
    <t>amres</t>
  </si>
  <si>
    <t>problemNamePreviousRun</t>
  </si>
  <si>
    <t>rockseclist</t>
  </si>
  <si>
    <t>generSecList</t>
  </si>
  <si>
    <t>crustalHeatFlowRate</t>
  </si>
  <si>
    <t>rainfallAnnual_mm</t>
  </si>
  <si>
    <t>T_rain</t>
  </si>
  <si>
    <t>history_block</t>
  </si>
  <si>
    <t>history_connection</t>
  </si>
  <si>
    <t>prints_hc_surface</t>
  </si>
  <si>
    <t>prints_hc_inj</t>
  </si>
  <si>
    <t>selection_line1</t>
  </si>
  <si>
    <t>selection_line2</t>
  </si>
  <si>
    <t>num_times_specified</t>
  </si>
  <si>
    <t>num_times</t>
  </si>
  <si>
    <t>max_timestep_TIMES</t>
  </si>
  <si>
    <t>time_increment</t>
  </si>
  <si>
    <t>time</t>
  </si>
  <si>
    <t>includesatmos</t>
  </si>
  <si>
    <t>nad</t>
  </si>
  <si>
    <t>density</t>
  </si>
  <si>
    <t>porosity</t>
  </si>
  <si>
    <t>permeability</t>
  </si>
  <si>
    <t>conductivity</t>
  </si>
  <si>
    <t>specific_heat</t>
  </si>
  <si>
    <t>tortuosity</t>
  </si>
  <si>
    <t>irp</t>
  </si>
  <si>
    <t>rp</t>
  </si>
  <si>
    <t>icp</t>
  </si>
  <si>
    <t>cp</t>
  </si>
  <si>
    <t>type</t>
  </si>
  <si>
    <t>isRadial</t>
  </si>
  <si>
    <t>mulgridFileFp</t>
  </si>
  <si>
    <t>rblocksSec</t>
  </si>
  <si>
    <t>zblocksSec</t>
  </si>
  <si>
    <t>convention</t>
  </si>
  <si>
    <t>slice_plot_limits</t>
  </si>
  <si>
    <t>slice_plot_variables_T3</t>
  </si>
  <si>
    <t>slice_plot_variables_T2</t>
  </si>
  <si>
    <t>xoft_t_range</t>
  </si>
  <si>
    <t>gif_minimun_print_interval_sec</t>
  </si>
  <si>
    <t>columns_incon_plot</t>
  </si>
  <si>
    <t>reads_data_from_current_dir</t>
  </si>
  <si>
    <t>MATSLV</t>
  </si>
  <si>
    <t>ZPROCS</t>
  </si>
  <si>
    <t>OPROCS</t>
  </si>
  <si>
    <t>RITMAX</t>
  </si>
  <si>
    <t>CLOSUR</t>
  </si>
  <si>
    <t>nProc</t>
  </si>
  <si>
    <t>ksp_type</t>
  </si>
  <si>
    <t>pc_type</t>
  </si>
  <si>
    <t>ksp_rtol</t>
  </si>
  <si>
    <t>configuration</t>
    <phoneticPr fontId="1"/>
  </si>
  <si>
    <t>toughInput</t>
    <phoneticPr fontId="1"/>
  </si>
  <si>
    <t>_readConfig.InputIni attribute</t>
    <phoneticPr fontId="1"/>
  </si>
  <si>
    <t>_readConfig.InputIni default value</t>
    <phoneticPr fontId="1"/>
  </si>
  <si>
    <t>define.SIMULATOR_NAME_T3</t>
    <phoneticPr fontId="1"/>
  </si>
  <si>
    <t>.configuration.COMM_EXEC</t>
    <phoneticPr fontId="1"/>
  </si>
  <si>
    <t>.toughInput['simulator']</t>
  </si>
  <si>
    <t>.toughInput['module']</t>
  </si>
  <si>
    <t>.toughInput['problemName']</t>
  </si>
  <si>
    <t>.toughInput['num_components']</t>
  </si>
  <si>
    <t>.toughInput['num_equations']</t>
  </si>
  <si>
    <t>.toughInput['num_phases']</t>
  </si>
  <si>
    <t>.toughInput['num_secondary_parameters']</t>
  </si>
  <si>
    <t>.toughInput['max_iterations']</t>
  </si>
  <si>
    <t>.toughInput['print_level']</t>
  </si>
  <si>
    <t>.toughInput['max_timesteps']</t>
  </si>
  <si>
    <t>.toughInput['max_duration']</t>
  </si>
  <si>
    <t>.toughInput['print_interval']</t>
  </si>
  <si>
    <t>.toughInput['MOPs01']</t>
  </si>
  <si>
    <t>.toughInput['MOPs02']</t>
  </si>
  <si>
    <t>.toughInput['MOPs03']</t>
  </si>
  <si>
    <t>.toughInput['MOPs04']</t>
  </si>
  <si>
    <t>.toughInput['MOPs05']</t>
  </si>
  <si>
    <t>.toughInput['MOPs06']</t>
  </si>
  <si>
    <t>.toughInput['MOPs07']</t>
  </si>
  <si>
    <t>.toughInput['MOPs08']</t>
  </si>
  <si>
    <t>.toughInput['MOPs09']</t>
  </si>
  <si>
    <t>.toughInput['MOPs10']</t>
  </si>
  <si>
    <t>.toughInput['MOPs11']</t>
  </si>
  <si>
    <t>.toughInput['MOPs12']</t>
  </si>
  <si>
    <t>.toughInput['MOPs13']</t>
  </si>
  <si>
    <t>.toughInput['MOPs14']</t>
  </si>
  <si>
    <t>.toughInput['MOPs15']</t>
  </si>
  <si>
    <t>.toughInput['MOPs16']</t>
  </si>
  <si>
    <t>.toughInput['MOPs17']</t>
  </si>
  <si>
    <t>.toughInput['texp']</t>
  </si>
  <si>
    <t>.toughInput['be']</t>
  </si>
  <si>
    <t>.toughInput['tstart']</t>
  </si>
  <si>
    <t>.toughInput['tstop']</t>
  </si>
  <si>
    <t>.toughInput['const_timestep']</t>
  </si>
  <si>
    <t>.toughInput['max_timestep']</t>
  </si>
  <si>
    <t>.toughInput['print_block']</t>
  </si>
  <si>
    <t>.toughInput['gravity']</t>
  </si>
  <si>
    <t>.toughInput['timestep_reduction']</t>
  </si>
  <si>
    <t>.toughInput['scale']</t>
  </si>
  <si>
    <t>.toughInput['relative_error']</t>
  </si>
  <si>
    <t>.toughInput['absolute_error']</t>
  </si>
  <si>
    <t>.toughInput['upstream_weight']</t>
  </si>
  <si>
    <t>.toughInput['newton_weight']</t>
  </si>
  <si>
    <t>.toughInput['derivative_increment']</t>
  </si>
  <si>
    <t>.toughInput['for']</t>
  </si>
  <si>
    <t>.toughInput['amres']</t>
  </si>
  <si>
    <t>.toughInput['problemNamePreviousRun']</t>
  </si>
  <si>
    <t>.toughInput['PRIMARY_default']</t>
  </si>
  <si>
    <t>.toughInput['specifies_variable_INCON']</t>
  </si>
  <si>
    <t>.toughInput['primary_sec_list']</t>
  </si>
  <si>
    <t>.toughInput['rockseclist']</t>
  </si>
  <si>
    <t>.toughInput['generSecList']</t>
  </si>
  <si>
    <t>.toughInput['crustalHeatFlowRate']</t>
  </si>
  <si>
    <t>.toughInput['rainfallAnnual_mm']</t>
  </si>
  <si>
    <t>.toughInput['T_rain']</t>
  </si>
  <si>
    <t>.toughInput['history_block']</t>
  </si>
  <si>
    <t>.toughInput['history_connection']</t>
  </si>
  <si>
    <t>.toughInput['prints_hc_surface']</t>
  </si>
  <si>
    <t>.toughInput['prints_hc_inj']</t>
  </si>
  <si>
    <t>.toughInput['selection_line1']</t>
  </si>
  <si>
    <t>.toughInput['selection_line2']</t>
  </si>
  <si>
    <t>.toughInput['num_times_specified']</t>
  </si>
  <si>
    <t>.toughInput['num_times']</t>
  </si>
  <si>
    <t>.toughInput['max_timestep_TIMES']</t>
  </si>
  <si>
    <t>.toughInput['time_increment']</t>
  </si>
  <si>
    <t>water_table_elevation</t>
  </si>
  <si>
    <t>.toughInput['water_table_elevation']</t>
    <phoneticPr fontId="1"/>
  </si>
  <si>
    <t>yes</t>
    <phoneticPr fontId="1"/>
  </si>
  <si>
    <t>""</t>
    <phoneticPr fontId="1"/>
  </si>
  <si>
    <t>None</t>
    <phoneticPr fontId="1"/>
  </si>
  <si>
    <t>.toughInput['use_1d_result_as_incon']</t>
    <phoneticPr fontId="1"/>
  </si>
  <si>
    <t>1d_hydrostatic_sim_result_ini</t>
    <phoneticPr fontId="1"/>
  </si>
  <si>
    <t>.toughInput['1d_hydrostatic_sim_result_ini']</t>
    <phoneticPr fontId="1"/>
  </si>
  <si>
    <t>(empty)</t>
    <phoneticPr fontId="1"/>
  </si>
  <si>
    <t>initial_t_grad</t>
    <phoneticPr fontId="1"/>
  </si>
  <si>
    <t>.toughInput['initial_t_grad']</t>
    <phoneticPr fontId="1"/>
  </si>
  <si>
    <t>-</t>
    <phoneticPr fontId="1"/>
  </si>
  <si>
    <t>.toughInput['time']</t>
    <phoneticPr fontId="1"/>
  </si>
  <si>
    <t>.toughInput['setTimes']</t>
    <phoneticPr fontId="1"/>
  </si>
  <si>
    <t>assignFocusHf</t>
    <phoneticPr fontId="1"/>
  </si>
  <si>
    <t>.toughInput['assignFocusHf']</t>
    <phoneticPr fontId="1"/>
  </si>
  <si>
    <t>focusHfRange</t>
    <phoneticPr fontId="1"/>
  </si>
  <si>
    <t>.toughInput['focusHfRange']</t>
    <phoneticPr fontId="1"/>
  </si>
  <si>
    <t>focusHfRate</t>
    <phoneticPr fontId="1"/>
  </si>
  <si>
    <t>.toughInput['focusHfRate']</t>
    <phoneticPr fontId="1"/>
  </si>
  <si>
    <t>.configuration.TOUGH_INPUT_DIR</t>
    <phoneticPr fontId="1"/>
  </si>
  <si>
    <t>atmosphere</t>
    <phoneticPr fontId="1"/>
  </si>
  <si>
    <t>specifies_variable_INCON</t>
    <phoneticPr fontId="1"/>
  </si>
  <si>
    <t>primary_sec_list</t>
    <phoneticPr fontId="1"/>
  </si>
  <si>
    <t>(element str of primary_sec_list)</t>
    <phoneticPr fontId="1"/>
  </si>
  <si>
    <t>variables</t>
    <phoneticPr fontId="1"/>
  </si>
  <si>
    <t>assignig_condition</t>
    <phoneticPr fontId="1"/>
  </si>
  <si>
    <t>blockList</t>
  </si>
  <si>
    <t>[0, 0, 1e-12]</t>
    <phoneticPr fontId="1"/>
  </si>
  <si>
    <t>.atmosphere.includesAtmos</t>
    <phoneticPr fontId="1"/>
  </si>
  <si>
    <t>PRIMARY_AIR</t>
    <phoneticPr fontId="1"/>
  </si>
  <si>
    <t>.atmosphere.PRIMARY_AIR</t>
    <phoneticPr fontId="1"/>
  </si>
  <si>
    <t>.atmosphere.atmos</t>
    <phoneticPr fontId="1"/>
  </si>
  <si>
    <t>.atmosphere.atmos.relative_permeability['parameters']</t>
    <phoneticPr fontId="1"/>
  </si>
  <si>
    <t>.atmosphere.atmos.relative_permeability['type']</t>
    <phoneticPr fontId="1"/>
  </si>
  <si>
    <t>.atmosphere.atmos.capillarity['type']</t>
    <phoneticPr fontId="1"/>
  </si>
  <si>
    <t>.atmosphere.atmos.capillarity['parameters']</t>
    <phoneticPr fontId="1"/>
  </si>
  <si>
    <t>[0.1, 0.0, 1.0, 0.1]</t>
    <phoneticPr fontId="1"/>
  </si>
  <si>
    <t>[0.0, 0.0, 1.0]</t>
    <phoneticPr fontId="1"/>
  </si>
  <si>
    <t>no</t>
    <phoneticPr fontId="1"/>
  </si>
  <si>
    <t>mesh</t>
    <phoneticPr fontId="1"/>
  </si>
  <si>
    <t>boundary_side_permeable</t>
  </si>
  <si>
    <t>boundary</t>
    <phoneticPr fontId="1"/>
  </si>
  <si>
    <t>topodata_fp</t>
  </si>
  <si>
    <t>voronoi_seeds_list_fp</t>
  </si>
  <si>
    <t>elevation_top_layer</t>
  </si>
  <si>
    <t>layer_thicknesses</t>
  </si>
  <si>
    <t>tolar</t>
  </si>
  <si>
    <t>top_layer_min_thickness</t>
  </si>
  <si>
    <t>amesh_voronoi</t>
    <phoneticPr fontId="1"/>
  </si>
  <si>
    <t>profile_lines_list</t>
  </si>
  <si>
    <t>solver</t>
    <phoneticPr fontId="1"/>
  </si>
  <si>
    <t>plot</t>
    <phoneticPr fontId="1"/>
  </si>
  <si>
    <t>PRIMARY_default</t>
    <phoneticPr fontId="1"/>
  </si>
  <si>
    <t>database</t>
    <phoneticPr fontId="1"/>
  </si>
  <si>
    <t>required?</t>
    <phoneticPr fontId="1"/>
  </si>
  <si>
    <t>.mesh.type</t>
    <phoneticPr fontId="1"/>
  </si>
  <si>
    <t>not necessarily</t>
    <phoneticPr fontId="1"/>
  </si>
  <si>
    <t>type</t>
    <phoneticPr fontId="1"/>
  </si>
  <si>
    <t>str</t>
    <phoneticPr fontId="1"/>
  </si>
  <si>
    <t>int</t>
    <phoneticPr fontId="1"/>
  </si>
  <si>
    <t>note</t>
    <phoneticPr fontId="1"/>
  </si>
  <si>
    <t>bool</t>
    <phoneticPr fontId="1"/>
  </si>
  <si>
    <t>list[str]</t>
    <phoneticPr fontId="1"/>
  </si>
  <si>
    <t>seedFlg</t>
    <phoneticPr fontId="1"/>
  </si>
  <si>
    <t>.toughInput['seedFlg']</t>
    <phoneticPr fontId="1"/>
  </si>
  <si>
    <t>.toughInput['fixed_p_regions_seclist']</t>
    <phoneticPr fontId="1"/>
  </si>
  <si>
    <t>[]</t>
    <phoneticPr fontId="1"/>
  </si>
  <si>
    <t>unit</t>
    <phoneticPr fontId="1"/>
  </si>
  <si>
    <t>float</t>
    <phoneticPr fontId="1"/>
  </si>
  <si>
    <t>m/s^2</t>
    <phoneticPr fontId="1"/>
  </si>
  <si>
    <r>
      <rPr>
        <sz val="12"/>
        <color theme="1"/>
        <rFont val="Cambria"/>
        <family val="1"/>
      </rPr>
      <t>ºC</t>
    </r>
    <r>
      <rPr>
        <sz val="12"/>
        <color theme="1"/>
        <rFont val="Menlo Regular"/>
      </rPr>
      <t>/km</t>
    </r>
    <phoneticPr fontId="1"/>
  </si>
  <si>
    <t>m</t>
    <phoneticPr fontId="1"/>
  </si>
  <si>
    <t>W/m^2</t>
    <phoneticPr fontId="1"/>
  </si>
  <si>
    <t>mm/year</t>
    <phoneticPr fontId="1"/>
  </si>
  <si>
    <t>ºC</t>
    <phoneticPr fontId="1"/>
  </si>
  <si>
    <t>s</t>
    <phoneticPr fontId="1"/>
  </si>
  <si>
    <t>list[float]</t>
    <phoneticPr fontId="1"/>
  </si>
  <si>
    <t>list[int or float]</t>
    <phoneticPr fontId="1"/>
  </si>
  <si>
    <t>list[tupl[str]]</t>
    <phoneticPr fontId="1"/>
  </si>
  <si>
    <t>no.</t>
    <phoneticPr fontId="1"/>
  </si>
  <si>
    <t>python conditional expression</t>
    <phoneticPr fontId="1"/>
  </si>
  <si>
    <t>kg/m^3</t>
    <phoneticPr fontId="1"/>
  </si>
  <si>
    <t>m^2</t>
    <phoneticPr fontId="1"/>
  </si>
  <si>
    <t>W/m/K</t>
    <phoneticPr fontId="1"/>
  </si>
  <si>
    <t>J/kg/K</t>
    <phoneticPr fontId="1"/>
  </si>
  <si>
    <t>"REGULAR" or "A_VORO"</t>
    <phoneticPr fontId="1"/>
  </si>
  <si>
    <t>"REGULAR"</t>
    <phoneticPr fontId="1"/>
  </si>
  <si>
    <t>xblocksSec</t>
    <phoneticPr fontId="1"/>
  </si>
  <si>
    <t>yblocksSec</t>
    <phoneticPr fontId="1"/>
  </si>
  <si>
    <t>(any)</t>
    <phoneticPr fontId="1"/>
  </si>
  <si>
    <t>.primary_sec_list[i].secName</t>
    <phoneticPr fontId="1"/>
  </si>
  <si>
    <t>.primary_sec_list[i].variables</t>
    <phoneticPr fontId="1"/>
  </si>
  <si>
    <t>.primary_sec_list[i].assigning_condition</t>
    <phoneticPr fontId="1"/>
  </si>
  <si>
    <t>.primary_sec_list[i].blockList</t>
    <phoneticPr fontId="1"/>
  </si>
  <si>
    <t>added in Nov 2022</t>
    <phoneticPr fontId="1"/>
  </si>
  <si>
    <t>area</t>
  </si>
  <si>
    <t>dist_injblock</t>
  </si>
  <si>
    <t>temperature</t>
  </si>
  <si>
    <t>added_p_block_permeability</t>
  </si>
  <si>
    <t>added in Nov 2022
'SINGLE_P_CELL' or 'MULTI_P_CELL'</t>
    <phoneticPr fontId="1"/>
  </si>
  <si>
    <t>list[float] or None</t>
    <phoneticPr fontId="1"/>
  </si>
  <si>
    <t>.fixed_p_regions_seclist[i].secName</t>
    <phoneticPr fontId="1"/>
  </si>
  <si>
    <t>.fixed_p_regions_seclist[i].type</t>
    <phoneticPr fontId="1"/>
  </si>
  <si>
    <t>(element str of fixed_p_regions_seclist)</t>
    <phoneticPr fontId="1"/>
  </si>
  <si>
    <t>.boundary.boundary_side_permeable</t>
  </si>
  <si>
    <t>.amesh_voronoi.topodata_fp</t>
    <phoneticPr fontId="1"/>
  </si>
  <si>
    <t>.amesh_voronoi.voronoi_seeds_list_fp</t>
    <phoneticPr fontId="1"/>
  </si>
  <si>
    <t>.amesh_voronoi.elevation_top_layer</t>
    <phoneticPr fontId="1"/>
  </si>
  <si>
    <t>.amesh_voronoi.layer_thicknesses</t>
    <phoneticPr fontId="1"/>
  </si>
  <si>
    <t>.amesh_voronoi.tolar</t>
    <phoneticPr fontId="1"/>
  </si>
  <si>
    <t>.amesh_voronoi.top_layer_min_thickness</t>
    <phoneticPr fontId="1"/>
  </si>
  <si>
    <t>define.TOP_LAYER_MIN_THICKNESS_DEFAULT</t>
    <phoneticPr fontId="1"/>
  </si>
  <si>
    <t>.solver.matslv</t>
    <phoneticPr fontId="1"/>
  </si>
  <si>
    <t>.solver.nProc</t>
    <phoneticPr fontId="1"/>
  </si>
  <si>
    <t>.solver.ksp_type</t>
    <phoneticPr fontId="1"/>
  </si>
  <si>
    <t>.solver.pc_type</t>
    <phoneticPr fontId="1"/>
  </si>
  <si>
    <t>.solver.ksp_rtol</t>
    <phoneticPr fontId="1"/>
  </si>
  <si>
    <t>.solver.z_precond</t>
    <phoneticPr fontId="1"/>
  </si>
  <si>
    <t>.solver.o_precond</t>
    <phoneticPr fontId="1"/>
  </si>
  <si>
    <t>.solver.relative_max_iterations</t>
    <phoneticPr fontId="1"/>
  </si>
  <si>
    <t>.solver.closure</t>
    <phoneticPr fontId="1"/>
  </si>
  <si>
    <t>name</t>
  </si>
  <si>
    <t xml:space="preserve">block </t>
  </si>
  <si>
    <t xml:space="preserve">type </t>
  </si>
  <si>
    <t xml:space="preserve">flux </t>
  </si>
  <si>
    <t xml:space="preserve">temperature </t>
  </si>
  <si>
    <t xml:space="preserve">injectsIndirectly </t>
  </si>
  <si>
    <t xml:space="preserve">area </t>
  </si>
  <si>
    <t xml:space="preserve">vol_injblock </t>
  </si>
  <si>
    <t xml:space="preserve">dist_injblock </t>
  </si>
  <si>
    <t xml:space="preserve">ltab </t>
  </si>
  <si>
    <t xml:space="preserve">time </t>
  </si>
  <si>
    <t xml:space="preserve">flux_factor </t>
  </si>
  <si>
    <t xml:space="preserve">itab </t>
  </si>
  <si>
    <t xml:space="preserve">enthalpy_factor </t>
  </si>
  <si>
    <t>.fixed_p_regions_seclist[i].area</t>
    <phoneticPr fontId="1"/>
  </si>
  <si>
    <t>.fixed_p_regions_seclist[i].dist_injblock</t>
    <phoneticPr fontId="1"/>
  </si>
  <si>
    <t>.fixed_p_regions_seclist[i].temperature</t>
    <phoneticPr fontId="1"/>
  </si>
  <si>
    <t>.fixed_p_regions_seclist[i].pressure_str</t>
    <phoneticPr fontId="1"/>
  </si>
  <si>
    <t>.fixed_p_regions_seclist[i].added_p_block_permeability</t>
    <phoneticPr fontId="1"/>
  </si>
  <si>
    <t>(element str of generSecList)</t>
    <phoneticPr fontId="1"/>
  </si>
  <si>
    <t>if not spacified, 0 is used.</t>
    <phoneticPr fontId="1"/>
  </si>
  <si>
    <t>list[float] or float</t>
    <phoneticPr fontId="1"/>
  </si>
  <si>
    <t>list</t>
    <phoneticPr fontId="1"/>
  </si>
  <si>
    <t>kg/s</t>
    <phoneticPr fontId="1"/>
  </si>
  <si>
    <t>m^3</t>
    <phoneticPr fontId="1"/>
  </si>
  <si>
    <t>cmesh2</t>
    <phoneticPr fontId="1"/>
  </si>
  <si>
    <t>WebUI template</t>
    <phoneticPr fontId="1"/>
  </si>
  <si>
    <t>index.html</t>
    <phoneticPr fontId="1"/>
  </si>
  <si>
    <t>cmesh2.html</t>
    <phoneticPr fontId="1"/>
  </si>
  <si>
    <t>controller.py method</t>
    <phoneticPr fontId="1"/>
  </si>
  <si>
    <t>cmesh2_check</t>
    <phoneticPr fontId="1"/>
  </si>
  <si>
    <t>cmesh3</t>
    <phoneticPr fontId="1"/>
  </si>
  <si>
    <t>cmesh3.html</t>
    <phoneticPr fontId="1"/>
  </si>
  <si>
    <t>cmesh3_readFromIni</t>
    <phoneticPr fontId="1"/>
  </si>
  <si>
    <t>cmesh3_check</t>
    <phoneticPr fontId="1"/>
  </si>
  <si>
    <t>cmesh4.html</t>
    <phoneticPr fontId="1"/>
  </si>
  <si>
    <t>cmesh4_visualize</t>
    <phoneticPr fontId="1"/>
  </si>
  <si>
    <t>cmesh5</t>
    <phoneticPr fontId="1"/>
  </si>
  <si>
    <t>cmesh5.html</t>
    <phoneticPr fontId="1"/>
  </si>
  <si>
    <t>amesh_voronoi_create.html</t>
    <phoneticPr fontId="1"/>
  </si>
  <si>
    <t>includesAtmos</t>
  </si>
  <si>
    <t>createsMesh</t>
  </si>
  <si>
    <t>original_iniFp</t>
  </si>
  <si>
    <t>inputIniFp</t>
  </si>
  <si>
    <t>convention</t>
    <phoneticPr fontId="1"/>
  </si>
  <si>
    <t>入力(/cmesh5へ)</t>
    <rPh sb="0" eb="1">
      <t xml:space="preserve">ニュウリョク </t>
    </rPh>
    <phoneticPr fontId="1"/>
  </si>
  <si>
    <t>入力(cmesh2_checkへ)</t>
    <rPh sb="0" eb="2">
      <t xml:space="preserve">ニュウリョク </t>
    </rPh>
    <phoneticPr fontId="1"/>
  </si>
  <si>
    <t>保持(cmesh3へ)</t>
    <rPh sb="0" eb="2">
      <t xml:space="preserve">ホジ </t>
    </rPh>
    <phoneticPr fontId="1"/>
  </si>
  <si>
    <t>保持(cmesh3_checkへ)</t>
    <rPh sb="0" eb="2">
      <t xml:space="preserve">ホジ </t>
    </rPh>
    <phoneticPr fontId="1"/>
  </si>
  <si>
    <t>saveDir</t>
  </si>
  <si>
    <t>resistivity_structure_fp</t>
  </si>
  <si>
    <t>atmos_density</t>
  </si>
  <si>
    <t>atmos_porosity</t>
  </si>
  <si>
    <t>atmos_permeability_x</t>
  </si>
  <si>
    <t>atmos_permeability_y</t>
  </si>
  <si>
    <t>atmos_permeability_z</t>
  </si>
  <si>
    <t>atmos_conductivity</t>
  </si>
  <si>
    <t>atmos_specific_heat</t>
  </si>
  <si>
    <t>atmos_tortuosity</t>
  </si>
  <si>
    <t>atmos_primary</t>
  </si>
  <si>
    <t>primary_tmp_pres</t>
  </si>
  <si>
    <t>primary_tmp_temp</t>
  </si>
  <si>
    <t>atmos_rp</t>
  </si>
  <si>
    <t>atmos_cp</t>
  </si>
  <si>
    <t>入力(cmesh3_checkへ)</t>
    <rPh sb="0" eb="2">
      <t xml:space="preserve">ニュウリョク </t>
    </rPh>
    <phoneticPr fontId="1"/>
  </si>
  <si>
    <t>入力(/cmesh3_readFromIniへ)</t>
    <rPh sb="0" eb="2">
      <t xml:space="preserve">ニュウリョク </t>
    </rPh>
    <phoneticPr fontId="1"/>
  </si>
  <si>
    <t>(cmesh2.htmlで保持)</t>
    <phoneticPr fontId="1"/>
  </si>
  <si>
    <t>t2GridFp</t>
  </si>
  <si>
    <t>t2FileDirFp</t>
  </si>
  <si>
    <t>保持(cmesh4_visualizeへ)</t>
    <rPh sb="0" eb="2">
      <t xml:space="preserve">ホジ </t>
    </rPh>
    <phoneticPr fontId="1"/>
  </si>
  <si>
    <t>保持(cmesh4_visualizeへ)
保持(cmesh5へ)</t>
    <rPh sb="0" eb="2">
      <t xml:space="preserve">ホジ </t>
    </rPh>
    <phoneticPr fontId="1"/>
  </si>
  <si>
    <t>追加</t>
    <rPh sb="0" eb="2">
      <t xml:space="preserve">ツイカ </t>
    </rPh>
    <phoneticPr fontId="1"/>
  </si>
  <si>
    <t>fixed_p_regions_seclist</t>
    <phoneticPr fontId="1"/>
  </si>
  <si>
    <t>block</t>
    <phoneticPr fontId="1"/>
  </si>
  <si>
    <t>pressure</t>
    <phoneticPr fontId="1"/>
  </si>
  <si>
    <t>TOUGH INPUT CATEGORY</t>
    <phoneticPr fontId="1"/>
  </si>
  <si>
    <t>MULTI</t>
    <phoneticPr fontId="1"/>
  </si>
  <si>
    <t>PARAM</t>
    <phoneticPr fontId="1"/>
  </si>
  <si>
    <t>FOFT</t>
    <phoneticPr fontId="1"/>
  </si>
  <si>
    <t>COFT</t>
    <phoneticPr fontId="1"/>
  </si>
  <si>
    <t>TIMES</t>
    <phoneticPr fontId="1"/>
  </si>
  <si>
    <t>GENER</t>
    <phoneticPr fontId="1"/>
  </si>
  <si>
    <r>
      <t>.toughInput[</t>
    </r>
    <r>
      <rPr>
        <sz val="12"/>
        <color theme="1"/>
        <rFont val="Menlo"/>
        <family val="2"/>
      </rPr>
      <t>'generSecList'][i].secName</t>
    </r>
    <phoneticPr fontId="1"/>
  </si>
  <si>
    <r>
      <t>.toughInput[</t>
    </r>
    <r>
      <rPr>
        <sz val="12"/>
        <color theme="1"/>
        <rFont val="Menlo"/>
        <family val="2"/>
      </rPr>
      <t>'generSecList'][i].name</t>
    </r>
    <phoneticPr fontId="1"/>
  </si>
  <si>
    <r>
      <t>.toughInput[</t>
    </r>
    <r>
      <rPr>
        <sz val="12"/>
        <color theme="1"/>
        <rFont val="Menlo"/>
        <family val="2"/>
      </rPr>
      <t>'generSecList'][i].block</t>
    </r>
    <phoneticPr fontId="1"/>
  </si>
  <si>
    <r>
      <t>.toughInput[</t>
    </r>
    <r>
      <rPr>
        <sz val="12"/>
        <color theme="1"/>
        <rFont val="Menlo"/>
        <family val="2"/>
      </rPr>
      <t>'generSecList'][i].type</t>
    </r>
    <phoneticPr fontId="1"/>
  </si>
  <si>
    <r>
      <t>.toughInput[</t>
    </r>
    <r>
      <rPr>
        <sz val="12"/>
        <color theme="1"/>
        <rFont val="Menlo"/>
        <family val="2"/>
      </rPr>
      <t>'generSecList'][i].flux</t>
    </r>
    <phoneticPr fontId="1"/>
  </si>
  <si>
    <r>
      <t>.toughInput[</t>
    </r>
    <r>
      <rPr>
        <sz val="12"/>
        <color theme="1"/>
        <rFont val="Menlo"/>
        <family val="2"/>
      </rPr>
      <t>'generSecList'][i].flux_sum</t>
    </r>
    <phoneticPr fontId="1"/>
  </si>
  <si>
    <r>
      <t>.toughInput[</t>
    </r>
    <r>
      <rPr>
        <sz val="12"/>
        <color theme="1"/>
        <rFont val="Menlo"/>
        <family val="2"/>
      </rPr>
      <t>'generSecList'][i].temperature</t>
    </r>
    <phoneticPr fontId="1"/>
  </si>
  <si>
    <r>
      <t>.toughInput[</t>
    </r>
    <r>
      <rPr>
        <sz val="12"/>
        <color theme="1"/>
        <rFont val="Menlo"/>
        <family val="2"/>
      </rPr>
      <t>'generSecList'][i].injectsIndirectly</t>
    </r>
    <phoneticPr fontId="1"/>
  </si>
  <si>
    <r>
      <t>.toughInput[</t>
    </r>
    <r>
      <rPr>
        <sz val="12"/>
        <color theme="1"/>
        <rFont val="Menlo"/>
        <family val="2"/>
      </rPr>
      <t>'generSecList'][i].area</t>
    </r>
    <phoneticPr fontId="1"/>
  </si>
  <si>
    <r>
      <t>.toughInput[</t>
    </r>
    <r>
      <rPr>
        <sz val="12"/>
        <color theme="1"/>
        <rFont val="Menlo"/>
        <family val="2"/>
      </rPr>
      <t>'generSecList'][i].vol_injblock</t>
    </r>
    <phoneticPr fontId="1"/>
  </si>
  <si>
    <r>
      <t>.toughInput[</t>
    </r>
    <r>
      <rPr>
        <sz val="12"/>
        <color theme="1"/>
        <rFont val="Menlo"/>
        <family val="2"/>
      </rPr>
      <t>'generSecList'][i].dist_injblock</t>
    </r>
    <phoneticPr fontId="1"/>
  </si>
  <si>
    <r>
      <t>.toughInput[</t>
    </r>
    <r>
      <rPr>
        <sz val="12"/>
        <color theme="1"/>
        <rFont val="Menlo"/>
        <family val="2"/>
      </rPr>
      <t>'generSecList'][i].ltab</t>
    </r>
    <phoneticPr fontId="1"/>
  </si>
  <si>
    <r>
      <t>.toughInput[</t>
    </r>
    <r>
      <rPr>
        <sz val="12"/>
        <color theme="1"/>
        <rFont val="Menlo"/>
        <family val="2"/>
      </rPr>
      <t>'generSecList'][i].time</t>
    </r>
    <phoneticPr fontId="1"/>
  </si>
  <si>
    <r>
      <t>.toughInput[</t>
    </r>
    <r>
      <rPr>
        <sz val="12"/>
        <color theme="1"/>
        <rFont val="Menlo"/>
        <family val="2"/>
      </rPr>
      <t>'generSecList'][i].flux_factor</t>
    </r>
    <phoneticPr fontId="1"/>
  </si>
  <si>
    <r>
      <t>.toughInput[</t>
    </r>
    <r>
      <rPr>
        <sz val="12"/>
        <color theme="1"/>
        <rFont val="Menlo"/>
        <family val="2"/>
      </rPr>
      <t>'generSecList'][i].itab</t>
    </r>
    <phoneticPr fontId="1"/>
  </si>
  <si>
    <r>
      <t>.toughInput[</t>
    </r>
    <r>
      <rPr>
        <sz val="12"/>
        <color theme="1"/>
        <rFont val="Menlo"/>
        <family val="2"/>
      </rPr>
      <t>'generSecList'][i].enthalpy_factor</t>
    </r>
    <phoneticPr fontId="1"/>
  </si>
  <si>
    <t>.mesh.mulgridFileFp</t>
    <phoneticPr fontId="1"/>
  </si>
  <si>
    <t>.mesh.isRadial</t>
    <phoneticPr fontId="1"/>
  </si>
  <si>
    <t>.mesh.rblocks</t>
    <phoneticPr fontId="1"/>
  </si>
  <si>
    <t>.mesh.convention</t>
    <phoneticPr fontId="1"/>
  </si>
  <si>
    <t>.mesh.xblocks</t>
    <phoneticPr fontId="1"/>
  </si>
  <si>
    <t>.mesh.yblocks</t>
    <phoneticPr fontId="1"/>
  </si>
  <si>
    <t>.mesh.zblocks</t>
    <phoneticPr fontId="1"/>
  </si>
  <si>
    <t>These will be merged into .mesh.rblocks</t>
    <phoneticPr fontId="1"/>
  </si>
  <si>
    <t>These will be merged into .mesh.zblocks</t>
    <phoneticPr fontId="1"/>
  </si>
  <si>
    <t>These will be merged into .mesh.xblocks</t>
    <phoneticPr fontId="1"/>
  </si>
  <si>
    <t>These will be merged into .mesh.yblocks</t>
    <phoneticPr fontId="1"/>
  </si>
  <si>
    <t>.mulgridFileFp</t>
    <phoneticPr fontId="1"/>
  </si>
  <si>
    <t>.t2FileDirFp</t>
    <phoneticPr fontId="1"/>
  </si>
  <si>
    <t>.t2FileFp</t>
    <phoneticPr fontId="1"/>
  </si>
  <si>
    <t>.t2GridFp</t>
    <phoneticPr fontId="1"/>
  </si>
  <si>
    <t>.tOutFileFp</t>
    <phoneticPr fontId="1"/>
  </si>
  <si>
    <t>.resultVtuFileFp</t>
    <phoneticPr fontId="1"/>
  </si>
  <si>
    <t>.t3outEscapeFp</t>
    <phoneticPr fontId="1"/>
  </si>
  <si>
    <t>.savefigFp</t>
    <phoneticPr fontId="1"/>
  </si>
  <si>
    <t>.inconFp</t>
    <phoneticPr fontId="1"/>
  </si>
  <si>
    <t>.saveFp</t>
    <phoneticPr fontId="1"/>
  </si>
  <si>
    <t>permeability_x</t>
  </si>
  <si>
    <t>permeability_y</t>
  </si>
  <si>
    <t>permeability_z</t>
  </si>
  <si>
    <t>regionseclist</t>
  </si>
  <si>
    <t>blocklist</t>
  </si>
  <si>
    <r>
      <t>.</t>
    </r>
    <r>
      <rPr>
        <sz val="12"/>
        <color theme="1"/>
        <rFont val="Menlo"/>
        <family val="2"/>
      </rPr>
      <t>rockSecList[i].secName</t>
    </r>
    <phoneticPr fontId="1"/>
  </si>
  <si>
    <r>
      <t>.</t>
    </r>
    <r>
      <rPr>
        <sz val="12"/>
        <color theme="1"/>
        <rFont val="Menlo"/>
        <family val="2"/>
      </rPr>
      <t>rockSecList[i].name</t>
    </r>
    <phoneticPr fontId="1"/>
  </si>
  <si>
    <r>
      <t>.</t>
    </r>
    <r>
      <rPr>
        <sz val="12"/>
        <color theme="1"/>
        <rFont val="Menlo"/>
        <family val="2"/>
      </rPr>
      <t>rockSecList[i].nad</t>
    </r>
    <phoneticPr fontId="1"/>
  </si>
  <si>
    <r>
      <t>.</t>
    </r>
    <r>
      <rPr>
        <sz val="12"/>
        <color theme="1"/>
        <rFont val="Menlo"/>
        <family val="2"/>
      </rPr>
      <t>rockSecList[i].density</t>
    </r>
    <phoneticPr fontId="1"/>
  </si>
  <si>
    <r>
      <t>.</t>
    </r>
    <r>
      <rPr>
        <sz val="12"/>
        <color theme="1"/>
        <rFont val="Menlo"/>
        <family val="2"/>
      </rPr>
      <t>rockSecList[i].porosity</t>
    </r>
    <phoneticPr fontId="1"/>
  </si>
  <si>
    <r>
      <t>.</t>
    </r>
    <r>
      <rPr>
        <sz val="12"/>
        <color theme="1"/>
        <rFont val="Menlo"/>
        <family val="2"/>
      </rPr>
      <t>rockSecList[i].permeability_x</t>
    </r>
    <phoneticPr fontId="1"/>
  </si>
  <si>
    <r>
      <t>.</t>
    </r>
    <r>
      <rPr>
        <sz val="12"/>
        <color theme="1"/>
        <rFont val="Menlo"/>
        <family val="2"/>
      </rPr>
      <t>rockSecList[i].permeability_y</t>
    </r>
    <phoneticPr fontId="1"/>
  </si>
  <si>
    <r>
      <t>.</t>
    </r>
    <r>
      <rPr>
        <sz val="12"/>
        <color theme="1"/>
        <rFont val="Menlo"/>
        <family val="2"/>
      </rPr>
      <t>rockSecList[i].permeability_z</t>
    </r>
    <phoneticPr fontId="1"/>
  </si>
  <si>
    <r>
      <t>.</t>
    </r>
    <r>
      <rPr>
        <sz val="12"/>
        <color theme="1"/>
        <rFont val="Menlo"/>
        <family val="2"/>
      </rPr>
      <t>rockSecList[i].conductivity</t>
    </r>
    <phoneticPr fontId="1"/>
  </si>
  <si>
    <r>
      <t>.</t>
    </r>
    <r>
      <rPr>
        <sz val="12"/>
        <color theme="1"/>
        <rFont val="Menlo"/>
        <family val="2"/>
      </rPr>
      <t>rockSecList[i].specific_heat</t>
    </r>
    <phoneticPr fontId="1"/>
  </si>
  <si>
    <r>
      <t>.</t>
    </r>
    <r>
      <rPr>
        <sz val="12"/>
        <color theme="1"/>
        <rFont val="Menlo"/>
        <family val="2"/>
      </rPr>
      <t>rockSecList[i].regionSecList</t>
    </r>
    <phoneticPr fontId="1"/>
  </si>
  <si>
    <r>
      <t>.</t>
    </r>
    <r>
      <rPr>
        <sz val="12"/>
        <color theme="1"/>
        <rFont val="Menlo"/>
        <family val="2"/>
      </rPr>
      <t>rockSecList[i].blockList</t>
    </r>
    <phoneticPr fontId="1"/>
  </si>
  <si>
    <r>
      <t>.</t>
    </r>
    <r>
      <rPr>
        <sz val="12"/>
        <color theme="1"/>
        <rFont val="Menlo"/>
        <family val="2"/>
      </rPr>
      <t>rockSecList[i].IRP</t>
    </r>
    <phoneticPr fontId="1"/>
  </si>
  <si>
    <r>
      <t>.</t>
    </r>
    <r>
      <rPr>
        <sz val="12"/>
        <color theme="1"/>
        <rFont val="Menlo"/>
        <family val="2"/>
      </rPr>
      <t>rockSecList[i].RP</t>
    </r>
    <phoneticPr fontId="1"/>
  </si>
  <si>
    <r>
      <t>.</t>
    </r>
    <r>
      <rPr>
        <sz val="12"/>
        <color theme="1"/>
        <rFont val="Menlo"/>
        <family val="2"/>
      </rPr>
      <t>rockSecList[i].ICP</t>
    </r>
    <phoneticPr fontId="1"/>
  </si>
  <si>
    <r>
      <t>.</t>
    </r>
    <r>
      <rPr>
        <sz val="12"/>
        <color theme="1"/>
        <rFont val="Menlo"/>
        <family val="2"/>
      </rPr>
      <t>rockSecList[i].CP</t>
    </r>
    <phoneticPr fontId="1"/>
  </si>
  <si>
    <t>.rockSecList[i].rocktype</t>
    <phoneticPr fontId="1"/>
  </si>
  <si>
    <t>.rockSecList[i].formula_permeability</t>
  </si>
  <si>
    <t>.rockSecList[i].formula_porosity</t>
    <phoneticPr fontId="1"/>
  </si>
  <si>
    <t>formula_porosity</t>
  </si>
  <si>
    <t>formula_permeability</t>
  </si>
  <si>
    <t>rock_assign_condition</t>
  </si>
  <si>
    <t>list[InputIni._RegionSec]</t>
    <phoneticPr fontId="1"/>
  </si>
  <si>
    <t>list[InputIni._RocktypeSec]</t>
    <phoneticPr fontId="1"/>
  </si>
  <si>
    <t>.rockSecList</t>
    <phoneticPr fontId="1"/>
  </si>
  <si>
    <t>t2grids.rocktype</t>
    <phoneticPr fontId="1"/>
  </si>
  <si>
    <t>xmin</t>
  </si>
  <si>
    <t>xmax</t>
  </si>
  <si>
    <t>ymin</t>
  </si>
  <si>
    <t>ymax</t>
  </si>
  <si>
    <t>zmin</t>
  </si>
  <si>
    <t>zmax</t>
  </si>
  <si>
    <t>.rockSecList[i].rock_assign_condition</t>
    <phoneticPr fontId="1"/>
  </si>
  <si>
    <t>.rockSecList[i].reginSecList[j].xmin</t>
  </si>
  <si>
    <t>.rockSecList[i].reginSecList[j].xmax</t>
  </si>
  <si>
    <t>.rockSecList[i].reginSecList[j].ymin</t>
  </si>
  <si>
    <t>.rockSecList[i].reginSecList[j].ymax</t>
  </si>
  <si>
    <t>.rockSecList[i].reginSecList[j].zmin</t>
  </si>
  <si>
    <t>.rockSecList[i].reginSecList[j].zmax</t>
  </si>
  <si>
    <t>sea</t>
    <phoneticPr fontId="1"/>
  </si>
  <si>
    <t>sea_level</t>
  </si>
  <si>
    <t>closeness_to_seawater_blk</t>
  </si>
  <si>
    <t>primary_xcom</t>
  </si>
  <si>
    <t>(if section 'sea' exists) yes</t>
    <phoneticPr fontId="1"/>
  </si>
  <si>
    <t>.sea.sea_level</t>
    <phoneticPr fontId="1"/>
  </si>
  <si>
    <t>.sea.closeness_to_seawater_blk</t>
    <phoneticPr fontId="1"/>
  </si>
  <si>
    <t>.sea.primary_xcom</t>
    <phoneticPr fontId="1"/>
  </si>
  <si>
    <t>define.SEA_PRIMARY_XCOM_DEFAULT</t>
    <phoneticPr fontId="1"/>
  </si>
  <si>
    <t>cone_top_elevation</t>
  </si>
  <si>
    <t>.mesh.incorporatesCone</t>
    <phoneticPr fontId="1"/>
  </si>
  <si>
    <t>cone_base_radius</t>
  </si>
  <si>
    <t>cone_height_above_base</t>
  </si>
  <si>
    <t>cone_shape_r</t>
  </si>
  <si>
    <t>cone_shape_elev</t>
  </si>
  <si>
    <t>.mesh.isSimpleCone</t>
    <phoneticPr fontId="1"/>
  </si>
  <si>
    <t>uses_amesh</t>
  </si>
  <si>
    <t>.amesh_voronoi.uses_amesh</t>
    <phoneticPr fontId="1"/>
  </si>
  <si>
    <t>.mesh.isSimpleCone becomes True (added in Dec 2023)</t>
    <phoneticPr fontId="1"/>
  </si>
  <si>
    <t>.mesh.isSimpleCone becomes False (added in Dec 2023)</t>
    <phoneticPr fontId="1"/>
  </si>
  <si>
    <t xml:space="preserve"> (added in Dec 2023)</t>
  </si>
  <si>
    <t xml:space="preserve"> (added in Dec 2023)</t>
    <phoneticPr fontId="1"/>
  </si>
  <si>
    <t>(added in Dec 2023)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</si>
</sst>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569CD6"/>
      <name val="Menlo"/>
      <family val="2"/>
    </font>
    <font>
      <sz val="12"/>
      <color theme="1"/>
      <name val="Menlo Regular"/>
    </font>
    <font>
      <sz val="12"/>
      <color theme="1"/>
      <name val="Cambria"/>
      <family val="1"/>
    </font>
    <font>
      <sz val="12"/>
      <color theme="1"/>
      <name val="Menlo Regular"/>
      <family val="1"/>
    </font>
    <font>
      <sz val="12"/>
      <color rgb="FFCE9178"/>
      <name val="Menlo"/>
      <family val="2"/>
    </font>
    <font>
      <sz val="12"/>
      <color theme="1"/>
      <name val="Gill Sans MT"/>
      <family val="2"/>
    </font>
    <font>
      <sz val="12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3" fillId="0" borderId="0" xfId="0" applyFont="1" applyAlignment="1">
      <alignment horizontal="left" vertical="center"/>
    </xf>
    <xf numFmtId="11" fontId="3" fillId="0" borderId="0" xfId="0" applyNumberFormat="1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0" xfId="0" quotePrefix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6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quotePrefix="1">
      <alignment vertical="center"/>
    </xf>
    <xf numFmtId="0" fontId="2" fillId="0" borderId="4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026F6-EE55-1843-81A2-A965EFC8335D}">
  <dimension ref="A1:K224"/>
  <sheetViews>
    <sheetView tabSelected="1" topLeftCell="A185" workbookViewId="0">
      <selection activeCell="H212" sqref="H212"/>
    </sheetView>
  </sheetViews>
  <sheetFormatPr baseColWidth="10" defaultRowHeight="16"/>
  <cols>
    <col min="1" max="1" width="10.7109375" style="9"/>
    <col min="2" max="2" width="22.7109375" style="16" hidden="1" customWidth="1"/>
    <col min="3" max="3" width="22.85546875" style="1" customWidth="1"/>
    <col min="4" max="4" width="26.42578125" style="9" customWidth="1"/>
    <col min="5" max="5" width="22.5703125" style="8" customWidth="1"/>
    <col min="6" max="6" width="18.42578125" style="1" customWidth="1"/>
    <col min="7" max="7" width="7.140625" style="1" customWidth="1"/>
    <col min="8" max="8" width="38.42578125" style="8" customWidth="1"/>
    <col min="9" max="9" width="46.85546875" style="4" customWidth="1"/>
    <col min="10" max="10" width="38" style="1" bestFit="1" customWidth="1"/>
    <col min="11" max="11" width="10.7109375" style="4"/>
    <col min="12" max="16384" width="10.7109375" style="1"/>
  </cols>
  <sheetData>
    <row r="1" spans="1:11">
      <c r="B1" s="16" t="s">
        <v>369</v>
      </c>
      <c r="C1" s="1" t="s">
        <v>0</v>
      </c>
      <c r="K1" s="4" t="s">
        <v>226</v>
      </c>
    </row>
    <row r="2" spans="1:11" s="3" customFormat="1" ht="17">
      <c r="A2" s="10" t="s">
        <v>252</v>
      </c>
      <c r="B2" s="17"/>
      <c r="C2" s="3" t="s">
        <v>1</v>
      </c>
      <c r="D2" s="10" t="s">
        <v>2</v>
      </c>
      <c r="E2" s="11" t="s">
        <v>227</v>
      </c>
      <c r="F2" s="3" t="s">
        <v>230</v>
      </c>
      <c r="G2" s="3" t="s">
        <v>240</v>
      </c>
      <c r="H2" s="11" t="s">
        <v>233</v>
      </c>
      <c r="I2" s="5" t="s">
        <v>103</v>
      </c>
      <c r="J2" s="3" t="s">
        <v>104</v>
      </c>
      <c r="K2" s="5"/>
    </row>
    <row r="3" spans="1:11" ht="17">
      <c r="A3" s="9">
        <v>1</v>
      </c>
      <c r="C3" s="1" t="s">
        <v>183</v>
      </c>
      <c r="F3" s="1" t="s">
        <v>231</v>
      </c>
      <c r="H3" s="8" t="str">
        <f>"(project root)/["&amp;A$14&amp;"]"</f>
        <v>(project root)/[13]</v>
      </c>
      <c r="I3" s="4" t="s">
        <v>403</v>
      </c>
      <c r="J3" s="1" t="s">
        <v>183</v>
      </c>
    </row>
    <row r="4" spans="1:11" ht="17">
      <c r="A4" s="9">
        <v>2</v>
      </c>
      <c r="C4" s="1" t="s">
        <v>183</v>
      </c>
      <c r="F4" s="1" t="s">
        <v>231</v>
      </c>
      <c r="H4" s="8" t="str">
        <f>"(project root)/["&amp;A$14&amp;"]/["&amp;A17&amp;"]"</f>
        <v>(project root)/[13]/[16]</v>
      </c>
      <c r="I4" s="4" t="s">
        <v>404</v>
      </c>
      <c r="J4" s="1" t="s">
        <v>183</v>
      </c>
    </row>
    <row r="5" spans="1:11" ht="17">
      <c r="A5" s="9">
        <v>3</v>
      </c>
      <c r="C5" s="1" t="s">
        <v>183</v>
      </c>
      <c r="F5" s="1" t="s">
        <v>231</v>
      </c>
      <c r="H5" s="8" t="str">
        <f>"["&amp;A$4&amp;"]/(define.FILENAME_T2DATA)"</f>
        <v>[2]/(define.FILENAME_T2DATA)</v>
      </c>
      <c r="I5" s="4" t="s">
        <v>405</v>
      </c>
      <c r="J5" s="1" t="s">
        <v>183</v>
      </c>
    </row>
    <row r="6" spans="1:11" ht="17">
      <c r="A6" s="9">
        <v>4</v>
      </c>
      <c r="C6" s="1" t="s">
        <v>183</v>
      </c>
      <c r="F6" s="1" t="s">
        <v>231</v>
      </c>
      <c r="H6" s="8" t="str">
        <f>"["&amp;A$5&amp;"].grid"</f>
        <v>[3].grid</v>
      </c>
      <c r="I6" s="4" t="s">
        <v>406</v>
      </c>
      <c r="J6" s="1" t="s">
        <v>183</v>
      </c>
    </row>
    <row r="7" spans="1:11" ht="17">
      <c r="A7" s="9">
        <v>5</v>
      </c>
      <c r="C7" s="1" t="s">
        <v>183</v>
      </c>
      <c r="F7" s="1" t="s">
        <v>231</v>
      </c>
      <c r="H7" s="8" t="str">
        <f>"["&amp;A$4&amp;"]/(define.FILENAME_TOUGH_OUTPUT)"</f>
        <v>[2]/(define.FILENAME_TOUGH_OUTPUT)</v>
      </c>
      <c r="I7" s="4" t="s">
        <v>407</v>
      </c>
      <c r="J7" s="1" t="s">
        <v>183</v>
      </c>
    </row>
    <row r="8" spans="1:11" ht="17">
      <c r="A8" s="9">
        <v>6</v>
      </c>
      <c r="C8" s="1" t="s">
        <v>183</v>
      </c>
      <c r="F8" s="1" t="s">
        <v>231</v>
      </c>
      <c r="H8" s="8" t="str">
        <f>"["&amp;A$4&amp;"]/(define.FILENAME_RESULT_VTU)"</f>
        <v>[2]/(define.FILENAME_RESULT_VTU)</v>
      </c>
      <c r="I8" s="4" t="s">
        <v>408</v>
      </c>
      <c r="J8" s="1" t="s">
        <v>183</v>
      </c>
    </row>
    <row r="9" spans="1:11" ht="17">
      <c r="A9" s="9">
        <v>7</v>
      </c>
      <c r="C9" s="1" t="s">
        <v>183</v>
      </c>
      <c r="F9" s="1" t="s">
        <v>231</v>
      </c>
      <c r="H9" s="8" t="str">
        <f>"["&amp;A$4&amp;"]/(define.FILENAME_TOUGH_OUTPUT)"</f>
        <v>[2]/(define.FILENAME_TOUGH_OUTPUT)</v>
      </c>
      <c r="I9" s="4" t="s">
        <v>407</v>
      </c>
      <c r="J9" s="1" t="s">
        <v>183</v>
      </c>
    </row>
    <row r="10" spans="1:11" ht="17">
      <c r="A10" s="9">
        <v>8</v>
      </c>
      <c r="C10" s="1" t="s">
        <v>183</v>
      </c>
      <c r="F10" s="1" t="s">
        <v>231</v>
      </c>
      <c r="H10" s="8" t="str">
        <f>"["&amp;A$4&amp;"]/(define.T3OUT_ESCAPE_DIRNAME)"</f>
        <v>[2]/(define.T3OUT_ESCAPE_DIRNAME)</v>
      </c>
      <c r="I10" s="4" t="s">
        <v>409</v>
      </c>
      <c r="J10" s="1" t="s">
        <v>183</v>
      </c>
    </row>
    <row r="11" spans="1:11" ht="17">
      <c r="A11" s="9">
        <v>9</v>
      </c>
      <c r="C11" s="1" t="s">
        <v>183</v>
      </c>
      <c r="F11" s="1" t="s">
        <v>231</v>
      </c>
      <c r="H11" s="8" t="str">
        <f>"["&amp;A$4&amp;"]/(define.SAVEFIG_DIRNAME)"</f>
        <v>[2]/(define.SAVEFIG_DIRNAME)</v>
      </c>
      <c r="I11" s="4" t="s">
        <v>410</v>
      </c>
      <c r="J11" s="1" t="s">
        <v>183</v>
      </c>
    </row>
    <row r="12" spans="1:11" ht="17">
      <c r="A12" s="9">
        <v>10</v>
      </c>
      <c r="C12" s="1" t="s">
        <v>183</v>
      </c>
      <c r="F12" s="1" t="s">
        <v>231</v>
      </c>
      <c r="H12" s="8" t="str">
        <f>"["&amp;A$4&amp;"]/(define.INCON_FILE_NAME)"</f>
        <v>[2]/(define.INCON_FILE_NAME)</v>
      </c>
      <c r="I12" s="4" t="s">
        <v>411</v>
      </c>
      <c r="J12" s="1" t="s">
        <v>183</v>
      </c>
    </row>
    <row r="13" spans="1:11" ht="17">
      <c r="A13" s="9">
        <v>11</v>
      </c>
      <c r="C13" s="1" t="s">
        <v>183</v>
      </c>
      <c r="F13" s="1" t="s">
        <v>231</v>
      </c>
      <c r="H13" s="8" t="str">
        <f>"["&amp;A$4&amp;"]/(define.SAVE_FILE_NAME))"</f>
        <v>[2]/(define.SAVE_FILE_NAME))</v>
      </c>
      <c r="I13" s="4" t="s">
        <v>412</v>
      </c>
      <c r="J13" s="1" t="s">
        <v>183</v>
      </c>
    </row>
    <row r="14" spans="1:11" ht="17">
      <c r="A14" s="9">
        <v>13</v>
      </c>
      <c r="B14" s="16" t="s">
        <v>183</v>
      </c>
      <c r="C14" s="1" t="s">
        <v>101</v>
      </c>
      <c r="D14" s="9" t="s">
        <v>3</v>
      </c>
      <c r="E14" s="8" t="s">
        <v>174</v>
      </c>
      <c r="F14" s="1" t="s">
        <v>231</v>
      </c>
      <c r="I14" s="4" t="s">
        <v>192</v>
      </c>
      <c r="J14" s="1" t="s">
        <v>183</v>
      </c>
    </row>
    <row r="15" spans="1:11" ht="17">
      <c r="A15" s="9">
        <v>14</v>
      </c>
      <c r="B15" s="16" t="s">
        <v>183</v>
      </c>
      <c r="C15" s="1" t="s">
        <v>102</v>
      </c>
      <c r="D15" s="9" t="s">
        <v>4</v>
      </c>
      <c r="E15" s="8" t="s">
        <v>229</v>
      </c>
      <c r="F15" s="1" t="s">
        <v>231</v>
      </c>
      <c r="I15" s="4" t="s">
        <v>107</v>
      </c>
      <c r="J15" s="1" t="s">
        <v>105</v>
      </c>
    </row>
    <row r="16" spans="1:11" ht="17">
      <c r="A16" s="9">
        <v>15</v>
      </c>
      <c r="B16" s="16" t="s">
        <v>183</v>
      </c>
      <c r="C16" s="1" t="s">
        <v>102</v>
      </c>
      <c r="D16" s="9" t="s">
        <v>5</v>
      </c>
      <c r="E16" s="8" t="s">
        <v>174</v>
      </c>
      <c r="F16" s="1" t="s">
        <v>231</v>
      </c>
      <c r="I16" s="4" t="s">
        <v>108</v>
      </c>
      <c r="J16" s="1" t="s">
        <v>183</v>
      </c>
    </row>
    <row r="17" spans="1:10" ht="17">
      <c r="A17" s="9">
        <v>16</v>
      </c>
      <c r="B17" s="16" t="s">
        <v>183</v>
      </c>
      <c r="C17" s="1" t="s">
        <v>102</v>
      </c>
      <c r="D17" s="9" t="s">
        <v>6</v>
      </c>
      <c r="E17" s="8" t="s">
        <v>174</v>
      </c>
      <c r="F17" s="1" t="s">
        <v>231</v>
      </c>
      <c r="I17" s="4" t="s">
        <v>109</v>
      </c>
      <c r="J17" s="1" t="s">
        <v>183</v>
      </c>
    </row>
    <row r="18" spans="1:10" ht="17">
      <c r="A18" s="9">
        <v>17</v>
      </c>
      <c r="B18" s="18" t="s">
        <v>370</v>
      </c>
      <c r="C18" s="1" t="s">
        <v>102</v>
      </c>
      <c r="D18" s="9" t="s">
        <v>7</v>
      </c>
      <c r="E18" s="8" t="s">
        <v>174</v>
      </c>
      <c r="F18" s="1" t="s">
        <v>232</v>
      </c>
      <c r="I18" s="4" t="s">
        <v>110</v>
      </c>
      <c r="J18" s="1" t="s">
        <v>183</v>
      </c>
    </row>
    <row r="19" spans="1:10" ht="17">
      <c r="A19" s="9">
        <v>18</v>
      </c>
      <c r="B19" s="18" t="s">
        <v>370</v>
      </c>
      <c r="C19" s="1" t="s">
        <v>102</v>
      </c>
      <c r="D19" s="9" t="s">
        <v>8</v>
      </c>
      <c r="E19" s="8" t="s">
        <v>174</v>
      </c>
      <c r="F19" s="1" t="s">
        <v>232</v>
      </c>
      <c r="I19" s="4" t="s">
        <v>111</v>
      </c>
      <c r="J19" s="1" t="s">
        <v>183</v>
      </c>
    </row>
    <row r="20" spans="1:10" ht="17">
      <c r="A20" s="9">
        <v>19</v>
      </c>
      <c r="B20" s="18" t="s">
        <v>370</v>
      </c>
      <c r="C20" s="1" t="s">
        <v>102</v>
      </c>
      <c r="D20" s="9" t="s">
        <v>9</v>
      </c>
      <c r="E20" s="8" t="s">
        <v>174</v>
      </c>
      <c r="F20" s="1" t="s">
        <v>232</v>
      </c>
      <c r="I20" s="4" t="s">
        <v>112</v>
      </c>
      <c r="J20" s="1" t="s">
        <v>183</v>
      </c>
    </row>
    <row r="21" spans="1:10" ht="17">
      <c r="A21" s="9">
        <v>20</v>
      </c>
      <c r="B21" s="18" t="s">
        <v>370</v>
      </c>
      <c r="C21" s="1" t="s">
        <v>102</v>
      </c>
      <c r="D21" s="9" t="s">
        <v>10</v>
      </c>
      <c r="E21" s="8" t="s">
        <v>174</v>
      </c>
      <c r="F21" s="1" t="s">
        <v>232</v>
      </c>
      <c r="I21" s="4" t="s">
        <v>113</v>
      </c>
      <c r="J21" s="1" t="s">
        <v>183</v>
      </c>
    </row>
    <row r="22" spans="1:10" ht="17">
      <c r="A22" s="9">
        <v>21</v>
      </c>
      <c r="B22" s="16" t="s">
        <v>371</v>
      </c>
      <c r="C22" s="1" t="s">
        <v>102</v>
      </c>
      <c r="D22" s="9" t="s">
        <v>11</v>
      </c>
      <c r="E22" s="8" t="s">
        <v>229</v>
      </c>
      <c r="F22" s="1" t="s">
        <v>232</v>
      </c>
      <c r="I22" s="4" t="s">
        <v>114</v>
      </c>
      <c r="J22" s="1" t="s">
        <v>180</v>
      </c>
    </row>
    <row r="23" spans="1:10" ht="17">
      <c r="A23" s="9">
        <v>22</v>
      </c>
      <c r="B23" s="16" t="s">
        <v>371</v>
      </c>
      <c r="C23" s="1" t="s">
        <v>102</v>
      </c>
      <c r="D23" s="9" t="s">
        <v>12</v>
      </c>
      <c r="E23" s="8" t="s">
        <v>229</v>
      </c>
      <c r="F23" s="1" t="s">
        <v>232</v>
      </c>
      <c r="I23" s="4" t="s">
        <v>115</v>
      </c>
      <c r="J23" s="1" t="s">
        <v>180</v>
      </c>
    </row>
    <row r="24" spans="1:10" ht="17">
      <c r="A24" s="9">
        <v>23</v>
      </c>
      <c r="B24" s="16" t="s">
        <v>371</v>
      </c>
      <c r="C24" s="1" t="s">
        <v>102</v>
      </c>
      <c r="D24" s="9" t="s">
        <v>13</v>
      </c>
      <c r="E24" s="8" t="s">
        <v>229</v>
      </c>
      <c r="F24" s="1" t="s">
        <v>232</v>
      </c>
      <c r="I24" s="4" t="s">
        <v>116</v>
      </c>
      <c r="J24" s="1" t="s">
        <v>180</v>
      </c>
    </row>
    <row r="25" spans="1:10" ht="17">
      <c r="A25" s="9">
        <v>24</v>
      </c>
      <c r="B25" s="16" t="s">
        <v>371</v>
      </c>
      <c r="C25" s="1" t="s">
        <v>102</v>
      </c>
      <c r="D25" s="9" t="s">
        <v>14</v>
      </c>
      <c r="E25" s="8" t="s">
        <v>229</v>
      </c>
      <c r="F25" s="1" t="s">
        <v>241</v>
      </c>
      <c r="G25" s="1" t="s">
        <v>248</v>
      </c>
      <c r="I25" s="4" t="s">
        <v>117</v>
      </c>
      <c r="J25" s="1" t="s">
        <v>180</v>
      </c>
    </row>
    <row r="26" spans="1:10" ht="17">
      <c r="A26" s="9">
        <v>25</v>
      </c>
      <c r="B26" s="16" t="s">
        <v>371</v>
      </c>
      <c r="C26" s="1" t="s">
        <v>102</v>
      </c>
      <c r="D26" s="9" t="s">
        <v>15</v>
      </c>
      <c r="E26" s="8" t="s">
        <v>229</v>
      </c>
      <c r="F26" s="1" t="s">
        <v>232</v>
      </c>
      <c r="I26" s="4" t="s">
        <v>118</v>
      </c>
      <c r="J26" s="1" t="s">
        <v>180</v>
      </c>
    </row>
    <row r="27" spans="1:10" ht="17">
      <c r="A27" s="9">
        <v>26</v>
      </c>
      <c r="B27" s="16" t="s">
        <v>371</v>
      </c>
      <c r="C27" s="1" t="s">
        <v>102</v>
      </c>
      <c r="D27" s="9" t="s">
        <v>16</v>
      </c>
      <c r="E27" s="8" t="s">
        <v>174</v>
      </c>
      <c r="F27" s="1" t="s">
        <v>232</v>
      </c>
      <c r="I27" s="4" t="s">
        <v>119</v>
      </c>
      <c r="J27" s="1" t="s">
        <v>183</v>
      </c>
    </row>
    <row r="28" spans="1:10" ht="17">
      <c r="A28" s="9">
        <v>27</v>
      </c>
      <c r="B28" s="16" t="s">
        <v>371</v>
      </c>
      <c r="C28" s="1" t="s">
        <v>102</v>
      </c>
      <c r="D28" s="9" t="s">
        <v>17</v>
      </c>
      <c r="E28" s="8" t="s">
        <v>174</v>
      </c>
      <c r="F28" s="1" t="s">
        <v>232</v>
      </c>
      <c r="I28" s="4" t="s">
        <v>120</v>
      </c>
      <c r="J28" s="1" t="s">
        <v>183</v>
      </c>
    </row>
    <row r="29" spans="1:10" ht="17">
      <c r="A29" s="9">
        <v>28</v>
      </c>
      <c r="B29" s="16" t="s">
        <v>371</v>
      </c>
      <c r="C29" s="1" t="s">
        <v>102</v>
      </c>
      <c r="D29" s="9" t="s">
        <v>18</v>
      </c>
      <c r="E29" s="8" t="s">
        <v>174</v>
      </c>
      <c r="F29" s="1" t="s">
        <v>232</v>
      </c>
      <c r="I29" s="4" t="s">
        <v>121</v>
      </c>
      <c r="J29" s="1" t="s">
        <v>183</v>
      </c>
    </row>
    <row r="30" spans="1:10" ht="17">
      <c r="A30" s="9">
        <v>29</v>
      </c>
      <c r="B30" s="16" t="s">
        <v>371</v>
      </c>
      <c r="C30" s="1" t="s">
        <v>102</v>
      </c>
      <c r="D30" s="9" t="s">
        <v>19</v>
      </c>
      <c r="E30" s="8" t="s">
        <v>174</v>
      </c>
      <c r="F30" s="1" t="s">
        <v>232</v>
      </c>
      <c r="I30" s="4" t="s">
        <v>122</v>
      </c>
      <c r="J30" s="1" t="s">
        <v>183</v>
      </c>
    </row>
    <row r="31" spans="1:10" ht="17">
      <c r="A31" s="9">
        <v>30</v>
      </c>
      <c r="B31" s="16" t="s">
        <v>371</v>
      </c>
      <c r="C31" s="1" t="s">
        <v>102</v>
      </c>
      <c r="D31" s="9" t="s">
        <v>20</v>
      </c>
      <c r="E31" s="8" t="s">
        <v>174</v>
      </c>
      <c r="F31" s="1" t="s">
        <v>232</v>
      </c>
      <c r="I31" s="4" t="s">
        <v>123</v>
      </c>
      <c r="J31" s="1" t="s">
        <v>183</v>
      </c>
    </row>
    <row r="32" spans="1:10" ht="17">
      <c r="A32" s="9">
        <v>31</v>
      </c>
      <c r="B32" s="16" t="s">
        <v>371</v>
      </c>
      <c r="C32" s="1" t="s">
        <v>102</v>
      </c>
      <c r="D32" s="9" t="s">
        <v>21</v>
      </c>
      <c r="E32" s="8" t="s">
        <v>174</v>
      </c>
      <c r="F32" s="1" t="s">
        <v>232</v>
      </c>
      <c r="I32" s="4" t="s">
        <v>124</v>
      </c>
      <c r="J32" s="1" t="s">
        <v>183</v>
      </c>
    </row>
    <row r="33" spans="1:10" ht="17">
      <c r="A33" s="9">
        <v>32</v>
      </c>
      <c r="B33" s="16" t="s">
        <v>371</v>
      </c>
      <c r="C33" s="1" t="s">
        <v>102</v>
      </c>
      <c r="D33" s="9" t="s">
        <v>22</v>
      </c>
      <c r="E33" s="8" t="s">
        <v>174</v>
      </c>
      <c r="F33" s="1" t="s">
        <v>232</v>
      </c>
      <c r="I33" s="4" t="s">
        <v>125</v>
      </c>
      <c r="J33" s="1" t="s">
        <v>183</v>
      </c>
    </row>
    <row r="34" spans="1:10" ht="17">
      <c r="A34" s="9">
        <v>33</v>
      </c>
      <c r="B34" s="16" t="s">
        <v>371</v>
      </c>
      <c r="C34" s="1" t="s">
        <v>102</v>
      </c>
      <c r="D34" s="9" t="s">
        <v>23</v>
      </c>
      <c r="E34" s="8" t="s">
        <v>174</v>
      </c>
      <c r="F34" s="1" t="s">
        <v>232</v>
      </c>
      <c r="I34" s="4" t="s">
        <v>126</v>
      </c>
      <c r="J34" s="1" t="s">
        <v>183</v>
      </c>
    </row>
    <row r="35" spans="1:10" ht="17">
      <c r="A35" s="9">
        <v>34</v>
      </c>
      <c r="B35" s="16" t="s">
        <v>371</v>
      </c>
      <c r="C35" s="1" t="s">
        <v>102</v>
      </c>
      <c r="D35" s="9" t="s">
        <v>24</v>
      </c>
      <c r="E35" s="8" t="s">
        <v>174</v>
      </c>
      <c r="F35" s="1" t="s">
        <v>232</v>
      </c>
      <c r="I35" s="4" t="s">
        <v>127</v>
      </c>
      <c r="J35" s="1" t="s">
        <v>183</v>
      </c>
    </row>
    <row r="36" spans="1:10" ht="17">
      <c r="A36" s="9">
        <v>35</v>
      </c>
      <c r="B36" s="16" t="s">
        <v>371</v>
      </c>
      <c r="C36" s="1" t="s">
        <v>102</v>
      </c>
      <c r="D36" s="9" t="s">
        <v>25</v>
      </c>
      <c r="E36" s="8" t="s">
        <v>174</v>
      </c>
      <c r="F36" s="1" t="s">
        <v>232</v>
      </c>
      <c r="I36" s="4" t="s">
        <v>128</v>
      </c>
      <c r="J36" s="1" t="s">
        <v>183</v>
      </c>
    </row>
    <row r="37" spans="1:10" ht="17">
      <c r="A37" s="9">
        <v>36</v>
      </c>
      <c r="B37" s="16" t="s">
        <v>371</v>
      </c>
      <c r="C37" s="1" t="s">
        <v>102</v>
      </c>
      <c r="D37" s="9" t="s">
        <v>26</v>
      </c>
      <c r="E37" s="8" t="s">
        <v>174</v>
      </c>
      <c r="F37" s="1" t="s">
        <v>232</v>
      </c>
      <c r="I37" s="4" t="s">
        <v>129</v>
      </c>
      <c r="J37" s="1" t="s">
        <v>183</v>
      </c>
    </row>
    <row r="38" spans="1:10" ht="17">
      <c r="A38" s="9">
        <v>37</v>
      </c>
      <c r="B38" s="16" t="s">
        <v>371</v>
      </c>
      <c r="C38" s="1" t="s">
        <v>102</v>
      </c>
      <c r="D38" s="9" t="s">
        <v>27</v>
      </c>
      <c r="E38" s="8" t="s">
        <v>174</v>
      </c>
      <c r="F38" s="1" t="s">
        <v>232</v>
      </c>
      <c r="I38" s="4" t="s">
        <v>130</v>
      </c>
      <c r="J38" s="1" t="s">
        <v>183</v>
      </c>
    </row>
    <row r="39" spans="1:10" ht="17">
      <c r="A39" s="9">
        <v>38</v>
      </c>
      <c r="B39" s="16" t="s">
        <v>371</v>
      </c>
      <c r="C39" s="1" t="s">
        <v>102</v>
      </c>
      <c r="D39" s="9" t="s">
        <v>28</v>
      </c>
      <c r="E39" s="8" t="s">
        <v>174</v>
      </c>
      <c r="F39" s="1" t="s">
        <v>232</v>
      </c>
      <c r="I39" s="4" t="s">
        <v>131</v>
      </c>
      <c r="J39" s="1" t="s">
        <v>183</v>
      </c>
    </row>
    <row r="40" spans="1:10" ht="17">
      <c r="A40" s="9">
        <v>39</v>
      </c>
      <c r="B40" s="16" t="s">
        <v>371</v>
      </c>
      <c r="C40" s="1" t="s">
        <v>102</v>
      </c>
      <c r="D40" s="9" t="s">
        <v>29</v>
      </c>
      <c r="E40" s="8" t="s">
        <v>174</v>
      </c>
      <c r="F40" s="1" t="s">
        <v>232</v>
      </c>
      <c r="I40" s="4" t="s">
        <v>132</v>
      </c>
      <c r="J40" s="1" t="s">
        <v>183</v>
      </c>
    </row>
    <row r="41" spans="1:10" ht="17">
      <c r="A41" s="9">
        <v>40</v>
      </c>
      <c r="B41" s="16" t="s">
        <v>371</v>
      </c>
      <c r="C41" s="1" t="s">
        <v>102</v>
      </c>
      <c r="D41" s="9" t="s">
        <v>30</v>
      </c>
      <c r="E41" s="8" t="s">
        <v>174</v>
      </c>
      <c r="F41" s="1" t="s">
        <v>232</v>
      </c>
      <c r="I41" s="4" t="s">
        <v>133</v>
      </c>
      <c r="J41" s="1" t="s">
        <v>183</v>
      </c>
    </row>
    <row r="42" spans="1:10" ht="17">
      <c r="A42" s="9">
        <v>41</v>
      </c>
      <c r="B42" s="16" t="s">
        <v>371</v>
      </c>
      <c r="C42" s="1" t="s">
        <v>102</v>
      </c>
      <c r="D42" s="9" t="s">
        <v>31</v>
      </c>
      <c r="E42" s="8" t="s">
        <v>174</v>
      </c>
      <c r="F42" s="1" t="s">
        <v>232</v>
      </c>
      <c r="I42" s="4" t="s">
        <v>134</v>
      </c>
      <c r="J42" s="1" t="s">
        <v>183</v>
      </c>
    </row>
    <row r="43" spans="1:10" ht="17">
      <c r="A43" s="9">
        <v>42</v>
      </c>
      <c r="B43" s="16" t="s">
        <v>371</v>
      </c>
      <c r="C43" s="1" t="s">
        <v>102</v>
      </c>
      <c r="D43" s="9" t="s">
        <v>32</v>
      </c>
      <c r="E43" s="8" t="s">
        <v>174</v>
      </c>
      <c r="F43" s="1" t="s">
        <v>232</v>
      </c>
      <c r="I43" s="4" t="s">
        <v>135</v>
      </c>
      <c r="J43" s="1" t="s">
        <v>183</v>
      </c>
    </row>
    <row r="44" spans="1:10" ht="17">
      <c r="A44" s="9">
        <v>43</v>
      </c>
      <c r="C44" s="1" t="s">
        <v>102</v>
      </c>
      <c r="D44" s="9" t="s">
        <v>33</v>
      </c>
      <c r="E44" s="8" t="s">
        <v>229</v>
      </c>
      <c r="F44" s="1" t="s">
        <v>241</v>
      </c>
      <c r="I44" s="4" t="s">
        <v>136</v>
      </c>
      <c r="J44" s="1" t="s">
        <v>180</v>
      </c>
    </row>
    <row r="45" spans="1:10" ht="17">
      <c r="A45" s="9">
        <v>44</v>
      </c>
      <c r="C45" s="1" t="s">
        <v>102</v>
      </c>
      <c r="D45" s="9" t="s">
        <v>34</v>
      </c>
      <c r="E45" s="8" t="s">
        <v>229</v>
      </c>
      <c r="F45" s="1" t="s">
        <v>241</v>
      </c>
      <c r="I45" s="4" t="s">
        <v>137</v>
      </c>
      <c r="J45" s="1" t="s">
        <v>180</v>
      </c>
    </row>
    <row r="46" spans="1:10" ht="17">
      <c r="A46" s="9">
        <v>45</v>
      </c>
      <c r="C46" s="1" t="s">
        <v>102</v>
      </c>
      <c r="D46" s="9" t="s">
        <v>35</v>
      </c>
      <c r="E46" s="8" t="s">
        <v>229</v>
      </c>
      <c r="F46" s="1" t="s">
        <v>241</v>
      </c>
      <c r="G46" s="1" t="s">
        <v>248</v>
      </c>
      <c r="I46" s="4" t="s">
        <v>138</v>
      </c>
      <c r="J46" s="1" t="s">
        <v>180</v>
      </c>
    </row>
    <row r="47" spans="1:10" ht="17">
      <c r="A47" s="9">
        <v>46</v>
      </c>
      <c r="C47" s="1" t="s">
        <v>102</v>
      </c>
      <c r="D47" s="9" t="s">
        <v>36</v>
      </c>
      <c r="E47" s="8" t="s">
        <v>229</v>
      </c>
      <c r="F47" s="1" t="s">
        <v>241</v>
      </c>
      <c r="G47" s="1" t="s">
        <v>248</v>
      </c>
      <c r="I47" s="4" t="s">
        <v>139</v>
      </c>
      <c r="J47" s="1" t="s">
        <v>180</v>
      </c>
    </row>
    <row r="48" spans="1:10" ht="17">
      <c r="A48" s="9">
        <v>47</v>
      </c>
      <c r="C48" s="1" t="s">
        <v>102</v>
      </c>
      <c r="D48" s="9" t="s">
        <v>37</v>
      </c>
      <c r="E48" s="8" t="s">
        <v>229</v>
      </c>
      <c r="F48" s="1" t="s">
        <v>241</v>
      </c>
      <c r="G48" s="1" t="s">
        <v>248</v>
      </c>
      <c r="I48" s="4" t="s">
        <v>140</v>
      </c>
      <c r="J48" s="1" t="s">
        <v>180</v>
      </c>
    </row>
    <row r="49" spans="1:10" ht="17">
      <c r="A49" s="9">
        <v>48</v>
      </c>
      <c r="C49" s="1" t="s">
        <v>102</v>
      </c>
      <c r="D49" s="9" t="s">
        <v>38</v>
      </c>
      <c r="E49" s="8" t="s">
        <v>229</v>
      </c>
      <c r="F49" s="1" t="s">
        <v>232</v>
      </c>
      <c r="I49" s="4" t="s">
        <v>141</v>
      </c>
      <c r="J49" s="1" t="s">
        <v>180</v>
      </c>
    </row>
    <row r="50" spans="1:10" ht="17">
      <c r="A50" s="9">
        <v>49</v>
      </c>
      <c r="C50" s="1" t="s">
        <v>102</v>
      </c>
      <c r="D50" s="9" t="s">
        <v>39</v>
      </c>
      <c r="E50" s="8" t="s">
        <v>229</v>
      </c>
      <c r="F50" s="1" t="s">
        <v>231</v>
      </c>
      <c r="I50" s="4" t="s">
        <v>142</v>
      </c>
      <c r="J50" s="1" t="s">
        <v>180</v>
      </c>
    </row>
    <row r="51" spans="1:10" ht="17">
      <c r="A51" s="9">
        <v>50</v>
      </c>
      <c r="C51" s="1" t="s">
        <v>102</v>
      </c>
      <c r="D51" s="9" t="s">
        <v>40</v>
      </c>
      <c r="E51" s="8" t="s">
        <v>229</v>
      </c>
      <c r="F51" s="1" t="s">
        <v>241</v>
      </c>
      <c r="G51" s="1" t="s">
        <v>242</v>
      </c>
      <c r="I51" s="4" t="s">
        <v>143</v>
      </c>
      <c r="J51" s="1" t="s">
        <v>180</v>
      </c>
    </row>
    <row r="52" spans="1:10" ht="17">
      <c r="A52" s="9">
        <v>51</v>
      </c>
      <c r="C52" s="1" t="s">
        <v>102</v>
      </c>
      <c r="D52" s="9" t="s">
        <v>41</v>
      </c>
      <c r="E52" s="8" t="s">
        <v>229</v>
      </c>
      <c r="F52" s="1" t="s">
        <v>241</v>
      </c>
      <c r="I52" s="4" t="s">
        <v>144</v>
      </c>
      <c r="J52" s="1" t="s">
        <v>180</v>
      </c>
    </row>
    <row r="53" spans="1:10" ht="17">
      <c r="A53" s="9">
        <v>52</v>
      </c>
      <c r="C53" s="1" t="s">
        <v>102</v>
      </c>
      <c r="D53" s="9" t="s">
        <v>42</v>
      </c>
      <c r="E53" s="8" t="s">
        <v>229</v>
      </c>
      <c r="F53" s="1" t="s">
        <v>241</v>
      </c>
      <c r="I53" s="4" t="s">
        <v>145</v>
      </c>
      <c r="J53" s="1" t="s">
        <v>180</v>
      </c>
    </row>
    <row r="54" spans="1:10" ht="17">
      <c r="A54" s="9">
        <v>53</v>
      </c>
      <c r="C54" s="1" t="s">
        <v>102</v>
      </c>
      <c r="D54" s="9" t="s">
        <v>43</v>
      </c>
      <c r="E54" s="8" t="s">
        <v>229</v>
      </c>
      <c r="F54" s="1" t="s">
        <v>241</v>
      </c>
      <c r="I54" s="4" t="s">
        <v>146</v>
      </c>
      <c r="J54" s="2">
        <v>1.0000000000000001E-5</v>
      </c>
    </row>
    <row r="55" spans="1:10" ht="17">
      <c r="A55" s="9">
        <v>54</v>
      </c>
      <c r="C55" s="1" t="s">
        <v>102</v>
      </c>
      <c r="D55" s="9" t="s">
        <v>44</v>
      </c>
      <c r="E55" s="8" t="s">
        <v>229</v>
      </c>
      <c r="F55" s="1" t="s">
        <v>241</v>
      </c>
      <c r="I55" s="4" t="s">
        <v>147</v>
      </c>
      <c r="J55" s="1" t="s">
        <v>180</v>
      </c>
    </row>
    <row r="56" spans="1:10" ht="17">
      <c r="A56" s="9">
        <v>55</v>
      </c>
      <c r="C56" s="1" t="s">
        <v>102</v>
      </c>
      <c r="D56" s="9" t="s">
        <v>45</v>
      </c>
      <c r="E56" s="8" t="s">
        <v>229</v>
      </c>
      <c r="F56" s="1" t="s">
        <v>241</v>
      </c>
      <c r="I56" s="4" t="s">
        <v>148</v>
      </c>
      <c r="J56" s="1" t="s">
        <v>180</v>
      </c>
    </row>
    <row r="57" spans="1:10" ht="17">
      <c r="A57" s="9">
        <v>56</v>
      </c>
      <c r="C57" s="1" t="s">
        <v>102</v>
      </c>
      <c r="D57" s="9" t="s">
        <v>46</v>
      </c>
      <c r="E57" s="8" t="s">
        <v>229</v>
      </c>
      <c r="F57" s="1" t="s">
        <v>241</v>
      </c>
      <c r="I57" s="4" t="s">
        <v>149</v>
      </c>
      <c r="J57" s="1" t="s">
        <v>180</v>
      </c>
    </row>
    <row r="58" spans="1:10" ht="17">
      <c r="A58" s="9">
        <v>57</v>
      </c>
      <c r="C58" s="1" t="s">
        <v>102</v>
      </c>
      <c r="D58" s="9" t="s">
        <v>47</v>
      </c>
      <c r="E58" s="8" t="s">
        <v>229</v>
      </c>
      <c r="F58" s="1" t="s">
        <v>241</v>
      </c>
      <c r="I58" s="4" t="s">
        <v>150</v>
      </c>
      <c r="J58" s="1" t="s">
        <v>180</v>
      </c>
    </row>
    <row r="59" spans="1:10" ht="17">
      <c r="A59" s="9">
        <v>58</v>
      </c>
      <c r="C59" s="1" t="s">
        <v>102</v>
      </c>
      <c r="D59" s="9" t="s">
        <v>48</v>
      </c>
      <c r="E59" s="8" t="s">
        <v>229</v>
      </c>
      <c r="F59" s="1" t="s">
        <v>241</v>
      </c>
      <c r="I59" s="4" t="s">
        <v>151</v>
      </c>
      <c r="J59" s="1" t="s">
        <v>180</v>
      </c>
    </row>
    <row r="60" spans="1:10" ht="17">
      <c r="A60" s="9">
        <v>59</v>
      </c>
      <c r="C60" s="1" t="s">
        <v>102</v>
      </c>
      <c r="D60" s="9" t="s">
        <v>49</v>
      </c>
      <c r="E60" s="8" t="s">
        <v>229</v>
      </c>
      <c r="F60" s="1" t="s">
        <v>241</v>
      </c>
      <c r="I60" s="4" t="s">
        <v>152</v>
      </c>
      <c r="J60" s="1" t="s">
        <v>180</v>
      </c>
    </row>
    <row r="61" spans="1:10" ht="34">
      <c r="A61" s="9">
        <v>60</v>
      </c>
      <c r="B61" s="16" t="s">
        <v>183</v>
      </c>
      <c r="C61" s="1" t="s">
        <v>102</v>
      </c>
      <c r="D61" s="9" t="s">
        <v>50</v>
      </c>
      <c r="E61" s="8" t="str">
        <f>"(if ["&amp;A62&amp;"] is empty and ["&amp;A63&amp;"] is empty) yes"</f>
        <v>(if [61] is empty and [62] is empty) yes</v>
      </c>
      <c r="F61" s="1" t="s">
        <v>231</v>
      </c>
      <c r="I61" s="4" t="s">
        <v>153</v>
      </c>
      <c r="J61" s="6" t="s">
        <v>175</v>
      </c>
    </row>
    <row r="62" spans="1:10" ht="34">
      <c r="A62" s="9">
        <v>61</v>
      </c>
      <c r="B62" s="16" t="s">
        <v>183</v>
      </c>
      <c r="C62" s="1" t="s">
        <v>102</v>
      </c>
      <c r="D62" s="9" t="s">
        <v>178</v>
      </c>
      <c r="E62" s="8" t="str">
        <f>"(if ["&amp;A61&amp;"] is empty and ["&amp;A63&amp;"] is empty) yes"</f>
        <v>(if [60] is empty and [62] is empty) yes</v>
      </c>
      <c r="F62" s="1" t="s">
        <v>231</v>
      </c>
      <c r="I62" s="4" t="s">
        <v>179</v>
      </c>
      <c r="J62" s="6" t="s">
        <v>180</v>
      </c>
    </row>
    <row r="63" spans="1:10" ht="34">
      <c r="A63" s="9">
        <v>62</v>
      </c>
      <c r="B63" s="16" t="s">
        <v>183</v>
      </c>
      <c r="C63" s="1" t="s">
        <v>102</v>
      </c>
      <c r="D63" s="9" t="s">
        <v>181</v>
      </c>
      <c r="E63" s="8" t="str">
        <f>"(if ["&amp;A61&amp;"] is empty and ["&amp;A62&amp;"] is empty) yes"</f>
        <v>(if [60] is empty and [61] is empty) yes</v>
      </c>
      <c r="F63" s="1" t="s">
        <v>241</v>
      </c>
      <c r="G63" s="7" t="s">
        <v>243</v>
      </c>
      <c r="I63" s="4" t="s">
        <v>182</v>
      </c>
      <c r="J63" s="6">
        <v>0</v>
      </c>
    </row>
    <row r="64" spans="1:10" ht="17">
      <c r="A64" s="9">
        <v>63</v>
      </c>
      <c r="B64" s="16" t="s">
        <v>183</v>
      </c>
      <c r="C64" s="1" t="s">
        <v>183</v>
      </c>
      <c r="D64" s="9" t="s">
        <v>183</v>
      </c>
      <c r="E64" s="8" t="s">
        <v>183</v>
      </c>
      <c r="F64" s="1" t="s">
        <v>183</v>
      </c>
      <c r="I64" s="4" t="s">
        <v>177</v>
      </c>
      <c r="J64" s="6" t="b">
        <v>0</v>
      </c>
    </row>
    <row r="65" spans="1:10" ht="17">
      <c r="A65" s="9">
        <v>64</v>
      </c>
      <c r="C65" s="1" t="s">
        <v>102</v>
      </c>
      <c r="D65" s="9" t="s">
        <v>225</v>
      </c>
      <c r="E65" s="8" t="s">
        <v>174</v>
      </c>
      <c r="F65" s="1" t="s">
        <v>249</v>
      </c>
      <c r="I65" s="4" t="s">
        <v>154</v>
      </c>
      <c r="J65" s="1" t="s">
        <v>183</v>
      </c>
    </row>
    <row r="66" spans="1:10" ht="17">
      <c r="A66" s="9">
        <v>65</v>
      </c>
      <c r="B66" s="16" t="s">
        <v>183</v>
      </c>
      <c r="C66" s="1" t="s">
        <v>102</v>
      </c>
      <c r="D66" s="9" t="s">
        <v>172</v>
      </c>
      <c r="E66" s="8" t="s">
        <v>229</v>
      </c>
      <c r="F66" s="1" t="s">
        <v>241</v>
      </c>
      <c r="G66" s="1" t="s">
        <v>244</v>
      </c>
      <c r="I66" s="4" t="s">
        <v>173</v>
      </c>
      <c r="J66" s="1" t="s">
        <v>176</v>
      </c>
    </row>
    <row r="67" spans="1:10" ht="17">
      <c r="A67" s="9">
        <v>66</v>
      </c>
      <c r="B67" s="16" t="s">
        <v>183</v>
      </c>
      <c r="C67" s="1" t="s">
        <v>102</v>
      </c>
      <c r="D67" s="9" t="s">
        <v>194</v>
      </c>
      <c r="E67" s="8" t="s">
        <v>229</v>
      </c>
      <c r="F67" s="1" t="s">
        <v>234</v>
      </c>
      <c r="I67" s="4" t="s">
        <v>155</v>
      </c>
      <c r="J67" s="1" t="b">
        <v>0</v>
      </c>
    </row>
    <row r="68" spans="1:10" ht="17">
      <c r="A68" s="9">
        <v>67</v>
      </c>
      <c r="B68" s="16" t="s">
        <v>183</v>
      </c>
      <c r="C68" s="1" t="s">
        <v>102</v>
      </c>
      <c r="D68" s="9" t="s">
        <v>195</v>
      </c>
      <c r="E68" s="8" t="str">
        <f>"(if "&amp;A67&amp;" is True) yes"</f>
        <v>(if 66 is True) yes</v>
      </c>
      <c r="F68" s="1" t="s">
        <v>235</v>
      </c>
      <c r="I68" s="4" t="s">
        <v>156</v>
      </c>
      <c r="J68" s="1" t="s">
        <v>180</v>
      </c>
    </row>
    <row r="69" spans="1:10" ht="17">
      <c r="A69" s="9">
        <v>68</v>
      </c>
      <c r="B69" s="16" t="s">
        <v>183</v>
      </c>
      <c r="C69" s="1" t="s">
        <v>102</v>
      </c>
      <c r="D69" s="9" t="s">
        <v>51</v>
      </c>
      <c r="E69" s="8" t="s">
        <v>174</v>
      </c>
      <c r="F69" s="1" t="s">
        <v>235</v>
      </c>
      <c r="I69" s="4" t="s">
        <v>157</v>
      </c>
      <c r="J69" s="1" t="s">
        <v>183</v>
      </c>
    </row>
    <row r="70" spans="1:10" ht="17">
      <c r="A70" s="9">
        <v>69</v>
      </c>
      <c r="C70" s="1" t="s">
        <v>183</v>
      </c>
      <c r="E70" s="8" t="s">
        <v>183</v>
      </c>
      <c r="F70" s="1" t="s">
        <v>441</v>
      </c>
      <c r="I70" s="4" t="s">
        <v>442</v>
      </c>
      <c r="J70" s="1" t="s">
        <v>239</v>
      </c>
    </row>
    <row r="71" spans="1:10" ht="17">
      <c r="A71" s="9">
        <v>70</v>
      </c>
      <c r="B71" s="16" t="s">
        <v>183</v>
      </c>
      <c r="C71" s="1" t="s">
        <v>102</v>
      </c>
      <c r="D71" s="9" t="s">
        <v>52</v>
      </c>
      <c r="E71" s="8" t="s">
        <v>174</v>
      </c>
      <c r="F71" s="1" t="s">
        <v>235</v>
      </c>
      <c r="I71" s="4" t="s">
        <v>158</v>
      </c>
      <c r="J71" s="1" t="s">
        <v>183</v>
      </c>
    </row>
    <row r="72" spans="1:10" ht="17">
      <c r="A72" s="9">
        <v>71</v>
      </c>
      <c r="B72" s="16" t="s">
        <v>183</v>
      </c>
      <c r="C72" s="1" t="s">
        <v>102</v>
      </c>
      <c r="D72" s="9" t="s">
        <v>53</v>
      </c>
      <c r="E72" s="8" t="s">
        <v>174</v>
      </c>
      <c r="F72" s="1" t="s">
        <v>241</v>
      </c>
      <c r="G72" s="1" t="s">
        <v>245</v>
      </c>
      <c r="I72" s="4" t="s">
        <v>159</v>
      </c>
      <c r="J72" s="1" t="s">
        <v>183</v>
      </c>
    </row>
    <row r="73" spans="1:10" ht="17">
      <c r="A73" s="9">
        <v>72</v>
      </c>
      <c r="B73" s="16" t="s">
        <v>183</v>
      </c>
      <c r="C73" s="1" t="s">
        <v>102</v>
      </c>
      <c r="D73" s="9" t="s">
        <v>54</v>
      </c>
      <c r="E73" s="8" t="s">
        <v>174</v>
      </c>
      <c r="F73" s="1" t="s">
        <v>241</v>
      </c>
      <c r="G73" s="1" t="s">
        <v>246</v>
      </c>
      <c r="I73" s="4" t="s">
        <v>160</v>
      </c>
      <c r="J73" s="1" t="s">
        <v>183</v>
      </c>
    </row>
    <row r="74" spans="1:10" ht="17">
      <c r="A74" s="9">
        <v>73</v>
      </c>
      <c r="B74" s="16" t="s">
        <v>183</v>
      </c>
      <c r="C74" s="1" t="s">
        <v>102</v>
      </c>
      <c r="D74" s="9" t="s">
        <v>55</v>
      </c>
      <c r="E74" s="8" t="s">
        <v>174</v>
      </c>
      <c r="F74" s="1" t="s">
        <v>241</v>
      </c>
      <c r="G74" s="1" t="s">
        <v>247</v>
      </c>
      <c r="I74" s="4" t="s">
        <v>161</v>
      </c>
      <c r="J74" s="1" t="s">
        <v>183</v>
      </c>
    </row>
    <row r="75" spans="1:10" ht="17">
      <c r="A75" s="9">
        <v>74</v>
      </c>
      <c r="B75" s="16" t="s">
        <v>372</v>
      </c>
      <c r="C75" s="1" t="s">
        <v>102</v>
      </c>
      <c r="D75" s="9" t="s">
        <v>56</v>
      </c>
      <c r="E75" s="8" t="s">
        <v>174</v>
      </c>
      <c r="F75" s="1" t="s">
        <v>235</v>
      </c>
      <c r="I75" s="4" t="s">
        <v>162</v>
      </c>
      <c r="J75" s="1" t="s">
        <v>183</v>
      </c>
    </row>
    <row r="76" spans="1:10" ht="17">
      <c r="A76" s="9">
        <v>75</v>
      </c>
      <c r="B76" s="16" t="s">
        <v>373</v>
      </c>
      <c r="C76" s="1" t="s">
        <v>102</v>
      </c>
      <c r="D76" s="9" t="s">
        <v>57</v>
      </c>
      <c r="E76" s="8" t="s">
        <v>174</v>
      </c>
      <c r="F76" s="1" t="s">
        <v>251</v>
      </c>
      <c r="I76" s="4" t="s">
        <v>163</v>
      </c>
      <c r="J76" s="1" t="s">
        <v>183</v>
      </c>
    </row>
    <row r="77" spans="1:10" ht="17">
      <c r="A77" s="9">
        <v>76</v>
      </c>
      <c r="B77" s="16" t="s">
        <v>183</v>
      </c>
      <c r="C77" s="1" t="s">
        <v>102</v>
      </c>
      <c r="D77" s="9" t="s">
        <v>58</v>
      </c>
      <c r="E77" s="8" t="s">
        <v>229</v>
      </c>
      <c r="F77" s="1" t="s">
        <v>234</v>
      </c>
      <c r="I77" s="4" t="s">
        <v>164</v>
      </c>
      <c r="J77" s="1" t="b">
        <v>0</v>
      </c>
    </row>
    <row r="78" spans="1:10" ht="17">
      <c r="A78" s="9">
        <v>77</v>
      </c>
      <c r="B78" s="16" t="s">
        <v>183</v>
      </c>
      <c r="C78" s="1" t="s">
        <v>102</v>
      </c>
      <c r="D78" s="9" t="s">
        <v>59</v>
      </c>
      <c r="E78" s="8" t="s">
        <v>229</v>
      </c>
      <c r="F78" s="1" t="s">
        <v>234</v>
      </c>
      <c r="I78" s="4" t="s">
        <v>165</v>
      </c>
      <c r="J78" s="1" t="b">
        <v>0</v>
      </c>
    </row>
    <row r="79" spans="1:10" ht="34">
      <c r="A79" s="9">
        <v>78</v>
      </c>
      <c r="C79" s="1" t="s">
        <v>102</v>
      </c>
      <c r="D79" s="9" t="s">
        <v>60</v>
      </c>
      <c r="E79" s="8" t="str">
        <f>"(if ["&amp;A16&amp;"] is eco2n_v2) yes"</f>
        <v>(if [15] is eco2n_v2) yes</v>
      </c>
      <c r="F79" s="1" t="s">
        <v>250</v>
      </c>
      <c r="I79" s="4" t="s">
        <v>166</v>
      </c>
      <c r="J79" s="1" t="s">
        <v>183</v>
      </c>
    </row>
    <row r="80" spans="1:10" ht="34">
      <c r="A80" s="9">
        <v>79</v>
      </c>
      <c r="C80" s="1" t="s">
        <v>102</v>
      </c>
      <c r="D80" s="9" t="s">
        <v>61</v>
      </c>
      <c r="E80" s="8" t="str">
        <f>"(if ["&amp;A17&amp;"] is eco2n_v2) yes"</f>
        <v>(if [16] is eco2n_v2) yes</v>
      </c>
      <c r="F80" s="1" t="s">
        <v>250</v>
      </c>
      <c r="I80" s="4" t="s">
        <v>167</v>
      </c>
      <c r="J80" s="1" t="s">
        <v>183</v>
      </c>
    </row>
    <row r="81" spans="1:10" ht="17">
      <c r="A81" s="9">
        <v>80</v>
      </c>
      <c r="B81" s="16" t="s">
        <v>374</v>
      </c>
      <c r="C81" s="1" t="s">
        <v>102</v>
      </c>
      <c r="D81" s="9" t="s">
        <v>62</v>
      </c>
      <c r="E81" s="8" t="s">
        <v>229</v>
      </c>
      <c r="F81" s="1" t="s">
        <v>232</v>
      </c>
      <c r="I81" s="4" t="s">
        <v>168</v>
      </c>
      <c r="J81" s="1" t="s">
        <v>180</v>
      </c>
    </row>
    <row r="82" spans="1:10" ht="17">
      <c r="A82" s="9">
        <v>81</v>
      </c>
      <c r="B82" s="16" t="s">
        <v>374</v>
      </c>
      <c r="C82" s="1" t="s">
        <v>102</v>
      </c>
      <c r="D82" s="9" t="s">
        <v>63</v>
      </c>
      <c r="E82" s="8" t="str">
        <f>"(if ["&amp;A$81&amp;"] &gt; 0) yes"</f>
        <v>(if [80] &gt; 0) yes</v>
      </c>
      <c r="F82" s="1" t="s">
        <v>232</v>
      </c>
      <c r="I82" s="4" t="s">
        <v>169</v>
      </c>
      <c r="J82" s="1" t="s">
        <v>180</v>
      </c>
    </row>
    <row r="83" spans="1:10" ht="17">
      <c r="A83" s="9">
        <v>82</v>
      </c>
      <c r="B83" s="16" t="s">
        <v>374</v>
      </c>
      <c r="C83" s="1" t="s">
        <v>102</v>
      </c>
      <c r="D83" s="9" t="s">
        <v>64</v>
      </c>
      <c r="E83" s="8" t="str">
        <f>"(if ["&amp;A$81&amp;"] &gt; 0) yes"</f>
        <v>(if [80] &gt; 0) yes</v>
      </c>
      <c r="F83" s="1" t="s">
        <v>241</v>
      </c>
      <c r="G83" s="1" t="s">
        <v>248</v>
      </c>
      <c r="I83" s="4" t="s">
        <v>170</v>
      </c>
      <c r="J83" s="1" t="s">
        <v>180</v>
      </c>
    </row>
    <row r="84" spans="1:10" ht="17">
      <c r="A84" s="9">
        <v>83</v>
      </c>
      <c r="B84" s="16" t="s">
        <v>374</v>
      </c>
      <c r="C84" s="1" t="s">
        <v>102</v>
      </c>
      <c r="D84" s="9" t="s">
        <v>65</v>
      </c>
      <c r="E84" s="8" t="str">
        <f>"(if ["&amp;A$81&amp;"] &gt; 0) yes"</f>
        <v>(if [80] &gt; 0) yes</v>
      </c>
      <c r="F84" s="1" t="s">
        <v>241</v>
      </c>
      <c r="G84" s="1" t="s">
        <v>248</v>
      </c>
      <c r="I84" s="4" t="s">
        <v>171</v>
      </c>
      <c r="J84" s="1" t="s">
        <v>180</v>
      </c>
    </row>
    <row r="85" spans="1:10" ht="17">
      <c r="A85" s="9">
        <v>84</v>
      </c>
      <c r="B85" s="16" t="s">
        <v>374</v>
      </c>
      <c r="C85" s="1" t="s">
        <v>102</v>
      </c>
      <c r="D85" s="9" t="s">
        <v>66</v>
      </c>
      <c r="E85" s="8" t="str">
        <f>"(if ["&amp;A$81&amp;"] &gt; 0) yes"</f>
        <v>(if [80] &gt; 0) yes</v>
      </c>
      <c r="F85" s="1" t="s">
        <v>249</v>
      </c>
      <c r="G85" s="1" t="s">
        <v>248</v>
      </c>
      <c r="I85" s="4" t="s">
        <v>184</v>
      </c>
      <c r="J85" s="1" t="s">
        <v>180</v>
      </c>
    </row>
    <row r="86" spans="1:10" ht="17">
      <c r="A86" s="9">
        <v>85</v>
      </c>
      <c r="B86" s="16" t="s">
        <v>183</v>
      </c>
      <c r="C86" s="1" t="s">
        <v>183</v>
      </c>
      <c r="D86" s="9" t="s">
        <v>183</v>
      </c>
      <c r="E86" s="8" t="s">
        <v>183</v>
      </c>
      <c r="F86" s="1" t="s">
        <v>183</v>
      </c>
      <c r="I86" s="4" t="s">
        <v>185</v>
      </c>
      <c r="J86" s="1" t="b">
        <v>0</v>
      </c>
    </row>
    <row r="87" spans="1:10" ht="17">
      <c r="A87" s="9">
        <v>86</v>
      </c>
      <c r="B87" s="16" t="s">
        <v>183</v>
      </c>
      <c r="C87" s="1" t="s">
        <v>102</v>
      </c>
      <c r="D87" s="9" t="s">
        <v>186</v>
      </c>
      <c r="E87" s="8" t="s">
        <v>229</v>
      </c>
      <c r="F87" s="1" t="s">
        <v>234</v>
      </c>
      <c r="I87" s="4" t="s">
        <v>187</v>
      </c>
      <c r="J87" s="1" t="b">
        <v>0</v>
      </c>
    </row>
    <row r="88" spans="1:10" ht="17">
      <c r="A88" s="9">
        <v>87</v>
      </c>
      <c r="B88" s="16" t="s">
        <v>183</v>
      </c>
      <c r="C88" s="1" t="s">
        <v>102</v>
      </c>
      <c r="D88" s="9" t="s">
        <v>190</v>
      </c>
      <c r="E88" s="8" t="str">
        <f>"(if ["&amp;A$87&amp;"] is True) yes"</f>
        <v>(if [86] is True) yes</v>
      </c>
      <c r="F88" s="1" t="s">
        <v>241</v>
      </c>
      <c r="G88" s="1" t="s">
        <v>245</v>
      </c>
      <c r="I88" s="4" t="s">
        <v>191</v>
      </c>
      <c r="J88" s="1" t="s">
        <v>180</v>
      </c>
    </row>
    <row r="89" spans="1:10" ht="17">
      <c r="A89" s="9">
        <v>88</v>
      </c>
      <c r="B89" s="16" t="s">
        <v>183</v>
      </c>
      <c r="C89" s="1" t="s">
        <v>102</v>
      </c>
      <c r="D89" s="9" t="s">
        <v>188</v>
      </c>
      <c r="E89" s="8" t="str">
        <f>"(if ["&amp;A$87&amp;"] is True) yes"</f>
        <v>(if [86] is True) yes</v>
      </c>
      <c r="F89" s="1" t="s">
        <v>249</v>
      </c>
      <c r="G89" s="1" t="s">
        <v>244</v>
      </c>
      <c r="I89" s="4" t="s">
        <v>189</v>
      </c>
      <c r="J89" s="1" t="s">
        <v>180</v>
      </c>
    </row>
    <row r="90" spans="1:10" ht="17">
      <c r="A90" s="9">
        <v>89</v>
      </c>
      <c r="B90" s="16" t="s">
        <v>183</v>
      </c>
      <c r="C90" s="1" t="s">
        <v>102</v>
      </c>
      <c r="D90" s="9" t="s">
        <v>236</v>
      </c>
      <c r="E90" s="8" t="s">
        <v>229</v>
      </c>
      <c r="F90" s="1" t="s">
        <v>234</v>
      </c>
      <c r="I90" s="4" t="s">
        <v>237</v>
      </c>
      <c r="J90" s="1" t="b">
        <v>0</v>
      </c>
    </row>
    <row r="91" spans="1:10" ht="17">
      <c r="A91" s="9">
        <v>90</v>
      </c>
      <c r="B91" s="16" t="s">
        <v>183</v>
      </c>
      <c r="C91" s="1" t="s">
        <v>102</v>
      </c>
      <c r="D91" s="15" t="s">
        <v>366</v>
      </c>
      <c r="E91" s="8" t="s">
        <v>229</v>
      </c>
      <c r="F91" s="1" t="s">
        <v>235</v>
      </c>
      <c r="H91" s="8" t="s">
        <v>267</v>
      </c>
      <c r="I91" s="4" t="s">
        <v>238</v>
      </c>
      <c r="J91" s="1" t="s">
        <v>239</v>
      </c>
    </row>
    <row r="92" spans="1:10" ht="17">
      <c r="A92" s="9">
        <v>91</v>
      </c>
      <c r="B92" s="16" t="s">
        <v>183</v>
      </c>
      <c r="C92" s="1" t="s">
        <v>183</v>
      </c>
      <c r="D92" s="9" t="s">
        <v>183</v>
      </c>
      <c r="E92" s="8" t="s">
        <v>183</v>
      </c>
      <c r="F92" s="1" t="s">
        <v>183</v>
      </c>
      <c r="I92" s="4" t="s">
        <v>106</v>
      </c>
    </row>
    <row r="93" spans="1:10" ht="17">
      <c r="A93" s="9">
        <v>92</v>
      </c>
      <c r="B93" s="16" t="s">
        <v>183</v>
      </c>
      <c r="C93" s="1" t="str">
        <f>"(an element of ["&amp;A$68&amp;"])"</f>
        <v>(an element of [67])</v>
      </c>
      <c r="D93" s="9" t="s">
        <v>183</v>
      </c>
      <c r="E93" s="8" t="s">
        <v>183</v>
      </c>
      <c r="F93" s="1" t="s">
        <v>183</v>
      </c>
      <c r="I93" s="4" t="s">
        <v>263</v>
      </c>
      <c r="J93" s="1" t="s">
        <v>196</v>
      </c>
    </row>
    <row r="94" spans="1:10" ht="17">
      <c r="A94" s="9">
        <v>93</v>
      </c>
      <c r="B94" s="16" t="s">
        <v>183</v>
      </c>
      <c r="C94" s="1" t="str">
        <f t="shared" ref="C94:C96" si="0">"(an element of ["&amp;A$68&amp;"])"</f>
        <v>(an element of [67])</v>
      </c>
      <c r="D94" s="9" t="s">
        <v>197</v>
      </c>
      <c r="E94" s="8" t="str">
        <f>"(if ["&amp;A$67&amp;"] is True) yes"</f>
        <v>(if [66] is True) yes</v>
      </c>
      <c r="F94" s="1" t="s">
        <v>249</v>
      </c>
      <c r="I94" s="4" t="s">
        <v>264</v>
      </c>
      <c r="J94" s="1" t="s">
        <v>183</v>
      </c>
    </row>
    <row r="95" spans="1:10" ht="17">
      <c r="A95" s="9">
        <v>94</v>
      </c>
      <c r="B95" s="16" t="s">
        <v>183</v>
      </c>
      <c r="C95" s="1" t="str">
        <f t="shared" si="0"/>
        <v>(an element of [67])</v>
      </c>
      <c r="D95" s="9" t="s">
        <v>198</v>
      </c>
      <c r="E95" s="8" t="str">
        <f>"(if ["&amp;A$67&amp;"] is True) yes"</f>
        <v>(if [66] is True) yes</v>
      </c>
      <c r="F95" s="1" t="s">
        <v>231</v>
      </c>
      <c r="H95" s="8" t="s">
        <v>253</v>
      </c>
      <c r="I95" s="4" t="s">
        <v>265</v>
      </c>
      <c r="J95" s="1" t="s">
        <v>183</v>
      </c>
    </row>
    <row r="96" spans="1:10" ht="17">
      <c r="A96" s="9">
        <v>95</v>
      </c>
      <c r="B96" s="16" t="s">
        <v>183</v>
      </c>
      <c r="C96" s="1" t="str">
        <f t="shared" si="0"/>
        <v>(an element of [67])</v>
      </c>
      <c r="D96" s="9" t="s">
        <v>199</v>
      </c>
      <c r="E96" s="8" t="str">
        <f>"(if ["&amp;A$67&amp;"] is True) yes"</f>
        <v>(if [66] is True) yes</v>
      </c>
      <c r="F96" s="1" t="s">
        <v>235</v>
      </c>
      <c r="I96" s="4" t="s">
        <v>266</v>
      </c>
      <c r="J96" s="1" t="s">
        <v>183</v>
      </c>
    </row>
    <row r="97" spans="1:10" ht="17">
      <c r="A97" s="9">
        <v>96</v>
      </c>
      <c r="C97" s="1" t="s">
        <v>183</v>
      </c>
      <c r="E97" s="8" t="s">
        <v>183</v>
      </c>
      <c r="F97" s="1" t="s">
        <v>231</v>
      </c>
      <c r="H97" s="8" t="str">
        <f>"=(an element of ["&amp;A$69&amp;"])"</f>
        <v>=(an element of [68])</v>
      </c>
      <c r="I97" s="4" t="s">
        <v>418</v>
      </c>
      <c r="J97" s="1" t="s">
        <v>183</v>
      </c>
    </row>
    <row r="98" spans="1:10" ht="17">
      <c r="A98" s="9">
        <v>97</v>
      </c>
      <c r="C98" s="1" t="str">
        <f>"(an element of ["&amp;A$69&amp;"])"</f>
        <v>(an element of [68])</v>
      </c>
      <c r="D98" s="9" t="s">
        <v>294</v>
      </c>
      <c r="E98" s="8" t="s">
        <v>174</v>
      </c>
      <c r="F98" s="1" t="s">
        <v>231</v>
      </c>
      <c r="I98" s="4" t="s">
        <v>419</v>
      </c>
      <c r="J98" s="1" t="s">
        <v>183</v>
      </c>
    </row>
    <row r="99" spans="1:10" ht="17">
      <c r="A99" s="9">
        <v>98</v>
      </c>
      <c r="C99" s="1" t="str">
        <f t="shared" ref="C99:C117" si="1">"(an element of ["&amp;A$69&amp;"])"</f>
        <v>(an element of [68])</v>
      </c>
      <c r="D99" s="9" t="s">
        <v>68</v>
      </c>
      <c r="E99" s="8" t="s">
        <v>174</v>
      </c>
      <c r="F99" s="1" t="s">
        <v>232</v>
      </c>
      <c r="I99" s="4" t="s">
        <v>420</v>
      </c>
      <c r="J99" s="1" t="s">
        <v>183</v>
      </c>
    </row>
    <row r="100" spans="1:10" ht="17">
      <c r="A100" s="9">
        <v>99</v>
      </c>
      <c r="C100" s="1" t="str">
        <f t="shared" si="1"/>
        <v>(an element of [68])</v>
      </c>
      <c r="D100" s="9" t="s">
        <v>69</v>
      </c>
      <c r="E100" s="8" t="s">
        <v>174</v>
      </c>
      <c r="F100" s="1" t="s">
        <v>241</v>
      </c>
      <c r="I100" s="4" t="s">
        <v>421</v>
      </c>
      <c r="J100" s="1" t="s">
        <v>183</v>
      </c>
    </row>
    <row r="101" spans="1:10" ht="17">
      <c r="A101" s="9">
        <v>100</v>
      </c>
      <c r="C101" s="1" t="str">
        <f t="shared" si="1"/>
        <v>(an element of [68])</v>
      </c>
      <c r="D101" s="9" t="s">
        <v>70</v>
      </c>
      <c r="E101" s="8" t="s">
        <v>174</v>
      </c>
      <c r="F101" s="1" t="s">
        <v>241</v>
      </c>
      <c r="I101" s="4" t="s">
        <v>422</v>
      </c>
      <c r="J101" s="1" t="s">
        <v>183</v>
      </c>
    </row>
    <row r="102" spans="1:10" ht="17">
      <c r="A102" s="9">
        <v>101</v>
      </c>
      <c r="C102" s="1" t="str">
        <f t="shared" si="1"/>
        <v>(an element of [68])</v>
      </c>
      <c r="D102" s="9" t="s">
        <v>413</v>
      </c>
      <c r="E102" s="8" t="s">
        <v>174</v>
      </c>
      <c r="F102" s="1" t="s">
        <v>241</v>
      </c>
      <c r="I102" s="4" t="s">
        <v>423</v>
      </c>
      <c r="J102" s="1" t="s">
        <v>183</v>
      </c>
    </row>
    <row r="103" spans="1:10" ht="17">
      <c r="A103" s="9">
        <v>102</v>
      </c>
      <c r="C103" s="1" t="str">
        <f t="shared" si="1"/>
        <v>(an element of [68])</v>
      </c>
      <c r="D103" s="9" t="s">
        <v>414</v>
      </c>
      <c r="E103" s="8" t="s">
        <v>174</v>
      </c>
      <c r="F103" s="1" t="s">
        <v>241</v>
      </c>
      <c r="I103" s="4" t="s">
        <v>424</v>
      </c>
      <c r="J103" s="1" t="s">
        <v>183</v>
      </c>
    </row>
    <row r="104" spans="1:10" ht="17">
      <c r="A104" s="9">
        <v>103</v>
      </c>
      <c r="C104" s="1" t="str">
        <f t="shared" si="1"/>
        <v>(an element of [68])</v>
      </c>
      <c r="D104" s="9" t="s">
        <v>415</v>
      </c>
      <c r="E104" s="8" t="s">
        <v>174</v>
      </c>
      <c r="F104" s="1" t="s">
        <v>241</v>
      </c>
      <c r="I104" s="4" t="s">
        <v>425</v>
      </c>
      <c r="J104" s="1" t="s">
        <v>183</v>
      </c>
    </row>
    <row r="105" spans="1:10" ht="17">
      <c r="A105" s="9">
        <v>104</v>
      </c>
      <c r="C105" s="1" t="str">
        <f t="shared" si="1"/>
        <v>(an element of [68])</v>
      </c>
      <c r="D105" s="9" t="s">
        <v>72</v>
      </c>
      <c r="E105" s="8" t="s">
        <v>174</v>
      </c>
      <c r="F105" s="1" t="s">
        <v>241</v>
      </c>
      <c r="I105" s="4" t="s">
        <v>426</v>
      </c>
      <c r="J105" s="1" t="s">
        <v>183</v>
      </c>
    </row>
    <row r="106" spans="1:10" ht="17">
      <c r="A106" s="9">
        <v>105</v>
      </c>
      <c r="C106" s="1" t="str">
        <f t="shared" si="1"/>
        <v>(an element of [68])</v>
      </c>
      <c r="D106" s="9" t="s">
        <v>73</v>
      </c>
      <c r="E106" s="8" t="s">
        <v>174</v>
      </c>
      <c r="F106" s="1" t="s">
        <v>241</v>
      </c>
      <c r="I106" s="4" t="s">
        <v>427</v>
      </c>
      <c r="J106" s="1" t="s">
        <v>183</v>
      </c>
    </row>
    <row r="107" spans="1:10" ht="17">
      <c r="A107" s="9">
        <v>106</v>
      </c>
      <c r="C107" s="1" t="str">
        <f t="shared" si="1"/>
        <v>(an element of [68])</v>
      </c>
      <c r="D107" s="9" t="s">
        <v>416</v>
      </c>
      <c r="E107" s="8" t="s">
        <v>174</v>
      </c>
      <c r="F107" s="1" t="s">
        <v>235</v>
      </c>
      <c r="I107" s="4" t="s">
        <v>183</v>
      </c>
      <c r="J107" s="1" t="s">
        <v>183</v>
      </c>
    </row>
    <row r="108" spans="1:10" ht="17">
      <c r="A108" s="9">
        <v>107</v>
      </c>
      <c r="C108" s="1" t="s">
        <v>183</v>
      </c>
      <c r="D108" s="1"/>
      <c r="E108" s="8" t="s">
        <v>183</v>
      </c>
      <c r="F108" s="1" t="s">
        <v>440</v>
      </c>
      <c r="I108" s="4" t="s">
        <v>428</v>
      </c>
      <c r="J108" s="1" t="s">
        <v>239</v>
      </c>
    </row>
    <row r="109" spans="1:10" ht="17">
      <c r="A109" s="9">
        <v>108</v>
      </c>
      <c r="C109" s="1" t="str">
        <f t="shared" si="1"/>
        <v>(an element of [68])</v>
      </c>
      <c r="D109" s="9" t="s">
        <v>417</v>
      </c>
      <c r="E109" s="8" t="s">
        <v>229</v>
      </c>
      <c r="F109" s="1" t="s">
        <v>235</v>
      </c>
      <c r="I109" s="4" t="s">
        <v>429</v>
      </c>
      <c r="J109" s="1" t="s">
        <v>239</v>
      </c>
    </row>
    <row r="110" spans="1:10" ht="17">
      <c r="A110" s="9">
        <v>109</v>
      </c>
      <c r="C110" s="1" t="str">
        <f t="shared" si="1"/>
        <v>(an element of [68])</v>
      </c>
      <c r="D110" s="9" t="s">
        <v>75</v>
      </c>
      <c r="E110" s="8" t="str">
        <f>"(if ["&amp;A$99&amp;"] &gt;2) yes"</f>
        <v>(if [98] &gt;2) yes</v>
      </c>
      <c r="F110" s="1" t="s">
        <v>232</v>
      </c>
      <c r="I110" s="4" t="s">
        <v>430</v>
      </c>
    </row>
    <row r="111" spans="1:10" ht="17">
      <c r="A111" s="9">
        <v>110</v>
      </c>
      <c r="C111" s="1" t="str">
        <f t="shared" si="1"/>
        <v>(an element of [68])</v>
      </c>
      <c r="D111" s="9" t="s">
        <v>76</v>
      </c>
      <c r="E111" s="8" t="str">
        <f>"(if ["&amp;A$99&amp;"] &gt;2) yes"</f>
        <v>(if [98] &gt;2) yes</v>
      </c>
      <c r="F111" s="1" t="s">
        <v>249</v>
      </c>
      <c r="I111" s="4" t="s">
        <v>431</v>
      </c>
    </row>
    <row r="112" spans="1:10" ht="17">
      <c r="A112" s="9">
        <v>111</v>
      </c>
      <c r="C112" s="1" t="str">
        <f t="shared" si="1"/>
        <v>(an element of [68])</v>
      </c>
      <c r="D112" s="9" t="s">
        <v>77</v>
      </c>
      <c r="E112" s="8" t="str">
        <f>"(if ["&amp;A$99&amp;"] &gt;2) yes"</f>
        <v>(if [98] &gt;2) yes</v>
      </c>
      <c r="F112" s="1" t="s">
        <v>232</v>
      </c>
      <c r="I112" s="4" t="s">
        <v>432</v>
      </c>
    </row>
    <row r="113" spans="1:10" ht="17">
      <c r="A113" s="9">
        <v>112</v>
      </c>
      <c r="C113" s="1" t="str">
        <f t="shared" si="1"/>
        <v>(an element of [68])</v>
      </c>
      <c r="D113" s="9" t="s">
        <v>78</v>
      </c>
      <c r="E113" s="8" t="str">
        <f>"(if ["&amp;A$99&amp;"] &gt;2) yes"</f>
        <v>(if [98] &gt;2) yes</v>
      </c>
      <c r="F113" s="1" t="s">
        <v>249</v>
      </c>
      <c r="I113" s="4" t="s">
        <v>433</v>
      </c>
    </row>
    <row r="114" spans="1:10" ht="17">
      <c r="A114" s="9">
        <v>113</v>
      </c>
      <c r="C114" s="1" t="s">
        <v>183</v>
      </c>
      <c r="E114" s="8" t="s">
        <v>183</v>
      </c>
      <c r="F114" s="1" t="s">
        <v>443</v>
      </c>
      <c r="I114" s="4" t="s">
        <v>434</v>
      </c>
    </row>
    <row r="115" spans="1:10" ht="17">
      <c r="A115" s="9">
        <v>114</v>
      </c>
      <c r="C115" s="1" t="str">
        <f t="shared" si="1"/>
        <v>(an element of [68])</v>
      </c>
      <c r="D115" s="9" t="s">
        <v>437</v>
      </c>
      <c r="E115" s="8" t="s">
        <v>229</v>
      </c>
      <c r="F115" s="1" t="s">
        <v>231</v>
      </c>
      <c r="I115" s="4" t="s">
        <v>436</v>
      </c>
      <c r="J115" s="1" t="s">
        <v>176</v>
      </c>
    </row>
    <row r="116" spans="1:10" ht="17">
      <c r="A116" s="9">
        <v>115</v>
      </c>
      <c r="C116" s="1" t="str">
        <f t="shared" si="1"/>
        <v>(an element of [68])</v>
      </c>
      <c r="D116" s="9" t="s">
        <v>438</v>
      </c>
      <c r="E116" s="8" t="s">
        <v>229</v>
      </c>
      <c r="F116" s="1" t="s">
        <v>231</v>
      </c>
      <c r="I116" s="4" t="s">
        <v>435</v>
      </c>
      <c r="J116" s="1" t="s">
        <v>176</v>
      </c>
    </row>
    <row r="117" spans="1:10" ht="17">
      <c r="A117" s="9">
        <v>116</v>
      </c>
      <c r="C117" s="1" t="str">
        <f t="shared" si="1"/>
        <v>(an element of [68])</v>
      </c>
      <c r="D117" s="9" t="s">
        <v>439</v>
      </c>
      <c r="E117" s="8" t="s">
        <v>229</v>
      </c>
      <c r="F117" s="1" t="s">
        <v>231</v>
      </c>
      <c r="I117" s="4" t="s">
        <v>450</v>
      </c>
      <c r="J117" s="1" t="b">
        <v>1</v>
      </c>
    </row>
    <row r="118" spans="1:10" ht="17">
      <c r="A118" s="9">
        <v>117</v>
      </c>
      <c r="C118" s="1" t="str">
        <f t="shared" ref="C118:C123" si="2">"(an element of ["&amp;A$107&amp;"])"</f>
        <v>(an element of [106])</v>
      </c>
      <c r="D118" s="9" t="s">
        <v>444</v>
      </c>
      <c r="E118" s="8" t="s">
        <v>174</v>
      </c>
      <c r="F118" s="1" t="s">
        <v>241</v>
      </c>
      <c r="G118" s="1" t="s">
        <v>244</v>
      </c>
      <c r="I118" s="4" t="s">
        <v>451</v>
      </c>
    </row>
    <row r="119" spans="1:10" ht="17">
      <c r="A119" s="9">
        <v>118</v>
      </c>
      <c r="C119" s="1" t="str">
        <f t="shared" si="2"/>
        <v>(an element of [106])</v>
      </c>
      <c r="D119" s="9" t="s">
        <v>445</v>
      </c>
      <c r="E119" s="8" t="s">
        <v>174</v>
      </c>
      <c r="F119" s="1" t="s">
        <v>241</v>
      </c>
      <c r="G119" s="1" t="s">
        <v>244</v>
      </c>
      <c r="I119" s="4" t="s">
        <v>452</v>
      </c>
    </row>
    <row r="120" spans="1:10" ht="17">
      <c r="A120" s="9">
        <v>119</v>
      </c>
      <c r="C120" s="1" t="str">
        <f t="shared" si="2"/>
        <v>(an element of [106])</v>
      </c>
      <c r="D120" s="9" t="s">
        <v>446</v>
      </c>
      <c r="E120" s="8" t="s">
        <v>174</v>
      </c>
      <c r="F120" s="1" t="s">
        <v>241</v>
      </c>
      <c r="G120" s="1" t="s">
        <v>244</v>
      </c>
      <c r="I120" s="4" t="s">
        <v>453</v>
      </c>
    </row>
    <row r="121" spans="1:10" ht="17">
      <c r="A121" s="9">
        <v>120</v>
      </c>
      <c r="C121" s="1" t="str">
        <f t="shared" si="2"/>
        <v>(an element of [106])</v>
      </c>
      <c r="D121" s="9" t="s">
        <v>447</v>
      </c>
      <c r="E121" s="8" t="s">
        <v>174</v>
      </c>
      <c r="F121" s="1" t="s">
        <v>241</v>
      </c>
      <c r="G121" s="1" t="s">
        <v>244</v>
      </c>
      <c r="I121" s="4" t="s">
        <v>454</v>
      </c>
    </row>
    <row r="122" spans="1:10" ht="17">
      <c r="A122" s="9">
        <v>121</v>
      </c>
      <c r="C122" s="1" t="str">
        <f t="shared" si="2"/>
        <v>(an element of [106])</v>
      </c>
      <c r="D122" s="9" t="s">
        <v>448</v>
      </c>
      <c r="E122" s="8" t="s">
        <v>174</v>
      </c>
      <c r="F122" s="1" t="s">
        <v>241</v>
      </c>
      <c r="G122" s="1" t="s">
        <v>244</v>
      </c>
      <c r="I122" s="4" t="s">
        <v>455</v>
      </c>
    </row>
    <row r="123" spans="1:10" ht="17">
      <c r="A123" s="9">
        <v>122</v>
      </c>
      <c r="C123" s="1" t="str">
        <f t="shared" si="2"/>
        <v>(an element of [106])</v>
      </c>
      <c r="D123" s="9" t="s">
        <v>449</v>
      </c>
      <c r="E123" s="8" t="s">
        <v>174</v>
      </c>
      <c r="F123" s="1" t="s">
        <v>241</v>
      </c>
      <c r="G123" s="1" t="s">
        <v>244</v>
      </c>
      <c r="I123" s="4" t="s">
        <v>456</v>
      </c>
    </row>
    <row r="124" spans="1:10">
      <c r="A124" s="9">
        <v>123</v>
      </c>
      <c r="B124" s="16" t="s">
        <v>183</v>
      </c>
      <c r="I124" s="4" t="s">
        <v>274</v>
      </c>
      <c r="J124" s="1" t="s">
        <v>183</v>
      </c>
    </row>
    <row r="125" spans="1:10" ht="34">
      <c r="A125" s="9">
        <v>124</v>
      </c>
      <c r="B125" s="16" t="s">
        <v>183</v>
      </c>
      <c r="C125" s="1" t="str">
        <f>"(an element of ["&amp;A$91&amp;"])"</f>
        <v>(an element of [90])</v>
      </c>
      <c r="D125" s="9" t="s">
        <v>79</v>
      </c>
      <c r="E125" s="8" t="str">
        <f t="shared" ref="E125:E131" si="3">"(if len(["&amp;A$91&amp;"]) &gt; 0) yes"</f>
        <v>(if len([90]) &gt; 0) yes</v>
      </c>
      <c r="F125" s="1" t="s">
        <v>231</v>
      </c>
      <c r="H125" s="8" t="s">
        <v>272</v>
      </c>
      <c r="I125" s="4" t="s">
        <v>275</v>
      </c>
      <c r="J125" s="1" t="s">
        <v>276</v>
      </c>
    </row>
    <row r="126" spans="1:10" ht="34">
      <c r="A126" s="9">
        <v>125</v>
      </c>
      <c r="B126" s="16" t="s">
        <v>183</v>
      </c>
      <c r="C126" s="1" t="str">
        <f>"(an element of ["&amp;A$91&amp;"])"</f>
        <v>(an element of [90])</v>
      </c>
      <c r="D126" s="9" t="s">
        <v>367</v>
      </c>
      <c r="E126" s="8" t="str">
        <f t="shared" si="3"/>
        <v>(if len([90]) &gt; 0) yes</v>
      </c>
      <c r="F126" s="1" t="s">
        <v>235</v>
      </c>
    </row>
    <row r="127" spans="1:10" ht="34">
      <c r="A127" s="9">
        <v>126</v>
      </c>
      <c r="B127" s="16" t="s">
        <v>183</v>
      </c>
      <c r="C127" s="1" t="str">
        <f t="shared" ref="C127:C131" si="4">"(an element of ["&amp;A$91&amp;"])"</f>
        <v>(an element of [90])</v>
      </c>
      <c r="D127" s="9" t="s">
        <v>268</v>
      </c>
      <c r="E127" s="8" t="str">
        <f t="shared" si="3"/>
        <v>(if len([90]) &gt; 0) yes</v>
      </c>
      <c r="F127" s="1" t="s">
        <v>273</v>
      </c>
      <c r="G127" s="1" t="s">
        <v>255</v>
      </c>
      <c r="H127" s="8" t="s">
        <v>267</v>
      </c>
      <c r="I127" s="4" t="s">
        <v>308</v>
      </c>
    </row>
    <row r="128" spans="1:10" ht="34">
      <c r="A128" s="9">
        <v>127</v>
      </c>
      <c r="B128" s="16" t="s">
        <v>183</v>
      </c>
      <c r="C128" s="1" t="str">
        <f t="shared" si="4"/>
        <v>(an element of [90])</v>
      </c>
      <c r="D128" s="9" t="s">
        <v>269</v>
      </c>
      <c r="E128" s="8" t="str">
        <f t="shared" si="3"/>
        <v>(if len([90]) &gt; 0) yes</v>
      </c>
      <c r="F128" s="1" t="s">
        <v>249</v>
      </c>
      <c r="G128" s="1" t="s">
        <v>244</v>
      </c>
      <c r="H128" s="8" t="s">
        <v>267</v>
      </c>
      <c r="I128" s="4" t="s">
        <v>309</v>
      </c>
    </row>
    <row r="129" spans="1:10" ht="34">
      <c r="A129" s="9">
        <v>128</v>
      </c>
      <c r="B129" s="16" t="s">
        <v>183</v>
      </c>
      <c r="C129" s="1" t="str">
        <f t="shared" si="4"/>
        <v>(an element of [90])</v>
      </c>
      <c r="D129" s="9" t="s">
        <v>270</v>
      </c>
      <c r="E129" s="8" t="str">
        <f t="shared" si="3"/>
        <v>(if len([90]) &gt; 0) yes</v>
      </c>
      <c r="F129" s="1" t="s">
        <v>241</v>
      </c>
      <c r="G129" s="1" t="s">
        <v>247</v>
      </c>
      <c r="H129" s="8" t="s">
        <v>267</v>
      </c>
      <c r="I129" s="4" t="s">
        <v>310</v>
      </c>
    </row>
    <row r="130" spans="1:10" ht="34">
      <c r="A130" s="9">
        <v>129</v>
      </c>
      <c r="B130" s="16" t="s">
        <v>183</v>
      </c>
      <c r="C130" s="1" t="str">
        <f t="shared" si="4"/>
        <v>(an element of [90])</v>
      </c>
      <c r="D130" s="9" t="s">
        <v>368</v>
      </c>
      <c r="E130" s="8" t="str">
        <f t="shared" si="3"/>
        <v>(if len([90]) &gt; 0) yes</v>
      </c>
      <c r="F130" s="1" t="s">
        <v>231</v>
      </c>
      <c r="H130" s="8" t="s">
        <v>267</v>
      </c>
      <c r="I130" s="4" t="s">
        <v>311</v>
      </c>
    </row>
    <row r="131" spans="1:10" ht="34">
      <c r="A131" s="9">
        <v>130</v>
      </c>
      <c r="B131" s="16" t="s">
        <v>183</v>
      </c>
      <c r="C131" s="1" t="str">
        <f t="shared" si="4"/>
        <v>(an element of [90])</v>
      </c>
      <c r="D131" s="9" t="s">
        <v>271</v>
      </c>
      <c r="E131" s="8" t="str">
        <f t="shared" si="3"/>
        <v>(if len([90]) &gt; 0) yes</v>
      </c>
      <c r="F131" s="1" t="s">
        <v>241</v>
      </c>
      <c r="G131" s="1" t="s">
        <v>255</v>
      </c>
      <c r="H131" s="8" t="s">
        <v>267</v>
      </c>
      <c r="I131" s="4" t="s">
        <v>312</v>
      </c>
    </row>
    <row r="132" spans="1:10" ht="17">
      <c r="A132" s="9">
        <v>131</v>
      </c>
      <c r="B132" s="16" t="s">
        <v>183</v>
      </c>
      <c r="C132" s="1" t="s">
        <v>183</v>
      </c>
      <c r="D132" s="9" t="s">
        <v>183</v>
      </c>
      <c r="E132" s="8" t="s">
        <v>183</v>
      </c>
      <c r="F132" s="1" t="s">
        <v>183</v>
      </c>
      <c r="G132" s="1" t="s">
        <v>183</v>
      </c>
      <c r="H132" s="8" t="s">
        <v>183</v>
      </c>
      <c r="I132" s="4" t="s">
        <v>376</v>
      </c>
      <c r="J132" s="1" t="s">
        <v>313</v>
      </c>
    </row>
    <row r="133" spans="1:10" ht="17">
      <c r="A133" s="9">
        <v>132</v>
      </c>
      <c r="B133" s="16" t="s">
        <v>375</v>
      </c>
      <c r="C133" s="1" t="str">
        <f>"(an element of ["&amp;A$71&amp;"])"</f>
        <v>(an element of [70])</v>
      </c>
      <c r="D133" s="9" t="s">
        <v>294</v>
      </c>
      <c r="E133" s="8" t="s">
        <v>174</v>
      </c>
      <c r="F133" s="1" t="s">
        <v>231</v>
      </c>
      <c r="I133" s="4" t="s">
        <v>377</v>
      </c>
    </row>
    <row r="134" spans="1:10" ht="17">
      <c r="A134" s="9">
        <v>133</v>
      </c>
      <c r="B134" s="16" t="s">
        <v>375</v>
      </c>
      <c r="C134" s="1" t="str">
        <f t="shared" ref="C134:C147" si="5">"(an element of ["&amp;A$71&amp;"])"</f>
        <v>(an element of [70])</v>
      </c>
      <c r="D134" s="9" t="s">
        <v>295</v>
      </c>
      <c r="E134" s="8" t="s">
        <v>174</v>
      </c>
      <c r="F134" s="1" t="s">
        <v>235</v>
      </c>
      <c r="I134" s="4" t="s">
        <v>378</v>
      </c>
    </row>
    <row r="135" spans="1:10" ht="17">
      <c r="A135" s="9">
        <v>134</v>
      </c>
      <c r="B135" s="16" t="s">
        <v>375</v>
      </c>
      <c r="C135" s="1" t="str">
        <f t="shared" si="5"/>
        <v>(an element of [70])</v>
      </c>
      <c r="D135" s="9" t="s">
        <v>296</v>
      </c>
      <c r="E135" s="8" t="s">
        <v>174</v>
      </c>
      <c r="F135" s="1" t="s">
        <v>231</v>
      </c>
      <c r="I135" s="4" t="s">
        <v>379</v>
      </c>
    </row>
    <row r="136" spans="1:10" ht="17">
      <c r="A136" s="9">
        <v>135</v>
      </c>
      <c r="B136" s="16" t="s">
        <v>375</v>
      </c>
      <c r="C136" s="1" t="str">
        <f t="shared" si="5"/>
        <v>(an element of [70])</v>
      </c>
      <c r="D136" s="9" t="s">
        <v>297</v>
      </c>
      <c r="E136" s="8" t="s">
        <v>174</v>
      </c>
      <c r="F136" s="1" t="s">
        <v>315</v>
      </c>
      <c r="G136" s="1" t="s">
        <v>317</v>
      </c>
      <c r="I136" s="4" t="s">
        <v>380</v>
      </c>
    </row>
    <row r="137" spans="1:10" ht="17">
      <c r="A137" s="9">
        <v>136</v>
      </c>
      <c r="C137" s="1" t="s">
        <v>183</v>
      </c>
      <c r="D137" s="9" t="s">
        <v>183</v>
      </c>
      <c r="E137" s="8" t="s">
        <v>183</v>
      </c>
      <c r="F137" s="1" t="s">
        <v>183</v>
      </c>
      <c r="G137" s="1" t="s">
        <v>183</v>
      </c>
      <c r="H137" s="8" t="s">
        <v>183</v>
      </c>
      <c r="I137" s="4" t="s">
        <v>381</v>
      </c>
    </row>
    <row r="138" spans="1:10" ht="17">
      <c r="A138" s="9">
        <v>137</v>
      </c>
      <c r="C138" s="1" t="str">
        <f t="shared" si="5"/>
        <v>(an element of [70])</v>
      </c>
      <c r="D138" s="9" t="s">
        <v>298</v>
      </c>
      <c r="E138" s="8" t="s">
        <v>229</v>
      </c>
      <c r="F138" s="8" t="s">
        <v>241</v>
      </c>
      <c r="G138" s="1" t="s">
        <v>247</v>
      </c>
      <c r="H138" s="8" t="s">
        <v>314</v>
      </c>
      <c r="I138" s="4" t="s">
        <v>382</v>
      </c>
    </row>
    <row r="139" spans="1:10" ht="17">
      <c r="A139" s="9">
        <v>138</v>
      </c>
      <c r="C139" s="1" t="str">
        <f t="shared" si="5"/>
        <v>(an element of [70])</v>
      </c>
      <c r="D139" s="9" t="s">
        <v>299</v>
      </c>
      <c r="E139" s="8" t="s">
        <v>229</v>
      </c>
      <c r="F139" s="1" t="s">
        <v>234</v>
      </c>
      <c r="I139" s="4" t="s">
        <v>383</v>
      </c>
      <c r="J139" s="1" t="b">
        <v>1</v>
      </c>
    </row>
    <row r="140" spans="1:10" ht="34">
      <c r="A140" s="9">
        <v>139</v>
      </c>
      <c r="C140" s="1" t="str">
        <f t="shared" si="5"/>
        <v>(an element of [70])</v>
      </c>
      <c r="D140" s="9" t="s">
        <v>300</v>
      </c>
      <c r="E140" s="8" t="str">
        <f>"(if ["&amp;A$139&amp;"] is True) yes"</f>
        <v>(if [138] is True) yes</v>
      </c>
      <c r="F140" s="1" t="s">
        <v>249</v>
      </c>
      <c r="G140" s="1" t="s">
        <v>255</v>
      </c>
      <c r="I140" s="4" t="s">
        <v>384</v>
      </c>
    </row>
    <row r="141" spans="1:10" ht="34">
      <c r="A141" s="9">
        <v>140</v>
      </c>
      <c r="C141" s="1" t="str">
        <f t="shared" si="5"/>
        <v>(an element of [70])</v>
      </c>
      <c r="D141" s="9" t="s">
        <v>301</v>
      </c>
      <c r="E141" s="8" t="str">
        <f t="shared" ref="E141:E142" si="6">"(if ["&amp;A$139&amp;"] is True) yes"</f>
        <v>(if [138] is True) yes</v>
      </c>
      <c r="F141" s="1" t="s">
        <v>241</v>
      </c>
      <c r="G141" s="1" t="s">
        <v>318</v>
      </c>
      <c r="I141" s="4" t="s">
        <v>385</v>
      </c>
    </row>
    <row r="142" spans="1:10" ht="34">
      <c r="A142" s="9">
        <v>141</v>
      </c>
      <c r="C142" s="1" t="str">
        <f t="shared" si="5"/>
        <v>(an element of [70])</v>
      </c>
      <c r="D142" s="9" t="s">
        <v>302</v>
      </c>
      <c r="E142" s="8" t="str">
        <f t="shared" si="6"/>
        <v>(if [138] is True) yes</v>
      </c>
      <c r="F142" s="1" t="s">
        <v>316</v>
      </c>
      <c r="G142" s="1" t="s">
        <v>244</v>
      </c>
      <c r="I142" s="4" t="s">
        <v>386</v>
      </c>
    </row>
    <row r="143" spans="1:10" ht="17">
      <c r="A143" s="9">
        <v>142</v>
      </c>
      <c r="C143" s="1" t="str">
        <f t="shared" si="5"/>
        <v>(an element of [70])</v>
      </c>
      <c r="D143" s="9" t="s">
        <v>303</v>
      </c>
      <c r="E143" s="8" t="s">
        <v>229</v>
      </c>
      <c r="F143" s="1" t="s">
        <v>232</v>
      </c>
      <c r="I143" s="4" t="s">
        <v>387</v>
      </c>
      <c r="J143" s="1">
        <v>0</v>
      </c>
    </row>
    <row r="144" spans="1:10" ht="34">
      <c r="A144" s="9">
        <v>143</v>
      </c>
      <c r="C144" s="1" t="str">
        <f t="shared" si="5"/>
        <v>(an element of [70])</v>
      </c>
      <c r="D144" s="9" t="s">
        <v>304</v>
      </c>
      <c r="E144" s="8" t="str">
        <f>"(if ["&amp;A$143&amp;"]  &gt; 0 or ["&amp;A$143&amp;"]) yes"</f>
        <v>(if [142]  &gt; 0 or [142]) yes</v>
      </c>
      <c r="F144" s="1" t="s">
        <v>249</v>
      </c>
      <c r="G144" s="1" t="s">
        <v>248</v>
      </c>
      <c r="I144" s="4" t="s">
        <v>388</v>
      </c>
      <c r="J144" s="1" t="s">
        <v>239</v>
      </c>
    </row>
    <row r="145" spans="1:10" ht="17">
      <c r="A145" s="9">
        <v>144</v>
      </c>
      <c r="C145" s="1" t="str">
        <f t="shared" si="5"/>
        <v>(an element of [70])</v>
      </c>
      <c r="D145" s="9" t="s">
        <v>305</v>
      </c>
      <c r="E145" s="8" t="str">
        <f>"(if ["&amp;A$143&amp;"]  &gt; 0) yes"</f>
        <v>(if [142]  &gt; 0) yes</v>
      </c>
      <c r="F145" s="1" t="s">
        <v>249</v>
      </c>
      <c r="I145" s="4" t="s">
        <v>389</v>
      </c>
      <c r="J145" s="1" t="s">
        <v>239</v>
      </c>
    </row>
    <row r="146" spans="1:10" ht="17">
      <c r="A146" s="9">
        <v>145</v>
      </c>
      <c r="C146" s="1" t="str">
        <f t="shared" si="5"/>
        <v>(an element of [70])</v>
      </c>
      <c r="D146" s="9" t="s">
        <v>306</v>
      </c>
      <c r="E146" s="8" t="s">
        <v>229</v>
      </c>
      <c r="F146" s="1" t="s">
        <v>232</v>
      </c>
      <c r="I146" s="4" t="s">
        <v>390</v>
      </c>
      <c r="J146" s="1">
        <v>0</v>
      </c>
    </row>
    <row r="147" spans="1:10" ht="17">
      <c r="A147" s="9">
        <v>146</v>
      </c>
      <c r="C147" s="1" t="str">
        <f t="shared" si="5"/>
        <v>(an element of [70])</v>
      </c>
      <c r="D147" s="9" t="s">
        <v>307</v>
      </c>
      <c r="E147" s="8" t="str">
        <f>"(if ["&amp;A$146&amp;"]  &gt; 0) yes"</f>
        <v>(if [145]  &gt; 0) yes</v>
      </c>
      <c r="F147" s="1" t="s">
        <v>249</v>
      </c>
      <c r="I147" s="4" t="s">
        <v>391</v>
      </c>
      <c r="J147" s="1" t="s">
        <v>239</v>
      </c>
    </row>
    <row r="148" spans="1:10" ht="17">
      <c r="A148" s="9">
        <v>147</v>
      </c>
      <c r="C148" s="1" t="s">
        <v>193</v>
      </c>
      <c r="D148" s="9" t="s">
        <v>67</v>
      </c>
      <c r="E148" s="8" t="s">
        <v>229</v>
      </c>
      <c r="F148" s="1" t="s">
        <v>234</v>
      </c>
      <c r="I148" s="4" t="s">
        <v>201</v>
      </c>
      <c r="J148" s="1" t="b">
        <v>1</v>
      </c>
    </row>
    <row r="149" spans="1:10" ht="17">
      <c r="A149" s="9">
        <v>148</v>
      </c>
      <c r="C149" s="1" t="s">
        <v>193</v>
      </c>
      <c r="D149" s="9" t="s">
        <v>202</v>
      </c>
      <c r="E149" s="8" t="s">
        <v>174</v>
      </c>
      <c r="F149" s="1" t="s">
        <v>249</v>
      </c>
      <c r="I149" s="4" t="s">
        <v>203</v>
      </c>
      <c r="J149" s="1" t="s">
        <v>183</v>
      </c>
    </row>
    <row r="150" spans="1:10" ht="17">
      <c r="A150" s="9">
        <v>149</v>
      </c>
      <c r="C150" s="1" t="s">
        <v>193</v>
      </c>
      <c r="D150" s="9" t="s">
        <v>68</v>
      </c>
      <c r="E150" s="8" t="s">
        <v>211</v>
      </c>
      <c r="F150" s="1" t="s">
        <v>232</v>
      </c>
      <c r="I150" s="4" t="s">
        <v>204</v>
      </c>
      <c r="J150" s="1">
        <v>2</v>
      </c>
    </row>
    <row r="151" spans="1:10" ht="17">
      <c r="A151" s="9">
        <v>150</v>
      </c>
      <c r="C151" s="1" t="s">
        <v>193</v>
      </c>
      <c r="D151" s="9" t="s">
        <v>69</v>
      </c>
      <c r="E151" s="8" t="s">
        <v>229</v>
      </c>
      <c r="F151" s="1" t="s">
        <v>241</v>
      </c>
      <c r="G151" s="1" t="s">
        <v>254</v>
      </c>
      <c r="I151" s="4" t="s">
        <v>204</v>
      </c>
      <c r="J151" s="1">
        <v>2650</v>
      </c>
    </row>
    <row r="152" spans="1:10" ht="17">
      <c r="A152" s="9">
        <v>151</v>
      </c>
      <c r="C152" s="1" t="s">
        <v>193</v>
      </c>
      <c r="D152" s="9" t="s">
        <v>70</v>
      </c>
      <c r="E152" s="8" t="s">
        <v>229</v>
      </c>
      <c r="F152" s="1" t="s">
        <v>241</v>
      </c>
      <c r="I152" s="4" t="s">
        <v>204</v>
      </c>
      <c r="J152" s="1">
        <v>0.99990000000000001</v>
      </c>
    </row>
    <row r="153" spans="1:10" ht="17">
      <c r="A153" s="9">
        <v>152</v>
      </c>
      <c r="C153" s="1" t="s">
        <v>193</v>
      </c>
      <c r="D153" s="9" t="s">
        <v>71</v>
      </c>
      <c r="E153" s="8" t="s">
        <v>229</v>
      </c>
      <c r="F153" s="1" t="s">
        <v>249</v>
      </c>
      <c r="G153" s="1" t="s">
        <v>255</v>
      </c>
      <c r="I153" s="4" t="s">
        <v>204</v>
      </c>
      <c r="J153" s="1" t="s">
        <v>200</v>
      </c>
    </row>
    <row r="154" spans="1:10" ht="17">
      <c r="A154" s="9">
        <v>153</v>
      </c>
      <c r="C154" s="1" t="s">
        <v>193</v>
      </c>
      <c r="D154" s="9" t="s">
        <v>72</v>
      </c>
      <c r="E154" s="8" t="s">
        <v>229</v>
      </c>
      <c r="F154" s="1" t="s">
        <v>241</v>
      </c>
      <c r="G154" s="1" t="s">
        <v>256</v>
      </c>
      <c r="I154" s="4" t="s">
        <v>204</v>
      </c>
      <c r="J154" s="1">
        <v>2.5099999999999998</v>
      </c>
    </row>
    <row r="155" spans="1:10" ht="17">
      <c r="A155" s="9">
        <v>154</v>
      </c>
      <c r="C155" s="1" t="s">
        <v>193</v>
      </c>
      <c r="D155" s="9" t="s">
        <v>73</v>
      </c>
      <c r="E155" s="8" t="s">
        <v>229</v>
      </c>
      <c r="F155" s="1" t="s">
        <v>241</v>
      </c>
      <c r="G155" s="1" t="s">
        <v>257</v>
      </c>
      <c r="I155" s="4" t="s">
        <v>204</v>
      </c>
      <c r="J155" s="2">
        <v>1E+20</v>
      </c>
    </row>
    <row r="156" spans="1:10" ht="17">
      <c r="A156" s="9">
        <v>155</v>
      </c>
      <c r="C156" s="1" t="s">
        <v>193</v>
      </c>
      <c r="D156" s="9" t="s">
        <v>74</v>
      </c>
      <c r="E156" s="8" t="str">
        <f>"(if ["&amp;A$150&amp;"] &gt;= 1) yes"</f>
        <v>(if [149] &gt;= 1) yes</v>
      </c>
      <c r="F156" s="1" t="s">
        <v>241</v>
      </c>
      <c r="I156" s="4" t="s">
        <v>204</v>
      </c>
      <c r="J156" s="1" t="s">
        <v>180</v>
      </c>
    </row>
    <row r="157" spans="1:10" ht="17">
      <c r="A157" s="9">
        <v>156</v>
      </c>
      <c r="C157" s="1" t="s">
        <v>193</v>
      </c>
      <c r="D157" s="9" t="s">
        <v>75</v>
      </c>
      <c r="E157" s="8" t="str">
        <f>"(if ["&amp;A$150&amp;"] &gt;= 1) yes"</f>
        <v>(if [149] &gt;= 1) yes</v>
      </c>
      <c r="F157" s="1" t="s">
        <v>232</v>
      </c>
      <c r="I157" s="4" t="s">
        <v>206</v>
      </c>
      <c r="J157" s="1">
        <v>1</v>
      </c>
    </row>
    <row r="158" spans="1:10" ht="17">
      <c r="A158" s="9">
        <v>157</v>
      </c>
      <c r="C158" s="1" t="s">
        <v>193</v>
      </c>
      <c r="D158" s="9" t="s">
        <v>76</v>
      </c>
      <c r="E158" s="8" t="str">
        <f>"(if ["&amp;A$150&amp;"] &gt;= 1) yes"</f>
        <v>(if [149] &gt;= 1) yes</v>
      </c>
      <c r="F158" s="1" t="s">
        <v>249</v>
      </c>
      <c r="I158" s="4" t="s">
        <v>205</v>
      </c>
      <c r="J158" s="1" t="s">
        <v>209</v>
      </c>
    </row>
    <row r="159" spans="1:10" ht="17">
      <c r="A159" s="9">
        <v>158</v>
      </c>
      <c r="C159" s="1" t="s">
        <v>193</v>
      </c>
      <c r="D159" s="9" t="s">
        <v>77</v>
      </c>
      <c r="E159" s="8" t="str">
        <f>"(if ["&amp;A$150&amp;"] &gt;= 1) yes"</f>
        <v>(if [149] &gt;= 1) yes</v>
      </c>
      <c r="F159" s="1" t="s">
        <v>232</v>
      </c>
      <c r="I159" s="4" t="s">
        <v>207</v>
      </c>
      <c r="J159" s="1">
        <v>1</v>
      </c>
    </row>
    <row r="160" spans="1:10" ht="17">
      <c r="A160" s="9">
        <v>159</v>
      </c>
      <c r="C160" s="1" t="s">
        <v>193</v>
      </c>
      <c r="D160" s="9" t="s">
        <v>78</v>
      </c>
      <c r="E160" s="8" t="str">
        <f>"(if ["&amp;A$150&amp;"] &gt;= 1) yes"</f>
        <v>(if [149] &gt;= 1) yes</v>
      </c>
      <c r="F160" s="1" t="s">
        <v>249</v>
      </c>
      <c r="I160" s="4" t="s">
        <v>208</v>
      </c>
      <c r="J160" s="1" t="s">
        <v>210</v>
      </c>
    </row>
    <row r="161" spans="1:10" ht="17">
      <c r="A161" s="9">
        <v>160</v>
      </c>
      <c r="C161" s="1" t="s">
        <v>212</v>
      </c>
      <c r="D161" s="9" t="s">
        <v>79</v>
      </c>
      <c r="E161" s="8" t="s">
        <v>229</v>
      </c>
      <c r="F161" s="1" t="s">
        <v>231</v>
      </c>
      <c r="H161" s="8" t="s">
        <v>258</v>
      </c>
      <c r="I161" s="4" t="s">
        <v>228</v>
      </c>
      <c r="J161" s="1" t="s">
        <v>259</v>
      </c>
    </row>
    <row r="162" spans="1:10" ht="34">
      <c r="A162" s="9">
        <v>161</v>
      </c>
      <c r="C162" s="1" t="s">
        <v>212</v>
      </c>
      <c r="D162" s="9" t="s">
        <v>80</v>
      </c>
      <c r="E162" s="8" t="str">
        <f>"(if ["&amp;A$161&amp;"] =='REGULAR') yes"</f>
        <v>(if [160] =='REGULAR') yes</v>
      </c>
      <c r="F162" s="1" t="s">
        <v>234</v>
      </c>
      <c r="I162" s="4" t="s">
        <v>393</v>
      </c>
    </row>
    <row r="163" spans="1:10" ht="17">
      <c r="A163" s="9">
        <v>162</v>
      </c>
      <c r="C163" s="1" t="s">
        <v>212</v>
      </c>
      <c r="D163" s="9" t="s">
        <v>81</v>
      </c>
      <c r="E163" s="8" t="s">
        <v>174</v>
      </c>
      <c r="F163" s="1" t="s">
        <v>231</v>
      </c>
      <c r="I163" s="4" t="s">
        <v>392</v>
      </c>
    </row>
    <row r="164" spans="1:10" ht="34">
      <c r="A164" s="9">
        <v>163</v>
      </c>
      <c r="C164" s="1" t="s">
        <v>212</v>
      </c>
      <c r="D164" s="9" t="s">
        <v>466</v>
      </c>
      <c r="E164" s="8" t="str">
        <f>"(if options ["&amp;A$165&amp;"] and ["&amp;A$166&amp;"] exists) yes"</f>
        <v>(if options [164] and [165] exists) yes</v>
      </c>
      <c r="F164" s="1" t="s">
        <v>241</v>
      </c>
      <c r="G164" s="1" t="s">
        <v>244</v>
      </c>
      <c r="H164" s="8" t="s">
        <v>475</v>
      </c>
    </row>
    <row r="165" spans="1:10" ht="34">
      <c r="A165" s="9">
        <v>164</v>
      </c>
      <c r="C165" s="1" t="s">
        <v>212</v>
      </c>
      <c r="D165" s="9" t="s">
        <v>468</v>
      </c>
      <c r="E165" s="8" t="str">
        <f>"(if options ["&amp;A$164&amp;"] and ["&amp;A$166&amp;"] exists) yes"</f>
        <v>(if options [163] and [165] exists) yes</v>
      </c>
      <c r="F165" s="1" t="s">
        <v>241</v>
      </c>
      <c r="G165" s="1" t="s">
        <v>244</v>
      </c>
      <c r="H165" s="8" t="s">
        <v>475</v>
      </c>
    </row>
    <row r="166" spans="1:10" ht="34">
      <c r="A166" s="9">
        <v>165</v>
      </c>
      <c r="C166" s="1" t="s">
        <v>212</v>
      </c>
      <c r="D166" s="9" t="s">
        <v>469</v>
      </c>
      <c r="E166" s="8" t="str">
        <f>"(if options ["&amp;A$164&amp;"] and ["&amp;A$165&amp;"] exists) yes"</f>
        <v>(if options [163] and [164] exists) yes</v>
      </c>
      <c r="F166" s="1" t="s">
        <v>241</v>
      </c>
      <c r="G166" s="1" t="s">
        <v>244</v>
      </c>
      <c r="H166" s="8" t="s">
        <v>475</v>
      </c>
    </row>
    <row r="167" spans="1:10" ht="34">
      <c r="A167" s="9">
        <v>166</v>
      </c>
      <c r="C167" s="1" t="s">
        <v>212</v>
      </c>
      <c r="D167" s="9" t="s">
        <v>470</v>
      </c>
      <c r="E167" s="8" t="str">
        <f>"(if option ["&amp;A$168&amp;"] exists) yes"</f>
        <v>(if option [167] exists) yes</v>
      </c>
      <c r="F167" s="1" t="s">
        <v>249</v>
      </c>
      <c r="G167" s="1" t="s">
        <v>244</v>
      </c>
      <c r="H167" s="8" t="s">
        <v>476</v>
      </c>
    </row>
    <row r="168" spans="1:10" ht="34">
      <c r="A168" s="9">
        <v>167</v>
      </c>
      <c r="C168" s="1" t="s">
        <v>212</v>
      </c>
      <c r="D168" s="9" t="s">
        <v>471</v>
      </c>
      <c r="E168" s="8" t="str">
        <f>"(if option ["&amp;A$167&amp;"] exists) yes"</f>
        <v>(if option [166] exists) yes</v>
      </c>
      <c r="F168" s="1" t="s">
        <v>249</v>
      </c>
      <c r="G168" s="1" t="s">
        <v>244</v>
      </c>
      <c r="H168" s="8" t="s">
        <v>476</v>
      </c>
    </row>
    <row r="169" spans="1:10" ht="17">
      <c r="A169" s="9">
        <v>168</v>
      </c>
      <c r="C169" s="1" t="s">
        <v>183</v>
      </c>
      <c r="E169" s="8" t="s">
        <v>183</v>
      </c>
      <c r="F169" s="1" t="s">
        <v>234</v>
      </c>
      <c r="H169" s="8" t="s">
        <v>479</v>
      </c>
      <c r="I169" s="4" t="s">
        <v>467</v>
      </c>
      <c r="J169" s="1" t="b">
        <v>0</v>
      </c>
    </row>
    <row r="170" spans="1:10" ht="17">
      <c r="A170" s="9">
        <v>169</v>
      </c>
      <c r="C170" s="1" t="s">
        <v>183</v>
      </c>
      <c r="E170" s="8" t="s">
        <v>183</v>
      </c>
      <c r="F170" s="1" t="s">
        <v>234</v>
      </c>
      <c r="H170" s="8" t="s">
        <v>479</v>
      </c>
      <c r="I170" s="4" t="s">
        <v>472</v>
      </c>
      <c r="J170" s="1" t="s">
        <v>183</v>
      </c>
    </row>
    <row r="171" spans="1:10" ht="51">
      <c r="A171" s="9">
        <v>170</v>
      </c>
      <c r="C171" s="1" t="s">
        <v>212</v>
      </c>
      <c r="D171" s="9" t="s">
        <v>82</v>
      </c>
      <c r="E171" s="8" t="str">
        <f>"(if ["&amp;A$161&amp;"] =='REGULAR' and ["&amp;A$162&amp;"] is True) yes"</f>
        <v>(if [160] =='REGULAR' and [161] is True) yes</v>
      </c>
      <c r="F171" s="1" t="s">
        <v>231</v>
      </c>
      <c r="H171" s="8" t="s">
        <v>399</v>
      </c>
      <c r="I171" s="4" t="s">
        <v>183</v>
      </c>
    </row>
    <row r="172" spans="1:10" ht="34">
      <c r="A172" s="9">
        <v>171</v>
      </c>
      <c r="C172" s="1" t="s">
        <v>212</v>
      </c>
      <c r="D172" s="9" t="s">
        <v>83</v>
      </c>
      <c r="E172" s="8" t="str">
        <f>"(if ["&amp;A$161&amp;"] =='REGULAR') yes"</f>
        <v>(if [160] =='REGULAR') yes</v>
      </c>
      <c r="F172" s="1" t="s">
        <v>231</v>
      </c>
      <c r="H172" s="8" t="s">
        <v>400</v>
      </c>
      <c r="I172" s="4" t="s">
        <v>183</v>
      </c>
    </row>
    <row r="173" spans="1:10" ht="51">
      <c r="A173" s="9">
        <v>172</v>
      </c>
      <c r="C173" s="1" t="s">
        <v>212</v>
      </c>
      <c r="D173" s="9" t="s">
        <v>260</v>
      </c>
      <c r="E173" s="8" t="str">
        <f>"(if ["&amp;A$161&amp;"] =='REGULAR' and ["&amp;A$162&amp;"] is False) yes"</f>
        <v>(if [160] =='REGULAR' and [161] is False) yes</v>
      </c>
      <c r="F173" s="1" t="s">
        <v>231</v>
      </c>
      <c r="H173" s="8" t="s">
        <v>401</v>
      </c>
      <c r="I173" s="4" t="s">
        <v>183</v>
      </c>
    </row>
    <row r="174" spans="1:10" ht="51">
      <c r="A174" s="9">
        <v>173</v>
      </c>
      <c r="C174" s="1" t="s">
        <v>212</v>
      </c>
      <c r="D174" s="9" t="s">
        <v>261</v>
      </c>
      <c r="E174" s="8" t="str">
        <f>"(if ["&amp;A$161&amp;"] =='REGULAR' and ["&amp;A$162&amp;"] is False) yes"</f>
        <v>(if [160] =='REGULAR' and [161] is False) yes</v>
      </c>
      <c r="F174" s="1" t="s">
        <v>231</v>
      </c>
      <c r="H174" s="8" t="s">
        <v>402</v>
      </c>
      <c r="I174" s="4" t="s">
        <v>183</v>
      </c>
    </row>
    <row r="175" spans="1:10" ht="17">
      <c r="A175" s="9">
        <v>174</v>
      </c>
      <c r="C175" s="1" t="s">
        <v>212</v>
      </c>
      <c r="D175" s="9" t="s">
        <v>84</v>
      </c>
      <c r="E175" s="8" t="s">
        <v>174</v>
      </c>
      <c r="F175" s="1" t="s">
        <v>232</v>
      </c>
      <c r="I175" s="4" t="s">
        <v>395</v>
      </c>
    </row>
    <row r="176" spans="1:10" ht="51">
      <c r="A176" s="9">
        <v>175</v>
      </c>
      <c r="C176" s="1" t="str">
        <f>"(value of ["&amp;A171&amp;"])"</f>
        <v>(value of [170])</v>
      </c>
      <c r="D176" s="9" t="s">
        <v>262</v>
      </c>
      <c r="E176" s="8" t="str">
        <f>"(if ["&amp;A$161&amp;"] =='REGULAR' and ["&amp;A$162&amp;"] is True) yes"</f>
        <v>(if [160] =='REGULAR' and [161] is True) yes</v>
      </c>
      <c r="F176" s="1" t="s">
        <v>249</v>
      </c>
      <c r="G176" s="1" t="s">
        <v>244</v>
      </c>
      <c r="H176" s="8" t="s">
        <v>399</v>
      </c>
      <c r="I176" s="4" t="s">
        <v>183</v>
      </c>
    </row>
    <row r="177" spans="1:10" ht="34">
      <c r="A177" s="9">
        <v>176</v>
      </c>
      <c r="C177" s="1" t="str">
        <f t="shared" ref="C177:C179" si="7">"(value of ["&amp;A172&amp;"])"</f>
        <v>(value of [171])</v>
      </c>
      <c r="D177" s="9" t="s">
        <v>262</v>
      </c>
      <c r="E177" s="8" t="str">
        <f>"(if ["&amp;A$161&amp;"] =='REGULAR') yes"</f>
        <v>(if [160] =='REGULAR') yes</v>
      </c>
      <c r="F177" s="1" t="s">
        <v>249</v>
      </c>
      <c r="G177" s="1" t="s">
        <v>244</v>
      </c>
      <c r="H177" s="8" t="s">
        <v>400</v>
      </c>
      <c r="I177" s="4" t="s">
        <v>183</v>
      </c>
    </row>
    <row r="178" spans="1:10" ht="51">
      <c r="A178" s="9">
        <v>177</v>
      </c>
      <c r="C178" s="1" t="str">
        <f t="shared" si="7"/>
        <v>(value of [172])</v>
      </c>
      <c r="D178" s="9" t="s">
        <v>262</v>
      </c>
      <c r="E178" s="8" t="str">
        <f>"(if ["&amp;A$161&amp;"] =='REGULAR' and ["&amp;A$162&amp;"] is False) yes"</f>
        <v>(if [160] =='REGULAR' and [161] is False) yes</v>
      </c>
      <c r="F178" s="1" t="s">
        <v>249</v>
      </c>
      <c r="G178" s="1" t="s">
        <v>244</v>
      </c>
      <c r="H178" s="8" t="s">
        <v>401</v>
      </c>
      <c r="I178" s="4" t="s">
        <v>183</v>
      </c>
    </row>
    <row r="179" spans="1:10" ht="51">
      <c r="A179" s="9">
        <v>178</v>
      </c>
      <c r="C179" s="1" t="str">
        <f t="shared" si="7"/>
        <v>(value of [173])</v>
      </c>
      <c r="D179" s="9" t="s">
        <v>262</v>
      </c>
      <c r="E179" s="8" t="str">
        <f>"(if ["&amp;A$161&amp;"] =='REGULAR' and ["&amp;A$162&amp;"] is False) yes"</f>
        <v>(if [160] =='REGULAR' and [161] is False) yes</v>
      </c>
      <c r="F179" s="1" t="s">
        <v>249</v>
      </c>
      <c r="G179" s="1" t="s">
        <v>244</v>
      </c>
      <c r="H179" s="8" t="s">
        <v>402</v>
      </c>
      <c r="I179" s="4" t="s">
        <v>183</v>
      </c>
    </row>
    <row r="180" spans="1:10" ht="34">
      <c r="A180" s="9">
        <v>179</v>
      </c>
      <c r="C180" s="1" t="s">
        <v>183</v>
      </c>
      <c r="E180" s="8" t="s">
        <v>183</v>
      </c>
      <c r="F180" s="1" t="s">
        <v>249</v>
      </c>
      <c r="G180" s="1" t="s">
        <v>244</v>
      </c>
      <c r="H180" s="8" t="str">
        <f>"only assigned if ["&amp;A$161&amp;"] == REGULAR and ["&amp;A$162&amp;"] is False"</f>
        <v>only assigned if [160] == REGULAR and [161] is False</v>
      </c>
      <c r="I180" s="4" t="s">
        <v>396</v>
      </c>
      <c r="J180" s="1" t="s">
        <v>239</v>
      </c>
    </row>
    <row r="181" spans="1:10" ht="34">
      <c r="A181" s="9">
        <v>180</v>
      </c>
      <c r="C181" s="1" t="s">
        <v>183</v>
      </c>
      <c r="E181" s="8" t="s">
        <v>183</v>
      </c>
      <c r="F181" s="1" t="s">
        <v>249</v>
      </c>
      <c r="G181" s="1" t="s">
        <v>244</v>
      </c>
      <c r="H181" s="8" t="str">
        <f>"only assigned if ["&amp;A$161&amp;"] == REGULAR and ["&amp;A$162&amp;"] is False"</f>
        <v>only assigned if [160] == REGULAR and [161] is False</v>
      </c>
      <c r="I181" s="4" t="s">
        <v>397</v>
      </c>
      <c r="J181" s="1" t="s">
        <v>239</v>
      </c>
    </row>
    <row r="182" spans="1:10" ht="17">
      <c r="A182" s="9">
        <v>181</v>
      </c>
      <c r="C182" s="1" t="s">
        <v>183</v>
      </c>
      <c r="E182" s="8" t="s">
        <v>183</v>
      </c>
      <c r="F182" s="1" t="s">
        <v>249</v>
      </c>
      <c r="G182" s="1" t="s">
        <v>244</v>
      </c>
      <c r="H182" s="8" t="str">
        <f>"only assigned if ["&amp;A$161&amp;"] == REGULAR "</f>
        <v xml:space="preserve">only assigned if [160] == REGULAR </v>
      </c>
      <c r="I182" s="4" t="s">
        <v>398</v>
      </c>
      <c r="J182" s="1" t="s">
        <v>239</v>
      </c>
    </row>
    <row r="183" spans="1:10" ht="34">
      <c r="A183" s="9">
        <v>182</v>
      </c>
      <c r="C183" s="1" t="s">
        <v>183</v>
      </c>
      <c r="E183" s="8" t="s">
        <v>183</v>
      </c>
      <c r="F183" s="1" t="s">
        <v>249</v>
      </c>
      <c r="G183" s="1" t="s">
        <v>244</v>
      </c>
      <c r="H183" s="8" t="str">
        <f>"only assigned if ["&amp;A$161&amp;"] == REGULAR and ["&amp;A$162&amp;"] is True"</f>
        <v>only assigned if [160] == REGULAR and [161] is True</v>
      </c>
      <c r="I183" s="4" t="s">
        <v>394</v>
      </c>
      <c r="J183" s="1" t="s">
        <v>239</v>
      </c>
    </row>
    <row r="184" spans="1:10" ht="17">
      <c r="A184" s="9">
        <v>183</v>
      </c>
      <c r="C184" s="1" t="s">
        <v>214</v>
      </c>
      <c r="D184" s="9" t="s">
        <v>213</v>
      </c>
      <c r="E184" s="8" t="s">
        <v>229</v>
      </c>
      <c r="F184" s="1" t="s">
        <v>234</v>
      </c>
      <c r="I184" s="4" t="s">
        <v>277</v>
      </c>
      <c r="J184" s="1" t="b">
        <v>0</v>
      </c>
    </row>
    <row r="185" spans="1:10" ht="34">
      <c r="A185" s="9">
        <v>184</v>
      </c>
      <c r="C185" s="1" t="s">
        <v>221</v>
      </c>
      <c r="D185" s="9" t="s">
        <v>215</v>
      </c>
      <c r="E185" s="8" t="str">
        <f>"(if file ["&amp;A$163&amp;"] does not exists) yes "</f>
        <v xml:space="preserve">(if file [162] does not exists) yes </v>
      </c>
      <c r="F185" s="1" t="s">
        <v>231</v>
      </c>
      <c r="I185" s="4" t="s">
        <v>278</v>
      </c>
      <c r="J185" s="1" t="s">
        <v>183</v>
      </c>
    </row>
    <row r="186" spans="1:10" ht="34">
      <c r="A186" s="9">
        <v>185</v>
      </c>
      <c r="C186" s="1" t="s">
        <v>221</v>
      </c>
      <c r="D186" s="9" t="s">
        <v>216</v>
      </c>
      <c r="E186" s="8" t="str">
        <f t="shared" ref="E186:E190" si="8">"(if file ["&amp;A$163&amp;"] does not exists) yes "</f>
        <v xml:space="preserve">(if file [162] does not exists) yes </v>
      </c>
      <c r="F186" s="1" t="s">
        <v>231</v>
      </c>
      <c r="I186" s="4" t="s">
        <v>279</v>
      </c>
      <c r="J186" s="1" t="s">
        <v>183</v>
      </c>
    </row>
    <row r="187" spans="1:10" ht="34">
      <c r="A187" s="9">
        <v>186</v>
      </c>
      <c r="C187" s="1" t="s">
        <v>221</v>
      </c>
      <c r="D187" s="9" t="s">
        <v>217</v>
      </c>
      <c r="E187" s="8" t="str">
        <f t="shared" si="8"/>
        <v xml:space="preserve">(if file [162] does not exists) yes </v>
      </c>
      <c r="F187" s="1" t="s">
        <v>241</v>
      </c>
      <c r="G187" s="1" t="s">
        <v>244</v>
      </c>
      <c r="I187" s="4" t="s">
        <v>280</v>
      </c>
      <c r="J187" s="1" t="s">
        <v>183</v>
      </c>
    </row>
    <row r="188" spans="1:10" ht="34">
      <c r="A188" s="9">
        <v>187</v>
      </c>
      <c r="C188" s="1" t="s">
        <v>221</v>
      </c>
      <c r="D188" s="9" t="s">
        <v>218</v>
      </c>
      <c r="E188" s="8" t="str">
        <f t="shared" si="8"/>
        <v xml:space="preserve">(if file [162] does not exists) yes </v>
      </c>
      <c r="F188" s="1" t="s">
        <v>249</v>
      </c>
      <c r="G188" s="1" t="s">
        <v>244</v>
      </c>
      <c r="I188" s="4" t="s">
        <v>281</v>
      </c>
      <c r="J188" s="1" t="s">
        <v>183</v>
      </c>
    </row>
    <row r="189" spans="1:10" ht="34">
      <c r="A189" s="9">
        <v>188</v>
      </c>
      <c r="C189" s="1" t="s">
        <v>221</v>
      </c>
      <c r="D189" s="9" t="s">
        <v>219</v>
      </c>
      <c r="E189" s="8" t="str">
        <f t="shared" si="8"/>
        <v xml:space="preserve">(if file [162] does not exists) yes </v>
      </c>
      <c r="F189" s="1" t="s">
        <v>241</v>
      </c>
      <c r="G189" s="1" t="s">
        <v>244</v>
      </c>
      <c r="I189" s="4" t="s">
        <v>282</v>
      </c>
      <c r="J189" s="1" t="s">
        <v>183</v>
      </c>
    </row>
    <row r="190" spans="1:10" ht="34">
      <c r="A190" s="9">
        <v>189</v>
      </c>
      <c r="C190" s="1" t="s">
        <v>221</v>
      </c>
      <c r="D190" s="9" t="s">
        <v>220</v>
      </c>
      <c r="E190" s="8" t="str">
        <f t="shared" si="8"/>
        <v xml:space="preserve">(if file [162] does not exists) yes </v>
      </c>
      <c r="F190" s="1" t="s">
        <v>241</v>
      </c>
      <c r="G190" s="1" t="s">
        <v>244</v>
      </c>
      <c r="I190" s="4" t="s">
        <v>283</v>
      </c>
      <c r="J190" s="1" t="s">
        <v>284</v>
      </c>
    </row>
    <row r="191" spans="1:10" ht="17">
      <c r="A191" s="9">
        <v>190</v>
      </c>
      <c r="C191" s="1" t="s">
        <v>221</v>
      </c>
      <c r="D191" s="9" t="s">
        <v>473</v>
      </c>
      <c r="E191" s="8" t="s">
        <v>229</v>
      </c>
      <c r="F191" s="1" t="s">
        <v>234</v>
      </c>
      <c r="H191" s="8" t="s">
        <v>479</v>
      </c>
      <c r="I191" s="4" t="s">
        <v>474</v>
      </c>
      <c r="J191" s="1" t="b">
        <v>0</v>
      </c>
    </row>
    <row r="192" spans="1:10" ht="17">
      <c r="A192" s="9">
        <v>191</v>
      </c>
      <c r="C192" s="1" t="s">
        <v>223</v>
      </c>
      <c r="D192" s="9" t="s">
        <v>92</v>
      </c>
      <c r="E192" s="8" t="s">
        <v>229</v>
      </c>
      <c r="F192" s="1" t="s">
        <v>232</v>
      </c>
      <c r="I192" s="4" t="s">
        <v>285</v>
      </c>
      <c r="J192" s="1">
        <v>3</v>
      </c>
    </row>
    <row r="193" spans="1:10" ht="17">
      <c r="A193" s="9">
        <v>192</v>
      </c>
      <c r="C193" s="1" t="s">
        <v>223</v>
      </c>
      <c r="D193" s="9" t="s">
        <v>93</v>
      </c>
      <c r="E193" s="8" t="s">
        <v>229</v>
      </c>
      <c r="F193" s="1" t="s">
        <v>231</v>
      </c>
      <c r="I193" s="4" t="s">
        <v>290</v>
      </c>
      <c r="J193" s="1" t="s">
        <v>183</v>
      </c>
    </row>
    <row r="194" spans="1:10" ht="17">
      <c r="A194" s="9">
        <v>193</v>
      </c>
      <c r="C194" s="1" t="s">
        <v>223</v>
      </c>
      <c r="D194" s="9" t="s">
        <v>94</v>
      </c>
      <c r="E194" s="8" t="s">
        <v>229</v>
      </c>
      <c r="F194" s="1" t="s">
        <v>231</v>
      </c>
      <c r="I194" s="4" t="s">
        <v>291</v>
      </c>
      <c r="J194" s="1" t="s">
        <v>183</v>
      </c>
    </row>
    <row r="195" spans="1:10" ht="17">
      <c r="A195" s="9">
        <v>194</v>
      </c>
      <c r="C195" s="1" t="s">
        <v>223</v>
      </c>
      <c r="D195" s="9" t="s">
        <v>95</v>
      </c>
      <c r="E195" s="8" t="s">
        <v>229</v>
      </c>
      <c r="F195" s="1" t="s">
        <v>241</v>
      </c>
      <c r="I195" s="4" t="s">
        <v>292</v>
      </c>
      <c r="J195" s="1">
        <v>0.1</v>
      </c>
    </row>
    <row r="196" spans="1:10" ht="17">
      <c r="A196" s="9">
        <v>195</v>
      </c>
      <c r="C196" s="1" t="s">
        <v>223</v>
      </c>
      <c r="D196" s="9" t="s">
        <v>96</v>
      </c>
      <c r="E196" s="8" t="s">
        <v>229</v>
      </c>
      <c r="F196" s="1" t="s">
        <v>241</v>
      </c>
      <c r="I196" s="4" t="s">
        <v>293</v>
      </c>
      <c r="J196" s="2">
        <v>9.9999999999999995E-7</v>
      </c>
    </row>
    <row r="197" spans="1:10" ht="17">
      <c r="A197" s="9">
        <v>196</v>
      </c>
      <c r="C197" s="1" t="s">
        <v>223</v>
      </c>
      <c r="D197" s="9" t="s">
        <v>97</v>
      </c>
      <c r="E197" s="8" t="s">
        <v>229</v>
      </c>
      <c r="F197" s="1" t="s">
        <v>232</v>
      </c>
      <c r="I197" s="4" t="s">
        <v>286</v>
      </c>
      <c r="J197" s="1">
        <v>8</v>
      </c>
    </row>
    <row r="198" spans="1:10" ht="17">
      <c r="A198" s="9">
        <v>197</v>
      </c>
      <c r="C198" s="1" t="s">
        <v>223</v>
      </c>
      <c r="D198" s="9" t="s">
        <v>98</v>
      </c>
      <c r="E198" s="8" t="s">
        <v>229</v>
      </c>
      <c r="F198" s="1" t="s">
        <v>231</v>
      </c>
      <c r="I198" s="4" t="s">
        <v>287</v>
      </c>
      <c r="J198" s="1" t="s">
        <v>183</v>
      </c>
    </row>
    <row r="199" spans="1:10" ht="17">
      <c r="A199" s="9">
        <v>198</v>
      </c>
      <c r="C199" s="1" t="s">
        <v>223</v>
      </c>
      <c r="D199" s="9" t="s">
        <v>99</v>
      </c>
      <c r="E199" s="8" t="s">
        <v>229</v>
      </c>
      <c r="F199" s="1" t="s">
        <v>231</v>
      </c>
      <c r="I199" s="4" t="s">
        <v>288</v>
      </c>
      <c r="J199" s="1" t="s">
        <v>183</v>
      </c>
    </row>
    <row r="200" spans="1:10" ht="17">
      <c r="A200" s="9">
        <v>199</v>
      </c>
      <c r="C200" s="1" t="s">
        <v>223</v>
      </c>
      <c r="D200" s="9" t="s">
        <v>100</v>
      </c>
      <c r="E200" s="8" t="s">
        <v>229</v>
      </c>
      <c r="F200" s="1" t="s">
        <v>241</v>
      </c>
      <c r="I200" s="4" t="s">
        <v>289</v>
      </c>
      <c r="J200" s="1" t="s">
        <v>183</v>
      </c>
    </row>
    <row r="201" spans="1:10">
      <c r="A201" s="9">
        <v>200</v>
      </c>
      <c r="C201" s="1" t="s">
        <v>224</v>
      </c>
      <c r="D201" s="9" t="s">
        <v>85</v>
      </c>
    </row>
    <row r="202" spans="1:10">
      <c r="A202" s="9">
        <v>201</v>
      </c>
      <c r="C202" s="1" t="s">
        <v>224</v>
      </c>
      <c r="D202" s="9" t="s">
        <v>86</v>
      </c>
    </row>
    <row r="203" spans="1:10">
      <c r="A203" s="9">
        <v>202</v>
      </c>
      <c r="C203" s="1" t="s">
        <v>224</v>
      </c>
      <c r="D203" s="9" t="s">
        <v>87</v>
      </c>
    </row>
    <row r="204" spans="1:10">
      <c r="A204" s="9">
        <v>203</v>
      </c>
      <c r="C204" s="1" t="s">
        <v>224</v>
      </c>
      <c r="D204" s="9" t="s">
        <v>88</v>
      </c>
    </row>
    <row r="205" spans="1:10">
      <c r="A205" s="9">
        <v>204</v>
      </c>
      <c r="C205" s="1" t="s">
        <v>224</v>
      </c>
      <c r="D205" s="9" t="s">
        <v>89</v>
      </c>
    </row>
    <row r="206" spans="1:10">
      <c r="A206" s="9">
        <v>205</v>
      </c>
      <c r="C206" s="1" t="s">
        <v>224</v>
      </c>
      <c r="D206" s="9" t="s">
        <v>90</v>
      </c>
    </row>
    <row r="207" spans="1:10">
      <c r="A207" s="9">
        <v>206</v>
      </c>
      <c r="C207" s="1" t="s">
        <v>224</v>
      </c>
      <c r="D207" s="9" t="s">
        <v>91</v>
      </c>
    </row>
    <row r="208" spans="1:10">
      <c r="A208" s="9">
        <v>207</v>
      </c>
      <c r="C208" s="1" t="s">
        <v>224</v>
      </c>
      <c r="D208" s="9" t="s">
        <v>222</v>
      </c>
    </row>
    <row r="209" spans="1:10" ht="34">
      <c r="A209" s="9">
        <v>208</v>
      </c>
      <c r="C209" s="1" t="s">
        <v>457</v>
      </c>
      <c r="D209" s="9" t="s">
        <v>458</v>
      </c>
      <c r="E209" s="8" t="s">
        <v>461</v>
      </c>
      <c r="H209" s="8" t="s">
        <v>477</v>
      </c>
      <c r="I209" s="4" t="s">
        <v>462</v>
      </c>
      <c r="J209" s="1" t="s">
        <v>183</v>
      </c>
    </row>
    <row r="210" spans="1:10" ht="34">
      <c r="A210" s="9">
        <v>209</v>
      </c>
      <c r="C210" s="1" t="s">
        <v>457</v>
      </c>
      <c r="D210" s="9" t="s">
        <v>459</v>
      </c>
      <c r="E210" s="8" t="s">
        <v>461</v>
      </c>
      <c r="H210" s="8" t="s">
        <v>478</v>
      </c>
      <c r="I210" s="4" t="s">
        <v>463</v>
      </c>
      <c r="J210" s="1" t="s">
        <v>183</v>
      </c>
    </row>
    <row r="211" spans="1:10" ht="17">
      <c r="A211" s="9">
        <v>210</v>
      </c>
      <c r="C211" s="1" t="s">
        <v>457</v>
      </c>
      <c r="D211" s="9" t="s">
        <v>460</v>
      </c>
      <c r="E211" s="8" t="s">
        <v>229</v>
      </c>
      <c r="H211" s="8" t="s">
        <v>478</v>
      </c>
      <c r="I211" s="4" t="s">
        <v>464</v>
      </c>
      <c r="J211" s="1" t="s">
        <v>465</v>
      </c>
    </row>
    <row r="212" spans="1:10">
      <c r="A212" s="9">
        <v>210</v>
      </c>
    </row>
    <row r="213" spans="1:10">
      <c r="A213" s="9">
        <v>211</v>
      </c>
    </row>
    <row r="214" spans="1:10">
      <c r="A214" s="9">
        <v>212</v>
      </c>
    </row>
    <row r="215" spans="1:10">
      <c r="A215" s="9">
        <v>213</v>
      </c>
    </row>
    <row r="216" spans="1:10">
      <c r="A216" s="9">
        <v>214</v>
      </c>
    </row>
    <row r="217" spans="1:10">
      <c r="A217" s="9">
        <v>215</v>
      </c>
    </row>
    <row r="218" spans="1:10">
      <c r="A218" s="9">
        <v>216</v>
      </c>
    </row>
    <row r="219" spans="1:10">
      <c r="A219" s="9">
        <v>217</v>
      </c>
    </row>
    <row r="220" spans="1:10">
      <c r="A220" s="9">
        <v>218</v>
      </c>
    </row>
    <row r="221" spans="1:10">
      <c r="A221" s="9">
        <v>219</v>
      </c>
    </row>
    <row r="222" spans="1:10">
      <c r="A222" s="9">
        <v>220</v>
      </c>
    </row>
    <row r="223" spans="1:10">
      <c r="A223" s="9">
        <v>221</v>
      </c>
    </row>
    <row r="224" spans="1:10">
      <c r="A224" s="9">
        <v>222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1859E-61A0-AC45-9DA4-66AAB463E7B1}">
  <dimension ref="B2:P34"/>
  <sheetViews>
    <sheetView workbookViewId="0">
      <selection activeCell="O6" sqref="O6"/>
    </sheetView>
  </sheetViews>
  <sheetFormatPr baseColWidth="10" defaultRowHeight="20"/>
  <cols>
    <col min="2" max="2" width="18.42578125" bestFit="1" customWidth="1"/>
    <col min="3" max="3" width="26.85546875" bestFit="1" customWidth="1"/>
    <col min="4" max="4" width="13.5703125" bestFit="1" customWidth="1"/>
    <col min="5" max="5" width="24.5703125" bestFit="1" customWidth="1"/>
    <col min="7" max="7" width="14.5703125" bestFit="1" customWidth="1"/>
    <col min="10" max="10" width="20.5703125" bestFit="1" customWidth="1"/>
    <col min="11" max="11" width="13.42578125" bestFit="1" customWidth="1"/>
    <col min="12" max="12" width="23" bestFit="1" customWidth="1"/>
  </cols>
  <sheetData>
    <row r="2" spans="2:16">
      <c r="B2" t="s">
        <v>320</v>
      </c>
      <c r="C2" t="s">
        <v>321</v>
      </c>
      <c r="E2" t="s">
        <v>333</v>
      </c>
      <c r="G2" t="s">
        <v>322</v>
      </c>
      <c r="J2" t="s">
        <v>326</v>
      </c>
      <c r="L2" t="s">
        <v>329</v>
      </c>
      <c r="P2" t="s">
        <v>332</v>
      </c>
    </row>
    <row r="3" spans="2:16">
      <c r="B3" t="s">
        <v>323</v>
      </c>
      <c r="D3" t="s">
        <v>319</v>
      </c>
      <c r="F3" t="s">
        <v>324</v>
      </c>
      <c r="H3" t="s">
        <v>325</v>
      </c>
      <c r="I3" t="s">
        <v>327</v>
      </c>
      <c r="K3" t="s">
        <v>328</v>
      </c>
      <c r="M3" t="s">
        <v>330</v>
      </c>
      <c r="N3" t="s">
        <v>331</v>
      </c>
    </row>
    <row r="5" spans="2:16" ht="40" customHeight="1">
      <c r="B5" s="12" t="s">
        <v>336</v>
      </c>
      <c r="C5" t="s">
        <v>359</v>
      </c>
      <c r="D5" s="14"/>
      <c r="E5" t="s">
        <v>360</v>
      </c>
      <c r="F5" s="14"/>
      <c r="G5" t="s">
        <v>341</v>
      </c>
      <c r="H5" s="14"/>
      <c r="I5" s="14"/>
      <c r="J5" t="s">
        <v>342</v>
      </c>
      <c r="L5" s="13" t="s">
        <v>364</v>
      </c>
    </row>
    <row r="6" spans="2:16" ht="42">
      <c r="B6" s="12" t="s">
        <v>337</v>
      </c>
      <c r="C6" t="s">
        <v>339</v>
      </c>
      <c r="K6" t="s">
        <v>365</v>
      </c>
      <c r="L6" s="13" t="s">
        <v>364</v>
      </c>
      <c r="O6" t="s">
        <v>365</v>
      </c>
    </row>
    <row r="7" spans="2:16">
      <c r="B7" s="12" t="s">
        <v>335</v>
      </c>
      <c r="E7" t="s">
        <v>340</v>
      </c>
      <c r="G7" t="s">
        <v>341</v>
      </c>
      <c r="J7" t="s">
        <v>342</v>
      </c>
    </row>
    <row r="8" spans="2:16">
      <c r="B8" s="12" t="s">
        <v>81</v>
      </c>
      <c r="E8" t="s">
        <v>340</v>
      </c>
      <c r="G8" t="s">
        <v>341</v>
      </c>
      <c r="J8" t="s">
        <v>342</v>
      </c>
      <c r="L8" t="s">
        <v>363</v>
      </c>
    </row>
    <row r="9" spans="2:16">
      <c r="B9" s="12" t="s">
        <v>338</v>
      </c>
      <c r="E9" t="s">
        <v>340</v>
      </c>
      <c r="G9" t="s">
        <v>341</v>
      </c>
      <c r="J9" t="s">
        <v>342</v>
      </c>
    </row>
    <row r="10" spans="2:16">
      <c r="B10" s="12" t="s">
        <v>334</v>
      </c>
      <c r="E10" t="s">
        <v>340</v>
      </c>
      <c r="G10" t="s">
        <v>341</v>
      </c>
      <c r="J10" t="s">
        <v>342</v>
      </c>
    </row>
    <row r="11" spans="2:16">
      <c r="B11" s="12" t="s">
        <v>215</v>
      </c>
      <c r="E11" t="s">
        <v>340</v>
      </c>
      <c r="G11" t="s">
        <v>341</v>
      </c>
      <c r="J11" t="s">
        <v>342</v>
      </c>
    </row>
    <row r="12" spans="2:16">
      <c r="B12" s="12" t="s">
        <v>216</v>
      </c>
      <c r="E12" t="s">
        <v>340</v>
      </c>
      <c r="G12" t="s">
        <v>341</v>
      </c>
      <c r="J12" t="s">
        <v>342</v>
      </c>
    </row>
    <row r="13" spans="2:16">
      <c r="B13" t="s">
        <v>218</v>
      </c>
      <c r="E13" t="s">
        <v>340</v>
      </c>
      <c r="G13" t="s">
        <v>341</v>
      </c>
      <c r="J13" t="s">
        <v>342</v>
      </c>
    </row>
    <row r="14" spans="2:16">
      <c r="B14" t="s">
        <v>219</v>
      </c>
      <c r="E14" t="s">
        <v>340</v>
      </c>
      <c r="G14" t="s">
        <v>341</v>
      </c>
      <c r="J14" t="s">
        <v>342</v>
      </c>
    </row>
    <row r="15" spans="2:16">
      <c r="B15" t="s">
        <v>220</v>
      </c>
      <c r="E15" t="s">
        <v>340</v>
      </c>
      <c r="G15" t="s">
        <v>341</v>
      </c>
      <c r="J15" t="s">
        <v>342</v>
      </c>
    </row>
    <row r="16" spans="2:16">
      <c r="B16" t="s">
        <v>217</v>
      </c>
      <c r="E16" t="s">
        <v>340</v>
      </c>
      <c r="G16" t="s">
        <v>341</v>
      </c>
      <c r="J16" t="s">
        <v>342</v>
      </c>
    </row>
    <row r="17" spans="2:12">
      <c r="B17" t="s">
        <v>343</v>
      </c>
      <c r="J17" t="s">
        <v>358</v>
      </c>
      <c r="L17" t="s">
        <v>363</v>
      </c>
    </row>
    <row r="18" spans="2:12">
      <c r="B18" t="s">
        <v>6</v>
      </c>
      <c r="J18" t="s">
        <v>358</v>
      </c>
      <c r="L18" t="s">
        <v>363</v>
      </c>
    </row>
    <row r="19" spans="2:12">
      <c r="B19" t="s">
        <v>344</v>
      </c>
      <c r="J19" t="s">
        <v>358</v>
      </c>
    </row>
    <row r="20" spans="2:12">
      <c r="B20" t="s">
        <v>345</v>
      </c>
      <c r="J20" t="s">
        <v>358</v>
      </c>
    </row>
    <row r="21" spans="2:12">
      <c r="B21" t="s">
        <v>346</v>
      </c>
      <c r="J21" t="s">
        <v>358</v>
      </c>
    </row>
    <row r="22" spans="2:12">
      <c r="B22" t="s">
        <v>347</v>
      </c>
      <c r="J22" t="s">
        <v>358</v>
      </c>
    </row>
    <row r="23" spans="2:12">
      <c r="B23" t="s">
        <v>348</v>
      </c>
      <c r="J23" t="s">
        <v>358</v>
      </c>
    </row>
    <row r="24" spans="2:12">
      <c r="B24" t="s">
        <v>349</v>
      </c>
      <c r="J24" t="s">
        <v>358</v>
      </c>
    </row>
    <row r="25" spans="2:12">
      <c r="B25" t="s">
        <v>350</v>
      </c>
      <c r="J25" t="s">
        <v>358</v>
      </c>
    </row>
    <row r="26" spans="2:12">
      <c r="B26" t="s">
        <v>351</v>
      </c>
      <c r="J26" t="s">
        <v>358</v>
      </c>
    </row>
    <row r="27" spans="2:12">
      <c r="B27" t="s">
        <v>352</v>
      </c>
      <c r="J27" t="s">
        <v>358</v>
      </c>
    </row>
    <row r="28" spans="2:12">
      <c r="B28" t="s">
        <v>353</v>
      </c>
      <c r="J28" t="s">
        <v>358</v>
      </c>
    </row>
    <row r="29" spans="2:12">
      <c r="B29" t="s">
        <v>354</v>
      </c>
      <c r="J29" t="s">
        <v>358</v>
      </c>
    </row>
    <row r="30" spans="2:12">
      <c r="B30" t="s">
        <v>355</v>
      </c>
      <c r="J30" t="s">
        <v>358</v>
      </c>
    </row>
    <row r="31" spans="2:12">
      <c r="B31" t="s">
        <v>356</v>
      </c>
      <c r="J31" t="s">
        <v>358</v>
      </c>
    </row>
    <row r="32" spans="2:12">
      <c r="B32" t="s">
        <v>357</v>
      </c>
      <c r="J32" t="s">
        <v>358</v>
      </c>
    </row>
    <row r="33" spans="2:12">
      <c r="B33" t="s">
        <v>361</v>
      </c>
      <c r="K33" t="s">
        <v>365</v>
      </c>
      <c r="L33" t="s">
        <v>363</v>
      </c>
    </row>
    <row r="34" spans="2:12">
      <c r="B34" t="s">
        <v>362</v>
      </c>
      <c r="K34" t="s">
        <v>365</v>
      </c>
      <c r="L34" t="s">
        <v>363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ini_readConfig</vt:lpstr>
      <vt:lpstr>GUI 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 Matsunaga</dc:creator>
  <cp:lastModifiedBy>松永　康生</cp:lastModifiedBy>
  <dcterms:created xsi:type="dcterms:W3CDTF">2022-10-19T09:22:28Z</dcterms:created>
  <dcterms:modified xsi:type="dcterms:W3CDTF">2024-01-05T18:01:16Z</dcterms:modified>
</cp:coreProperties>
</file>