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ortlist" sheetId="1" r:id="rId4"/>
    <sheet state="visible" name="P&amp;L-Product Based" sheetId="2" r:id="rId5"/>
    <sheet state="visible" name="P&amp;L-SaSS" sheetId="3" r:id="rId6"/>
    <sheet state="visible" name="KPIs" sheetId="4" r:id="rId7"/>
    <sheet state="visible" name="P&amp;L-Product Based Phase 1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1">
      <text>
        <t xml:space="preserve">@waqar.harris@gmail.com These are viable expenses that will be different
	-Hassan Waqar
Yes if you look in column A I've marked it as a manual input
	-Harris Waqar</t>
      </text>
    </comment>
    <comment authorId="0" ref="C17">
      <text>
        <t xml:space="preserve">These costs are not tracked by shopify and will be different for different companies, products and types of businesses @waqar.harris@gmail.com
	-Hassan Waqar
Yes if you look in column A I've marked it as a manual input
	-Harris Waqar</t>
      </text>
    </comment>
  </commentList>
</comments>
</file>

<file path=xl/sharedStrings.xml><?xml version="1.0" encoding="utf-8"?>
<sst xmlns="http://schemas.openxmlformats.org/spreadsheetml/2006/main" count="856" uniqueCount="100">
  <si>
    <t>#</t>
  </si>
  <si>
    <t>Report</t>
  </si>
  <si>
    <t>P&amp;L</t>
  </si>
  <si>
    <t>KPIs</t>
  </si>
  <si>
    <t>Current Year P&amp;L</t>
  </si>
  <si>
    <t>Prior Year P&amp;L</t>
  </si>
  <si>
    <t>YoY Variance %</t>
  </si>
  <si>
    <t>Q1</t>
  </si>
  <si>
    <t>Q2</t>
  </si>
  <si>
    <t>Q3</t>
  </si>
  <si>
    <t>Q4</t>
  </si>
  <si>
    <t>x</t>
  </si>
  <si>
    <t>Information Source</t>
  </si>
  <si>
    <t>PKR</t>
  </si>
  <si>
    <t>FY 2022</t>
  </si>
  <si>
    <t>FY 2021</t>
  </si>
  <si>
    <t>FY</t>
  </si>
  <si>
    <t>Shopify</t>
  </si>
  <si>
    <t>Gross Revenue</t>
  </si>
  <si>
    <t>Shipping Revenue</t>
  </si>
  <si>
    <t>Discounts</t>
  </si>
  <si>
    <t>Returns</t>
  </si>
  <si>
    <t xml:space="preserve">  Product Returns</t>
  </si>
  <si>
    <t xml:space="preserve">  User Credits</t>
  </si>
  <si>
    <t>Net Revenue</t>
  </si>
  <si>
    <t>Net Revenue % of Gross Revenue</t>
  </si>
  <si>
    <t>COGS</t>
  </si>
  <si>
    <t xml:space="preserve">  COGS - Product Cost</t>
  </si>
  <si>
    <t xml:space="preserve">  COGS - Returns Provision</t>
  </si>
  <si>
    <t>Manual</t>
  </si>
  <si>
    <t xml:space="preserve">  COGS - Inventory Writeoff</t>
  </si>
  <si>
    <t>Other COGS</t>
  </si>
  <si>
    <t>Fulfilment COGS</t>
  </si>
  <si>
    <t xml:space="preserve">  Fulfillment COGS - Payroll</t>
  </si>
  <si>
    <t xml:space="preserve">  Fulfillment COGS - G&amp;A</t>
  </si>
  <si>
    <t xml:space="preserve">  Fulfillment COGS - Other</t>
  </si>
  <si>
    <t>Packaging Supplies</t>
  </si>
  <si>
    <t>Processing Fees</t>
  </si>
  <si>
    <t>Shipping Fees</t>
  </si>
  <si>
    <t xml:space="preserve">  Shipping Fees - Inbound</t>
  </si>
  <si>
    <t xml:space="preserve">    Shipping Fees - Inbound - Suppliers</t>
  </si>
  <si>
    <t xml:space="preserve">    Shipping Fees - Inbound - Duty</t>
  </si>
  <si>
    <t xml:space="preserve">    Shipping Fees - Inbound - Other</t>
  </si>
  <si>
    <t xml:space="preserve">  Shipping Fees - Outbound</t>
  </si>
  <si>
    <t xml:space="preserve">    Shipping Fees - Outbound - Sales</t>
  </si>
  <si>
    <t xml:space="preserve">    Shipping Fees - Outbound - Internal</t>
  </si>
  <si>
    <t xml:space="preserve">    Shipping Fees - Outbound - Other</t>
  </si>
  <si>
    <t xml:space="preserve">  Shipping Fees - Returns</t>
  </si>
  <si>
    <t xml:space="preserve">    Shipping Fees - Returns</t>
  </si>
  <si>
    <t>Total COGS</t>
  </si>
  <si>
    <t>Total COGS % of Net Revenue</t>
  </si>
  <si>
    <t>Gross Profit</t>
  </si>
  <si>
    <t>Margin % of Net Revenue</t>
  </si>
  <si>
    <t>Payroll</t>
  </si>
  <si>
    <t xml:space="preserve">  Payroll - Wages</t>
  </si>
  <si>
    <t xml:space="preserve">  Payroll - Vacation</t>
  </si>
  <si>
    <t xml:space="preserve">  Payroll - Employee Benefits</t>
  </si>
  <si>
    <t xml:space="preserve">  Payroll - Taxes</t>
  </si>
  <si>
    <t xml:space="preserve">  Payroll - Bonuses</t>
  </si>
  <si>
    <t xml:space="preserve">  Payroll - Fee</t>
  </si>
  <si>
    <t>Total Payroll Expenses % of Net Revenue</t>
  </si>
  <si>
    <t>G&amp;A</t>
  </si>
  <si>
    <t xml:space="preserve">  Accounting</t>
  </si>
  <si>
    <t xml:space="preserve">  Bank Fees</t>
  </si>
  <si>
    <t xml:space="preserve">  Consultants</t>
  </si>
  <si>
    <t xml:space="preserve">  Compliance Work</t>
  </si>
  <si>
    <t xml:space="preserve">  Donations</t>
  </si>
  <si>
    <t xml:space="preserve">  Dues &amp; Subscriptions</t>
  </si>
  <si>
    <t xml:space="preserve">  Financing Fees</t>
  </si>
  <si>
    <t xml:space="preserve">  Gifts</t>
  </si>
  <si>
    <t xml:space="preserve">  HR</t>
  </si>
  <si>
    <t xml:space="preserve">  Insurance</t>
  </si>
  <si>
    <t xml:space="preserve">  IT</t>
  </si>
  <si>
    <t xml:space="preserve">  Janitorial and Cleaning</t>
  </si>
  <si>
    <t xml:space="preserve">  Legal</t>
  </si>
  <si>
    <t xml:space="preserve">  Meals &amp; Entertainment</t>
  </si>
  <si>
    <t xml:space="preserve">  Misc Expenses</t>
  </si>
  <si>
    <t xml:space="preserve">  Office Expenses - Retail</t>
  </si>
  <si>
    <t xml:space="preserve">  Rent</t>
  </si>
  <si>
    <t>Total G&amp;A % of Net Revenue</t>
  </si>
  <si>
    <t>Marketing</t>
  </si>
  <si>
    <t>Potentially Shopify?</t>
  </si>
  <si>
    <t xml:space="preserve">  Performance Marketing</t>
  </si>
  <si>
    <t xml:space="preserve">  Affiliate Commissions</t>
  </si>
  <si>
    <t xml:space="preserve">  Editorial</t>
  </si>
  <si>
    <t xml:space="preserve">  Media Agency Fees</t>
  </si>
  <si>
    <t xml:space="preserve">  Brand Marketing</t>
  </si>
  <si>
    <t xml:space="preserve">  Photography</t>
  </si>
  <si>
    <t xml:space="preserve">  PR Agency Fees</t>
  </si>
  <si>
    <t>Total Marketing Expenses % of Net Revenue</t>
  </si>
  <si>
    <t>Total Operating Expenses</t>
  </si>
  <si>
    <t>Total Operating Expenses % of Net Revenue</t>
  </si>
  <si>
    <t>EBITDA</t>
  </si>
  <si>
    <t>EBITDA % of Net Revenue</t>
  </si>
  <si>
    <t>% of Gross Revenue</t>
  </si>
  <si>
    <t>@</t>
  </si>
  <si>
    <t>Gross Subscription Revenue</t>
  </si>
  <si>
    <t>User Credits</t>
  </si>
  <si>
    <t xml:space="preserve">  COGS - Subscription Services Cost</t>
  </si>
  <si>
    <t>Sales &amp; Marketing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</si>
</sst>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-&quot;yyyy"/>
    <numFmt numFmtId="165" formatCode="#,##0_);(#,##0)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i/>
      <color theme="1"/>
      <name val="Arial"/>
    </font>
    <font>
      <b/>
      <color theme="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</fills>
  <borders count="4">
    <border/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0" fontId="3" numFmtId="0" xfId="0" applyFont="1"/>
    <xf borderId="0" fillId="4" fontId="3" numFmtId="0" xfId="0" applyAlignment="1" applyFill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0" fillId="6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3" numFmtId="165" xfId="0" applyAlignment="1" applyFont="1" applyNumberFormat="1">
      <alignment horizontal="right" readingOrder="0"/>
    </xf>
    <xf borderId="0" fillId="0" fontId="3" numFmtId="165" xfId="0" applyAlignment="1" applyFont="1" applyNumberFormat="1">
      <alignment horizontal="right" readingOrder="0"/>
    </xf>
    <xf borderId="0" fillId="0" fontId="3" numFmtId="165" xfId="0" applyFont="1" applyNumberFormat="1"/>
    <xf borderId="0" fillId="0" fontId="3" numFmtId="9" xfId="0" applyAlignment="1" applyFont="1" applyNumberFormat="1">
      <alignment horizontal="right" readingOrder="0"/>
    </xf>
    <xf borderId="0" fillId="0" fontId="3" numFmtId="9" xfId="0" applyFont="1" applyNumberFormat="1"/>
    <xf borderId="0" fillId="0" fontId="1" numFmtId="0" xfId="0" applyAlignment="1" applyFont="1">
      <alignment readingOrder="0"/>
    </xf>
    <xf borderId="0" fillId="2" fontId="1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1" numFmtId="165" xfId="0" applyFont="1" applyNumberFormat="1"/>
    <xf borderId="0" fillId="0" fontId="1" numFmtId="9" xfId="0" applyAlignment="1" applyFont="1" applyNumberFormat="1">
      <alignment horizontal="right" readingOrder="0"/>
    </xf>
    <xf borderId="0" fillId="0" fontId="1" numFmtId="9" xfId="0" applyFont="1" applyNumberFormat="1"/>
    <xf borderId="0" fillId="0" fontId="4" numFmtId="0" xfId="0" applyAlignment="1" applyFont="1">
      <alignment readingOrder="0"/>
    </xf>
    <xf borderId="0" fillId="2" fontId="5" numFmtId="165" xfId="0" applyAlignment="1" applyFont="1" applyNumberFormat="1">
      <alignment horizontal="right" vertical="bottom"/>
    </xf>
    <xf borderId="0" fillId="0" fontId="5" numFmtId="165" xfId="0" applyAlignment="1" applyFont="1" applyNumberFormat="1">
      <alignment horizontal="right" vertical="bottom"/>
    </xf>
    <xf borderId="0" fillId="0" fontId="5" numFmtId="9" xfId="0" applyAlignment="1" applyFont="1" applyNumberFormat="1">
      <alignment horizontal="right" vertical="bottom"/>
    </xf>
    <xf borderId="1" fillId="0" fontId="5" numFmtId="165" xfId="0" applyAlignment="1" applyBorder="1" applyFont="1" applyNumberFormat="1">
      <alignment horizontal="right" vertical="bottom"/>
    </xf>
    <xf borderId="1" fillId="0" fontId="5" numFmtId="9" xfId="0" applyAlignment="1" applyBorder="1" applyFont="1" applyNumberFormat="1">
      <alignment horizontal="right" vertical="bottom"/>
    </xf>
    <xf borderId="2" fillId="0" fontId="3" numFmtId="165" xfId="0" applyAlignment="1" applyBorder="1" applyFont="1" applyNumberFormat="1">
      <alignment horizontal="right" readingOrder="0"/>
    </xf>
    <xf borderId="2" fillId="0" fontId="3" numFmtId="9" xfId="0" applyAlignment="1" applyBorder="1" applyFont="1" applyNumberFormat="1">
      <alignment horizontal="right" readingOrder="0"/>
    </xf>
    <xf borderId="0" fillId="2" fontId="4" numFmtId="9" xfId="0" applyAlignment="1" applyFont="1" applyNumberFormat="1">
      <alignment horizontal="center"/>
    </xf>
    <xf borderId="0" fillId="0" fontId="4" numFmtId="9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0" fontId="1" numFmtId="9" xfId="0" applyAlignment="1" applyFont="1" applyNumberFormat="1">
      <alignment horizontal="center"/>
    </xf>
    <xf borderId="0" fillId="2" fontId="1" numFmtId="165" xfId="0" applyAlignment="1" applyFont="1" applyNumberFormat="1">
      <alignment horizontal="right"/>
    </xf>
    <xf borderId="0" fillId="0" fontId="1" numFmtId="165" xfId="0" applyAlignment="1" applyFont="1" applyNumberFormat="1">
      <alignment horizontal="right"/>
    </xf>
    <xf borderId="0" fillId="0" fontId="1" numFmtId="9" xfId="0" applyAlignment="1" applyFont="1" applyNumberFormat="1">
      <alignment horizontal="right"/>
    </xf>
    <xf borderId="0" fillId="2" fontId="4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readingOrder="0"/>
    </xf>
    <xf borderId="0" fillId="0" fontId="4" numFmtId="9" xfId="0" applyAlignment="1" applyFont="1" applyNumberFormat="1">
      <alignment horizontal="right" readingOrder="0"/>
    </xf>
    <xf borderId="0" fillId="5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0" fontId="1" numFmtId="165" xfId="0" applyAlignment="1" applyFont="1" applyNumberFormat="1">
      <alignment horizontal="center"/>
    </xf>
    <xf borderId="0" fillId="7" fontId="4" numFmtId="0" xfId="0" applyAlignment="1" applyFont="1">
      <alignment readingOrder="0"/>
    </xf>
    <xf borderId="0" fillId="2" fontId="4" numFmtId="165" xfId="0" applyAlignment="1" applyFont="1" applyNumberFormat="1">
      <alignment horizontal="right"/>
    </xf>
    <xf borderId="0" fillId="0" fontId="4" numFmtId="165" xfId="0" applyAlignment="1" applyFont="1" applyNumberFormat="1">
      <alignment horizontal="right"/>
    </xf>
    <xf borderId="0" fillId="0" fontId="4" numFmtId="9" xfId="0" applyAlignment="1" applyFont="1" applyNumberFormat="1">
      <alignment horizontal="right"/>
    </xf>
    <xf borderId="0" fillId="2" fontId="1" numFmtId="0" xfId="0" applyAlignment="1" applyFont="1">
      <alignment readingOrder="0"/>
    </xf>
    <xf borderId="0" fillId="2" fontId="3" numFmtId="165" xfId="0" applyAlignment="1" applyFont="1" applyNumberFormat="1">
      <alignment horizontal="right"/>
    </xf>
    <xf borderId="0" fillId="0" fontId="3" numFmtId="165" xfId="0" applyAlignment="1" applyFont="1" applyNumberFormat="1">
      <alignment horizontal="right"/>
    </xf>
    <xf borderId="0" fillId="0" fontId="3" numFmtId="9" xfId="0" applyAlignment="1" applyFont="1" applyNumberFormat="1">
      <alignment horizontal="right"/>
    </xf>
    <xf borderId="0" fillId="0" fontId="4" numFmtId="0" xfId="0" applyFont="1"/>
    <xf borderId="0" fillId="0" fontId="4" numFmtId="9" xfId="0" applyFont="1" applyNumberFormat="1"/>
    <xf borderId="0" fillId="7" fontId="1" numFmtId="0" xfId="0" applyFont="1"/>
    <xf borderId="0" fillId="2" fontId="4" numFmtId="9" xfId="0" applyAlignment="1" applyFont="1" applyNumberFormat="1">
      <alignment horizontal="center" readingOrder="0"/>
    </xf>
    <xf borderId="0" fillId="0" fontId="4" numFmtId="9" xfId="0" applyAlignment="1" applyFont="1" applyNumberFormat="1">
      <alignment horizontal="center" readingOrder="0"/>
    </xf>
    <xf borderId="0" fillId="8" fontId="4" numFmtId="0" xfId="0" applyAlignment="1" applyFill="1" applyFont="1">
      <alignment readingOrder="0"/>
    </xf>
    <xf borderId="0" fillId="7" fontId="3" numFmtId="0" xfId="0" applyAlignment="1" applyFont="1">
      <alignment readingOrder="0"/>
    </xf>
    <xf borderId="2" fillId="0" fontId="3" numFmtId="165" xfId="0" applyAlignment="1" applyBorder="1" applyFont="1" applyNumberFormat="1">
      <alignment horizontal="right"/>
    </xf>
    <xf borderId="2" fillId="0" fontId="3" numFmtId="9" xfId="0" applyAlignment="1" applyBorder="1" applyFont="1" applyNumberFormat="1">
      <alignment horizontal="right"/>
    </xf>
    <xf borderId="3" fillId="0" fontId="3" numFmtId="165" xfId="0" applyAlignment="1" applyBorder="1" applyFont="1" applyNumberFormat="1">
      <alignment horizontal="right"/>
    </xf>
    <xf borderId="3" fillId="0" fontId="3" numFmtId="9" xfId="0" applyAlignment="1" applyBorder="1" applyFont="1" applyNumberFormat="1">
      <alignment horizontal="right"/>
    </xf>
    <xf borderId="0" fillId="9" fontId="6" numFmtId="0" xfId="0" applyAlignment="1" applyFill="1" applyFont="1">
      <alignment readingOrder="0"/>
    </xf>
    <xf borderId="0" fillId="2" fontId="6" numFmtId="0" xfId="0" applyAlignment="1" applyFont="1">
      <alignment horizontal="center"/>
    </xf>
    <xf borderId="0" fillId="9" fontId="6" numFmtId="0" xfId="0" applyAlignment="1" applyFont="1">
      <alignment horizontal="center"/>
    </xf>
    <xf borderId="0" fillId="9" fontId="6" numFmtId="0" xfId="0" applyFont="1"/>
    <xf borderId="0" fillId="9" fontId="6" numFmtId="0" xfId="0" applyAlignment="1" applyFont="1">
      <alignment horizontal="center" readingOrder="0"/>
    </xf>
    <xf borderId="0" fillId="2" fontId="3" numFmtId="9" xfId="0" applyAlignment="1" applyFont="1" applyNumberFormat="1">
      <alignment horizontal="right" readingOrder="0"/>
    </xf>
    <xf borderId="0" fillId="2" fontId="1" numFmtId="9" xfId="0" applyAlignment="1" applyFont="1" applyNumberFormat="1">
      <alignment horizontal="right" readingOrder="0"/>
    </xf>
    <xf borderId="0" fillId="2" fontId="5" numFmtId="9" xfId="0" applyAlignment="1" applyFont="1" applyNumberFormat="1">
      <alignment horizontal="right" vertical="bottom"/>
    </xf>
    <xf borderId="0" fillId="0" fontId="1" numFmtId="0" xfId="0" applyFont="1"/>
    <xf borderId="0" fillId="2" fontId="1" numFmtId="9" xfId="0" applyAlignment="1" applyFont="1" applyNumberFormat="1">
      <alignment horizontal="right"/>
    </xf>
    <xf borderId="0" fillId="2" fontId="4" numFmtId="9" xfId="0" applyAlignment="1" applyFont="1" applyNumberFormat="1">
      <alignment horizontal="right" readingOrder="0"/>
    </xf>
    <xf borderId="0" fillId="2" fontId="4" numFmtId="9" xfId="0" applyAlignment="1" applyFont="1" applyNumberFormat="1">
      <alignment horizontal="right"/>
    </xf>
    <xf borderId="0" fillId="2" fontId="3" numFmtId="9" xfId="0" applyAlignment="1" applyFont="1" applyNumberFormat="1">
      <alignment horizontal="right"/>
    </xf>
    <xf borderId="0" fillId="2" fontId="1" numFmtId="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25"/>
  </cols>
  <sheetData>
    <row r="1">
      <c r="A1" s="1" t="s">
        <v>0</v>
      </c>
      <c r="B1" s="1" t="s">
        <v>1</v>
      </c>
    </row>
    <row r="2">
      <c r="A2" s="2">
        <v>1.0</v>
      </c>
      <c r="B2" s="3" t="s">
        <v>2</v>
      </c>
    </row>
    <row r="3">
      <c r="A3" s="4">
        <f t="shared" ref="A3:A11" si="1">A2+1</f>
        <v>2</v>
      </c>
      <c r="B3" s="3" t="s">
        <v>3</v>
      </c>
    </row>
    <row r="4">
      <c r="A4" s="4">
        <f t="shared" si="1"/>
        <v>3</v>
      </c>
      <c r="B4" s="5"/>
    </row>
    <row r="5">
      <c r="A5" s="4">
        <f t="shared" si="1"/>
        <v>4</v>
      </c>
      <c r="B5" s="5"/>
    </row>
    <row r="6">
      <c r="A6" s="4">
        <f t="shared" si="1"/>
        <v>5</v>
      </c>
      <c r="B6" s="5"/>
    </row>
    <row r="7">
      <c r="A7" s="4">
        <f t="shared" si="1"/>
        <v>6</v>
      </c>
      <c r="B7" s="5"/>
    </row>
    <row r="8">
      <c r="A8" s="4">
        <f t="shared" si="1"/>
        <v>7</v>
      </c>
      <c r="B8" s="5"/>
    </row>
    <row r="9">
      <c r="A9" s="4">
        <f t="shared" si="1"/>
        <v>8</v>
      </c>
      <c r="B9" s="5"/>
    </row>
    <row r="10">
      <c r="A10" s="4">
        <f t="shared" si="1"/>
        <v>9</v>
      </c>
      <c r="B10" s="5"/>
    </row>
    <row r="11">
      <c r="A11" s="4">
        <f t="shared" si="1"/>
        <v>10</v>
      </c>
      <c r="B11" s="5"/>
    </row>
    <row r="12">
      <c r="A12" s="5"/>
      <c r="B12" s="5"/>
    </row>
    <row r="13">
      <c r="A13" s="5"/>
      <c r="B13" s="5"/>
    </row>
    <row r="14">
      <c r="A14" s="5"/>
      <c r="B14" s="5"/>
    </row>
    <row r="15">
      <c r="A15" s="5"/>
      <c r="B15" s="5"/>
    </row>
    <row r="16">
      <c r="A16" s="5"/>
      <c r="B16" s="5"/>
    </row>
    <row r="17">
      <c r="A17" s="5"/>
      <c r="B17" s="5"/>
    </row>
    <row r="18">
      <c r="A18" s="5"/>
      <c r="B18" s="5"/>
    </row>
    <row r="19">
      <c r="A19" s="5"/>
      <c r="B19" s="5"/>
    </row>
    <row r="20">
      <c r="A20" s="5"/>
      <c r="B20" s="5"/>
    </row>
    <row r="21">
      <c r="A21" s="5"/>
      <c r="B21" s="5"/>
    </row>
    <row r="22">
      <c r="A22" s="5"/>
      <c r="B22" s="5"/>
    </row>
    <row r="23">
      <c r="A23" s="5"/>
      <c r="B23" s="5"/>
    </row>
    <row r="24">
      <c r="A24" s="5"/>
      <c r="B24" s="5"/>
    </row>
    <row r="25">
      <c r="A25" s="5"/>
      <c r="B25" s="5"/>
    </row>
    <row r="26">
      <c r="A26" s="5"/>
      <c r="B26" s="5"/>
    </row>
    <row r="27">
      <c r="A27" s="5"/>
      <c r="B27" s="5"/>
    </row>
    <row r="28">
      <c r="A28" s="5"/>
      <c r="B28" s="5"/>
    </row>
    <row r="29">
      <c r="A29" s="5"/>
      <c r="B29" s="5"/>
    </row>
    <row r="30">
      <c r="A30" s="5"/>
      <c r="B30" s="5"/>
    </row>
    <row r="31">
      <c r="A31" s="5"/>
      <c r="B31" s="5"/>
    </row>
    <row r="32">
      <c r="A32" s="5"/>
      <c r="B32" s="5"/>
    </row>
    <row r="33">
      <c r="A33" s="5"/>
      <c r="B33" s="5"/>
    </row>
    <row r="34">
      <c r="A34" s="5"/>
      <c r="B34" s="5"/>
    </row>
    <row r="35">
      <c r="A35" s="5"/>
      <c r="B35" s="5"/>
    </row>
    <row r="36">
      <c r="A36" s="5"/>
      <c r="B36" s="5"/>
    </row>
    <row r="37">
      <c r="A37" s="5"/>
      <c r="B37" s="5"/>
    </row>
    <row r="38">
      <c r="A38" s="5"/>
      <c r="B38" s="5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  <row r="1000">
      <c r="A1000" s="5"/>
      <c r="B1000" s="5"/>
    </row>
    <row r="1001">
      <c r="A1001" s="5"/>
      <c r="B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 outlineLevelCol="1" outlineLevelRow="2"/>
  <cols>
    <col customWidth="1" min="1" max="1" width="40.5"/>
    <col customWidth="1" min="2" max="2" width="1.38"/>
    <col collapsed="1" customWidth="1" min="3" max="3" width="40.5"/>
    <col customWidth="1" hidden="1" min="4" max="4" width="1.38" outlineLevel="1"/>
    <col hidden="1" min="5" max="15" width="12.63" outlineLevel="1"/>
    <col customWidth="1" hidden="1" min="16" max="16" width="0.38" outlineLevel="1"/>
    <col customWidth="1" min="17" max="17" width="3.25"/>
    <col min="18" max="21" width="12.63" outlineLevel="1"/>
    <col customWidth="1" min="22" max="22" width="3.25" outlineLevel="1"/>
    <col min="25" max="36" width="12.63" outlineLevel="1"/>
    <col customWidth="1" min="37" max="37" width="3.25"/>
    <col min="38" max="41" width="12.63" outlineLevel="1"/>
    <col customWidth="1" min="42" max="42" width="3.25"/>
    <col customWidth="1" min="57" max="57" width="3.25"/>
    <col customWidth="1" min="62" max="62" width="3.25"/>
  </cols>
  <sheetData>
    <row r="1">
      <c r="A1" s="6"/>
      <c r="B1" s="6"/>
      <c r="C1" s="6"/>
      <c r="D1" s="7"/>
      <c r="E1" s="8" t="s">
        <v>4</v>
      </c>
      <c r="X1" s="9"/>
      <c r="Y1" s="10" t="s">
        <v>5</v>
      </c>
      <c r="AR1" s="9"/>
      <c r="AS1" s="11" t="s">
        <v>6</v>
      </c>
      <c r="BL1" s="9"/>
      <c r="BM1" s="12"/>
    </row>
    <row r="2">
      <c r="A2" s="13"/>
      <c r="B2" s="13"/>
      <c r="C2" s="13"/>
      <c r="D2" s="14"/>
      <c r="E2" s="3" t="s">
        <v>7</v>
      </c>
      <c r="F2" s="3" t="str">
        <f t="shared" ref="F2:G2" si="1">E2</f>
        <v>Q1</v>
      </c>
      <c r="G2" s="3" t="str">
        <f t="shared" si="1"/>
        <v>Q1</v>
      </c>
      <c r="H2" s="3" t="s">
        <v>8</v>
      </c>
      <c r="I2" s="3" t="str">
        <f t="shared" ref="I2:J2" si="2">H2</f>
        <v>Q2</v>
      </c>
      <c r="J2" s="3" t="str">
        <f t="shared" si="2"/>
        <v>Q2</v>
      </c>
      <c r="K2" s="3" t="s">
        <v>9</v>
      </c>
      <c r="L2" s="3" t="str">
        <f t="shared" ref="L2:M2" si="3">K2</f>
        <v>Q3</v>
      </c>
      <c r="M2" s="3" t="str">
        <f t="shared" si="3"/>
        <v>Q3</v>
      </c>
      <c r="N2" s="3" t="s">
        <v>10</v>
      </c>
      <c r="O2" s="3" t="str">
        <f t="shared" ref="O2:P2" si="4">N2</f>
        <v>Q4</v>
      </c>
      <c r="P2" s="3" t="str">
        <f t="shared" si="4"/>
        <v>Q4</v>
      </c>
      <c r="R2" s="15"/>
      <c r="S2" s="15"/>
      <c r="T2" s="15"/>
      <c r="U2" s="15"/>
      <c r="W2" s="15"/>
      <c r="Y2" s="3" t="s">
        <v>7</v>
      </c>
      <c r="Z2" s="3" t="str">
        <f t="shared" ref="Z2:AA2" si="5">Y2</f>
        <v>Q1</v>
      </c>
      <c r="AA2" s="3" t="str">
        <f t="shared" si="5"/>
        <v>Q1</v>
      </c>
      <c r="AB2" s="3" t="s">
        <v>8</v>
      </c>
      <c r="AC2" s="3" t="str">
        <f t="shared" ref="AC2:AD2" si="6">AB2</f>
        <v>Q2</v>
      </c>
      <c r="AD2" s="3" t="str">
        <f t="shared" si="6"/>
        <v>Q2</v>
      </c>
      <c r="AE2" s="3" t="s">
        <v>9</v>
      </c>
      <c r="AF2" s="3" t="str">
        <f t="shared" ref="AF2:AG2" si="7">AE2</f>
        <v>Q3</v>
      </c>
      <c r="AG2" s="3" t="str">
        <f t="shared" si="7"/>
        <v>Q3</v>
      </c>
      <c r="AH2" s="3" t="s">
        <v>10</v>
      </c>
      <c r="AI2" s="3" t="str">
        <f t="shared" ref="AI2:AJ2" si="8">AH2</f>
        <v>Q4</v>
      </c>
      <c r="AJ2" s="3" t="str">
        <f t="shared" si="8"/>
        <v>Q4</v>
      </c>
      <c r="AL2" s="15"/>
      <c r="AM2" s="15"/>
      <c r="AN2" s="15"/>
      <c r="AO2" s="15"/>
      <c r="AQ2" s="15"/>
      <c r="BM2" s="3" t="s">
        <v>11</v>
      </c>
    </row>
    <row r="3">
      <c r="A3" s="13" t="s">
        <v>12</v>
      </c>
      <c r="B3" s="13"/>
      <c r="C3" s="13" t="s">
        <v>13</v>
      </c>
      <c r="D3" s="16"/>
      <c r="E3" s="17">
        <v>44562.0</v>
      </c>
      <c r="F3" s="17">
        <v>44593.0</v>
      </c>
      <c r="G3" s="17">
        <v>44621.0</v>
      </c>
      <c r="H3" s="17">
        <v>44652.0</v>
      </c>
      <c r="I3" s="17">
        <v>44682.0</v>
      </c>
      <c r="J3" s="17">
        <v>44713.0</v>
      </c>
      <c r="K3" s="17">
        <v>44743.0</v>
      </c>
      <c r="L3" s="17">
        <v>44774.0</v>
      </c>
      <c r="M3" s="17">
        <v>44805.0</v>
      </c>
      <c r="N3" s="17">
        <v>44835.0</v>
      </c>
      <c r="O3" s="17">
        <v>44866.0</v>
      </c>
      <c r="P3" s="17">
        <v>44896.0</v>
      </c>
      <c r="R3" s="17" t="s">
        <v>7</v>
      </c>
      <c r="S3" s="17" t="s">
        <v>8</v>
      </c>
      <c r="T3" s="17" t="s">
        <v>9</v>
      </c>
      <c r="U3" s="17" t="s">
        <v>10</v>
      </c>
      <c r="W3" s="17" t="s">
        <v>14</v>
      </c>
      <c r="Y3" s="17">
        <f t="shared" ref="Y3:AJ3" si="9">EDATE(E3,-12)</f>
        <v>44197</v>
      </c>
      <c r="Z3" s="17">
        <f t="shared" si="9"/>
        <v>44228</v>
      </c>
      <c r="AA3" s="17">
        <f t="shared" si="9"/>
        <v>44256</v>
      </c>
      <c r="AB3" s="17">
        <f t="shared" si="9"/>
        <v>44287</v>
      </c>
      <c r="AC3" s="17">
        <f t="shared" si="9"/>
        <v>44317</v>
      </c>
      <c r="AD3" s="17">
        <f t="shared" si="9"/>
        <v>44348</v>
      </c>
      <c r="AE3" s="17">
        <f t="shared" si="9"/>
        <v>44378</v>
      </c>
      <c r="AF3" s="17">
        <f t="shared" si="9"/>
        <v>44409</v>
      </c>
      <c r="AG3" s="17">
        <f t="shared" si="9"/>
        <v>44440</v>
      </c>
      <c r="AH3" s="17">
        <f t="shared" si="9"/>
        <v>44470</v>
      </c>
      <c r="AI3" s="17">
        <f t="shared" si="9"/>
        <v>44501</v>
      </c>
      <c r="AJ3" s="17">
        <f t="shared" si="9"/>
        <v>44531</v>
      </c>
      <c r="AL3" s="17" t="s">
        <v>7</v>
      </c>
      <c r="AM3" s="17" t="s">
        <v>8</v>
      </c>
      <c r="AN3" s="17" t="s">
        <v>9</v>
      </c>
      <c r="AO3" s="17" t="s">
        <v>10</v>
      </c>
      <c r="AQ3" s="17" t="s">
        <v>15</v>
      </c>
      <c r="AS3" s="17" t="str">
        <f t="shared" ref="AS3:BD3" si="10">TEXT(Y3,"MMM")</f>
        <v>Jan</v>
      </c>
      <c r="AT3" s="17" t="str">
        <f t="shared" si="10"/>
        <v>Feb</v>
      </c>
      <c r="AU3" s="17" t="str">
        <f t="shared" si="10"/>
        <v>Mar</v>
      </c>
      <c r="AV3" s="17" t="str">
        <f t="shared" si="10"/>
        <v>Apr</v>
      </c>
      <c r="AW3" s="17" t="str">
        <f t="shared" si="10"/>
        <v>May</v>
      </c>
      <c r="AX3" s="17" t="str">
        <f t="shared" si="10"/>
        <v>Jun</v>
      </c>
      <c r="AY3" s="17" t="str">
        <f t="shared" si="10"/>
        <v>Jul</v>
      </c>
      <c r="AZ3" s="17" t="str">
        <f t="shared" si="10"/>
        <v>Aug</v>
      </c>
      <c r="BA3" s="17" t="str">
        <f t="shared" si="10"/>
        <v>Sep</v>
      </c>
      <c r="BB3" s="17" t="str">
        <f t="shared" si="10"/>
        <v>Oct</v>
      </c>
      <c r="BC3" s="17" t="str">
        <f t="shared" si="10"/>
        <v>Nov</v>
      </c>
      <c r="BD3" s="17" t="str">
        <f t="shared" si="10"/>
        <v>Dec</v>
      </c>
      <c r="BF3" s="17" t="str">
        <f t="shared" ref="BF3:BI3" si="11">TEXT(AL3,"MMM")</f>
        <v>Q1</v>
      </c>
      <c r="BG3" s="17" t="str">
        <f t="shared" si="11"/>
        <v>Q2</v>
      </c>
      <c r="BH3" s="17" t="str">
        <f t="shared" si="11"/>
        <v>Q3</v>
      </c>
      <c r="BI3" s="17" t="str">
        <f t="shared" si="11"/>
        <v>Q4</v>
      </c>
      <c r="BK3" s="17" t="s">
        <v>16</v>
      </c>
      <c r="BM3" s="3" t="s">
        <v>11</v>
      </c>
    </row>
    <row r="4">
      <c r="A4" s="18" t="s">
        <v>17</v>
      </c>
      <c r="B4" s="19"/>
      <c r="C4" s="19" t="s">
        <v>18</v>
      </c>
      <c r="D4" s="20"/>
      <c r="E4" s="21">
        <v>500.0</v>
      </c>
      <c r="F4" s="21">
        <v>750.0</v>
      </c>
      <c r="G4" s="21">
        <v>625.0</v>
      </c>
      <c r="H4" s="21">
        <v>550.0</v>
      </c>
      <c r="I4" s="21">
        <v>875.0</v>
      </c>
      <c r="J4" s="21">
        <v>750.0</v>
      </c>
      <c r="K4" s="21">
        <v>625.0</v>
      </c>
      <c r="L4" s="21">
        <v>550.0</v>
      </c>
      <c r="M4" s="21">
        <v>500.0</v>
      </c>
      <c r="N4" s="21">
        <v>750.0</v>
      </c>
      <c r="O4" s="21">
        <v>1000.0</v>
      </c>
      <c r="P4" s="21">
        <v>1250.0</v>
      </c>
      <c r="Q4" s="22"/>
      <c r="R4" s="21">
        <f t="shared" ref="R4:U4" si="12">SUMIFS($E4:$P4,$E$2:$P$2,R$3)</f>
        <v>1875</v>
      </c>
      <c r="S4" s="21">
        <f t="shared" si="12"/>
        <v>2175</v>
      </c>
      <c r="T4" s="21">
        <f t="shared" si="12"/>
        <v>1675</v>
      </c>
      <c r="U4" s="21">
        <f t="shared" si="12"/>
        <v>3000</v>
      </c>
      <c r="V4" s="22"/>
      <c r="W4" s="21">
        <f t="shared" ref="W4:W10" si="18">sum(R4:U4)</f>
        <v>8725</v>
      </c>
      <c r="X4" s="9"/>
      <c r="Y4" s="21">
        <f t="shared" ref="Y4:AJ4" si="13">0.9*E4</f>
        <v>450</v>
      </c>
      <c r="Z4" s="21">
        <f t="shared" si="13"/>
        <v>675</v>
      </c>
      <c r="AA4" s="21">
        <f t="shared" si="13"/>
        <v>562.5</v>
      </c>
      <c r="AB4" s="21">
        <f t="shared" si="13"/>
        <v>495</v>
      </c>
      <c r="AC4" s="21">
        <f t="shared" si="13"/>
        <v>787.5</v>
      </c>
      <c r="AD4" s="21">
        <f t="shared" si="13"/>
        <v>675</v>
      </c>
      <c r="AE4" s="21">
        <f t="shared" si="13"/>
        <v>562.5</v>
      </c>
      <c r="AF4" s="21">
        <f t="shared" si="13"/>
        <v>495</v>
      </c>
      <c r="AG4" s="21">
        <f t="shared" si="13"/>
        <v>450</v>
      </c>
      <c r="AH4" s="21">
        <f t="shared" si="13"/>
        <v>675</v>
      </c>
      <c r="AI4" s="21">
        <f t="shared" si="13"/>
        <v>900</v>
      </c>
      <c r="AJ4" s="21">
        <f t="shared" si="13"/>
        <v>1125</v>
      </c>
      <c r="AK4" s="22"/>
      <c r="AL4" s="21">
        <f t="shared" ref="AL4:AO4" si="14">0.9*R4</f>
        <v>1687.5</v>
      </c>
      <c r="AM4" s="21">
        <f t="shared" si="14"/>
        <v>1957.5</v>
      </c>
      <c r="AN4" s="21">
        <f t="shared" si="14"/>
        <v>1507.5</v>
      </c>
      <c r="AO4" s="21">
        <f t="shared" si="14"/>
        <v>2700</v>
      </c>
      <c r="AP4" s="22"/>
      <c r="AQ4" s="21">
        <f t="shared" ref="AQ4:AQ10" si="21">0.9*W4</f>
        <v>7852.5</v>
      </c>
      <c r="AR4" s="9"/>
      <c r="AS4" s="23">
        <f t="shared" ref="AS4:BD4" si="15">IFERROR((E4/Y4)-1,0)</f>
        <v>0.1111111111</v>
      </c>
      <c r="AT4" s="23">
        <f t="shared" si="15"/>
        <v>0.1111111111</v>
      </c>
      <c r="AU4" s="23">
        <f t="shared" si="15"/>
        <v>0.1111111111</v>
      </c>
      <c r="AV4" s="23">
        <f t="shared" si="15"/>
        <v>0.1111111111</v>
      </c>
      <c r="AW4" s="23">
        <f t="shared" si="15"/>
        <v>0.1111111111</v>
      </c>
      <c r="AX4" s="23">
        <f t="shared" si="15"/>
        <v>0.1111111111</v>
      </c>
      <c r="AY4" s="23">
        <f t="shared" si="15"/>
        <v>0.1111111111</v>
      </c>
      <c r="AZ4" s="23">
        <f t="shared" si="15"/>
        <v>0.1111111111</v>
      </c>
      <c r="BA4" s="23">
        <f t="shared" si="15"/>
        <v>0.1111111111</v>
      </c>
      <c r="BB4" s="23">
        <f t="shared" si="15"/>
        <v>0.1111111111</v>
      </c>
      <c r="BC4" s="23">
        <f t="shared" si="15"/>
        <v>0.1111111111</v>
      </c>
      <c r="BD4" s="23">
        <f t="shared" si="15"/>
        <v>0.1111111111</v>
      </c>
      <c r="BE4" s="24"/>
      <c r="BF4" s="23">
        <f t="shared" ref="BF4:BI4" si="16">IFERROR((R4/AL4)-1,0)</f>
        <v>0.1111111111</v>
      </c>
      <c r="BG4" s="23">
        <f t="shared" si="16"/>
        <v>0.1111111111</v>
      </c>
      <c r="BH4" s="23">
        <f t="shared" si="16"/>
        <v>0.1111111111</v>
      </c>
      <c r="BI4" s="23">
        <f t="shared" si="16"/>
        <v>0.1111111111</v>
      </c>
      <c r="BJ4" s="24"/>
      <c r="BK4" s="23">
        <f t="shared" ref="BK4:BK10" si="24">IFERROR((W4/AQ4)-1,0)</f>
        <v>0.1111111111</v>
      </c>
      <c r="BL4" s="9"/>
      <c r="BM4" s="3" t="s">
        <v>11</v>
      </c>
    </row>
    <row r="5">
      <c r="A5" s="18" t="s">
        <v>17</v>
      </c>
      <c r="B5" s="25"/>
      <c r="C5" s="25" t="s">
        <v>19</v>
      </c>
      <c r="D5" s="26"/>
      <c r="E5" s="27">
        <v>50.0</v>
      </c>
      <c r="F5" s="27">
        <v>75.0</v>
      </c>
      <c r="G5" s="27">
        <v>62.5</v>
      </c>
      <c r="H5" s="27">
        <v>55.00000000000001</v>
      </c>
      <c r="I5" s="27">
        <v>87.5</v>
      </c>
      <c r="J5" s="27">
        <v>75.0</v>
      </c>
      <c r="K5" s="27">
        <v>62.5</v>
      </c>
      <c r="L5" s="27">
        <v>55.00000000000001</v>
      </c>
      <c r="M5" s="27">
        <v>50.0</v>
      </c>
      <c r="N5" s="27">
        <v>75.0</v>
      </c>
      <c r="O5" s="27">
        <v>100.0</v>
      </c>
      <c r="P5" s="27">
        <v>125.0</v>
      </c>
      <c r="Q5" s="28"/>
      <c r="R5" s="27">
        <f t="shared" ref="R5:U5" si="17">SUMIFS($E5:$P5,$E$2:$P$2,R$3)</f>
        <v>187.5</v>
      </c>
      <c r="S5" s="27">
        <f t="shared" si="17"/>
        <v>217.5</v>
      </c>
      <c r="T5" s="27">
        <f t="shared" si="17"/>
        <v>167.5</v>
      </c>
      <c r="U5" s="27">
        <f t="shared" si="17"/>
        <v>300</v>
      </c>
      <c r="V5" s="28"/>
      <c r="W5" s="27">
        <f t="shared" si="18"/>
        <v>872.5</v>
      </c>
      <c r="Y5" s="27">
        <f t="shared" ref="Y5:AJ5" si="19">0.9*E5</f>
        <v>45</v>
      </c>
      <c r="Z5" s="27">
        <f t="shared" si="19"/>
        <v>67.5</v>
      </c>
      <c r="AA5" s="27">
        <f t="shared" si="19"/>
        <v>56.25</v>
      </c>
      <c r="AB5" s="27">
        <f t="shared" si="19"/>
        <v>49.5</v>
      </c>
      <c r="AC5" s="27">
        <f t="shared" si="19"/>
        <v>78.75</v>
      </c>
      <c r="AD5" s="27">
        <f t="shared" si="19"/>
        <v>67.5</v>
      </c>
      <c r="AE5" s="27">
        <f t="shared" si="19"/>
        <v>56.25</v>
      </c>
      <c r="AF5" s="27">
        <f t="shared" si="19"/>
        <v>49.5</v>
      </c>
      <c r="AG5" s="27">
        <f t="shared" si="19"/>
        <v>45</v>
      </c>
      <c r="AH5" s="27">
        <f t="shared" si="19"/>
        <v>67.5</v>
      </c>
      <c r="AI5" s="27">
        <f t="shared" si="19"/>
        <v>90</v>
      </c>
      <c r="AJ5" s="27">
        <f t="shared" si="19"/>
        <v>112.5</v>
      </c>
      <c r="AK5" s="28"/>
      <c r="AL5" s="27">
        <f t="shared" ref="AL5:AO5" si="20">0.9*R5</f>
        <v>168.75</v>
      </c>
      <c r="AM5" s="27">
        <f t="shared" si="20"/>
        <v>195.75</v>
      </c>
      <c r="AN5" s="27">
        <f t="shared" si="20"/>
        <v>150.75</v>
      </c>
      <c r="AO5" s="27">
        <f t="shared" si="20"/>
        <v>270</v>
      </c>
      <c r="AP5" s="28"/>
      <c r="AQ5" s="27">
        <f t="shared" si="21"/>
        <v>785.25</v>
      </c>
      <c r="AS5" s="29">
        <f t="shared" ref="AS5:BD5" si="22">IFERROR((E5/Y5)-1,0)</f>
        <v>0.1111111111</v>
      </c>
      <c r="AT5" s="29">
        <f t="shared" si="22"/>
        <v>0.1111111111</v>
      </c>
      <c r="AU5" s="29">
        <f t="shared" si="22"/>
        <v>0.1111111111</v>
      </c>
      <c r="AV5" s="29">
        <f t="shared" si="22"/>
        <v>0.1111111111</v>
      </c>
      <c r="AW5" s="29">
        <f t="shared" si="22"/>
        <v>0.1111111111</v>
      </c>
      <c r="AX5" s="29">
        <f t="shared" si="22"/>
        <v>0.1111111111</v>
      </c>
      <c r="AY5" s="29">
        <f t="shared" si="22"/>
        <v>0.1111111111</v>
      </c>
      <c r="AZ5" s="29">
        <f t="shared" si="22"/>
        <v>0.1111111111</v>
      </c>
      <c r="BA5" s="29">
        <f t="shared" si="22"/>
        <v>0.1111111111</v>
      </c>
      <c r="BB5" s="29">
        <f t="shared" si="22"/>
        <v>0.1111111111</v>
      </c>
      <c r="BC5" s="29">
        <f t="shared" si="22"/>
        <v>0.1111111111</v>
      </c>
      <c r="BD5" s="29">
        <f t="shared" si="22"/>
        <v>0.1111111111</v>
      </c>
      <c r="BE5" s="30"/>
      <c r="BF5" s="29">
        <f t="shared" ref="BF5:BI5" si="23">IFERROR((R5/AL5)-1,0)</f>
        <v>0.1111111111</v>
      </c>
      <c r="BG5" s="29">
        <f t="shared" si="23"/>
        <v>0.1111111111</v>
      </c>
      <c r="BH5" s="29">
        <f t="shared" si="23"/>
        <v>0.1111111111</v>
      </c>
      <c r="BI5" s="29">
        <f t="shared" si="23"/>
        <v>0.1111111111</v>
      </c>
      <c r="BJ5" s="30"/>
      <c r="BK5" s="29">
        <f t="shared" si="24"/>
        <v>0.1111111111</v>
      </c>
      <c r="BM5" s="3" t="s">
        <v>11</v>
      </c>
    </row>
    <row r="6">
      <c r="A6" s="18" t="s">
        <v>17</v>
      </c>
      <c r="B6" s="25"/>
      <c r="C6" s="25" t="s">
        <v>20</v>
      </c>
      <c r="D6" s="26"/>
      <c r="E6" s="27">
        <v>-75.0</v>
      </c>
      <c r="F6" s="27">
        <v>-112.5</v>
      </c>
      <c r="G6" s="27">
        <v>-93.75</v>
      </c>
      <c r="H6" s="27">
        <v>-82.5</v>
      </c>
      <c r="I6" s="27">
        <v>-131.25</v>
      </c>
      <c r="J6" s="27">
        <v>-112.5</v>
      </c>
      <c r="K6" s="27">
        <v>-93.75</v>
      </c>
      <c r="L6" s="27">
        <v>-82.5</v>
      </c>
      <c r="M6" s="27">
        <v>-75.0</v>
      </c>
      <c r="N6" s="27">
        <v>-112.5</v>
      </c>
      <c r="O6" s="27">
        <v>-150.0</v>
      </c>
      <c r="P6" s="27">
        <v>-187.5</v>
      </c>
      <c r="Q6" s="28"/>
      <c r="R6" s="27">
        <f t="shared" ref="R6:U6" si="25">SUMIFS($E6:$P6,$E$2:$P$2,R$3)</f>
        <v>-281.25</v>
      </c>
      <c r="S6" s="27">
        <f t="shared" si="25"/>
        <v>-326.25</v>
      </c>
      <c r="T6" s="27">
        <f t="shared" si="25"/>
        <v>-251.25</v>
      </c>
      <c r="U6" s="27">
        <f t="shared" si="25"/>
        <v>-450</v>
      </c>
      <c r="V6" s="28"/>
      <c r="W6" s="27">
        <f t="shared" si="18"/>
        <v>-1308.75</v>
      </c>
      <c r="Y6" s="27">
        <f t="shared" ref="Y6:AJ6" si="26">0.9*E6</f>
        <v>-67.5</v>
      </c>
      <c r="Z6" s="27">
        <f t="shared" si="26"/>
        <v>-101.25</v>
      </c>
      <c r="AA6" s="27">
        <f t="shared" si="26"/>
        <v>-84.375</v>
      </c>
      <c r="AB6" s="27">
        <f t="shared" si="26"/>
        <v>-74.25</v>
      </c>
      <c r="AC6" s="27">
        <f t="shared" si="26"/>
        <v>-118.125</v>
      </c>
      <c r="AD6" s="27">
        <f t="shared" si="26"/>
        <v>-101.25</v>
      </c>
      <c r="AE6" s="27">
        <f t="shared" si="26"/>
        <v>-84.375</v>
      </c>
      <c r="AF6" s="27">
        <f t="shared" si="26"/>
        <v>-74.25</v>
      </c>
      <c r="AG6" s="27">
        <f t="shared" si="26"/>
        <v>-67.5</v>
      </c>
      <c r="AH6" s="27">
        <f t="shared" si="26"/>
        <v>-101.25</v>
      </c>
      <c r="AI6" s="27">
        <f t="shared" si="26"/>
        <v>-135</v>
      </c>
      <c r="AJ6" s="27">
        <f t="shared" si="26"/>
        <v>-168.75</v>
      </c>
      <c r="AK6" s="28"/>
      <c r="AL6" s="27">
        <f t="shared" ref="AL6:AO6" si="27">0.9*R6</f>
        <v>-253.125</v>
      </c>
      <c r="AM6" s="27">
        <f t="shared" si="27"/>
        <v>-293.625</v>
      </c>
      <c r="AN6" s="27">
        <f t="shared" si="27"/>
        <v>-226.125</v>
      </c>
      <c r="AO6" s="27">
        <f t="shared" si="27"/>
        <v>-405</v>
      </c>
      <c r="AP6" s="28"/>
      <c r="AQ6" s="27">
        <f t="shared" si="21"/>
        <v>-1177.875</v>
      </c>
      <c r="AS6" s="29">
        <f t="shared" ref="AS6:BD6" si="28">IFERROR((E6/Y6)-1,0)</f>
        <v>0.1111111111</v>
      </c>
      <c r="AT6" s="29">
        <f t="shared" si="28"/>
        <v>0.1111111111</v>
      </c>
      <c r="AU6" s="29">
        <f t="shared" si="28"/>
        <v>0.1111111111</v>
      </c>
      <c r="AV6" s="29">
        <f t="shared" si="28"/>
        <v>0.1111111111</v>
      </c>
      <c r="AW6" s="29">
        <f t="shared" si="28"/>
        <v>0.1111111111</v>
      </c>
      <c r="AX6" s="29">
        <f t="shared" si="28"/>
        <v>0.1111111111</v>
      </c>
      <c r="AY6" s="29">
        <f t="shared" si="28"/>
        <v>0.1111111111</v>
      </c>
      <c r="AZ6" s="29">
        <f t="shared" si="28"/>
        <v>0.1111111111</v>
      </c>
      <c r="BA6" s="29">
        <f t="shared" si="28"/>
        <v>0.1111111111</v>
      </c>
      <c r="BB6" s="29">
        <f t="shared" si="28"/>
        <v>0.1111111111</v>
      </c>
      <c r="BC6" s="29">
        <f t="shared" si="28"/>
        <v>0.1111111111</v>
      </c>
      <c r="BD6" s="29">
        <f t="shared" si="28"/>
        <v>0.1111111111</v>
      </c>
      <c r="BE6" s="30"/>
      <c r="BF6" s="29">
        <f t="shared" ref="BF6:BI6" si="29">IFERROR((R6/AL6)-1,0)</f>
        <v>0.1111111111</v>
      </c>
      <c r="BG6" s="29">
        <f t="shared" si="29"/>
        <v>0.1111111111</v>
      </c>
      <c r="BH6" s="29">
        <f t="shared" si="29"/>
        <v>0.1111111111</v>
      </c>
      <c r="BI6" s="29">
        <f t="shared" si="29"/>
        <v>0.1111111111</v>
      </c>
      <c r="BJ6" s="30"/>
      <c r="BK6" s="29">
        <f t="shared" si="24"/>
        <v>0.1111111111</v>
      </c>
      <c r="BM6" s="3" t="s">
        <v>11</v>
      </c>
    </row>
    <row r="7" collapsed="1">
      <c r="A7" s="18" t="s">
        <v>17</v>
      </c>
      <c r="B7" s="25"/>
      <c r="C7" s="25" t="s">
        <v>21</v>
      </c>
      <c r="D7" s="26"/>
      <c r="E7" s="27">
        <f t="shared" ref="E7:P7" si="30">SUM(E8:E9)</f>
        <v>-45</v>
      </c>
      <c r="F7" s="27">
        <f t="shared" si="30"/>
        <v>-67.5</v>
      </c>
      <c r="G7" s="27">
        <f t="shared" si="30"/>
        <v>-56.25</v>
      </c>
      <c r="H7" s="27">
        <f t="shared" si="30"/>
        <v>-49.5</v>
      </c>
      <c r="I7" s="27">
        <f t="shared" si="30"/>
        <v>-78.75</v>
      </c>
      <c r="J7" s="27">
        <f t="shared" si="30"/>
        <v>-67.5</v>
      </c>
      <c r="K7" s="27">
        <f t="shared" si="30"/>
        <v>-56.25</v>
      </c>
      <c r="L7" s="27">
        <f t="shared" si="30"/>
        <v>-49.5</v>
      </c>
      <c r="M7" s="27">
        <f t="shared" si="30"/>
        <v>-45</v>
      </c>
      <c r="N7" s="27">
        <f t="shared" si="30"/>
        <v>-67.5</v>
      </c>
      <c r="O7" s="27">
        <f t="shared" si="30"/>
        <v>-90</v>
      </c>
      <c r="P7" s="27">
        <f t="shared" si="30"/>
        <v>-112.5</v>
      </c>
      <c r="Q7" s="28"/>
      <c r="R7" s="27">
        <f t="shared" ref="R7:U7" si="31">SUMIFS($E7:$P7,$E$2:$P$2,R$3)</f>
        <v>-168.75</v>
      </c>
      <c r="S7" s="27">
        <f t="shared" si="31"/>
        <v>-195.75</v>
      </c>
      <c r="T7" s="27">
        <f t="shared" si="31"/>
        <v>-150.75</v>
      </c>
      <c r="U7" s="27">
        <f t="shared" si="31"/>
        <v>-270</v>
      </c>
      <c r="V7" s="28"/>
      <c r="W7" s="27">
        <f t="shared" si="18"/>
        <v>-785.25</v>
      </c>
      <c r="Y7" s="27">
        <f t="shared" ref="Y7:AJ7" si="32">0.9*E7</f>
        <v>-40.5</v>
      </c>
      <c r="Z7" s="27">
        <f t="shared" si="32"/>
        <v>-60.75</v>
      </c>
      <c r="AA7" s="27">
        <f t="shared" si="32"/>
        <v>-50.625</v>
      </c>
      <c r="AB7" s="27">
        <f t="shared" si="32"/>
        <v>-44.55</v>
      </c>
      <c r="AC7" s="27">
        <f t="shared" si="32"/>
        <v>-70.875</v>
      </c>
      <c r="AD7" s="27">
        <f t="shared" si="32"/>
        <v>-60.75</v>
      </c>
      <c r="AE7" s="27">
        <f t="shared" si="32"/>
        <v>-50.625</v>
      </c>
      <c r="AF7" s="27">
        <f t="shared" si="32"/>
        <v>-44.55</v>
      </c>
      <c r="AG7" s="27">
        <f t="shared" si="32"/>
        <v>-40.5</v>
      </c>
      <c r="AH7" s="27">
        <f t="shared" si="32"/>
        <v>-60.75</v>
      </c>
      <c r="AI7" s="27">
        <f t="shared" si="32"/>
        <v>-81</v>
      </c>
      <c r="AJ7" s="27">
        <f t="shared" si="32"/>
        <v>-101.25</v>
      </c>
      <c r="AK7" s="28"/>
      <c r="AL7" s="27">
        <f t="shared" ref="AL7:AO7" si="33">0.9*R7</f>
        <v>-151.875</v>
      </c>
      <c r="AM7" s="27">
        <f t="shared" si="33"/>
        <v>-176.175</v>
      </c>
      <c r="AN7" s="27">
        <f t="shared" si="33"/>
        <v>-135.675</v>
      </c>
      <c r="AO7" s="27">
        <f t="shared" si="33"/>
        <v>-243</v>
      </c>
      <c r="AP7" s="28"/>
      <c r="AQ7" s="27">
        <f t="shared" si="21"/>
        <v>-706.725</v>
      </c>
      <c r="AS7" s="29">
        <f t="shared" ref="AS7:BD7" si="34">IFERROR((E7/Y7)-1,0)</f>
        <v>0.1111111111</v>
      </c>
      <c r="AT7" s="29">
        <f t="shared" si="34"/>
        <v>0.1111111111</v>
      </c>
      <c r="AU7" s="29">
        <f t="shared" si="34"/>
        <v>0.1111111111</v>
      </c>
      <c r="AV7" s="29">
        <f t="shared" si="34"/>
        <v>0.1111111111</v>
      </c>
      <c r="AW7" s="29">
        <f t="shared" si="34"/>
        <v>0.1111111111</v>
      </c>
      <c r="AX7" s="29">
        <f t="shared" si="34"/>
        <v>0.1111111111</v>
      </c>
      <c r="AY7" s="29">
        <f t="shared" si="34"/>
        <v>0.1111111111</v>
      </c>
      <c r="AZ7" s="29">
        <f t="shared" si="34"/>
        <v>0.1111111111</v>
      </c>
      <c r="BA7" s="29">
        <f t="shared" si="34"/>
        <v>0.1111111111</v>
      </c>
      <c r="BB7" s="29">
        <f t="shared" si="34"/>
        <v>0.1111111111</v>
      </c>
      <c r="BC7" s="29">
        <f t="shared" si="34"/>
        <v>0.1111111111</v>
      </c>
      <c r="BD7" s="29">
        <f t="shared" si="34"/>
        <v>0.1111111111</v>
      </c>
      <c r="BE7" s="30"/>
      <c r="BF7" s="29">
        <f t="shared" ref="BF7:BI7" si="35">IFERROR((R7/AL7)-1,0)</f>
        <v>0.1111111111</v>
      </c>
      <c r="BG7" s="29">
        <f t="shared" si="35"/>
        <v>0.1111111111</v>
      </c>
      <c r="BH7" s="29">
        <f t="shared" si="35"/>
        <v>0.1111111111</v>
      </c>
      <c r="BI7" s="29">
        <f t="shared" si="35"/>
        <v>0.1111111111</v>
      </c>
      <c r="BJ7" s="30"/>
      <c r="BK7" s="29">
        <f t="shared" si="24"/>
        <v>0.1111111111</v>
      </c>
      <c r="BM7" s="3" t="s">
        <v>11</v>
      </c>
    </row>
    <row r="8" hidden="1" outlineLevel="1">
      <c r="A8" s="18" t="s">
        <v>17</v>
      </c>
      <c r="B8" s="31"/>
      <c r="C8" s="31" t="s">
        <v>22</v>
      </c>
      <c r="D8" s="32"/>
      <c r="E8" s="33">
        <v>-33.75</v>
      </c>
      <c r="F8" s="33">
        <v>-50.625</v>
      </c>
      <c r="G8" s="33">
        <v>-42.1875</v>
      </c>
      <c r="H8" s="33">
        <v>-37.125</v>
      </c>
      <c r="I8" s="33">
        <v>-59.0625</v>
      </c>
      <c r="J8" s="33">
        <v>-50.625</v>
      </c>
      <c r="K8" s="33">
        <v>-42.1875</v>
      </c>
      <c r="L8" s="33">
        <v>-37.125</v>
      </c>
      <c r="M8" s="33">
        <v>-33.75</v>
      </c>
      <c r="N8" s="33">
        <v>-50.625</v>
      </c>
      <c r="O8" s="33">
        <v>-67.5</v>
      </c>
      <c r="P8" s="33">
        <v>-84.375</v>
      </c>
      <c r="Q8" s="28"/>
      <c r="R8" s="33">
        <f t="shared" ref="R8:U8" si="36">SUMIFS($E8:$P8,$E$2:$P$2,R$3)</f>
        <v>-126.5625</v>
      </c>
      <c r="S8" s="33">
        <f t="shared" si="36"/>
        <v>-146.8125</v>
      </c>
      <c r="T8" s="33">
        <f t="shared" si="36"/>
        <v>-113.0625</v>
      </c>
      <c r="U8" s="33">
        <f t="shared" si="36"/>
        <v>-202.5</v>
      </c>
      <c r="V8" s="28"/>
      <c r="W8" s="33">
        <f t="shared" si="18"/>
        <v>-588.9375</v>
      </c>
      <c r="Y8" s="33">
        <f t="shared" ref="Y8:AJ8" si="37">0.9*E8</f>
        <v>-30.375</v>
      </c>
      <c r="Z8" s="33">
        <f t="shared" si="37"/>
        <v>-45.5625</v>
      </c>
      <c r="AA8" s="33">
        <f t="shared" si="37"/>
        <v>-37.96875</v>
      </c>
      <c r="AB8" s="33">
        <f t="shared" si="37"/>
        <v>-33.4125</v>
      </c>
      <c r="AC8" s="33">
        <f t="shared" si="37"/>
        <v>-53.15625</v>
      </c>
      <c r="AD8" s="33">
        <f t="shared" si="37"/>
        <v>-45.5625</v>
      </c>
      <c r="AE8" s="33">
        <f t="shared" si="37"/>
        <v>-37.96875</v>
      </c>
      <c r="AF8" s="33">
        <f t="shared" si="37"/>
        <v>-33.4125</v>
      </c>
      <c r="AG8" s="33">
        <f t="shared" si="37"/>
        <v>-30.375</v>
      </c>
      <c r="AH8" s="33">
        <f t="shared" si="37"/>
        <v>-45.5625</v>
      </c>
      <c r="AI8" s="33">
        <f t="shared" si="37"/>
        <v>-60.75</v>
      </c>
      <c r="AJ8" s="33">
        <f t="shared" si="37"/>
        <v>-75.9375</v>
      </c>
      <c r="AK8" s="28"/>
      <c r="AL8" s="33">
        <f t="shared" ref="AL8:AO8" si="38">0.9*R8</f>
        <v>-113.90625</v>
      </c>
      <c r="AM8" s="33">
        <f t="shared" si="38"/>
        <v>-132.13125</v>
      </c>
      <c r="AN8" s="33">
        <f t="shared" si="38"/>
        <v>-101.75625</v>
      </c>
      <c r="AO8" s="33">
        <f t="shared" si="38"/>
        <v>-182.25</v>
      </c>
      <c r="AP8" s="28"/>
      <c r="AQ8" s="33">
        <f t="shared" si="21"/>
        <v>-530.04375</v>
      </c>
      <c r="AS8" s="34">
        <f t="shared" ref="AS8:BD8" si="39">IFERROR((E8/Y8)-1,0)</f>
        <v>0.1111111111</v>
      </c>
      <c r="AT8" s="34">
        <f t="shared" si="39"/>
        <v>0.1111111111</v>
      </c>
      <c r="AU8" s="34">
        <f t="shared" si="39"/>
        <v>0.1111111111</v>
      </c>
      <c r="AV8" s="34">
        <f t="shared" si="39"/>
        <v>0.1111111111</v>
      </c>
      <c r="AW8" s="34">
        <f t="shared" si="39"/>
        <v>0.1111111111</v>
      </c>
      <c r="AX8" s="34">
        <f t="shared" si="39"/>
        <v>0.1111111111</v>
      </c>
      <c r="AY8" s="34">
        <f t="shared" si="39"/>
        <v>0.1111111111</v>
      </c>
      <c r="AZ8" s="34">
        <f t="shared" si="39"/>
        <v>0.1111111111</v>
      </c>
      <c r="BA8" s="34">
        <f t="shared" si="39"/>
        <v>0.1111111111</v>
      </c>
      <c r="BB8" s="34">
        <f t="shared" si="39"/>
        <v>0.1111111111</v>
      </c>
      <c r="BC8" s="34">
        <f t="shared" si="39"/>
        <v>0.1111111111</v>
      </c>
      <c r="BD8" s="34">
        <f t="shared" si="39"/>
        <v>0.1111111111</v>
      </c>
      <c r="BE8" s="30"/>
      <c r="BF8" s="34">
        <f t="shared" ref="BF8:BI8" si="40">IFERROR((R8/AL8)-1,0)</f>
        <v>0.1111111111</v>
      </c>
      <c r="BG8" s="34">
        <f t="shared" si="40"/>
        <v>0.1111111111</v>
      </c>
      <c r="BH8" s="34">
        <f t="shared" si="40"/>
        <v>0.1111111111</v>
      </c>
      <c r="BI8" s="34">
        <f t="shared" si="40"/>
        <v>0.1111111111</v>
      </c>
      <c r="BJ8" s="30"/>
      <c r="BK8" s="34">
        <f t="shared" si="24"/>
        <v>0.1111111111</v>
      </c>
      <c r="BM8" s="3" t="s">
        <v>11</v>
      </c>
    </row>
    <row r="9" hidden="1" outlineLevel="1">
      <c r="A9" s="18" t="s">
        <v>17</v>
      </c>
      <c r="B9" s="31"/>
      <c r="C9" s="31" t="s">
        <v>23</v>
      </c>
      <c r="D9" s="32"/>
      <c r="E9" s="35">
        <v>-11.25</v>
      </c>
      <c r="F9" s="35">
        <v>-16.875</v>
      </c>
      <c r="G9" s="35">
        <v>-14.0625</v>
      </c>
      <c r="H9" s="35">
        <v>-12.375</v>
      </c>
      <c r="I9" s="35">
        <v>-19.6875</v>
      </c>
      <c r="J9" s="35">
        <v>-16.875</v>
      </c>
      <c r="K9" s="35">
        <v>-14.0625</v>
      </c>
      <c r="L9" s="35">
        <v>-12.375</v>
      </c>
      <c r="M9" s="35">
        <v>-11.25</v>
      </c>
      <c r="N9" s="35">
        <v>-16.875</v>
      </c>
      <c r="O9" s="35">
        <v>-22.5</v>
      </c>
      <c r="P9" s="35">
        <v>-28.125</v>
      </c>
      <c r="Q9" s="28"/>
      <c r="R9" s="35">
        <f t="shared" ref="R9:U9" si="41">SUMIFS($E9:$P9,$E$2:$P$2,R$3)</f>
        <v>-42.1875</v>
      </c>
      <c r="S9" s="35">
        <f t="shared" si="41"/>
        <v>-48.9375</v>
      </c>
      <c r="T9" s="35">
        <f t="shared" si="41"/>
        <v>-37.6875</v>
      </c>
      <c r="U9" s="35">
        <f t="shared" si="41"/>
        <v>-67.5</v>
      </c>
      <c r="V9" s="28"/>
      <c r="W9" s="35">
        <f t="shared" si="18"/>
        <v>-196.3125</v>
      </c>
      <c r="Y9" s="35">
        <f t="shared" ref="Y9:AJ9" si="42">0.9*E9</f>
        <v>-10.125</v>
      </c>
      <c r="Z9" s="35">
        <f t="shared" si="42"/>
        <v>-15.1875</v>
      </c>
      <c r="AA9" s="35">
        <f t="shared" si="42"/>
        <v>-12.65625</v>
      </c>
      <c r="AB9" s="35">
        <f t="shared" si="42"/>
        <v>-11.1375</v>
      </c>
      <c r="AC9" s="35">
        <f t="shared" si="42"/>
        <v>-17.71875</v>
      </c>
      <c r="AD9" s="35">
        <f t="shared" si="42"/>
        <v>-15.1875</v>
      </c>
      <c r="AE9" s="35">
        <f t="shared" si="42"/>
        <v>-12.65625</v>
      </c>
      <c r="AF9" s="35">
        <f t="shared" si="42"/>
        <v>-11.1375</v>
      </c>
      <c r="AG9" s="35">
        <f t="shared" si="42"/>
        <v>-10.125</v>
      </c>
      <c r="AH9" s="35">
        <f t="shared" si="42"/>
        <v>-15.1875</v>
      </c>
      <c r="AI9" s="35">
        <f t="shared" si="42"/>
        <v>-20.25</v>
      </c>
      <c r="AJ9" s="35">
        <f t="shared" si="42"/>
        <v>-25.3125</v>
      </c>
      <c r="AK9" s="28"/>
      <c r="AL9" s="35">
        <f t="shared" ref="AL9:AO9" si="43">0.9*R9</f>
        <v>-37.96875</v>
      </c>
      <c r="AM9" s="35">
        <f t="shared" si="43"/>
        <v>-44.04375</v>
      </c>
      <c r="AN9" s="35">
        <f t="shared" si="43"/>
        <v>-33.91875</v>
      </c>
      <c r="AO9" s="35">
        <f t="shared" si="43"/>
        <v>-60.75</v>
      </c>
      <c r="AP9" s="28"/>
      <c r="AQ9" s="35">
        <f t="shared" si="21"/>
        <v>-176.68125</v>
      </c>
      <c r="AS9" s="36">
        <f t="shared" ref="AS9:BD9" si="44">IFERROR((E9/Y9)-1,0)</f>
        <v>0.1111111111</v>
      </c>
      <c r="AT9" s="36">
        <f t="shared" si="44"/>
        <v>0.1111111111</v>
      </c>
      <c r="AU9" s="36">
        <f t="shared" si="44"/>
        <v>0.1111111111</v>
      </c>
      <c r="AV9" s="36">
        <f t="shared" si="44"/>
        <v>0.1111111111</v>
      </c>
      <c r="AW9" s="36">
        <f t="shared" si="44"/>
        <v>0.1111111111</v>
      </c>
      <c r="AX9" s="36">
        <f t="shared" si="44"/>
        <v>0.1111111111</v>
      </c>
      <c r="AY9" s="36">
        <f t="shared" si="44"/>
        <v>0.1111111111</v>
      </c>
      <c r="AZ9" s="36">
        <f t="shared" si="44"/>
        <v>0.1111111111</v>
      </c>
      <c r="BA9" s="36">
        <f t="shared" si="44"/>
        <v>0.1111111111</v>
      </c>
      <c r="BB9" s="36">
        <f t="shared" si="44"/>
        <v>0.1111111111</v>
      </c>
      <c r="BC9" s="36">
        <f t="shared" si="44"/>
        <v>0.1111111111</v>
      </c>
      <c r="BD9" s="36">
        <f t="shared" si="44"/>
        <v>0.1111111111</v>
      </c>
      <c r="BE9" s="30"/>
      <c r="BF9" s="36">
        <f t="shared" ref="BF9:BI9" si="45">IFERROR((R9/AL9)-1,0)</f>
        <v>0.1111111111</v>
      </c>
      <c r="BG9" s="36">
        <f t="shared" si="45"/>
        <v>0.1111111111</v>
      </c>
      <c r="BH9" s="36">
        <f t="shared" si="45"/>
        <v>0.1111111111</v>
      </c>
      <c r="BI9" s="36">
        <f t="shared" si="45"/>
        <v>0.1111111111</v>
      </c>
      <c r="BJ9" s="30"/>
      <c r="BK9" s="36">
        <f t="shared" si="24"/>
        <v>0.1111111111</v>
      </c>
      <c r="BM9" s="3" t="s">
        <v>11</v>
      </c>
    </row>
    <row r="10">
      <c r="A10" s="18" t="s">
        <v>17</v>
      </c>
      <c r="B10" s="19"/>
      <c r="C10" s="19" t="s">
        <v>24</v>
      </c>
      <c r="D10" s="20"/>
      <c r="E10" s="37">
        <f t="shared" ref="E10:P10" si="46">SUM(E4:E7)</f>
        <v>430</v>
      </c>
      <c r="F10" s="37">
        <f t="shared" si="46"/>
        <v>645</v>
      </c>
      <c r="G10" s="37">
        <f t="shared" si="46"/>
        <v>537.5</v>
      </c>
      <c r="H10" s="37">
        <f t="shared" si="46"/>
        <v>473</v>
      </c>
      <c r="I10" s="37">
        <f t="shared" si="46"/>
        <v>752.5</v>
      </c>
      <c r="J10" s="37">
        <f t="shared" si="46"/>
        <v>645</v>
      </c>
      <c r="K10" s="37">
        <f t="shared" si="46"/>
        <v>537.5</v>
      </c>
      <c r="L10" s="37">
        <f t="shared" si="46"/>
        <v>473</v>
      </c>
      <c r="M10" s="37">
        <f t="shared" si="46"/>
        <v>430</v>
      </c>
      <c r="N10" s="37">
        <f t="shared" si="46"/>
        <v>645</v>
      </c>
      <c r="O10" s="37">
        <f t="shared" si="46"/>
        <v>860</v>
      </c>
      <c r="P10" s="37">
        <f t="shared" si="46"/>
        <v>1075</v>
      </c>
      <c r="Q10" s="22"/>
      <c r="R10" s="37">
        <f t="shared" ref="R10:U10" si="47">SUMIFS($E10:$P10,$E$2:$P$2,R$3)</f>
        <v>1612.5</v>
      </c>
      <c r="S10" s="37">
        <f t="shared" si="47"/>
        <v>1870.5</v>
      </c>
      <c r="T10" s="37">
        <f t="shared" si="47"/>
        <v>1440.5</v>
      </c>
      <c r="U10" s="37">
        <f t="shared" si="47"/>
        <v>2580</v>
      </c>
      <c r="V10" s="22"/>
      <c r="W10" s="37">
        <f t="shared" si="18"/>
        <v>7503.5</v>
      </c>
      <c r="X10" s="9"/>
      <c r="Y10" s="37">
        <f t="shared" ref="Y10:AJ10" si="48">0.9*E10</f>
        <v>387</v>
      </c>
      <c r="Z10" s="37">
        <f t="shared" si="48"/>
        <v>580.5</v>
      </c>
      <c r="AA10" s="37">
        <f t="shared" si="48"/>
        <v>483.75</v>
      </c>
      <c r="AB10" s="37">
        <f t="shared" si="48"/>
        <v>425.7</v>
      </c>
      <c r="AC10" s="37">
        <f t="shared" si="48"/>
        <v>677.25</v>
      </c>
      <c r="AD10" s="37">
        <f t="shared" si="48"/>
        <v>580.5</v>
      </c>
      <c r="AE10" s="37">
        <f t="shared" si="48"/>
        <v>483.75</v>
      </c>
      <c r="AF10" s="37">
        <f t="shared" si="48"/>
        <v>425.7</v>
      </c>
      <c r="AG10" s="37">
        <f t="shared" si="48"/>
        <v>387</v>
      </c>
      <c r="AH10" s="37">
        <f t="shared" si="48"/>
        <v>580.5</v>
      </c>
      <c r="AI10" s="37">
        <f t="shared" si="48"/>
        <v>774</v>
      </c>
      <c r="AJ10" s="37">
        <f t="shared" si="48"/>
        <v>967.5</v>
      </c>
      <c r="AK10" s="22"/>
      <c r="AL10" s="37">
        <f t="shared" ref="AL10:AO10" si="49">0.9*R10</f>
        <v>1451.25</v>
      </c>
      <c r="AM10" s="37">
        <f t="shared" si="49"/>
        <v>1683.45</v>
      </c>
      <c r="AN10" s="37">
        <f t="shared" si="49"/>
        <v>1296.45</v>
      </c>
      <c r="AO10" s="37">
        <f t="shared" si="49"/>
        <v>2322</v>
      </c>
      <c r="AP10" s="22"/>
      <c r="AQ10" s="37">
        <f t="shared" si="21"/>
        <v>6753.15</v>
      </c>
      <c r="AR10" s="9"/>
      <c r="AS10" s="38">
        <f t="shared" ref="AS10:BD10" si="50">IFERROR((E10/Y10)-1,0)</f>
        <v>0.1111111111</v>
      </c>
      <c r="AT10" s="38">
        <f t="shared" si="50"/>
        <v>0.1111111111</v>
      </c>
      <c r="AU10" s="38">
        <f t="shared" si="50"/>
        <v>0.1111111111</v>
      </c>
      <c r="AV10" s="38">
        <f t="shared" si="50"/>
        <v>0.1111111111</v>
      </c>
      <c r="AW10" s="38">
        <f t="shared" si="50"/>
        <v>0.1111111111</v>
      </c>
      <c r="AX10" s="38">
        <f t="shared" si="50"/>
        <v>0.1111111111</v>
      </c>
      <c r="AY10" s="38">
        <f t="shared" si="50"/>
        <v>0.1111111111</v>
      </c>
      <c r="AZ10" s="38">
        <f t="shared" si="50"/>
        <v>0.1111111111</v>
      </c>
      <c r="BA10" s="38">
        <f t="shared" si="50"/>
        <v>0.1111111111</v>
      </c>
      <c r="BB10" s="38">
        <f t="shared" si="50"/>
        <v>0.1111111111</v>
      </c>
      <c r="BC10" s="38">
        <f t="shared" si="50"/>
        <v>0.1111111111</v>
      </c>
      <c r="BD10" s="38">
        <f t="shared" si="50"/>
        <v>0.1111111111</v>
      </c>
      <c r="BE10" s="24"/>
      <c r="BF10" s="38">
        <f t="shared" ref="BF10:BI10" si="51">IFERROR((R10/AL10)-1,0)</f>
        <v>0.1111111111</v>
      </c>
      <c r="BG10" s="38">
        <f t="shared" si="51"/>
        <v>0.1111111111</v>
      </c>
      <c r="BH10" s="38">
        <f t="shared" si="51"/>
        <v>0.1111111111</v>
      </c>
      <c r="BI10" s="38">
        <f t="shared" si="51"/>
        <v>0.1111111111</v>
      </c>
      <c r="BJ10" s="24"/>
      <c r="BK10" s="38">
        <f t="shared" si="24"/>
        <v>0.1111111111</v>
      </c>
      <c r="BL10" s="9"/>
      <c r="BM10" s="3" t="s">
        <v>11</v>
      </c>
    </row>
    <row r="11">
      <c r="A11" s="31"/>
      <c r="B11" s="31"/>
      <c r="C11" s="31" t="s">
        <v>25</v>
      </c>
      <c r="D11" s="39"/>
      <c r="E11" s="40">
        <f t="shared" ref="E11:P11" si="52">E10/E$4</f>
        <v>0.86</v>
      </c>
      <c r="F11" s="40">
        <f t="shared" si="52"/>
        <v>0.86</v>
      </c>
      <c r="G11" s="40">
        <f t="shared" si="52"/>
        <v>0.86</v>
      </c>
      <c r="H11" s="40">
        <f t="shared" si="52"/>
        <v>0.86</v>
      </c>
      <c r="I11" s="40">
        <f t="shared" si="52"/>
        <v>0.86</v>
      </c>
      <c r="J11" s="40">
        <f t="shared" si="52"/>
        <v>0.86</v>
      </c>
      <c r="K11" s="40">
        <f t="shared" si="52"/>
        <v>0.86</v>
      </c>
      <c r="L11" s="40">
        <f t="shared" si="52"/>
        <v>0.86</v>
      </c>
      <c r="M11" s="40">
        <f t="shared" si="52"/>
        <v>0.86</v>
      </c>
      <c r="N11" s="40">
        <f t="shared" si="52"/>
        <v>0.86</v>
      </c>
      <c r="O11" s="40">
        <f t="shared" si="52"/>
        <v>0.86</v>
      </c>
      <c r="P11" s="40">
        <f t="shared" si="52"/>
        <v>0.86</v>
      </c>
      <c r="R11" s="40">
        <f t="shared" ref="R11:U11" si="53">R10/R$4</f>
        <v>0.86</v>
      </c>
      <c r="S11" s="40">
        <f t="shared" si="53"/>
        <v>0.86</v>
      </c>
      <c r="T11" s="40">
        <f t="shared" si="53"/>
        <v>0.86</v>
      </c>
      <c r="U11" s="40">
        <f t="shared" si="53"/>
        <v>0.86</v>
      </c>
      <c r="W11" s="40">
        <f>W10/W$4</f>
        <v>0.86</v>
      </c>
      <c r="Y11" s="40">
        <f t="shared" ref="Y11:AJ11" si="54">Y10/Y$4</f>
        <v>0.86</v>
      </c>
      <c r="Z11" s="40">
        <f t="shared" si="54"/>
        <v>0.86</v>
      </c>
      <c r="AA11" s="40">
        <f t="shared" si="54"/>
        <v>0.86</v>
      </c>
      <c r="AB11" s="40">
        <f t="shared" si="54"/>
        <v>0.86</v>
      </c>
      <c r="AC11" s="40">
        <f t="shared" si="54"/>
        <v>0.86</v>
      </c>
      <c r="AD11" s="40">
        <f t="shared" si="54"/>
        <v>0.86</v>
      </c>
      <c r="AE11" s="40">
        <f t="shared" si="54"/>
        <v>0.86</v>
      </c>
      <c r="AF11" s="40">
        <f t="shared" si="54"/>
        <v>0.86</v>
      </c>
      <c r="AG11" s="40">
        <f t="shared" si="54"/>
        <v>0.86</v>
      </c>
      <c r="AH11" s="40">
        <f t="shared" si="54"/>
        <v>0.86</v>
      </c>
      <c r="AI11" s="40">
        <f t="shared" si="54"/>
        <v>0.86</v>
      </c>
      <c r="AJ11" s="40">
        <f t="shared" si="54"/>
        <v>0.86</v>
      </c>
      <c r="AL11" s="40">
        <f t="shared" ref="AL11:AO11" si="55">AL10/AL$4</f>
        <v>0.86</v>
      </c>
      <c r="AM11" s="40">
        <f t="shared" si="55"/>
        <v>0.86</v>
      </c>
      <c r="AN11" s="40">
        <f t="shared" si="55"/>
        <v>0.86</v>
      </c>
      <c r="AO11" s="40">
        <f t="shared" si="55"/>
        <v>0.86</v>
      </c>
      <c r="AQ11" s="40">
        <f>AQ10/AQ$4</f>
        <v>0.86</v>
      </c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30"/>
      <c r="BF11" s="40"/>
      <c r="BG11" s="40"/>
      <c r="BH11" s="40"/>
      <c r="BI11" s="40"/>
      <c r="BJ11" s="30"/>
      <c r="BK11" s="40"/>
      <c r="BM11" s="3" t="s">
        <v>11</v>
      </c>
    </row>
    <row r="12">
      <c r="D12" s="4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R12" s="5"/>
      <c r="S12" s="5"/>
      <c r="T12" s="5"/>
      <c r="U12" s="5"/>
      <c r="W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5"/>
      <c r="AM12" s="5"/>
      <c r="AN12" s="5"/>
      <c r="AO12" s="5"/>
      <c r="AQ12" s="5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30"/>
      <c r="BF12" s="42"/>
      <c r="BG12" s="42"/>
      <c r="BH12" s="42"/>
      <c r="BI12" s="42"/>
      <c r="BJ12" s="30"/>
      <c r="BK12" s="42"/>
      <c r="BM12" s="3" t="s">
        <v>11</v>
      </c>
    </row>
    <row r="13" collapsed="1">
      <c r="A13" s="25"/>
      <c r="B13" s="25"/>
      <c r="C13" s="25" t="s">
        <v>26</v>
      </c>
      <c r="D13" s="43"/>
      <c r="E13" s="44">
        <f t="shared" ref="E13:P13" si="56">sum(E14:E16)</f>
        <v>184.8125</v>
      </c>
      <c r="F13" s="44">
        <f t="shared" si="56"/>
        <v>277.21875</v>
      </c>
      <c r="G13" s="44">
        <f t="shared" si="56"/>
        <v>231.015625</v>
      </c>
      <c r="H13" s="44">
        <f t="shared" si="56"/>
        <v>203.29375</v>
      </c>
      <c r="I13" s="44">
        <f t="shared" si="56"/>
        <v>323.421875</v>
      </c>
      <c r="J13" s="44">
        <f t="shared" si="56"/>
        <v>277.21875</v>
      </c>
      <c r="K13" s="44">
        <f t="shared" si="56"/>
        <v>231.015625</v>
      </c>
      <c r="L13" s="44">
        <f t="shared" si="56"/>
        <v>203.29375</v>
      </c>
      <c r="M13" s="44">
        <f t="shared" si="56"/>
        <v>184.8125</v>
      </c>
      <c r="N13" s="44">
        <f t="shared" si="56"/>
        <v>277.21875</v>
      </c>
      <c r="O13" s="44">
        <f t="shared" si="56"/>
        <v>369.625</v>
      </c>
      <c r="P13" s="44">
        <f t="shared" si="56"/>
        <v>462.03125</v>
      </c>
      <c r="Q13" s="28"/>
      <c r="R13" s="44">
        <f t="shared" ref="R13:U13" si="57">SUMIFS($E13:$P13,$E$2:$P$2,R$3)</f>
        <v>693.046875</v>
      </c>
      <c r="S13" s="44">
        <f t="shared" si="57"/>
        <v>803.934375</v>
      </c>
      <c r="T13" s="44">
        <f t="shared" si="57"/>
        <v>619.121875</v>
      </c>
      <c r="U13" s="44">
        <f t="shared" si="57"/>
        <v>1108.875</v>
      </c>
      <c r="V13" s="28"/>
      <c r="W13" s="44">
        <f t="shared" ref="W13:W35" si="63">sum(R13:U13)</f>
        <v>3224.978125</v>
      </c>
      <c r="Y13" s="44">
        <f t="shared" ref="Y13:AJ13" si="58">0.9*E13</f>
        <v>166.33125</v>
      </c>
      <c r="Z13" s="44">
        <f t="shared" si="58"/>
        <v>249.496875</v>
      </c>
      <c r="AA13" s="44">
        <f t="shared" si="58"/>
        <v>207.9140625</v>
      </c>
      <c r="AB13" s="44">
        <f t="shared" si="58"/>
        <v>182.964375</v>
      </c>
      <c r="AC13" s="44">
        <f t="shared" si="58"/>
        <v>291.0796875</v>
      </c>
      <c r="AD13" s="44">
        <f t="shared" si="58"/>
        <v>249.496875</v>
      </c>
      <c r="AE13" s="44">
        <f t="shared" si="58"/>
        <v>207.9140625</v>
      </c>
      <c r="AF13" s="44">
        <f t="shared" si="58"/>
        <v>182.964375</v>
      </c>
      <c r="AG13" s="44">
        <f t="shared" si="58"/>
        <v>166.33125</v>
      </c>
      <c r="AH13" s="44">
        <f t="shared" si="58"/>
        <v>249.496875</v>
      </c>
      <c r="AI13" s="44">
        <f t="shared" si="58"/>
        <v>332.6625</v>
      </c>
      <c r="AJ13" s="44">
        <f t="shared" si="58"/>
        <v>415.828125</v>
      </c>
      <c r="AK13" s="28"/>
      <c r="AL13" s="44">
        <f t="shared" ref="AL13:AO13" si="59">0.9*R13</f>
        <v>623.7421875</v>
      </c>
      <c r="AM13" s="44">
        <f t="shared" si="59"/>
        <v>723.5409375</v>
      </c>
      <c r="AN13" s="44">
        <f t="shared" si="59"/>
        <v>557.2096875</v>
      </c>
      <c r="AO13" s="44">
        <f t="shared" si="59"/>
        <v>997.9875</v>
      </c>
      <c r="AP13" s="28"/>
      <c r="AQ13" s="44">
        <f t="shared" ref="AQ13:AQ35" si="66">0.9*W13</f>
        <v>2902.480313</v>
      </c>
      <c r="AS13" s="45">
        <f t="shared" ref="AS13:BD13" si="60">IFERROR((E13/Y13)-1,0)</f>
        <v>0.1111111111</v>
      </c>
      <c r="AT13" s="45">
        <f t="shared" si="60"/>
        <v>0.1111111111</v>
      </c>
      <c r="AU13" s="45">
        <f t="shared" si="60"/>
        <v>0.1111111111</v>
      </c>
      <c r="AV13" s="45">
        <f t="shared" si="60"/>
        <v>0.1111111111</v>
      </c>
      <c r="AW13" s="45">
        <f t="shared" si="60"/>
        <v>0.1111111111</v>
      </c>
      <c r="AX13" s="45">
        <f t="shared" si="60"/>
        <v>0.1111111111</v>
      </c>
      <c r="AY13" s="45">
        <f t="shared" si="60"/>
        <v>0.1111111111</v>
      </c>
      <c r="AZ13" s="45">
        <f t="shared" si="60"/>
        <v>0.1111111111</v>
      </c>
      <c r="BA13" s="45">
        <f t="shared" si="60"/>
        <v>0.1111111111</v>
      </c>
      <c r="BB13" s="45">
        <f t="shared" si="60"/>
        <v>0.1111111111</v>
      </c>
      <c r="BC13" s="45">
        <f t="shared" si="60"/>
        <v>0.1111111111</v>
      </c>
      <c r="BD13" s="45">
        <f t="shared" si="60"/>
        <v>0.1111111111</v>
      </c>
      <c r="BE13" s="30"/>
      <c r="BF13" s="45">
        <f t="shared" ref="BF13:BI13" si="61">IFERROR((R13/AL13)-1,0)</f>
        <v>0.1111111111</v>
      </c>
      <c r="BG13" s="45">
        <f t="shared" si="61"/>
        <v>0.1111111111</v>
      </c>
      <c r="BH13" s="45">
        <f t="shared" si="61"/>
        <v>0.1111111111</v>
      </c>
      <c r="BI13" s="45">
        <f t="shared" si="61"/>
        <v>0.1111111111</v>
      </c>
      <c r="BJ13" s="30"/>
      <c r="BK13" s="45">
        <f t="shared" ref="BK13:BK35" si="69">IFERROR((W13/AQ13)-1,0)</f>
        <v>0.1111111111</v>
      </c>
      <c r="BM13" s="3" t="s">
        <v>11</v>
      </c>
    </row>
    <row r="14" hidden="1" outlineLevel="1">
      <c r="A14" s="18" t="s">
        <v>17</v>
      </c>
      <c r="B14" s="31"/>
      <c r="C14" s="31" t="s">
        <v>27</v>
      </c>
      <c r="D14" s="46"/>
      <c r="E14" s="47">
        <v>175.0</v>
      </c>
      <c r="F14" s="47">
        <v>262.5</v>
      </c>
      <c r="G14" s="47">
        <v>218.75</v>
      </c>
      <c r="H14" s="47">
        <v>192.5</v>
      </c>
      <c r="I14" s="47">
        <v>306.25</v>
      </c>
      <c r="J14" s="47">
        <v>262.5</v>
      </c>
      <c r="K14" s="47">
        <v>218.75</v>
      </c>
      <c r="L14" s="47">
        <v>192.5</v>
      </c>
      <c r="M14" s="47">
        <v>175.0</v>
      </c>
      <c r="N14" s="47">
        <v>262.5</v>
      </c>
      <c r="O14" s="47">
        <v>350.0</v>
      </c>
      <c r="P14" s="47">
        <v>437.5</v>
      </c>
      <c r="Q14" s="28"/>
      <c r="R14" s="47">
        <f t="shared" ref="R14:U14" si="62">SUMIFS($E14:$P14,$E$2:$P$2,R$3)</f>
        <v>656.25</v>
      </c>
      <c r="S14" s="47">
        <f t="shared" si="62"/>
        <v>761.25</v>
      </c>
      <c r="T14" s="47">
        <f t="shared" si="62"/>
        <v>586.25</v>
      </c>
      <c r="U14" s="47">
        <f t="shared" si="62"/>
        <v>1050</v>
      </c>
      <c r="V14" s="28"/>
      <c r="W14" s="47">
        <f t="shared" si="63"/>
        <v>3053.75</v>
      </c>
      <c r="Y14" s="47">
        <f t="shared" ref="Y14:AJ14" si="64">0.9*E14</f>
        <v>157.5</v>
      </c>
      <c r="Z14" s="47">
        <f t="shared" si="64"/>
        <v>236.25</v>
      </c>
      <c r="AA14" s="47">
        <f t="shared" si="64"/>
        <v>196.875</v>
      </c>
      <c r="AB14" s="47">
        <f t="shared" si="64"/>
        <v>173.25</v>
      </c>
      <c r="AC14" s="47">
        <f t="shared" si="64"/>
        <v>275.625</v>
      </c>
      <c r="AD14" s="47">
        <f t="shared" si="64"/>
        <v>236.25</v>
      </c>
      <c r="AE14" s="47">
        <f t="shared" si="64"/>
        <v>196.875</v>
      </c>
      <c r="AF14" s="47">
        <f t="shared" si="64"/>
        <v>173.25</v>
      </c>
      <c r="AG14" s="47">
        <f t="shared" si="64"/>
        <v>157.5</v>
      </c>
      <c r="AH14" s="47">
        <f t="shared" si="64"/>
        <v>236.25</v>
      </c>
      <c r="AI14" s="47">
        <f t="shared" si="64"/>
        <v>315</v>
      </c>
      <c r="AJ14" s="47">
        <f t="shared" si="64"/>
        <v>393.75</v>
      </c>
      <c r="AK14" s="28"/>
      <c r="AL14" s="47">
        <f t="shared" ref="AL14:AO14" si="65">0.9*R14</f>
        <v>590.625</v>
      </c>
      <c r="AM14" s="47">
        <f t="shared" si="65"/>
        <v>685.125</v>
      </c>
      <c r="AN14" s="47">
        <f t="shared" si="65"/>
        <v>527.625</v>
      </c>
      <c r="AO14" s="47">
        <f t="shared" si="65"/>
        <v>945</v>
      </c>
      <c r="AP14" s="28"/>
      <c r="AQ14" s="47">
        <f t="shared" si="66"/>
        <v>2748.375</v>
      </c>
      <c r="AS14" s="48">
        <f t="shared" ref="AS14:BD14" si="67">IFERROR((E14/Y14)-1,0)</f>
        <v>0.1111111111</v>
      </c>
      <c r="AT14" s="48">
        <f t="shared" si="67"/>
        <v>0.1111111111</v>
      </c>
      <c r="AU14" s="48">
        <f t="shared" si="67"/>
        <v>0.1111111111</v>
      </c>
      <c r="AV14" s="48">
        <f t="shared" si="67"/>
        <v>0.1111111111</v>
      </c>
      <c r="AW14" s="48">
        <f t="shared" si="67"/>
        <v>0.1111111111</v>
      </c>
      <c r="AX14" s="48">
        <f t="shared" si="67"/>
        <v>0.1111111111</v>
      </c>
      <c r="AY14" s="48">
        <f t="shared" si="67"/>
        <v>0.1111111111</v>
      </c>
      <c r="AZ14" s="48">
        <f t="shared" si="67"/>
        <v>0.1111111111</v>
      </c>
      <c r="BA14" s="48">
        <f t="shared" si="67"/>
        <v>0.1111111111</v>
      </c>
      <c r="BB14" s="48">
        <f t="shared" si="67"/>
        <v>0.1111111111</v>
      </c>
      <c r="BC14" s="48">
        <f t="shared" si="67"/>
        <v>0.1111111111</v>
      </c>
      <c r="BD14" s="48">
        <f t="shared" si="67"/>
        <v>0.1111111111</v>
      </c>
      <c r="BE14" s="30"/>
      <c r="BF14" s="48">
        <f t="shared" ref="BF14:BI14" si="68">IFERROR((R14/AL14)-1,0)</f>
        <v>0.1111111111</v>
      </c>
      <c r="BG14" s="48">
        <f t="shared" si="68"/>
        <v>0.1111111111</v>
      </c>
      <c r="BH14" s="48">
        <f t="shared" si="68"/>
        <v>0.1111111111</v>
      </c>
      <c r="BI14" s="48">
        <f t="shared" si="68"/>
        <v>0.1111111111</v>
      </c>
      <c r="BJ14" s="30"/>
      <c r="BK14" s="48">
        <f t="shared" si="69"/>
        <v>0.1111111111</v>
      </c>
      <c r="BM14" s="3" t="s">
        <v>11</v>
      </c>
    </row>
    <row r="15" hidden="1" outlineLevel="1">
      <c r="A15" s="18" t="s">
        <v>17</v>
      </c>
      <c r="B15" s="31"/>
      <c r="C15" s="31" t="s">
        <v>28</v>
      </c>
      <c r="D15" s="46"/>
      <c r="E15" s="47">
        <v>-15.1875</v>
      </c>
      <c r="F15" s="47">
        <v>-22.78125</v>
      </c>
      <c r="G15" s="47">
        <v>-18.984375</v>
      </c>
      <c r="H15" s="47">
        <v>-16.70625</v>
      </c>
      <c r="I15" s="47">
        <v>-26.578125</v>
      </c>
      <c r="J15" s="47">
        <v>-22.78125</v>
      </c>
      <c r="K15" s="47">
        <v>-18.984375</v>
      </c>
      <c r="L15" s="47">
        <v>-16.70625</v>
      </c>
      <c r="M15" s="47">
        <v>-15.1875</v>
      </c>
      <c r="N15" s="47">
        <v>-22.78125</v>
      </c>
      <c r="O15" s="47">
        <v>-30.375</v>
      </c>
      <c r="P15" s="47">
        <v>-37.96875</v>
      </c>
      <c r="Q15" s="28"/>
      <c r="R15" s="47">
        <f t="shared" ref="R15:U15" si="70">SUMIFS($E15:$P15,$E$2:$P$2,R$3)</f>
        <v>-56.953125</v>
      </c>
      <c r="S15" s="47">
        <f t="shared" si="70"/>
        <v>-66.065625</v>
      </c>
      <c r="T15" s="47">
        <f t="shared" si="70"/>
        <v>-50.878125</v>
      </c>
      <c r="U15" s="47">
        <f t="shared" si="70"/>
        <v>-91.125</v>
      </c>
      <c r="V15" s="28"/>
      <c r="W15" s="47">
        <f t="shared" si="63"/>
        <v>-265.021875</v>
      </c>
      <c r="Y15" s="47">
        <f t="shared" ref="Y15:AJ15" si="71">0.9*E15</f>
        <v>-13.66875</v>
      </c>
      <c r="Z15" s="47">
        <f t="shared" si="71"/>
        <v>-20.503125</v>
      </c>
      <c r="AA15" s="47">
        <f t="shared" si="71"/>
        <v>-17.0859375</v>
      </c>
      <c r="AB15" s="47">
        <f t="shared" si="71"/>
        <v>-15.035625</v>
      </c>
      <c r="AC15" s="47">
        <f t="shared" si="71"/>
        <v>-23.9203125</v>
      </c>
      <c r="AD15" s="47">
        <f t="shared" si="71"/>
        <v>-20.503125</v>
      </c>
      <c r="AE15" s="47">
        <f t="shared" si="71"/>
        <v>-17.0859375</v>
      </c>
      <c r="AF15" s="47">
        <f t="shared" si="71"/>
        <v>-15.035625</v>
      </c>
      <c r="AG15" s="47">
        <f t="shared" si="71"/>
        <v>-13.66875</v>
      </c>
      <c r="AH15" s="47">
        <f t="shared" si="71"/>
        <v>-20.503125</v>
      </c>
      <c r="AI15" s="47">
        <f t="shared" si="71"/>
        <v>-27.3375</v>
      </c>
      <c r="AJ15" s="47">
        <f t="shared" si="71"/>
        <v>-34.171875</v>
      </c>
      <c r="AK15" s="28"/>
      <c r="AL15" s="47">
        <f t="shared" ref="AL15:AO15" si="72">0.9*R15</f>
        <v>-51.2578125</v>
      </c>
      <c r="AM15" s="47">
        <f t="shared" si="72"/>
        <v>-59.4590625</v>
      </c>
      <c r="AN15" s="47">
        <f t="shared" si="72"/>
        <v>-45.7903125</v>
      </c>
      <c r="AO15" s="47">
        <f t="shared" si="72"/>
        <v>-82.0125</v>
      </c>
      <c r="AP15" s="28"/>
      <c r="AQ15" s="47">
        <f t="shared" si="66"/>
        <v>-238.5196875</v>
      </c>
      <c r="AS15" s="48">
        <f t="shared" ref="AS15:BD15" si="73">IFERROR((E15/Y15)-1,0)</f>
        <v>0.1111111111</v>
      </c>
      <c r="AT15" s="48">
        <f t="shared" si="73"/>
        <v>0.1111111111</v>
      </c>
      <c r="AU15" s="48">
        <f t="shared" si="73"/>
        <v>0.1111111111</v>
      </c>
      <c r="AV15" s="48">
        <f t="shared" si="73"/>
        <v>0.1111111111</v>
      </c>
      <c r="AW15" s="48">
        <f t="shared" si="73"/>
        <v>0.1111111111</v>
      </c>
      <c r="AX15" s="48">
        <f t="shared" si="73"/>
        <v>0.1111111111</v>
      </c>
      <c r="AY15" s="48">
        <f t="shared" si="73"/>
        <v>0.1111111111</v>
      </c>
      <c r="AZ15" s="48">
        <f t="shared" si="73"/>
        <v>0.1111111111</v>
      </c>
      <c r="BA15" s="48">
        <f t="shared" si="73"/>
        <v>0.1111111111</v>
      </c>
      <c r="BB15" s="48">
        <f t="shared" si="73"/>
        <v>0.1111111111</v>
      </c>
      <c r="BC15" s="48">
        <f t="shared" si="73"/>
        <v>0.1111111111</v>
      </c>
      <c r="BD15" s="48">
        <f t="shared" si="73"/>
        <v>0.1111111111</v>
      </c>
      <c r="BE15" s="30"/>
      <c r="BF15" s="48">
        <f t="shared" ref="BF15:BI15" si="74">IFERROR((R15/AL15)-1,0)</f>
        <v>0.1111111111</v>
      </c>
      <c r="BG15" s="48">
        <f t="shared" si="74"/>
        <v>0.1111111111</v>
      </c>
      <c r="BH15" s="48">
        <f t="shared" si="74"/>
        <v>0.1111111111</v>
      </c>
      <c r="BI15" s="48">
        <f t="shared" si="74"/>
        <v>0.1111111111</v>
      </c>
      <c r="BJ15" s="30"/>
      <c r="BK15" s="48">
        <f t="shared" si="69"/>
        <v>0.1111111111</v>
      </c>
      <c r="BM15" s="3" t="s">
        <v>11</v>
      </c>
    </row>
    <row r="16" hidden="1" outlineLevel="1">
      <c r="A16" s="49" t="s">
        <v>29</v>
      </c>
      <c r="B16" s="31"/>
      <c r="C16" s="31" t="s">
        <v>30</v>
      </c>
      <c r="D16" s="46"/>
      <c r="E16" s="47">
        <v>25.0</v>
      </c>
      <c r="F16" s="47">
        <v>37.5</v>
      </c>
      <c r="G16" s="47">
        <v>31.25</v>
      </c>
      <c r="H16" s="47">
        <v>27.5</v>
      </c>
      <c r="I16" s="47">
        <v>43.75</v>
      </c>
      <c r="J16" s="47">
        <v>37.5</v>
      </c>
      <c r="K16" s="47">
        <v>31.25</v>
      </c>
      <c r="L16" s="47">
        <v>27.5</v>
      </c>
      <c r="M16" s="47">
        <v>25.0</v>
      </c>
      <c r="N16" s="47">
        <v>37.5</v>
      </c>
      <c r="O16" s="47">
        <v>50.0</v>
      </c>
      <c r="P16" s="47">
        <v>62.5</v>
      </c>
      <c r="Q16" s="28"/>
      <c r="R16" s="47">
        <f t="shared" ref="R16:U16" si="75">SUMIFS($E16:$P16,$E$2:$P$2,R$3)</f>
        <v>93.75</v>
      </c>
      <c r="S16" s="47">
        <f t="shared" si="75"/>
        <v>108.75</v>
      </c>
      <c r="T16" s="47">
        <f t="shared" si="75"/>
        <v>83.75</v>
      </c>
      <c r="U16" s="47">
        <f t="shared" si="75"/>
        <v>150</v>
      </c>
      <c r="V16" s="28"/>
      <c r="W16" s="47">
        <f t="shared" si="63"/>
        <v>436.25</v>
      </c>
      <c r="Y16" s="47">
        <f t="shared" ref="Y16:AJ16" si="76">0.9*E16</f>
        <v>22.5</v>
      </c>
      <c r="Z16" s="47">
        <f t="shared" si="76"/>
        <v>33.75</v>
      </c>
      <c r="AA16" s="47">
        <f t="shared" si="76"/>
        <v>28.125</v>
      </c>
      <c r="AB16" s="47">
        <f t="shared" si="76"/>
        <v>24.75</v>
      </c>
      <c r="AC16" s="47">
        <f t="shared" si="76"/>
        <v>39.375</v>
      </c>
      <c r="AD16" s="47">
        <f t="shared" si="76"/>
        <v>33.75</v>
      </c>
      <c r="AE16" s="47">
        <f t="shared" si="76"/>
        <v>28.125</v>
      </c>
      <c r="AF16" s="47">
        <f t="shared" si="76"/>
        <v>24.75</v>
      </c>
      <c r="AG16" s="47">
        <f t="shared" si="76"/>
        <v>22.5</v>
      </c>
      <c r="AH16" s="47">
        <f t="shared" si="76"/>
        <v>33.75</v>
      </c>
      <c r="AI16" s="47">
        <f t="shared" si="76"/>
        <v>45</v>
      </c>
      <c r="AJ16" s="47">
        <f t="shared" si="76"/>
        <v>56.25</v>
      </c>
      <c r="AK16" s="28"/>
      <c r="AL16" s="47">
        <f t="shared" ref="AL16:AO16" si="77">0.9*R16</f>
        <v>84.375</v>
      </c>
      <c r="AM16" s="47">
        <f t="shared" si="77"/>
        <v>97.875</v>
      </c>
      <c r="AN16" s="47">
        <f t="shared" si="77"/>
        <v>75.375</v>
      </c>
      <c r="AO16" s="47">
        <f t="shared" si="77"/>
        <v>135</v>
      </c>
      <c r="AP16" s="28"/>
      <c r="AQ16" s="47">
        <f t="shared" si="66"/>
        <v>392.625</v>
      </c>
      <c r="AS16" s="48">
        <f t="shared" ref="AS16:BD16" si="78">IFERROR((E16/Y16)-1,0)</f>
        <v>0.1111111111</v>
      </c>
      <c r="AT16" s="48">
        <f t="shared" si="78"/>
        <v>0.1111111111</v>
      </c>
      <c r="AU16" s="48">
        <f t="shared" si="78"/>
        <v>0.1111111111</v>
      </c>
      <c r="AV16" s="48">
        <f t="shared" si="78"/>
        <v>0.1111111111</v>
      </c>
      <c r="AW16" s="48">
        <f t="shared" si="78"/>
        <v>0.1111111111</v>
      </c>
      <c r="AX16" s="48">
        <f t="shared" si="78"/>
        <v>0.1111111111</v>
      </c>
      <c r="AY16" s="48">
        <f t="shared" si="78"/>
        <v>0.1111111111</v>
      </c>
      <c r="AZ16" s="48">
        <f t="shared" si="78"/>
        <v>0.1111111111</v>
      </c>
      <c r="BA16" s="48">
        <f t="shared" si="78"/>
        <v>0.1111111111</v>
      </c>
      <c r="BB16" s="48">
        <f t="shared" si="78"/>
        <v>0.1111111111</v>
      </c>
      <c r="BC16" s="48">
        <f t="shared" si="78"/>
        <v>0.1111111111</v>
      </c>
      <c r="BD16" s="48">
        <f t="shared" si="78"/>
        <v>0.1111111111</v>
      </c>
      <c r="BE16" s="30"/>
      <c r="BF16" s="48">
        <f t="shared" ref="BF16:BI16" si="79">IFERROR((R16/AL16)-1,0)</f>
        <v>0.1111111111</v>
      </c>
      <c r="BG16" s="48">
        <f t="shared" si="79"/>
        <v>0.1111111111</v>
      </c>
      <c r="BH16" s="48">
        <f t="shared" si="79"/>
        <v>0.1111111111</v>
      </c>
      <c r="BI16" s="48">
        <f t="shared" si="79"/>
        <v>0.1111111111</v>
      </c>
      <c r="BJ16" s="30"/>
      <c r="BK16" s="48">
        <f t="shared" si="69"/>
        <v>0.1111111111</v>
      </c>
      <c r="BM16" s="3" t="s">
        <v>11</v>
      </c>
    </row>
    <row r="17">
      <c r="A17" s="49" t="s">
        <v>29</v>
      </c>
      <c r="B17" s="25"/>
      <c r="C17" s="50" t="s">
        <v>31</v>
      </c>
      <c r="D17" s="43"/>
      <c r="E17" s="44">
        <v>5.0</v>
      </c>
      <c r="F17" s="44">
        <v>7.5</v>
      </c>
      <c r="G17" s="44">
        <v>6.25</v>
      </c>
      <c r="H17" s="44">
        <v>5.5</v>
      </c>
      <c r="I17" s="44">
        <v>8.75</v>
      </c>
      <c r="J17" s="44">
        <v>7.5</v>
      </c>
      <c r="K17" s="44">
        <v>6.25</v>
      </c>
      <c r="L17" s="44">
        <v>5.5</v>
      </c>
      <c r="M17" s="44">
        <v>5.0</v>
      </c>
      <c r="N17" s="44">
        <v>7.5</v>
      </c>
      <c r="O17" s="44">
        <v>10.0</v>
      </c>
      <c r="P17" s="44">
        <v>12.5</v>
      </c>
      <c r="Q17" s="28"/>
      <c r="R17" s="44">
        <f t="shared" ref="R17:U17" si="80">SUMIFS($E17:$P17,$E$2:$P$2,R$3)</f>
        <v>18.75</v>
      </c>
      <c r="S17" s="44">
        <f t="shared" si="80"/>
        <v>21.75</v>
      </c>
      <c r="T17" s="44">
        <f t="shared" si="80"/>
        <v>16.75</v>
      </c>
      <c r="U17" s="44">
        <f t="shared" si="80"/>
        <v>30</v>
      </c>
      <c r="V17" s="28"/>
      <c r="W17" s="44">
        <f t="shared" si="63"/>
        <v>87.25</v>
      </c>
      <c r="Y17" s="44">
        <f t="shared" ref="Y17:AJ17" si="81">0.9*E17</f>
        <v>4.5</v>
      </c>
      <c r="Z17" s="44">
        <f t="shared" si="81"/>
        <v>6.75</v>
      </c>
      <c r="AA17" s="44">
        <f t="shared" si="81"/>
        <v>5.625</v>
      </c>
      <c r="AB17" s="44">
        <f t="shared" si="81"/>
        <v>4.95</v>
      </c>
      <c r="AC17" s="44">
        <f t="shared" si="81"/>
        <v>7.875</v>
      </c>
      <c r="AD17" s="44">
        <f t="shared" si="81"/>
        <v>6.75</v>
      </c>
      <c r="AE17" s="44">
        <f t="shared" si="81"/>
        <v>5.625</v>
      </c>
      <c r="AF17" s="44">
        <f t="shared" si="81"/>
        <v>4.95</v>
      </c>
      <c r="AG17" s="44">
        <f t="shared" si="81"/>
        <v>4.5</v>
      </c>
      <c r="AH17" s="44">
        <f t="shared" si="81"/>
        <v>6.75</v>
      </c>
      <c r="AI17" s="44">
        <f t="shared" si="81"/>
        <v>9</v>
      </c>
      <c r="AJ17" s="44">
        <f t="shared" si="81"/>
        <v>11.25</v>
      </c>
      <c r="AK17" s="28"/>
      <c r="AL17" s="44">
        <f t="shared" ref="AL17:AO17" si="82">0.9*R17</f>
        <v>16.875</v>
      </c>
      <c r="AM17" s="44">
        <f t="shared" si="82"/>
        <v>19.575</v>
      </c>
      <c r="AN17" s="44">
        <f t="shared" si="82"/>
        <v>15.075</v>
      </c>
      <c r="AO17" s="44">
        <f t="shared" si="82"/>
        <v>27</v>
      </c>
      <c r="AP17" s="28"/>
      <c r="AQ17" s="44">
        <f t="shared" si="66"/>
        <v>78.525</v>
      </c>
      <c r="AS17" s="45">
        <f t="shared" ref="AS17:BD17" si="83">IFERROR((E17/Y17)-1,0)</f>
        <v>0.1111111111</v>
      </c>
      <c r="AT17" s="45">
        <f t="shared" si="83"/>
        <v>0.1111111111</v>
      </c>
      <c r="AU17" s="45">
        <f t="shared" si="83"/>
        <v>0.1111111111</v>
      </c>
      <c r="AV17" s="45">
        <f t="shared" si="83"/>
        <v>0.1111111111</v>
      </c>
      <c r="AW17" s="45">
        <f t="shared" si="83"/>
        <v>0.1111111111</v>
      </c>
      <c r="AX17" s="45">
        <f t="shared" si="83"/>
        <v>0.1111111111</v>
      </c>
      <c r="AY17" s="45">
        <f t="shared" si="83"/>
        <v>0.1111111111</v>
      </c>
      <c r="AZ17" s="45">
        <f t="shared" si="83"/>
        <v>0.1111111111</v>
      </c>
      <c r="BA17" s="45">
        <f t="shared" si="83"/>
        <v>0.1111111111</v>
      </c>
      <c r="BB17" s="45">
        <f t="shared" si="83"/>
        <v>0.1111111111</v>
      </c>
      <c r="BC17" s="45">
        <f t="shared" si="83"/>
        <v>0.1111111111</v>
      </c>
      <c r="BD17" s="45">
        <f t="shared" si="83"/>
        <v>0.1111111111</v>
      </c>
      <c r="BE17" s="30"/>
      <c r="BF17" s="45">
        <f t="shared" ref="BF17:BI17" si="84">IFERROR((R17/AL17)-1,0)</f>
        <v>0.1111111111</v>
      </c>
      <c r="BG17" s="45">
        <f t="shared" si="84"/>
        <v>0.1111111111</v>
      </c>
      <c r="BH17" s="45">
        <f t="shared" si="84"/>
        <v>0.1111111111</v>
      </c>
      <c r="BI17" s="45">
        <f t="shared" si="84"/>
        <v>0.1111111111</v>
      </c>
      <c r="BJ17" s="30"/>
      <c r="BK17" s="45">
        <f t="shared" si="69"/>
        <v>0.1111111111</v>
      </c>
      <c r="BM17" s="3" t="s">
        <v>11</v>
      </c>
    </row>
    <row r="18" collapsed="1">
      <c r="A18" s="49" t="s">
        <v>29</v>
      </c>
      <c r="B18" s="25"/>
      <c r="C18" s="50" t="s">
        <v>32</v>
      </c>
      <c r="D18" s="43"/>
      <c r="E18" s="44">
        <f t="shared" ref="E18:P18" si="85">SUM(E19:E21)</f>
        <v>17.5</v>
      </c>
      <c r="F18" s="44">
        <f t="shared" si="85"/>
        <v>26.25</v>
      </c>
      <c r="G18" s="44">
        <f t="shared" si="85"/>
        <v>21.875</v>
      </c>
      <c r="H18" s="44">
        <f t="shared" si="85"/>
        <v>19.25</v>
      </c>
      <c r="I18" s="44">
        <f t="shared" si="85"/>
        <v>30.625</v>
      </c>
      <c r="J18" s="44">
        <f t="shared" si="85"/>
        <v>26.25</v>
      </c>
      <c r="K18" s="44">
        <f t="shared" si="85"/>
        <v>21.875</v>
      </c>
      <c r="L18" s="44">
        <f t="shared" si="85"/>
        <v>19.25</v>
      </c>
      <c r="M18" s="44">
        <f t="shared" si="85"/>
        <v>17.5</v>
      </c>
      <c r="N18" s="44">
        <f t="shared" si="85"/>
        <v>26.25</v>
      </c>
      <c r="O18" s="44">
        <f t="shared" si="85"/>
        <v>35</v>
      </c>
      <c r="P18" s="44">
        <f t="shared" si="85"/>
        <v>43.75</v>
      </c>
      <c r="Q18" s="51"/>
      <c r="R18" s="44">
        <f t="shared" ref="R18:U18" si="86">SUMIFS($E18:$P18,$E$2:$P$2,R$3)</f>
        <v>65.625</v>
      </c>
      <c r="S18" s="44">
        <f t="shared" si="86"/>
        <v>76.125</v>
      </c>
      <c r="T18" s="44">
        <f t="shared" si="86"/>
        <v>58.625</v>
      </c>
      <c r="U18" s="44">
        <f t="shared" si="86"/>
        <v>105</v>
      </c>
      <c r="V18" s="51"/>
      <c r="W18" s="44">
        <f t="shared" si="63"/>
        <v>305.375</v>
      </c>
      <c r="X18" s="5"/>
      <c r="Y18" s="44">
        <f t="shared" ref="Y18:AJ18" si="87">0.9*E18</f>
        <v>15.75</v>
      </c>
      <c r="Z18" s="44">
        <f t="shared" si="87"/>
        <v>23.625</v>
      </c>
      <c r="AA18" s="44">
        <f t="shared" si="87"/>
        <v>19.6875</v>
      </c>
      <c r="AB18" s="44">
        <f t="shared" si="87"/>
        <v>17.325</v>
      </c>
      <c r="AC18" s="44">
        <f t="shared" si="87"/>
        <v>27.5625</v>
      </c>
      <c r="AD18" s="44">
        <f t="shared" si="87"/>
        <v>23.625</v>
      </c>
      <c r="AE18" s="44">
        <f t="shared" si="87"/>
        <v>19.6875</v>
      </c>
      <c r="AF18" s="44">
        <f t="shared" si="87"/>
        <v>17.325</v>
      </c>
      <c r="AG18" s="44">
        <f t="shared" si="87"/>
        <v>15.75</v>
      </c>
      <c r="AH18" s="44">
        <f t="shared" si="87"/>
        <v>23.625</v>
      </c>
      <c r="AI18" s="44">
        <f t="shared" si="87"/>
        <v>31.5</v>
      </c>
      <c r="AJ18" s="44">
        <f t="shared" si="87"/>
        <v>39.375</v>
      </c>
      <c r="AK18" s="51"/>
      <c r="AL18" s="44">
        <f t="shared" ref="AL18:AO18" si="88">0.9*R18</f>
        <v>59.0625</v>
      </c>
      <c r="AM18" s="44">
        <f t="shared" si="88"/>
        <v>68.5125</v>
      </c>
      <c r="AN18" s="44">
        <f t="shared" si="88"/>
        <v>52.7625</v>
      </c>
      <c r="AO18" s="44">
        <f t="shared" si="88"/>
        <v>94.5</v>
      </c>
      <c r="AP18" s="51"/>
      <c r="AQ18" s="44">
        <f t="shared" si="66"/>
        <v>274.8375</v>
      </c>
      <c r="AR18" s="5"/>
      <c r="AS18" s="45">
        <f t="shared" ref="AS18:BD18" si="89">IFERROR((E18/Y18)-1,0)</f>
        <v>0.1111111111</v>
      </c>
      <c r="AT18" s="45">
        <f t="shared" si="89"/>
        <v>0.1111111111</v>
      </c>
      <c r="AU18" s="45">
        <f t="shared" si="89"/>
        <v>0.1111111111</v>
      </c>
      <c r="AV18" s="45">
        <f t="shared" si="89"/>
        <v>0.1111111111</v>
      </c>
      <c r="AW18" s="45">
        <f t="shared" si="89"/>
        <v>0.1111111111</v>
      </c>
      <c r="AX18" s="45">
        <f t="shared" si="89"/>
        <v>0.1111111111</v>
      </c>
      <c r="AY18" s="45">
        <f t="shared" si="89"/>
        <v>0.1111111111</v>
      </c>
      <c r="AZ18" s="45">
        <f t="shared" si="89"/>
        <v>0.1111111111</v>
      </c>
      <c r="BA18" s="45">
        <f t="shared" si="89"/>
        <v>0.1111111111</v>
      </c>
      <c r="BB18" s="45">
        <f t="shared" si="89"/>
        <v>0.1111111111</v>
      </c>
      <c r="BC18" s="45">
        <f t="shared" si="89"/>
        <v>0.1111111111</v>
      </c>
      <c r="BD18" s="45">
        <f t="shared" si="89"/>
        <v>0.1111111111</v>
      </c>
      <c r="BE18" s="42"/>
      <c r="BF18" s="45">
        <f t="shared" ref="BF18:BI18" si="90">IFERROR((R18/AL18)-1,0)</f>
        <v>0.1111111111</v>
      </c>
      <c r="BG18" s="45">
        <f t="shared" si="90"/>
        <v>0.1111111111</v>
      </c>
      <c r="BH18" s="45">
        <f t="shared" si="90"/>
        <v>0.1111111111</v>
      </c>
      <c r="BI18" s="45">
        <f t="shared" si="90"/>
        <v>0.1111111111</v>
      </c>
      <c r="BJ18" s="42"/>
      <c r="BK18" s="45">
        <f t="shared" si="69"/>
        <v>0.1111111111</v>
      </c>
      <c r="BL18" s="5"/>
      <c r="BM18" s="3" t="s">
        <v>11</v>
      </c>
    </row>
    <row r="19" hidden="1" outlineLevel="1">
      <c r="A19" s="49" t="s">
        <v>29</v>
      </c>
      <c r="B19" s="31"/>
      <c r="C19" s="52" t="s">
        <v>33</v>
      </c>
      <c r="D19" s="53"/>
      <c r="E19" s="54">
        <f t="shared" ref="E19:P19" si="91">0.02*E$4</f>
        <v>10</v>
      </c>
      <c r="F19" s="54">
        <f t="shared" si="91"/>
        <v>15</v>
      </c>
      <c r="G19" s="54">
        <f t="shared" si="91"/>
        <v>12.5</v>
      </c>
      <c r="H19" s="54">
        <f t="shared" si="91"/>
        <v>11</v>
      </c>
      <c r="I19" s="54">
        <f t="shared" si="91"/>
        <v>17.5</v>
      </c>
      <c r="J19" s="54">
        <f t="shared" si="91"/>
        <v>15</v>
      </c>
      <c r="K19" s="54">
        <f t="shared" si="91"/>
        <v>12.5</v>
      </c>
      <c r="L19" s="54">
        <f t="shared" si="91"/>
        <v>11</v>
      </c>
      <c r="M19" s="54">
        <f t="shared" si="91"/>
        <v>10</v>
      </c>
      <c r="N19" s="54">
        <f t="shared" si="91"/>
        <v>15</v>
      </c>
      <c r="O19" s="54">
        <f t="shared" si="91"/>
        <v>20</v>
      </c>
      <c r="P19" s="54">
        <f t="shared" si="91"/>
        <v>25</v>
      </c>
      <c r="Q19" s="51"/>
      <c r="R19" s="54">
        <f t="shared" ref="R19:U19" si="92">SUMIFS($E19:$P19,$E$2:$P$2,R$3)</f>
        <v>37.5</v>
      </c>
      <c r="S19" s="54">
        <f t="shared" si="92"/>
        <v>43.5</v>
      </c>
      <c r="T19" s="54">
        <f t="shared" si="92"/>
        <v>33.5</v>
      </c>
      <c r="U19" s="54">
        <f t="shared" si="92"/>
        <v>60</v>
      </c>
      <c r="V19" s="51"/>
      <c r="W19" s="54">
        <f t="shared" si="63"/>
        <v>174.5</v>
      </c>
      <c r="X19" s="5"/>
      <c r="Y19" s="54">
        <f t="shared" ref="Y19:AJ19" si="93">0.9*E19</f>
        <v>9</v>
      </c>
      <c r="Z19" s="54">
        <f t="shared" si="93"/>
        <v>13.5</v>
      </c>
      <c r="AA19" s="54">
        <f t="shared" si="93"/>
        <v>11.25</v>
      </c>
      <c r="AB19" s="54">
        <f t="shared" si="93"/>
        <v>9.9</v>
      </c>
      <c r="AC19" s="54">
        <f t="shared" si="93"/>
        <v>15.75</v>
      </c>
      <c r="AD19" s="54">
        <f t="shared" si="93"/>
        <v>13.5</v>
      </c>
      <c r="AE19" s="54">
        <f t="shared" si="93"/>
        <v>11.25</v>
      </c>
      <c r="AF19" s="54">
        <f t="shared" si="93"/>
        <v>9.9</v>
      </c>
      <c r="AG19" s="54">
        <f t="shared" si="93"/>
        <v>9</v>
      </c>
      <c r="AH19" s="54">
        <f t="shared" si="93"/>
        <v>13.5</v>
      </c>
      <c r="AI19" s="54">
        <f t="shared" si="93"/>
        <v>18</v>
      </c>
      <c r="AJ19" s="54">
        <f t="shared" si="93"/>
        <v>22.5</v>
      </c>
      <c r="AK19" s="51"/>
      <c r="AL19" s="54">
        <f t="shared" ref="AL19:AO19" si="94">0.9*R19</f>
        <v>33.75</v>
      </c>
      <c r="AM19" s="54">
        <f t="shared" si="94"/>
        <v>39.15</v>
      </c>
      <c r="AN19" s="54">
        <f t="shared" si="94"/>
        <v>30.15</v>
      </c>
      <c r="AO19" s="54">
        <f t="shared" si="94"/>
        <v>54</v>
      </c>
      <c r="AP19" s="51"/>
      <c r="AQ19" s="54">
        <f t="shared" si="66"/>
        <v>157.05</v>
      </c>
      <c r="AR19" s="5"/>
      <c r="AS19" s="55">
        <f t="shared" ref="AS19:BD19" si="95">IFERROR((E19/Y19)-1,0)</f>
        <v>0.1111111111</v>
      </c>
      <c r="AT19" s="55">
        <f t="shared" si="95"/>
        <v>0.1111111111</v>
      </c>
      <c r="AU19" s="55">
        <f t="shared" si="95"/>
        <v>0.1111111111</v>
      </c>
      <c r="AV19" s="55">
        <f t="shared" si="95"/>
        <v>0.1111111111</v>
      </c>
      <c r="AW19" s="55">
        <f t="shared" si="95"/>
        <v>0.1111111111</v>
      </c>
      <c r="AX19" s="55">
        <f t="shared" si="95"/>
        <v>0.1111111111</v>
      </c>
      <c r="AY19" s="55">
        <f t="shared" si="95"/>
        <v>0.1111111111</v>
      </c>
      <c r="AZ19" s="55">
        <f t="shared" si="95"/>
        <v>0.1111111111</v>
      </c>
      <c r="BA19" s="55">
        <f t="shared" si="95"/>
        <v>0.1111111111</v>
      </c>
      <c r="BB19" s="55">
        <f t="shared" si="95"/>
        <v>0.1111111111</v>
      </c>
      <c r="BC19" s="55">
        <f t="shared" si="95"/>
        <v>0.1111111111</v>
      </c>
      <c r="BD19" s="55">
        <f t="shared" si="95"/>
        <v>0.1111111111</v>
      </c>
      <c r="BE19" s="42"/>
      <c r="BF19" s="55">
        <f t="shared" ref="BF19:BI19" si="96">IFERROR((R19/AL19)-1,0)</f>
        <v>0.1111111111</v>
      </c>
      <c r="BG19" s="55">
        <f t="shared" si="96"/>
        <v>0.1111111111</v>
      </c>
      <c r="BH19" s="55">
        <f t="shared" si="96"/>
        <v>0.1111111111</v>
      </c>
      <c r="BI19" s="55">
        <f t="shared" si="96"/>
        <v>0.1111111111</v>
      </c>
      <c r="BJ19" s="42"/>
      <c r="BK19" s="55">
        <f t="shared" si="69"/>
        <v>0.1111111111</v>
      </c>
      <c r="BL19" s="5"/>
      <c r="BM19" s="3" t="s">
        <v>11</v>
      </c>
    </row>
    <row r="20" hidden="1" outlineLevel="1">
      <c r="A20" s="49" t="s">
        <v>29</v>
      </c>
      <c r="B20" s="31"/>
      <c r="C20" s="52" t="s">
        <v>34</v>
      </c>
      <c r="D20" s="53"/>
      <c r="E20" s="54">
        <f t="shared" ref="E20:P20" si="97">0.01*E$4</f>
        <v>5</v>
      </c>
      <c r="F20" s="54">
        <f t="shared" si="97"/>
        <v>7.5</v>
      </c>
      <c r="G20" s="54">
        <f t="shared" si="97"/>
        <v>6.25</v>
      </c>
      <c r="H20" s="54">
        <f t="shared" si="97"/>
        <v>5.5</v>
      </c>
      <c r="I20" s="54">
        <f t="shared" si="97"/>
        <v>8.75</v>
      </c>
      <c r="J20" s="54">
        <f t="shared" si="97"/>
        <v>7.5</v>
      </c>
      <c r="K20" s="54">
        <f t="shared" si="97"/>
        <v>6.25</v>
      </c>
      <c r="L20" s="54">
        <f t="shared" si="97"/>
        <v>5.5</v>
      </c>
      <c r="M20" s="54">
        <f t="shared" si="97"/>
        <v>5</v>
      </c>
      <c r="N20" s="54">
        <f t="shared" si="97"/>
        <v>7.5</v>
      </c>
      <c r="O20" s="54">
        <f t="shared" si="97"/>
        <v>10</v>
      </c>
      <c r="P20" s="54">
        <f t="shared" si="97"/>
        <v>12.5</v>
      </c>
      <c r="Q20" s="51"/>
      <c r="R20" s="54">
        <f t="shared" ref="R20:U20" si="98">SUMIFS($E20:$P20,$E$2:$P$2,R$3)</f>
        <v>18.75</v>
      </c>
      <c r="S20" s="54">
        <f t="shared" si="98"/>
        <v>21.75</v>
      </c>
      <c r="T20" s="54">
        <f t="shared" si="98"/>
        <v>16.75</v>
      </c>
      <c r="U20" s="54">
        <f t="shared" si="98"/>
        <v>30</v>
      </c>
      <c r="V20" s="51"/>
      <c r="W20" s="54">
        <f t="shared" si="63"/>
        <v>87.25</v>
      </c>
      <c r="X20" s="5"/>
      <c r="Y20" s="54">
        <f t="shared" ref="Y20:AJ20" si="99">0.9*E20</f>
        <v>4.5</v>
      </c>
      <c r="Z20" s="54">
        <f t="shared" si="99"/>
        <v>6.75</v>
      </c>
      <c r="AA20" s="54">
        <f t="shared" si="99"/>
        <v>5.625</v>
      </c>
      <c r="AB20" s="54">
        <f t="shared" si="99"/>
        <v>4.95</v>
      </c>
      <c r="AC20" s="54">
        <f t="shared" si="99"/>
        <v>7.875</v>
      </c>
      <c r="AD20" s="54">
        <f t="shared" si="99"/>
        <v>6.75</v>
      </c>
      <c r="AE20" s="54">
        <f t="shared" si="99"/>
        <v>5.625</v>
      </c>
      <c r="AF20" s="54">
        <f t="shared" si="99"/>
        <v>4.95</v>
      </c>
      <c r="AG20" s="54">
        <f t="shared" si="99"/>
        <v>4.5</v>
      </c>
      <c r="AH20" s="54">
        <f t="shared" si="99"/>
        <v>6.75</v>
      </c>
      <c r="AI20" s="54">
        <f t="shared" si="99"/>
        <v>9</v>
      </c>
      <c r="AJ20" s="54">
        <f t="shared" si="99"/>
        <v>11.25</v>
      </c>
      <c r="AK20" s="51"/>
      <c r="AL20" s="54">
        <f t="shared" ref="AL20:AO20" si="100">0.9*R20</f>
        <v>16.875</v>
      </c>
      <c r="AM20" s="54">
        <f t="shared" si="100"/>
        <v>19.575</v>
      </c>
      <c r="AN20" s="54">
        <f t="shared" si="100"/>
        <v>15.075</v>
      </c>
      <c r="AO20" s="54">
        <f t="shared" si="100"/>
        <v>27</v>
      </c>
      <c r="AP20" s="51"/>
      <c r="AQ20" s="54">
        <f t="shared" si="66"/>
        <v>78.525</v>
      </c>
      <c r="AR20" s="5"/>
      <c r="AS20" s="55">
        <f t="shared" ref="AS20:BD20" si="101">IFERROR((E20/Y20)-1,0)</f>
        <v>0.1111111111</v>
      </c>
      <c r="AT20" s="55">
        <f t="shared" si="101"/>
        <v>0.1111111111</v>
      </c>
      <c r="AU20" s="55">
        <f t="shared" si="101"/>
        <v>0.1111111111</v>
      </c>
      <c r="AV20" s="55">
        <f t="shared" si="101"/>
        <v>0.1111111111</v>
      </c>
      <c r="AW20" s="55">
        <f t="shared" si="101"/>
        <v>0.1111111111</v>
      </c>
      <c r="AX20" s="55">
        <f t="shared" si="101"/>
        <v>0.1111111111</v>
      </c>
      <c r="AY20" s="55">
        <f t="shared" si="101"/>
        <v>0.1111111111</v>
      </c>
      <c r="AZ20" s="55">
        <f t="shared" si="101"/>
        <v>0.1111111111</v>
      </c>
      <c r="BA20" s="55">
        <f t="shared" si="101"/>
        <v>0.1111111111</v>
      </c>
      <c r="BB20" s="55">
        <f t="shared" si="101"/>
        <v>0.1111111111</v>
      </c>
      <c r="BC20" s="55">
        <f t="shared" si="101"/>
        <v>0.1111111111</v>
      </c>
      <c r="BD20" s="55">
        <f t="shared" si="101"/>
        <v>0.1111111111</v>
      </c>
      <c r="BE20" s="42"/>
      <c r="BF20" s="55">
        <f t="shared" ref="BF20:BI20" si="102">IFERROR((R20/AL20)-1,0)</f>
        <v>0.1111111111</v>
      </c>
      <c r="BG20" s="55">
        <f t="shared" si="102"/>
        <v>0.1111111111</v>
      </c>
      <c r="BH20" s="55">
        <f t="shared" si="102"/>
        <v>0.1111111111</v>
      </c>
      <c r="BI20" s="55">
        <f t="shared" si="102"/>
        <v>0.1111111111</v>
      </c>
      <c r="BJ20" s="42"/>
      <c r="BK20" s="55">
        <f t="shared" si="69"/>
        <v>0.1111111111</v>
      </c>
      <c r="BL20" s="5"/>
      <c r="BM20" s="3" t="s">
        <v>11</v>
      </c>
    </row>
    <row r="21" hidden="1" outlineLevel="1">
      <c r="A21" s="49" t="s">
        <v>29</v>
      </c>
      <c r="B21" s="31"/>
      <c r="C21" s="52" t="s">
        <v>35</v>
      </c>
      <c r="D21" s="53"/>
      <c r="E21" s="54">
        <f t="shared" ref="E21:P21" si="103">0.005*E$4</f>
        <v>2.5</v>
      </c>
      <c r="F21" s="54">
        <f t="shared" si="103"/>
        <v>3.75</v>
      </c>
      <c r="G21" s="54">
        <f t="shared" si="103"/>
        <v>3.125</v>
      </c>
      <c r="H21" s="54">
        <f t="shared" si="103"/>
        <v>2.75</v>
      </c>
      <c r="I21" s="54">
        <f t="shared" si="103"/>
        <v>4.375</v>
      </c>
      <c r="J21" s="54">
        <f t="shared" si="103"/>
        <v>3.75</v>
      </c>
      <c r="K21" s="54">
        <f t="shared" si="103"/>
        <v>3.125</v>
      </c>
      <c r="L21" s="54">
        <f t="shared" si="103"/>
        <v>2.75</v>
      </c>
      <c r="M21" s="54">
        <f t="shared" si="103"/>
        <v>2.5</v>
      </c>
      <c r="N21" s="54">
        <f t="shared" si="103"/>
        <v>3.75</v>
      </c>
      <c r="O21" s="54">
        <f t="shared" si="103"/>
        <v>5</v>
      </c>
      <c r="P21" s="54">
        <f t="shared" si="103"/>
        <v>6.25</v>
      </c>
      <c r="Q21" s="51"/>
      <c r="R21" s="54">
        <f t="shared" ref="R21:U21" si="104">SUMIFS($E21:$P21,$E$2:$P$2,R$3)</f>
        <v>9.375</v>
      </c>
      <c r="S21" s="54">
        <f t="shared" si="104"/>
        <v>10.875</v>
      </c>
      <c r="T21" s="54">
        <f t="shared" si="104"/>
        <v>8.375</v>
      </c>
      <c r="U21" s="54">
        <f t="shared" si="104"/>
        <v>15</v>
      </c>
      <c r="V21" s="51"/>
      <c r="W21" s="54">
        <f t="shared" si="63"/>
        <v>43.625</v>
      </c>
      <c r="X21" s="5"/>
      <c r="Y21" s="54">
        <f t="shared" ref="Y21:AJ21" si="105">0.9*E21</f>
        <v>2.25</v>
      </c>
      <c r="Z21" s="54">
        <f t="shared" si="105"/>
        <v>3.375</v>
      </c>
      <c r="AA21" s="54">
        <f t="shared" si="105"/>
        <v>2.8125</v>
      </c>
      <c r="AB21" s="54">
        <f t="shared" si="105"/>
        <v>2.475</v>
      </c>
      <c r="AC21" s="54">
        <f t="shared" si="105"/>
        <v>3.9375</v>
      </c>
      <c r="AD21" s="54">
        <f t="shared" si="105"/>
        <v>3.375</v>
      </c>
      <c r="AE21" s="54">
        <f t="shared" si="105"/>
        <v>2.8125</v>
      </c>
      <c r="AF21" s="54">
        <f t="shared" si="105"/>
        <v>2.475</v>
      </c>
      <c r="AG21" s="54">
        <f t="shared" si="105"/>
        <v>2.25</v>
      </c>
      <c r="AH21" s="54">
        <f t="shared" si="105"/>
        <v>3.375</v>
      </c>
      <c r="AI21" s="54">
        <f t="shared" si="105"/>
        <v>4.5</v>
      </c>
      <c r="AJ21" s="54">
        <f t="shared" si="105"/>
        <v>5.625</v>
      </c>
      <c r="AK21" s="51"/>
      <c r="AL21" s="54">
        <f t="shared" ref="AL21:AO21" si="106">0.9*R21</f>
        <v>8.4375</v>
      </c>
      <c r="AM21" s="54">
        <f t="shared" si="106"/>
        <v>9.7875</v>
      </c>
      <c r="AN21" s="54">
        <f t="shared" si="106"/>
        <v>7.5375</v>
      </c>
      <c r="AO21" s="54">
        <f t="shared" si="106"/>
        <v>13.5</v>
      </c>
      <c r="AP21" s="51"/>
      <c r="AQ21" s="54">
        <f t="shared" si="66"/>
        <v>39.2625</v>
      </c>
      <c r="AR21" s="5"/>
      <c r="AS21" s="55">
        <f t="shared" ref="AS21:BD21" si="107">IFERROR((E21/Y21)-1,0)</f>
        <v>0.1111111111</v>
      </c>
      <c r="AT21" s="55">
        <f t="shared" si="107"/>
        <v>0.1111111111</v>
      </c>
      <c r="AU21" s="55">
        <f t="shared" si="107"/>
        <v>0.1111111111</v>
      </c>
      <c r="AV21" s="55">
        <f t="shared" si="107"/>
        <v>0.1111111111</v>
      </c>
      <c r="AW21" s="55">
        <f t="shared" si="107"/>
        <v>0.1111111111</v>
      </c>
      <c r="AX21" s="55">
        <f t="shared" si="107"/>
        <v>0.1111111111</v>
      </c>
      <c r="AY21" s="55">
        <f t="shared" si="107"/>
        <v>0.1111111111</v>
      </c>
      <c r="AZ21" s="55">
        <f t="shared" si="107"/>
        <v>0.1111111111</v>
      </c>
      <c r="BA21" s="55">
        <f t="shared" si="107"/>
        <v>0.1111111111</v>
      </c>
      <c r="BB21" s="55">
        <f t="shared" si="107"/>
        <v>0.1111111111</v>
      </c>
      <c r="BC21" s="55">
        <f t="shared" si="107"/>
        <v>0.1111111111</v>
      </c>
      <c r="BD21" s="55">
        <f t="shared" si="107"/>
        <v>0.1111111111</v>
      </c>
      <c r="BE21" s="42"/>
      <c r="BF21" s="55">
        <f t="shared" ref="BF21:BI21" si="108">IFERROR((R21/AL21)-1,0)</f>
        <v>0.1111111111</v>
      </c>
      <c r="BG21" s="55">
        <f t="shared" si="108"/>
        <v>0.1111111111</v>
      </c>
      <c r="BH21" s="55">
        <f t="shared" si="108"/>
        <v>0.1111111111</v>
      </c>
      <c r="BI21" s="55">
        <f t="shared" si="108"/>
        <v>0.1111111111</v>
      </c>
      <c r="BJ21" s="42"/>
      <c r="BK21" s="55">
        <f t="shared" si="69"/>
        <v>0.1111111111</v>
      </c>
      <c r="BL21" s="5"/>
      <c r="BM21" s="3" t="s">
        <v>11</v>
      </c>
    </row>
    <row r="22">
      <c r="A22" s="18" t="s">
        <v>17</v>
      </c>
      <c r="B22" s="25"/>
      <c r="C22" s="50" t="s">
        <v>36</v>
      </c>
      <c r="D22" s="43"/>
      <c r="E22" s="44">
        <f t="shared" ref="E22:E23" si="115">0.03*E$4</f>
        <v>15</v>
      </c>
      <c r="F22" s="44">
        <f t="shared" ref="F22:P22" si="109">0.03*F4</f>
        <v>22.5</v>
      </c>
      <c r="G22" s="44">
        <f t="shared" si="109"/>
        <v>18.75</v>
      </c>
      <c r="H22" s="44">
        <f t="shared" si="109"/>
        <v>16.5</v>
      </c>
      <c r="I22" s="44">
        <f t="shared" si="109"/>
        <v>26.25</v>
      </c>
      <c r="J22" s="44">
        <f t="shared" si="109"/>
        <v>22.5</v>
      </c>
      <c r="K22" s="44">
        <f t="shared" si="109"/>
        <v>18.75</v>
      </c>
      <c r="L22" s="44">
        <f t="shared" si="109"/>
        <v>16.5</v>
      </c>
      <c r="M22" s="44">
        <f t="shared" si="109"/>
        <v>15</v>
      </c>
      <c r="N22" s="44">
        <f t="shared" si="109"/>
        <v>22.5</v>
      </c>
      <c r="O22" s="44">
        <f t="shared" si="109"/>
        <v>30</v>
      </c>
      <c r="P22" s="44">
        <f t="shared" si="109"/>
        <v>37.5</v>
      </c>
      <c r="Q22" s="28"/>
      <c r="R22" s="44">
        <f t="shared" ref="R22:U22" si="110">SUMIFS($E22:$P22,$E$2:$P$2,R$3)</f>
        <v>56.25</v>
      </c>
      <c r="S22" s="44">
        <f t="shared" si="110"/>
        <v>65.25</v>
      </c>
      <c r="T22" s="44">
        <f t="shared" si="110"/>
        <v>50.25</v>
      </c>
      <c r="U22" s="44">
        <f t="shared" si="110"/>
        <v>90</v>
      </c>
      <c r="V22" s="28"/>
      <c r="W22" s="44">
        <f t="shared" si="63"/>
        <v>261.75</v>
      </c>
      <c r="Y22" s="44">
        <f t="shared" ref="Y22:AJ22" si="111">0.9*E22</f>
        <v>13.5</v>
      </c>
      <c r="Z22" s="44">
        <f t="shared" si="111"/>
        <v>20.25</v>
      </c>
      <c r="AA22" s="44">
        <f t="shared" si="111"/>
        <v>16.875</v>
      </c>
      <c r="AB22" s="44">
        <f t="shared" si="111"/>
        <v>14.85</v>
      </c>
      <c r="AC22" s="44">
        <f t="shared" si="111"/>
        <v>23.625</v>
      </c>
      <c r="AD22" s="44">
        <f t="shared" si="111"/>
        <v>20.25</v>
      </c>
      <c r="AE22" s="44">
        <f t="shared" si="111"/>
        <v>16.875</v>
      </c>
      <c r="AF22" s="44">
        <f t="shared" si="111"/>
        <v>14.85</v>
      </c>
      <c r="AG22" s="44">
        <f t="shared" si="111"/>
        <v>13.5</v>
      </c>
      <c r="AH22" s="44">
        <f t="shared" si="111"/>
        <v>20.25</v>
      </c>
      <c r="AI22" s="44">
        <f t="shared" si="111"/>
        <v>27</v>
      </c>
      <c r="AJ22" s="44">
        <f t="shared" si="111"/>
        <v>33.75</v>
      </c>
      <c r="AK22" s="28"/>
      <c r="AL22" s="44">
        <f t="shared" ref="AL22:AO22" si="112">0.9*R22</f>
        <v>50.625</v>
      </c>
      <c r="AM22" s="44">
        <f t="shared" si="112"/>
        <v>58.725</v>
      </c>
      <c r="AN22" s="44">
        <f t="shared" si="112"/>
        <v>45.225</v>
      </c>
      <c r="AO22" s="44">
        <f t="shared" si="112"/>
        <v>81</v>
      </c>
      <c r="AP22" s="28"/>
      <c r="AQ22" s="44">
        <f t="shared" si="66"/>
        <v>235.575</v>
      </c>
      <c r="AS22" s="45">
        <f t="shared" ref="AS22:BD22" si="113">IFERROR((E22/Y22)-1,0)</f>
        <v>0.1111111111</v>
      </c>
      <c r="AT22" s="45">
        <f t="shared" si="113"/>
        <v>0.1111111111</v>
      </c>
      <c r="AU22" s="45">
        <f t="shared" si="113"/>
        <v>0.1111111111</v>
      </c>
      <c r="AV22" s="45">
        <f t="shared" si="113"/>
        <v>0.1111111111</v>
      </c>
      <c r="AW22" s="45">
        <f t="shared" si="113"/>
        <v>0.1111111111</v>
      </c>
      <c r="AX22" s="45">
        <f t="shared" si="113"/>
        <v>0.1111111111</v>
      </c>
      <c r="AY22" s="45">
        <f t="shared" si="113"/>
        <v>0.1111111111</v>
      </c>
      <c r="AZ22" s="45">
        <f t="shared" si="113"/>
        <v>0.1111111111</v>
      </c>
      <c r="BA22" s="45">
        <f t="shared" si="113"/>
        <v>0.1111111111</v>
      </c>
      <c r="BB22" s="45">
        <f t="shared" si="113"/>
        <v>0.1111111111</v>
      </c>
      <c r="BC22" s="45">
        <f t="shared" si="113"/>
        <v>0.1111111111</v>
      </c>
      <c r="BD22" s="45">
        <f t="shared" si="113"/>
        <v>0.1111111111</v>
      </c>
      <c r="BE22" s="30"/>
      <c r="BF22" s="45">
        <f t="shared" ref="BF22:BI22" si="114">IFERROR((R22/AL22)-1,0)</f>
        <v>0.1111111111</v>
      </c>
      <c r="BG22" s="45">
        <f t="shared" si="114"/>
        <v>0.1111111111</v>
      </c>
      <c r="BH22" s="45">
        <f t="shared" si="114"/>
        <v>0.1111111111</v>
      </c>
      <c r="BI22" s="45">
        <f t="shared" si="114"/>
        <v>0.1111111111</v>
      </c>
      <c r="BJ22" s="30"/>
      <c r="BK22" s="45">
        <f t="shared" si="69"/>
        <v>0.1111111111</v>
      </c>
      <c r="BM22" s="3" t="s">
        <v>11</v>
      </c>
    </row>
    <row r="23">
      <c r="A23" s="18" t="s">
        <v>17</v>
      </c>
      <c r="B23" s="25"/>
      <c r="C23" s="50" t="s">
        <v>37</v>
      </c>
      <c r="D23" s="43"/>
      <c r="E23" s="44">
        <f t="shared" si="115"/>
        <v>15</v>
      </c>
      <c r="F23" s="44">
        <f t="shared" ref="F23:P23" si="116">0.03*F$4</f>
        <v>22.5</v>
      </c>
      <c r="G23" s="44">
        <f t="shared" si="116"/>
        <v>18.75</v>
      </c>
      <c r="H23" s="44">
        <f t="shared" si="116"/>
        <v>16.5</v>
      </c>
      <c r="I23" s="44">
        <f t="shared" si="116"/>
        <v>26.25</v>
      </c>
      <c r="J23" s="44">
        <f t="shared" si="116"/>
        <v>22.5</v>
      </c>
      <c r="K23" s="44">
        <f t="shared" si="116"/>
        <v>18.75</v>
      </c>
      <c r="L23" s="44">
        <f t="shared" si="116"/>
        <v>16.5</v>
      </c>
      <c r="M23" s="44">
        <f t="shared" si="116"/>
        <v>15</v>
      </c>
      <c r="N23" s="44">
        <f t="shared" si="116"/>
        <v>22.5</v>
      </c>
      <c r="O23" s="44">
        <f t="shared" si="116"/>
        <v>30</v>
      </c>
      <c r="P23" s="44">
        <f t="shared" si="116"/>
        <v>37.5</v>
      </c>
      <c r="Q23" s="28"/>
      <c r="R23" s="44">
        <f t="shared" ref="R23:U23" si="117">SUMIFS($E23:$P23,$E$2:$P$2,R$3)</f>
        <v>56.25</v>
      </c>
      <c r="S23" s="44">
        <f t="shared" si="117"/>
        <v>65.25</v>
      </c>
      <c r="T23" s="44">
        <f t="shared" si="117"/>
        <v>50.25</v>
      </c>
      <c r="U23" s="44">
        <f t="shared" si="117"/>
        <v>90</v>
      </c>
      <c r="V23" s="28"/>
      <c r="W23" s="44">
        <f t="shared" si="63"/>
        <v>261.75</v>
      </c>
      <c r="Y23" s="44">
        <f t="shared" ref="Y23:AJ23" si="118">0.9*E23</f>
        <v>13.5</v>
      </c>
      <c r="Z23" s="44">
        <f t="shared" si="118"/>
        <v>20.25</v>
      </c>
      <c r="AA23" s="44">
        <f t="shared" si="118"/>
        <v>16.875</v>
      </c>
      <c r="AB23" s="44">
        <f t="shared" si="118"/>
        <v>14.85</v>
      </c>
      <c r="AC23" s="44">
        <f t="shared" si="118"/>
        <v>23.625</v>
      </c>
      <c r="AD23" s="44">
        <f t="shared" si="118"/>
        <v>20.25</v>
      </c>
      <c r="AE23" s="44">
        <f t="shared" si="118"/>
        <v>16.875</v>
      </c>
      <c r="AF23" s="44">
        <f t="shared" si="118"/>
        <v>14.85</v>
      </c>
      <c r="AG23" s="44">
        <f t="shared" si="118"/>
        <v>13.5</v>
      </c>
      <c r="AH23" s="44">
        <f t="shared" si="118"/>
        <v>20.25</v>
      </c>
      <c r="AI23" s="44">
        <f t="shared" si="118"/>
        <v>27</v>
      </c>
      <c r="AJ23" s="44">
        <f t="shared" si="118"/>
        <v>33.75</v>
      </c>
      <c r="AK23" s="28"/>
      <c r="AL23" s="44">
        <f t="shared" ref="AL23:AO23" si="119">0.9*R23</f>
        <v>50.625</v>
      </c>
      <c r="AM23" s="44">
        <f t="shared" si="119"/>
        <v>58.725</v>
      </c>
      <c r="AN23" s="44">
        <f t="shared" si="119"/>
        <v>45.225</v>
      </c>
      <c r="AO23" s="44">
        <f t="shared" si="119"/>
        <v>81</v>
      </c>
      <c r="AP23" s="28"/>
      <c r="AQ23" s="44">
        <f t="shared" si="66"/>
        <v>235.575</v>
      </c>
      <c r="AS23" s="45">
        <f t="shared" ref="AS23:BD23" si="120">IFERROR((E23/Y23)-1,0)</f>
        <v>0.1111111111</v>
      </c>
      <c r="AT23" s="45">
        <f t="shared" si="120"/>
        <v>0.1111111111</v>
      </c>
      <c r="AU23" s="45">
        <f t="shared" si="120"/>
        <v>0.1111111111</v>
      </c>
      <c r="AV23" s="45">
        <f t="shared" si="120"/>
        <v>0.1111111111</v>
      </c>
      <c r="AW23" s="45">
        <f t="shared" si="120"/>
        <v>0.1111111111</v>
      </c>
      <c r="AX23" s="45">
        <f t="shared" si="120"/>
        <v>0.1111111111</v>
      </c>
      <c r="AY23" s="45">
        <f t="shared" si="120"/>
        <v>0.1111111111</v>
      </c>
      <c r="AZ23" s="45">
        <f t="shared" si="120"/>
        <v>0.1111111111</v>
      </c>
      <c r="BA23" s="45">
        <f t="shared" si="120"/>
        <v>0.1111111111</v>
      </c>
      <c r="BB23" s="45">
        <f t="shared" si="120"/>
        <v>0.1111111111</v>
      </c>
      <c r="BC23" s="45">
        <f t="shared" si="120"/>
        <v>0.1111111111</v>
      </c>
      <c r="BD23" s="45">
        <f t="shared" si="120"/>
        <v>0.1111111111</v>
      </c>
      <c r="BE23" s="30"/>
      <c r="BF23" s="45">
        <f t="shared" ref="BF23:BI23" si="121">IFERROR((R23/AL23)-1,0)</f>
        <v>0.1111111111</v>
      </c>
      <c r="BG23" s="45">
        <f t="shared" si="121"/>
        <v>0.1111111111</v>
      </c>
      <c r="BH23" s="45">
        <f t="shared" si="121"/>
        <v>0.1111111111</v>
      </c>
      <c r="BI23" s="45">
        <f t="shared" si="121"/>
        <v>0.1111111111</v>
      </c>
      <c r="BJ23" s="30"/>
      <c r="BK23" s="45">
        <f t="shared" si="69"/>
        <v>0.1111111111</v>
      </c>
      <c r="BM23" s="3" t="s">
        <v>11</v>
      </c>
    </row>
    <row r="24" collapsed="1">
      <c r="A24" s="18" t="s">
        <v>17</v>
      </c>
      <c r="B24" s="25"/>
      <c r="C24" s="56" t="s">
        <v>38</v>
      </c>
      <c r="D24" s="43"/>
      <c r="E24" s="44">
        <f t="shared" ref="E24:P24" si="122">E25+E29+E33</f>
        <v>35.3375</v>
      </c>
      <c r="F24" s="44">
        <f t="shared" si="122"/>
        <v>53.00625</v>
      </c>
      <c r="G24" s="44">
        <f t="shared" si="122"/>
        <v>44.171875</v>
      </c>
      <c r="H24" s="44">
        <f t="shared" si="122"/>
        <v>38.87125</v>
      </c>
      <c r="I24" s="44">
        <f t="shared" si="122"/>
        <v>61.840625</v>
      </c>
      <c r="J24" s="44">
        <f t="shared" si="122"/>
        <v>53.00625</v>
      </c>
      <c r="K24" s="44">
        <f t="shared" si="122"/>
        <v>44.171875</v>
      </c>
      <c r="L24" s="44">
        <f t="shared" si="122"/>
        <v>38.87125</v>
      </c>
      <c r="M24" s="44">
        <f t="shared" si="122"/>
        <v>35.3375</v>
      </c>
      <c r="N24" s="44">
        <f t="shared" si="122"/>
        <v>53.00625</v>
      </c>
      <c r="O24" s="44">
        <f t="shared" si="122"/>
        <v>70.675</v>
      </c>
      <c r="P24" s="44">
        <f t="shared" si="122"/>
        <v>88.34375</v>
      </c>
      <c r="Q24" s="28"/>
      <c r="R24" s="44">
        <f t="shared" ref="R24:U24" si="123">SUMIFS($E24:$P24,$E$2:$P$2,R$3)</f>
        <v>132.515625</v>
      </c>
      <c r="S24" s="44">
        <f t="shared" si="123"/>
        <v>153.718125</v>
      </c>
      <c r="T24" s="44">
        <f t="shared" si="123"/>
        <v>118.380625</v>
      </c>
      <c r="U24" s="44">
        <f t="shared" si="123"/>
        <v>212.025</v>
      </c>
      <c r="V24" s="28"/>
      <c r="W24" s="44">
        <f t="shared" si="63"/>
        <v>616.639375</v>
      </c>
      <c r="Y24" s="44">
        <f t="shared" ref="Y24:AJ24" si="124">0.9*E24</f>
        <v>31.80375</v>
      </c>
      <c r="Z24" s="44">
        <f t="shared" si="124"/>
        <v>47.705625</v>
      </c>
      <c r="AA24" s="44">
        <f t="shared" si="124"/>
        <v>39.7546875</v>
      </c>
      <c r="AB24" s="44">
        <f t="shared" si="124"/>
        <v>34.984125</v>
      </c>
      <c r="AC24" s="44">
        <f t="shared" si="124"/>
        <v>55.6565625</v>
      </c>
      <c r="AD24" s="44">
        <f t="shared" si="124"/>
        <v>47.705625</v>
      </c>
      <c r="AE24" s="44">
        <f t="shared" si="124"/>
        <v>39.7546875</v>
      </c>
      <c r="AF24" s="44">
        <f t="shared" si="124"/>
        <v>34.984125</v>
      </c>
      <c r="AG24" s="44">
        <f t="shared" si="124"/>
        <v>31.80375</v>
      </c>
      <c r="AH24" s="44">
        <f t="shared" si="124"/>
        <v>47.705625</v>
      </c>
      <c r="AI24" s="44">
        <f t="shared" si="124"/>
        <v>63.6075</v>
      </c>
      <c r="AJ24" s="44">
        <f t="shared" si="124"/>
        <v>79.509375</v>
      </c>
      <c r="AK24" s="28"/>
      <c r="AL24" s="44">
        <f t="shared" ref="AL24:AO24" si="125">0.9*R24</f>
        <v>119.2640625</v>
      </c>
      <c r="AM24" s="44">
        <f t="shared" si="125"/>
        <v>138.3463125</v>
      </c>
      <c r="AN24" s="44">
        <f t="shared" si="125"/>
        <v>106.5425625</v>
      </c>
      <c r="AO24" s="44">
        <f t="shared" si="125"/>
        <v>190.8225</v>
      </c>
      <c r="AP24" s="28"/>
      <c r="AQ24" s="44">
        <f t="shared" si="66"/>
        <v>554.9754375</v>
      </c>
      <c r="AS24" s="45">
        <f t="shared" ref="AS24:BD24" si="126">IFERROR((E24/Y24)-1,0)</f>
        <v>0.1111111111</v>
      </c>
      <c r="AT24" s="45">
        <f t="shared" si="126"/>
        <v>0.1111111111</v>
      </c>
      <c r="AU24" s="45">
        <f t="shared" si="126"/>
        <v>0.1111111111</v>
      </c>
      <c r="AV24" s="45">
        <f t="shared" si="126"/>
        <v>0.1111111111</v>
      </c>
      <c r="AW24" s="45">
        <f t="shared" si="126"/>
        <v>0.1111111111</v>
      </c>
      <c r="AX24" s="45">
        <f t="shared" si="126"/>
        <v>0.1111111111</v>
      </c>
      <c r="AY24" s="45">
        <f t="shared" si="126"/>
        <v>0.1111111111</v>
      </c>
      <c r="AZ24" s="45">
        <f t="shared" si="126"/>
        <v>0.1111111111</v>
      </c>
      <c r="BA24" s="45">
        <f t="shared" si="126"/>
        <v>0.1111111111</v>
      </c>
      <c r="BB24" s="45">
        <f t="shared" si="126"/>
        <v>0.1111111111</v>
      </c>
      <c r="BC24" s="45">
        <f t="shared" si="126"/>
        <v>0.1111111111</v>
      </c>
      <c r="BD24" s="45">
        <f t="shared" si="126"/>
        <v>0.1111111111</v>
      </c>
      <c r="BE24" s="30"/>
      <c r="BF24" s="45">
        <f t="shared" ref="BF24:BI24" si="127">IFERROR((R24/AL24)-1,0)</f>
        <v>0.1111111111</v>
      </c>
      <c r="BG24" s="45">
        <f t="shared" si="127"/>
        <v>0.1111111111</v>
      </c>
      <c r="BH24" s="45">
        <f t="shared" si="127"/>
        <v>0.1111111111</v>
      </c>
      <c r="BI24" s="45">
        <f t="shared" si="127"/>
        <v>0.1111111111</v>
      </c>
      <c r="BJ24" s="30"/>
      <c r="BK24" s="45">
        <f t="shared" si="69"/>
        <v>0.1111111111</v>
      </c>
      <c r="BM24" s="3" t="s">
        <v>11</v>
      </c>
    </row>
    <row r="25" hidden="1" outlineLevel="1">
      <c r="A25" s="25"/>
      <c r="B25" s="25"/>
      <c r="C25" s="25" t="s">
        <v>39</v>
      </c>
      <c r="D25" s="53"/>
      <c r="E25" s="54">
        <f t="shared" ref="E25:P25" si="128">sum(E26:E28)</f>
        <v>12.5</v>
      </c>
      <c r="F25" s="54">
        <f t="shared" si="128"/>
        <v>18.75</v>
      </c>
      <c r="G25" s="54">
        <f t="shared" si="128"/>
        <v>15.625</v>
      </c>
      <c r="H25" s="54">
        <f t="shared" si="128"/>
        <v>13.75</v>
      </c>
      <c r="I25" s="54">
        <f t="shared" si="128"/>
        <v>21.875</v>
      </c>
      <c r="J25" s="54">
        <f t="shared" si="128"/>
        <v>18.75</v>
      </c>
      <c r="K25" s="54">
        <f t="shared" si="128"/>
        <v>15.625</v>
      </c>
      <c r="L25" s="54">
        <f t="shared" si="128"/>
        <v>13.75</v>
      </c>
      <c r="M25" s="54">
        <f t="shared" si="128"/>
        <v>12.5</v>
      </c>
      <c r="N25" s="54">
        <f t="shared" si="128"/>
        <v>18.75</v>
      </c>
      <c r="O25" s="54">
        <f t="shared" si="128"/>
        <v>25</v>
      </c>
      <c r="P25" s="54">
        <f t="shared" si="128"/>
        <v>31.25</v>
      </c>
      <c r="Q25" s="28"/>
      <c r="R25" s="54">
        <f t="shared" ref="R25:U25" si="129">SUMIFS($E25:$P25,$E$2:$P$2,R$3)</f>
        <v>46.875</v>
      </c>
      <c r="S25" s="54">
        <f t="shared" si="129"/>
        <v>54.375</v>
      </c>
      <c r="T25" s="54">
        <f t="shared" si="129"/>
        <v>41.875</v>
      </c>
      <c r="U25" s="54">
        <f t="shared" si="129"/>
        <v>75</v>
      </c>
      <c r="V25" s="28"/>
      <c r="W25" s="54">
        <f t="shared" si="63"/>
        <v>218.125</v>
      </c>
      <c r="Y25" s="54">
        <f t="shared" ref="Y25:AJ25" si="130">0.9*E25</f>
        <v>11.25</v>
      </c>
      <c r="Z25" s="54">
        <f t="shared" si="130"/>
        <v>16.875</v>
      </c>
      <c r="AA25" s="54">
        <f t="shared" si="130"/>
        <v>14.0625</v>
      </c>
      <c r="AB25" s="54">
        <f t="shared" si="130"/>
        <v>12.375</v>
      </c>
      <c r="AC25" s="54">
        <f t="shared" si="130"/>
        <v>19.6875</v>
      </c>
      <c r="AD25" s="54">
        <f t="shared" si="130"/>
        <v>16.875</v>
      </c>
      <c r="AE25" s="54">
        <f t="shared" si="130"/>
        <v>14.0625</v>
      </c>
      <c r="AF25" s="54">
        <f t="shared" si="130"/>
        <v>12.375</v>
      </c>
      <c r="AG25" s="54">
        <f t="shared" si="130"/>
        <v>11.25</v>
      </c>
      <c r="AH25" s="54">
        <f t="shared" si="130"/>
        <v>16.875</v>
      </c>
      <c r="AI25" s="54">
        <f t="shared" si="130"/>
        <v>22.5</v>
      </c>
      <c r="AJ25" s="54">
        <f t="shared" si="130"/>
        <v>28.125</v>
      </c>
      <c r="AK25" s="28"/>
      <c r="AL25" s="54">
        <f t="shared" ref="AL25:AO25" si="131">0.9*R25</f>
        <v>42.1875</v>
      </c>
      <c r="AM25" s="54">
        <f t="shared" si="131"/>
        <v>48.9375</v>
      </c>
      <c r="AN25" s="54">
        <f t="shared" si="131"/>
        <v>37.6875</v>
      </c>
      <c r="AO25" s="54">
        <f t="shared" si="131"/>
        <v>67.5</v>
      </c>
      <c r="AP25" s="28"/>
      <c r="AQ25" s="54">
        <f t="shared" si="66"/>
        <v>196.3125</v>
      </c>
      <c r="AS25" s="55">
        <f t="shared" ref="AS25:BD25" si="132">IFERROR((E25/Y25)-1,0)</f>
        <v>0.1111111111</v>
      </c>
      <c r="AT25" s="55">
        <f t="shared" si="132"/>
        <v>0.1111111111</v>
      </c>
      <c r="AU25" s="55">
        <f t="shared" si="132"/>
        <v>0.1111111111</v>
      </c>
      <c r="AV25" s="55">
        <f t="shared" si="132"/>
        <v>0.1111111111</v>
      </c>
      <c r="AW25" s="55">
        <f t="shared" si="132"/>
        <v>0.1111111111</v>
      </c>
      <c r="AX25" s="55">
        <f t="shared" si="132"/>
        <v>0.1111111111</v>
      </c>
      <c r="AY25" s="55">
        <f t="shared" si="132"/>
        <v>0.1111111111</v>
      </c>
      <c r="AZ25" s="55">
        <f t="shared" si="132"/>
        <v>0.1111111111</v>
      </c>
      <c r="BA25" s="55">
        <f t="shared" si="132"/>
        <v>0.1111111111</v>
      </c>
      <c r="BB25" s="55">
        <f t="shared" si="132"/>
        <v>0.1111111111</v>
      </c>
      <c r="BC25" s="55">
        <f t="shared" si="132"/>
        <v>0.1111111111</v>
      </c>
      <c r="BD25" s="55">
        <f t="shared" si="132"/>
        <v>0.1111111111</v>
      </c>
      <c r="BE25" s="30"/>
      <c r="BF25" s="55">
        <f t="shared" ref="BF25:BI25" si="133">IFERROR((R25/AL25)-1,0)</f>
        <v>0.1111111111</v>
      </c>
      <c r="BG25" s="55">
        <f t="shared" si="133"/>
        <v>0.1111111111</v>
      </c>
      <c r="BH25" s="55">
        <f t="shared" si="133"/>
        <v>0.1111111111</v>
      </c>
      <c r="BI25" s="55">
        <f t="shared" si="133"/>
        <v>0.1111111111</v>
      </c>
      <c r="BJ25" s="30"/>
      <c r="BK25" s="55">
        <f t="shared" si="69"/>
        <v>0.1111111111</v>
      </c>
      <c r="BM25" s="3" t="s">
        <v>11</v>
      </c>
    </row>
    <row r="26" hidden="1" outlineLevel="2">
      <c r="A26" s="49" t="s">
        <v>29</v>
      </c>
      <c r="B26" s="31"/>
      <c r="C26" s="31" t="s">
        <v>40</v>
      </c>
      <c r="D26" s="53"/>
      <c r="E26" s="54">
        <f t="shared" ref="E26:P26" si="134">0.015*E$4</f>
        <v>7.5</v>
      </c>
      <c r="F26" s="54">
        <f t="shared" si="134"/>
        <v>11.25</v>
      </c>
      <c r="G26" s="54">
        <f t="shared" si="134"/>
        <v>9.375</v>
      </c>
      <c r="H26" s="54">
        <f t="shared" si="134"/>
        <v>8.25</v>
      </c>
      <c r="I26" s="54">
        <f t="shared" si="134"/>
        <v>13.125</v>
      </c>
      <c r="J26" s="54">
        <f t="shared" si="134"/>
        <v>11.25</v>
      </c>
      <c r="K26" s="54">
        <f t="shared" si="134"/>
        <v>9.375</v>
      </c>
      <c r="L26" s="54">
        <f t="shared" si="134"/>
        <v>8.25</v>
      </c>
      <c r="M26" s="54">
        <f t="shared" si="134"/>
        <v>7.5</v>
      </c>
      <c r="N26" s="54">
        <f t="shared" si="134"/>
        <v>11.25</v>
      </c>
      <c r="O26" s="54">
        <f t="shared" si="134"/>
        <v>15</v>
      </c>
      <c r="P26" s="54">
        <f t="shared" si="134"/>
        <v>18.75</v>
      </c>
      <c r="Q26" s="28"/>
      <c r="R26" s="54">
        <f t="shared" ref="R26:U26" si="135">SUMIFS($E26:$P26,$E$2:$P$2,R$3)</f>
        <v>28.125</v>
      </c>
      <c r="S26" s="54">
        <f t="shared" si="135"/>
        <v>32.625</v>
      </c>
      <c r="T26" s="54">
        <f t="shared" si="135"/>
        <v>25.125</v>
      </c>
      <c r="U26" s="54">
        <f t="shared" si="135"/>
        <v>45</v>
      </c>
      <c r="V26" s="28"/>
      <c r="W26" s="54">
        <f t="shared" si="63"/>
        <v>130.875</v>
      </c>
      <c r="Y26" s="54">
        <f t="shared" ref="Y26:AJ26" si="136">0.9*E26</f>
        <v>6.75</v>
      </c>
      <c r="Z26" s="54">
        <f t="shared" si="136"/>
        <v>10.125</v>
      </c>
      <c r="AA26" s="54">
        <f t="shared" si="136"/>
        <v>8.4375</v>
      </c>
      <c r="AB26" s="54">
        <f t="shared" si="136"/>
        <v>7.425</v>
      </c>
      <c r="AC26" s="54">
        <f t="shared" si="136"/>
        <v>11.8125</v>
      </c>
      <c r="AD26" s="54">
        <f t="shared" si="136"/>
        <v>10.125</v>
      </c>
      <c r="AE26" s="54">
        <f t="shared" si="136"/>
        <v>8.4375</v>
      </c>
      <c r="AF26" s="54">
        <f t="shared" si="136"/>
        <v>7.425</v>
      </c>
      <c r="AG26" s="54">
        <f t="shared" si="136"/>
        <v>6.75</v>
      </c>
      <c r="AH26" s="54">
        <f t="shared" si="136"/>
        <v>10.125</v>
      </c>
      <c r="AI26" s="54">
        <f t="shared" si="136"/>
        <v>13.5</v>
      </c>
      <c r="AJ26" s="54">
        <f t="shared" si="136"/>
        <v>16.875</v>
      </c>
      <c r="AK26" s="28"/>
      <c r="AL26" s="54">
        <f t="shared" ref="AL26:AO26" si="137">0.9*R26</f>
        <v>25.3125</v>
      </c>
      <c r="AM26" s="54">
        <f t="shared" si="137"/>
        <v>29.3625</v>
      </c>
      <c r="AN26" s="54">
        <f t="shared" si="137"/>
        <v>22.6125</v>
      </c>
      <c r="AO26" s="54">
        <f t="shared" si="137"/>
        <v>40.5</v>
      </c>
      <c r="AP26" s="28"/>
      <c r="AQ26" s="54">
        <f t="shared" si="66"/>
        <v>117.7875</v>
      </c>
      <c r="AS26" s="55">
        <f t="shared" ref="AS26:BD26" si="138">IFERROR((E26/Y26)-1,0)</f>
        <v>0.1111111111</v>
      </c>
      <c r="AT26" s="55">
        <f t="shared" si="138"/>
        <v>0.1111111111</v>
      </c>
      <c r="AU26" s="55">
        <f t="shared" si="138"/>
        <v>0.1111111111</v>
      </c>
      <c r="AV26" s="55">
        <f t="shared" si="138"/>
        <v>0.1111111111</v>
      </c>
      <c r="AW26" s="55">
        <f t="shared" si="138"/>
        <v>0.1111111111</v>
      </c>
      <c r="AX26" s="55">
        <f t="shared" si="138"/>
        <v>0.1111111111</v>
      </c>
      <c r="AY26" s="55">
        <f t="shared" si="138"/>
        <v>0.1111111111</v>
      </c>
      <c r="AZ26" s="55">
        <f t="shared" si="138"/>
        <v>0.1111111111</v>
      </c>
      <c r="BA26" s="55">
        <f t="shared" si="138"/>
        <v>0.1111111111</v>
      </c>
      <c r="BB26" s="55">
        <f t="shared" si="138"/>
        <v>0.1111111111</v>
      </c>
      <c r="BC26" s="55">
        <f t="shared" si="138"/>
        <v>0.1111111111</v>
      </c>
      <c r="BD26" s="55">
        <f t="shared" si="138"/>
        <v>0.1111111111</v>
      </c>
      <c r="BE26" s="30"/>
      <c r="BF26" s="55">
        <f t="shared" ref="BF26:BI26" si="139">IFERROR((R26/AL26)-1,0)</f>
        <v>0.1111111111</v>
      </c>
      <c r="BG26" s="55">
        <f t="shared" si="139"/>
        <v>0.1111111111</v>
      </c>
      <c r="BH26" s="55">
        <f t="shared" si="139"/>
        <v>0.1111111111</v>
      </c>
      <c r="BI26" s="55">
        <f t="shared" si="139"/>
        <v>0.1111111111</v>
      </c>
      <c r="BJ26" s="30"/>
      <c r="BK26" s="55">
        <f t="shared" si="69"/>
        <v>0.1111111111</v>
      </c>
      <c r="BM26" s="3" t="s">
        <v>11</v>
      </c>
    </row>
    <row r="27" hidden="1" outlineLevel="2">
      <c r="A27" s="49" t="s">
        <v>29</v>
      </c>
      <c r="B27" s="31"/>
      <c r="C27" s="31" t="s">
        <v>41</v>
      </c>
      <c r="D27" s="53"/>
      <c r="E27" s="54">
        <f t="shared" ref="E27:P27" si="140">0.005*E$4</f>
        <v>2.5</v>
      </c>
      <c r="F27" s="54">
        <f t="shared" si="140"/>
        <v>3.75</v>
      </c>
      <c r="G27" s="54">
        <f t="shared" si="140"/>
        <v>3.125</v>
      </c>
      <c r="H27" s="54">
        <f t="shared" si="140"/>
        <v>2.75</v>
      </c>
      <c r="I27" s="54">
        <f t="shared" si="140"/>
        <v>4.375</v>
      </c>
      <c r="J27" s="54">
        <f t="shared" si="140"/>
        <v>3.75</v>
      </c>
      <c r="K27" s="54">
        <f t="shared" si="140"/>
        <v>3.125</v>
      </c>
      <c r="L27" s="54">
        <f t="shared" si="140"/>
        <v>2.75</v>
      </c>
      <c r="M27" s="54">
        <f t="shared" si="140"/>
        <v>2.5</v>
      </c>
      <c r="N27" s="54">
        <f t="shared" si="140"/>
        <v>3.75</v>
      </c>
      <c r="O27" s="54">
        <f t="shared" si="140"/>
        <v>5</v>
      </c>
      <c r="P27" s="54">
        <f t="shared" si="140"/>
        <v>6.25</v>
      </c>
      <c r="Q27" s="28"/>
      <c r="R27" s="54">
        <f t="shared" ref="R27:U27" si="141">SUMIFS($E27:$P27,$E$2:$P$2,R$3)</f>
        <v>9.375</v>
      </c>
      <c r="S27" s="54">
        <f t="shared" si="141"/>
        <v>10.875</v>
      </c>
      <c r="T27" s="54">
        <f t="shared" si="141"/>
        <v>8.375</v>
      </c>
      <c r="U27" s="54">
        <f t="shared" si="141"/>
        <v>15</v>
      </c>
      <c r="V27" s="28"/>
      <c r="W27" s="54">
        <f t="shared" si="63"/>
        <v>43.625</v>
      </c>
      <c r="Y27" s="54">
        <f t="shared" ref="Y27:AJ27" si="142">0.9*E27</f>
        <v>2.25</v>
      </c>
      <c r="Z27" s="54">
        <f t="shared" si="142"/>
        <v>3.375</v>
      </c>
      <c r="AA27" s="54">
        <f t="shared" si="142"/>
        <v>2.8125</v>
      </c>
      <c r="AB27" s="54">
        <f t="shared" si="142"/>
        <v>2.475</v>
      </c>
      <c r="AC27" s="54">
        <f t="shared" si="142"/>
        <v>3.9375</v>
      </c>
      <c r="AD27" s="54">
        <f t="shared" si="142"/>
        <v>3.375</v>
      </c>
      <c r="AE27" s="54">
        <f t="shared" si="142"/>
        <v>2.8125</v>
      </c>
      <c r="AF27" s="54">
        <f t="shared" si="142"/>
        <v>2.475</v>
      </c>
      <c r="AG27" s="54">
        <f t="shared" si="142"/>
        <v>2.25</v>
      </c>
      <c r="AH27" s="54">
        <f t="shared" si="142"/>
        <v>3.375</v>
      </c>
      <c r="AI27" s="54">
        <f t="shared" si="142"/>
        <v>4.5</v>
      </c>
      <c r="AJ27" s="54">
        <f t="shared" si="142"/>
        <v>5.625</v>
      </c>
      <c r="AK27" s="28"/>
      <c r="AL27" s="54">
        <f t="shared" ref="AL27:AO27" si="143">0.9*R27</f>
        <v>8.4375</v>
      </c>
      <c r="AM27" s="54">
        <f t="shared" si="143"/>
        <v>9.7875</v>
      </c>
      <c r="AN27" s="54">
        <f t="shared" si="143"/>
        <v>7.5375</v>
      </c>
      <c r="AO27" s="54">
        <f t="shared" si="143"/>
        <v>13.5</v>
      </c>
      <c r="AP27" s="28"/>
      <c r="AQ27" s="54">
        <f t="shared" si="66"/>
        <v>39.2625</v>
      </c>
      <c r="AS27" s="55">
        <f t="shared" ref="AS27:BD27" si="144">IFERROR((E27/Y27)-1,0)</f>
        <v>0.1111111111</v>
      </c>
      <c r="AT27" s="55">
        <f t="shared" si="144"/>
        <v>0.1111111111</v>
      </c>
      <c r="AU27" s="55">
        <f t="shared" si="144"/>
        <v>0.1111111111</v>
      </c>
      <c r="AV27" s="55">
        <f t="shared" si="144"/>
        <v>0.1111111111</v>
      </c>
      <c r="AW27" s="55">
        <f t="shared" si="144"/>
        <v>0.1111111111</v>
      </c>
      <c r="AX27" s="55">
        <f t="shared" si="144"/>
        <v>0.1111111111</v>
      </c>
      <c r="AY27" s="55">
        <f t="shared" si="144"/>
        <v>0.1111111111</v>
      </c>
      <c r="AZ27" s="55">
        <f t="shared" si="144"/>
        <v>0.1111111111</v>
      </c>
      <c r="BA27" s="55">
        <f t="shared" si="144"/>
        <v>0.1111111111</v>
      </c>
      <c r="BB27" s="55">
        <f t="shared" si="144"/>
        <v>0.1111111111</v>
      </c>
      <c r="BC27" s="55">
        <f t="shared" si="144"/>
        <v>0.1111111111</v>
      </c>
      <c r="BD27" s="55">
        <f t="shared" si="144"/>
        <v>0.1111111111</v>
      </c>
      <c r="BE27" s="30"/>
      <c r="BF27" s="55">
        <f t="shared" ref="BF27:BI27" si="145">IFERROR((R27/AL27)-1,0)</f>
        <v>0.1111111111</v>
      </c>
      <c r="BG27" s="55">
        <f t="shared" si="145"/>
        <v>0.1111111111</v>
      </c>
      <c r="BH27" s="55">
        <f t="shared" si="145"/>
        <v>0.1111111111</v>
      </c>
      <c r="BI27" s="55">
        <f t="shared" si="145"/>
        <v>0.1111111111</v>
      </c>
      <c r="BJ27" s="30"/>
      <c r="BK27" s="55">
        <f t="shared" si="69"/>
        <v>0.1111111111</v>
      </c>
      <c r="BM27" s="3" t="s">
        <v>11</v>
      </c>
    </row>
    <row r="28" hidden="1" outlineLevel="2">
      <c r="A28" s="49" t="s">
        <v>29</v>
      </c>
      <c r="B28" s="31"/>
      <c r="C28" s="31" t="s">
        <v>42</v>
      </c>
      <c r="D28" s="53"/>
      <c r="E28" s="54">
        <f t="shared" ref="E28:P28" si="146">0.005*E$4</f>
        <v>2.5</v>
      </c>
      <c r="F28" s="54">
        <f t="shared" si="146"/>
        <v>3.75</v>
      </c>
      <c r="G28" s="54">
        <f t="shared" si="146"/>
        <v>3.125</v>
      </c>
      <c r="H28" s="54">
        <f t="shared" si="146"/>
        <v>2.75</v>
      </c>
      <c r="I28" s="54">
        <f t="shared" si="146"/>
        <v>4.375</v>
      </c>
      <c r="J28" s="54">
        <f t="shared" si="146"/>
        <v>3.75</v>
      </c>
      <c r="K28" s="54">
        <f t="shared" si="146"/>
        <v>3.125</v>
      </c>
      <c r="L28" s="54">
        <f t="shared" si="146"/>
        <v>2.75</v>
      </c>
      <c r="M28" s="54">
        <f t="shared" si="146"/>
        <v>2.5</v>
      </c>
      <c r="N28" s="54">
        <f t="shared" si="146"/>
        <v>3.75</v>
      </c>
      <c r="O28" s="54">
        <f t="shared" si="146"/>
        <v>5</v>
      </c>
      <c r="P28" s="54">
        <f t="shared" si="146"/>
        <v>6.25</v>
      </c>
      <c r="Q28" s="28"/>
      <c r="R28" s="54">
        <f t="shared" ref="R28:U28" si="147">SUMIFS($E28:$P28,$E$2:$P$2,R$3)</f>
        <v>9.375</v>
      </c>
      <c r="S28" s="54">
        <f t="shared" si="147"/>
        <v>10.875</v>
      </c>
      <c r="T28" s="54">
        <f t="shared" si="147"/>
        <v>8.375</v>
      </c>
      <c r="U28" s="54">
        <f t="shared" si="147"/>
        <v>15</v>
      </c>
      <c r="V28" s="28"/>
      <c r="W28" s="54">
        <f t="shared" si="63"/>
        <v>43.625</v>
      </c>
      <c r="Y28" s="54">
        <f t="shared" ref="Y28:AJ28" si="148">0.9*E28</f>
        <v>2.25</v>
      </c>
      <c r="Z28" s="54">
        <f t="shared" si="148"/>
        <v>3.375</v>
      </c>
      <c r="AA28" s="54">
        <f t="shared" si="148"/>
        <v>2.8125</v>
      </c>
      <c r="AB28" s="54">
        <f t="shared" si="148"/>
        <v>2.475</v>
      </c>
      <c r="AC28" s="54">
        <f t="shared" si="148"/>
        <v>3.9375</v>
      </c>
      <c r="AD28" s="54">
        <f t="shared" si="148"/>
        <v>3.375</v>
      </c>
      <c r="AE28" s="54">
        <f t="shared" si="148"/>
        <v>2.8125</v>
      </c>
      <c r="AF28" s="54">
        <f t="shared" si="148"/>
        <v>2.475</v>
      </c>
      <c r="AG28" s="54">
        <f t="shared" si="148"/>
        <v>2.25</v>
      </c>
      <c r="AH28" s="54">
        <f t="shared" si="148"/>
        <v>3.375</v>
      </c>
      <c r="AI28" s="54">
        <f t="shared" si="148"/>
        <v>4.5</v>
      </c>
      <c r="AJ28" s="54">
        <f t="shared" si="148"/>
        <v>5.625</v>
      </c>
      <c r="AK28" s="28"/>
      <c r="AL28" s="54">
        <f t="shared" ref="AL28:AO28" si="149">0.9*R28</f>
        <v>8.4375</v>
      </c>
      <c r="AM28" s="54">
        <f t="shared" si="149"/>
        <v>9.7875</v>
      </c>
      <c r="AN28" s="54">
        <f t="shared" si="149"/>
        <v>7.5375</v>
      </c>
      <c r="AO28" s="54">
        <f t="shared" si="149"/>
        <v>13.5</v>
      </c>
      <c r="AP28" s="28"/>
      <c r="AQ28" s="54">
        <f t="shared" si="66"/>
        <v>39.2625</v>
      </c>
      <c r="AS28" s="55">
        <f t="shared" ref="AS28:BD28" si="150">IFERROR((E28/Y28)-1,0)</f>
        <v>0.1111111111</v>
      </c>
      <c r="AT28" s="55">
        <f t="shared" si="150"/>
        <v>0.1111111111</v>
      </c>
      <c r="AU28" s="55">
        <f t="shared" si="150"/>
        <v>0.1111111111</v>
      </c>
      <c r="AV28" s="55">
        <f t="shared" si="150"/>
        <v>0.1111111111</v>
      </c>
      <c r="AW28" s="55">
        <f t="shared" si="150"/>
        <v>0.1111111111</v>
      </c>
      <c r="AX28" s="55">
        <f t="shared" si="150"/>
        <v>0.1111111111</v>
      </c>
      <c r="AY28" s="55">
        <f t="shared" si="150"/>
        <v>0.1111111111</v>
      </c>
      <c r="AZ28" s="55">
        <f t="shared" si="150"/>
        <v>0.1111111111</v>
      </c>
      <c r="BA28" s="55">
        <f t="shared" si="150"/>
        <v>0.1111111111</v>
      </c>
      <c r="BB28" s="55">
        <f t="shared" si="150"/>
        <v>0.1111111111</v>
      </c>
      <c r="BC28" s="55">
        <f t="shared" si="150"/>
        <v>0.1111111111</v>
      </c>
      <c r="BD28" s="55">
        <f t="shared" si="150"/>
        <v>0.1111111111</v>
      </c>
      <c r="BE28" s="30"/>
      <c r="BF28" s="55">
        <f t="shared" ref="BF28:BI28" si="151">IFERROR((R28/AL28)-1,0)</f>
        <v>0.1111111111</v>
      </c>
      <c r="BG28" s="55">
        <f t="shared" si="151"/>
        <v>0.1111111111</v>
      </c>
      <c r="BH28" s="55">
        <f t="shared" si="151"/>
        <v>0.1111111111</v>
      </c>
      <c r="BI28" s="55">
        <f t="shared" si="151"/>
        <v>0.1111111111</v>
      </c>
      <c r="BJ28" s="30"/>
      <c r="BK28" s="55">
        <f t="shared" si="69"/>
        <v>0.1111111111</v>
      </c>
      <c r="BM28" s="3" t="s">
        <v>11</v>
      </c>
    </row>
    <row r="29" hidden="1" outlineLevel="1">
      <c r="A29" s="25"/>
      <c r="B29" s="25"/>
      <c r="C29" s="25" t="s">
        <v>43</v>
      </c>
      <c r="D29" s="43"/>
      <c r="E29" s="44">
        <f t="shared" ref="E29:P29" si="152">sum(E30:E32)</f>
        <v>22.5</v>
      </c>
      <c r="F29" s="44">
        <f t="shared" si="152"/>
        <v>33.75</v>
      </c>
      <c r="G29" s="44">
        <f t="shared" si="152"/>
        <v>28.125</v>
      </c>
      <c r="H29" s="44">
        <f t="shared" si="152"/>
        <v>24.75</v>
      </c>
      <c r="I29" s="44">
        <f t="shared" si="152"/>
        <v>39.375</v>
      </c>
      <c r="J29" s="44">
        <f t="shared" si="152"/>
        <v>33.75</v>
      </c>
      <c r="K29" s="44">
        <f t="shared" si="152"/>
        <v>28.125</v>
      </c>
      <c r="L29" s="44">
        <f t="shared" si="152"/>
        <v>24.75</v>
      </c>
      <c r="M29" s="44">
        <f t="shared" si="152"/>
        <v>22.5</v>
      </c>
      <c r="N29" s="44">
        <f t="shared" si="152"/>
        <v>33.75</v>
      </c>
      <c r="O29" s="44">
        <f t="shared" si="152"/>
        <v>45</v>
      </c>
      <c r="P29" s="44">
        <f t="shared" si="152"/>
        <v>56.25</v>
      </c>
      <c r="Q29" s="28"/>
      <c r="R29" s="44">
        <f t="shared" ref="R29:U29" si="153">SUMIFS($E29:$P29,$E$2:$P$2,R$3)</f>
        <v>84.375</v>
      </c>
      <c r="S29" s="44">
        <f t="shared" si="153"/>
        <v>97.875</v>
      </c>
      <c r="T29" s="44">
        <f t="shared" si="153"/>
        <v>75.375</v>
      </c>
      <c r="U29" s="44">
        <f t="shared" si="153"/>
        <v>135</v>
      </c>
      <c r="V29" s="28"/>
      <c r="W29" s="44">
        <f t="shared" si="63"/>
        <v>392.625</v>
      </c>
      <c r="Y29" s="44">
        <f t="shared" ref="Y29:AJ29" si="154">0.9*E29</f>
        <v>20.25</v>
      </c>
      <c r="Z29" s="44">
        <f t="shared" si="154"/>
        <v>30.375</v>
      </c>
      <c r="AA29" s="44">
        <f t="shared" si="154"/>
        <v>25.3125</v>
      </c>
      <c r="AB29" s="44">
        <f t="shared" si="154"/>
        <v>22.275</v>
      </c>
      <c r="AC29" s="44">
        <f t="shared" si="154"/>
        <v>35.4375</v>
      </c>
      <c r="AD29" s="44">
        <f t="shared" si="154"/>
        <v>30.375</v>
      </c>
      <c r="AE29" s="44">
        <f t="shared" si="154"/>
        <v>25.3125</v>
      </c>
      <c r="AF29" s="44">
        <f t="shared" si="154"/>
        <v>22.275</v>
      </c>
      <c r="AG29" s="44">
        <f t="shared" si="154"/>
        <v>20.25</v>
      </c>
      <c r="AH29" s="44">
        <f t="shared" si="154"/>
        <v>30.375</v>
      </c>
      <c r="AI29" s="44">
        <f t="shared" si="154"/>
        <v>40.5</v>
      </c>
      <c r="AJ29" s="44">
        <f t="shared" si="154"/>
        <v>50.625</v>
      </c>
      <c r="AK29" s="28"/>
      <c r="AL29" s="44">
        <f t="shared" ref="AL29:AO29" si="155">0.9*R29</f>
        <v>75.9375</v>
      </c>
      <c r="AM29" s="44">
        <f t="shared" si="155"/>
        <v>88.0875</v>
      </c>
      <c r="AN29" s="44">
        <f t="shared" si="155"/>
        <v>67.8375</v>
      </c>
      <c r="AO29" s="44">
        <f t="shared" si="155"/>
        <v>121.5</v>
      </c>
      <c r="AP29" s="28"/>
      <c r="AQ29" s="44">
        <f t="shared" si="66"/>
        <v>353.3625</v>
      </c>
      <c r="AS29" s="45">
        <f t="shared" ref="AS29:BD29" si="156">IFERROR((E29/Y29)-1,0)</f>
        <v>0.1111111111</v>
      </c>
      <c r="AT29" s="45">
        <f t="shared" si="156"/>
        <v>0.1111111111</v>
      </c>
      <c r="AU29" s="45">
        <f t="shared" si="156"/>
        <v>0.1111111111</v>
      </c>
      <c r="AV29" s="45">
        <f t="shared" si="156"/>
        <v>0.1111111111</v>
      </c>
      <c r="AW29" s="45">
        <f t="shared" si="156"/>
        <v>0.1111111111</v>
      </c>
      <c r="AX29" s="45">
        <f t="shared" si="156"/>
        <v>0.1111111111</v>
      </c>
      <c r="AY29" s="45">
        <f t="shared" si="156"/>
        <v>0.1111111111</v>
      </c>
      <c r="AZ29" s="45">
        <f t="shared" si="156"/>
        <v>0.1111111111</v>
      </c>
      <c r="BA29" s="45">
        <f t="shared" si="156"/>
        <v>0.1111111111</v>
      </c>
      <c r="BB29" s="45">
        <f t="shared" si="156"/>
        <v>0.1111111111</v>
      </c>
      <c r="BC29" s="45">
        <f t="shared" si="156"/>
        <v>0.1111111111</v>
      </c>
      <c r="BD29" s="45">
        <f t="shared" si="156"/>
        <v>0.1111111111</v>
      </c>
      <c r="BE29" s="30"/>
      <c r="BF29" s="45">
        <f t="shared" ref="BF29:BI29" si="157">IFERROR((R29/AL29)-1,0)</f>
        <v>0.1111111111</v>
      </c>
      <c r="BG29" s="45">
        <f t="shared" si="157"/>
        <v>0.1111111111</v>
      </c>
      <c r="BH29" s="45">
        <f t="shared" si="157"/>
        <v>0.1111111111</v>
      </c>
      <c r="BI29" s="45">
        <f t="shared" si="157"/>
        <v>0.1111111111</v>
      </c>
      <c r="BJ29" s="30"/>
      <c r="BK29" s="45">
        <f t="shared" si="69"/>
        <v>0.1111111111</v>
      </c>
      <c r="BM29" s="3" t="s">
        <v>11</v>
      </c>
    </row>
    <row r="30" hidden="1" outlineLevel="2">
      <c r="A30" s="18" t="s">
        <v>17</v>
      </c>
      <c r="B30" s="31"/>
      <c r="C30" s="31" t="s">
        <v>44</v>
      </c>
      <c r="D30" s="53"/>
      <c r="E30" s="54">
        <f t="shared" ref="E30:P30" si="158">0.025*E$4</f>
        <v>12.5</v>
      </c>
      <c r="F30" s="54">
        <f t="shared" si="158"/>
        <v>18.75</v>
      </c>
      <c r="G30" s="54">
        <f t="shared" si="158"/>
        <v>15.625</v>
      </c>
      <c r="H30" s="54">
        <f t="shared" si="158"/>
        <v>13.75</v>
      </c>
      <c r="I30" s="54">
        <f t="shared" si="158"/>
        <v>21.875</v>
      </c>
      <c r="J30" s="54">
        <f t="shared" si="158"/>
        <v>18.75</v>
      </c>
      <c r="K30" s="54">
        <f t="shared" si="158"/>
        <v>15.625</v>
      </c>
      <c r="L30" s="54">
        <f t="shared" si="158"/>
        <v>13.75</v>
      </c>
      <c r="M30" s="54">
        <f t="shared" si="158"/>
        <v>12.5</v>
      </c>
      <c r="N30" s="54">
        <f t="shared" si="158"/>
        <v>18.75</v>
      </c>
      <c r="O30" s="54">
        <f t="shared" si="158"/>
        <v>25</v>
      </c>
      <c r="P30" s="54">
        <f t="shared" si="158"/>
        <v>31.25</v>
      </c>
      <c r="Q30" s="28"/>
      <c r="R30" s="54">
        <f t="shared" ref="R30:U30" si="159">SUMIFS($E30:$P30,$E$2:$P$2,R$3)</f>
        <v>46.875</v>
      </c>
      <c r="S30" s="54">
        <f t="shared" si="159"/>
        <v>54.375</v>
      </c>
      <c r="T30" s="54">
        <f t="shared" si="159"/>
        <v>41.875</v>
      </c>
      <c r="U30" s="54">
        <f t="shared" si="159"/>
        <v>75</v>
      </c>
      <c r="V30" s="28"/>
      <c r="W30" s="54">
        <f t="shared" si="63"/>
        <v>218.125</v>
      </c>
      <c r="Y30" s="54">
        <f t="shared" ref="Y30:AJ30" si="160">0.9*E30</f>
        <v>11.25</v>
      </c>
      <c r="Z30" s="54">
        <f t="shared" si="160"/>
        <v>16.875</v>
      </c>
      <c r="AA30" s="54">
        <f t="shared" si="160"/>
        <v>14.0625</v>
      </c>
      <c r="AB30" s="54">
        <f t="shared" si="160"/>
        <v>12.375</v>
      </c>
      <c r="AC30" s="54">
        <f t="shared" si="160"/>
        <v>19.6875</v>
      </c>
      <c r="AD30" s="54">
        <f t="shared" si="160"/>
        <v>16.875</v>
      </c>
      <c r="AE30" s="54">
        <f t="shared" si="160"/>
        <v>14.0625</v>
      </c>
      <c r="AF30" s="54">
        <f t="shared" si="160"/>
        <v>12.375</v>
      </c>
      <c r="AG30" s="54">
        <f t="shared" si="160"/>
        <v>11.25</v>
      </c>
      <c r="AH30" s="54">
        <f t="shared" si="160"/>
        <v>16.875</v>
      </c>
      <c r="AI30" s="54">
        <f t="shared" si="160"/>
        <v>22.5</v>
      </c>
      <c r="AJ30" s="54">
        <f t="shared" si="160"/>
        <v>28.125</v>
      </c>
      <c r="AK30" s="28"/>
      <c r="AL30" s="54">
        <f t="shared" ref="AL30:AO30" si="161">0.9*R30</f>
        <v>42.1875</v>
      </c>
      <c r="AM30" s="54">
        <f t="shared" si="161"/>
        <v>48.9375</v>
      </c>
      <c r="AN30" s="54">
        <f t="shared" si="161"/>
        <v>37.6875</v>
      </c>
      <c r="AO30" s="54">
        <f t="shared" si="161"/>
        <v>67.5</v>
      </c>
      <c r="AP30" s="28"/>
      <c r="AQ30" s="54">
        <f t="shared" si="66"/>
        <v>196.3125</v>
      </c>
      <c r="AS30" s="55">
        <f t="shared" ref="AS30:BD30" si="162">IFERROR((E30/Y30)-1,0)</f>
        <v>0.1111111111</v>
      </c>
      <c r="AT30" s="55">
        <f t="shared" si="162"/>
        <v>0.1111111111</v>
      </c>
      <c r="AU30" s="55">
        <f t="shared" si="162"/>
        <v>0.1111111111</v>
      </c>
      <c r="AV30" s="55">
        <f t="shared" si="162"/>
        <v>0.1111111111</v>
      </c>
      <c r="AW30" s="55">
        <f t="shared" si="162"/>
        <v>0.1111111111</v>
      </c>
      <c r="AX30" s="55">
        <f t="shared" si="162"/>
        <v>0.1111111111</v>
      </c>
      <c r="AY30" s="55">
        <f t="shared" si="162"/>
        <v>0.1111111111</v>
      </c>
      <c r="AZ30" s="55">
        <f t="shared" si="162"/>
        <v>0.1111111111</v>
      </c>
      <c r="BA30" s="55">
        <f t="shared" si="162"/>
        <v>0.1111111111</v>
      </c>
      <c r="BB30" s="55">
        <f t="shared" si="162"/>
        <v>0.1111111111</v>
      </c>
      <c r="BC30" s="55">
        <f t="shared" si="162"/>
        <v>0.1111111111</v>
      </c>
      <c r="BD30" s="55">
        <f t="shared" si="162"/>
        <v>0.1111111111</v>
      </c>
      <c r="BE30" s="30"/>
      <c r="BF30" s="55">
        <f t="shared" ref="BF30:BI30" si="163">IFERROR((R30/AL30)-1,0)</f>
        <v>0.1111111111</v>
      </c>
      <c r="BG30" s="55">
        <f t="shared" si="163"/>
        <v>0.1111111111</v>
      </c>
      <c r="BH30" s="55">
        <f t="shared" si="163"/>
        <v>0.1111111111</v>
      </c>
      <c r="BI30" s="55">
        <f t="shared" si="163"/>
        <v>0.1111111111</v>
      </c>
      <c r="BJ30" s="30"/>
      <c r="BK30" s="55">
        <f t="shared" si="69"/>
        <v>0.1111111111</v>
      </c>
      <c r="BM30" s="3" t="s">
        <v>11</v>
      </c>
    </row>
    <row r="31" hidden="1" outlineLevel="2">
      <c r="A31" s="49" t="s">
        <v>29</v>
      </c>
      <c r="B31" s="31"/>
      <c r="C31" s="31" t="s">
        <v>45</v>
      </c>
      <c r="D31" s="53"/>
      <c r="E31" s="54">
        <f t="shared" ref="E31:P31" si="164">0.015*E$4</f>
        <v>7.5</v>
      </c>
      <c r="F31" s="54">
        <f t="shared" si="164"/>
        <v>11.25</v>
      </c>
      <c r="G31" s="54">
        <f t="shared" si="164"/>
        <v>9.375</v>
      </c>
      <c r="H31" s="54">
        <f t="shared" si="164"/>
        <v>8.25</v>
      </c>
      <c r="I31" s="54">
        <f t="shared" si="164"/>
        <v>13.125</v>
      </c>
      <c r="J31" s="54">
        <f t="shared" si="164"/>
        <v>11.25</v>
      </c>
      <c r="K31" s="54">
        <f t="shared" si="164"/>
        <v>9.375</v>
      </c>
      <c r="L31" s="54">
        <f t="shared" si="164"/>
        <v>8.25</v>
      </c>
      <c r="M31" s="54">
        <f t="shared" si="164"/>
        <v>7.5</v>
      </c>
      <c r="N31" s="54">
        <f t="shared" si="164"/>
        <v>11.25</v>
      </c>
      <c r="O31" s="54">
        <f t="shared" si="164"/>
        <v>15</v>
      </c>
      <c r="P31" s="54">
        <f t="shared" si="164"/>
        <v>18.75</v>
      </c>
      <c r="Q31" s="28"/>
      <c r="R31" s="54">
        <f t="shared" ref="R31:U31" si="165">SUMIFS($E31:$P31,$E$2:$P$2,R$3)</f>
        <v>28.125</v>
      </c>
      <c r="S31" s="54">
        <f t="shared" si="165"/>
        <v>32.625</v>
      </c>
      <c r="T31" s="54">
        <f t="shared" si="165"/>
        <v>25.125</v>
      </c>
      <c r="U31" s="54">
        <f t="shared" si="165"/>
        <v>45</v>
      </c>
      <c r="V31" s="28"/>
      <c r="W31" s="54">
        <f t="shared" si="63"/>
        <v>130.875</v>
      </c>
      <c r="Y31" s="54">
        <f t="shared" ref="Y31:AJ31" si="166">0.9*E31</f>
        <v>6.75</v>
      </c>
      <c r="Z31" s="54">
        <f t="shared" si="166"/>
        <v>10.125</v>
      </c>
      <c r="AA31" s="54">
        <f t="shared" si="166"/>
        <v>8.4375</v>
      </c>
      <c r="AB31" s="54">
        <f t="shared" si="166"/>
        <v>7.425</v>
      </c>
      <c r="AC31" s="54">
        <f t="shared" si="166"/>
        <v>11.8125</v>
      </c>
      <c r="AD31" s="54">
        <f t="shared" si="166"/>
        <v>10.125</v>
      </c>
      <c r="AE31" s="54">
        <f t="shared" si="166"/>
        <v>8.4375</v>
      </c>
      <c r="AF31" s="54">
        <f t="shared" si="166"/>
        <v>7.425</v>
      </c>
      <c r="AG31" s="54">
        <f t="shared" si="166"/>
        <v>6.75</v>
      </c>
      <c r="AH31" s="54">
        <f t="shared" si="166"/>
        <v>10.125</v>
      </c>
      <c r="AI31" s="54">
        <f t="shared" si="166"/>
        <v>13.5</v>
      </c>
      <c r="AJ31" s="54">
        <f t="shared" si="166"/>
        <v>16.875</v>
      </c>
      <c r="AK31" s="28"/>
      <c r="AL31" s="54">
        <f t="shared" ref="AL31:AO31" si="167">0.9*R31</f>
        <v>25.3125</v>
      </c>
      <c r="AM31" s="54">
        <f t="shared" si="167"/>
        <v>29.3625</v>
      </c>
      <c r="AN31" s="54">
        <f t="shared" si="167"/>
        <v>22.6125</v>
      </c>
      <c r="AO31" s="54">
        <f t="shared" si="167"/>
        <v>40.5</v>
      </c>
      <c r="AP31" s="28"/>
      <c r="AQ31" s="54">
        <f t="shared" si="66"/>
        <v>117.7875</v>
      </c>
      <c r="AS31" s="55">
        <f t="shared" ref="AS31:BD31" si="168">IFERROR((E31/Y31)-1,0)</f>
        <v>0.1111111111</v>
      </c>
      <c r="AT31" s="55">
        <f t="shared" si="168"/>
        <v>0.1111111111</v>
      </c>
      <c r="AU31" s="55">
        <f t="shared" si="168"/>
        <v>0.1111111111</v>
      </c>
      <c r="AV31" s="55">
        <f t="shared" si="168"/>
        <v>0.1111111111</v>
      </c>
      <c r="AW31" s="55">
        <f t="shared" si="168"/>
        <v>0.1111111111</v>
      </c>
      <c r="AX31" s="55">
        <f t="shared" si="168"/>
        <v>0.1111111111</v>
      </c>
      <c r="AY31" s="55">
        <f t="shared" si="168"/>
        <v>0.1111111111</v>
      </c>
      <c r="AZ31" s="55">
        <f t="shared" si="168"/>
        <v>0.1111111111</v>
      </c>
      <c r="BA31" s="55">
        <f t="shared" si="168"/>
        <v>0.1111111111</v>
      </c>
      <c r="BB31" s="55">
        <f t="shared" si="168"/>
        <v>0.1111111111</v>
      </c>
      <c r="BC31" s="55">
        <f t="shared" si="168"/>
        <v>0.1111111111</v>
      </c>
      <c r="BD31" s="55">
        <f t="shared" si="168"/>
        <v>0.1111111111</v>
      </c>
      <c r="BE31" s="30"/>
      <c r="BF31" s="55">
        <f t="shared" ref="BF31:BI31" si="169">IFERROR((R31/AL31)-1,0)</f>
        <v>0.1111111111</v>
      </c>
      <c r="BG31" s="55">
        <f t="shared" si="169"/>
        <v>0.1111111111</v>
      </c>
      <c r="BH31" s="55">
        <f t="shared" si="169"/>
        <v>0.1111111111</v>
      </c>
      <c r="BI31" s="55">
        <f t="shared" si="169"/>
        <v>0.1111111111</v>
      </c>
      <c r="BJ31" s="30"/>
      <c r="BK31" s="55">
        <f t="shared" si="69"/>
        <v>0.1111111111</v>
      </c>
      <c r="BM31" s="3" t="s">
        <v>11</v>
      </c>
    </row>
    <row r="32" hidden="1" outlineLevel="2">
      <c r="A32" s="49" t="s">
        <v>29</v>
      </c>
      <c r="B32" s="31"/>
      <c r="C32" s="31" t="s">
        <v>46</v>
      </c>
      <c r="D32" s="53"/>
      <c r="E32" s="54">
        <f t="shared" ref="E32:P32" si="170">0.005*E$4</f>
        <v>2.5</v>
      </c>
      <c r="F32" s="54">
        <f t="shared" si="170"/>
        <v>3.75</v>
      </c>
      <c r="G32" s="54">
        <f t="shared" si="170"/>
        <v>3.125</v>
      </c>
      <c r="H32" s="54">
        <f t="shared" si="170"/>
        <v>2.75</v>
      </c>
      <c r="I32" s="54">
        <f t="shared" si="170"/>
        <v>4.375</v>
      </c>
      <c r="J32" s="54">
        <f t="shared" si="170"/>
        <v>3.75</v>
      </c>
      <c r="K32" s="54">
        <f t="shared" si="170"/>
        <v>3.125</v>
      </c>
      <c r="L32" s="54">
        <f t="shared" si="170"/>
        <v>2.75</v>
      </c>
      <c r="M32" s="54">
        <f t="shared" si="170"/>
        <v>2.5</v>
      </c>
      <c r="N32" s="54">
        <f t="shared" si="170"/>
        <v>3.75</v>
      </c>
      <c r="O32" s="54">
        <f t="shared" si="170"/>
        <v>5</v>
      </c>
      <c r="P32" s="54">
        <f t="shared" si="170"/>
        <v>6.25</v>
      </c>
      <c r="Q32" s="28"/>
      <c r="R32" s="54">
        <f t="shared" ref="R32:U32" si="171">SUMIFS($E32:$P32,$E$2:$P$2,R$3)</f>
        <v>9.375</v>
      </c>
      <c r="S32" s="54">
        <f t="shared" si="171"/>
        <v>10.875</v>
      </c>
      <c r="T32" s="54">
        <f t="shared" si="171"/>
        <v>8.375</v>
      </c>
      <c r="U32" s="54">
        <f t="shared" si="171"/>
        <v>15</v>
      </c>
      <c r="V32" s="28"/>
      <c r="W32" s="54">
        <f t="shared" si="63"/>
        <v>43.625</v>
      </c>
      <c r="Y32" s="54">
        <f t="shared" ref="Y32:AJ32" si="172">0.9*E32</f>
        <v>2.25</v>
      </c>
      <c r="Z32" s="54">
        <f t="shared" si="172"/>
        <v>3.375</v>
      </c>
      <c r="AA32" s="54">
        <f t="shared" si="172"/>
        <v>2.8125</v>
      </c>
      <c r="AB32" s="54">
        <f t="shared" si="172"/>
        <v>2.475</v>
      </c>
      <c r="AC32" s="54">
        <f t="shared" si="172"/>
        <v>3.9375</v>
      </c>
      <c r="AD32" s="54">
        <f t="shared" si="172"/>
        <v>3.375</v>
      </c>
      <c r="AE32" s="54">
        <f t="shared" si="172"/>
        <v>2.8125</v>
      </c>
      <c r="AF32" s="54">
        <f t="shared" si="172"/>
        <v>2.475</v>
      </c>
      <c r="AG32" s="54">
        <f t="shared" si="172"/>
        <v>2.25</v>
      </c>
      <c r="AH32" s="54">
        <f t="shared" si="172"/>
        <v>3.375</v>
      </c>
      <c r="AI32" s="54">
        <f t="shared" si="172"/>
        <v>4.5</v>
      </c>
      <c r="AJ32" s="54">
        <f t="shared" si="172"/>
        <v>5.625</v>
      </c>
      <c r="AK32" s="28"/>
      <c r="AL32" s="54">
        <f t="shared" ref="AL32:AO32" si="173">0.9*R32</f>
        <v>8.4375</v>
      </c>
      <c r="AM32" s="54">
        <f t="shared" si="173"/>
        <v>9.7875</v>
      </c>
      <c r="AN32" s="54">
        <f t="shared" si="173"/>
        <v>7.5375</v>
      </c>
      <c r="AO32" s="54">
        <f t="shared" si="173"/>
        <v>13.5</v>
      </c>
      <c r="AP32" s="28"/>
      <c r="AQ32" s="54">
        <f t="shared" si="66"/>
        <v>39.2625</v>
      </c>
      <c r="AS32" s="55">
        <f t="shared" ref="AS32:BD32" si="174">IFERROR((E32/Y32)-1,0)</f>
        <v>0.1111111111</v>
      </c>
      <c r="AT32" s="55">
        <f t="shared" si="174"/>
        <v>0.1111111111</v>
      </c>
      <c r="AU32" s="55">
        <f t="shared" si="174"/>
        <v>0.1111111111</v>
      </c>
      <c r="AV32" s="55">
        <f t="shared" si="174"/>
        <v>0.1111111111</v>
      </c>
      <c r="AW32" s="55">
        <f t="shared" si="174"/>
        <v>0.1111111111</v>
      </c>
      <c r="AX32" s="55">
        <f t="shared" si="174"/>
        <v>0.1111111111</v>
      </c>
      <c r="AY32" s="55">
        <f t="shared" si="174"/>
        <v>0.1111111111</v>
      </c>
      <c r="AZ32" s="55">
        <f t="shared" si="174"/>
        <v>0.1111111111</v>
      </c>
      <c r="BA32" s="55">
        <f t="shared" si="174"/>
        <v>0.1111111111</v>
      </c>
      <c r="BB32" s="55">
        <f t="shared" si="174"/>
        <v>0.1111111111</v>
      </c>
      <c r="BC32" s="55">
        <f t="shared" si="174"/>
        <v>0.1111111111</v>
      </c>
      <c r="BD32" s="55">
        <f t="shared" si="174"/>
        <v>0.1111111111</v>
      </c>
      <c r="BE32" s="30"/>
      <c r="BF32" s="55">
        <f t="shared" ref="BF32:BI32" si="175">IFERROR((R32/AL32)-1,0)</f>
        <v>0.1111111111</v>
      </c>
      <c r="BG32" s="55">
        <f t="shared" si="175"/>
        <v>0.1111111111</v>
      </c>
      <c r="BH32" s="55">
        <f t="shared" si="175"/>
        <v>0.1111111111</v>
      </c>
      <c r="BI32" s="55">
        <f t="shared" si="175"/>
        <v>0.1111111111</v>
      </c>
      <c r="BJ32" s="30"/>
      <c r="BK32" s="55">
        <f t="shared" si="69"/>
        <v>0.1111111111</v>
      </c>
      <c r="BM32" s="3" t="s">
        <v>11</v>
      </c>
    </row>
    <row r="33" hidden="1" outlineLevel="1">
      <c r="A33" s="18" t="s">
        <v>17</v>
      </c>
      <c r="B33" s="25"/>
      <c r="C33" s="25" t="s">
        <v>47</v>
      </c>
      <c r="D33" s="43"/>
      <c r="E33" s="44">
        <f t="shared" ref="E33:P33" si="176">E34</f>
        <v>0.3375</v>
      </c>
      <c r="F33" s="44">
        <f t="shared" si="176"/>
        <v>0.50625</v>
      </c>
      <c r="G33" s="44">
        <f t="shared" si="176"/>
        <v>0.421875</v>
      </c>
      <c r="H33" s="44">
        <f t="shared" si="176"/>
        <v>0.37125</v>
      </c>
      <c r="I33" s="44">
        <f t="shared" si="176"/>
        <v>0.590625</v>
      </c>
      <c r="J33" s="44">
        <f t="shared" si="176"/>
        <v>0.50625</v>
      </c>
      <c r="K33" s="44">
        <f t="shared" si="176"/>
        <v>0.421875</v>
      </c>
      <c r="L33" s="44">
        <f t="shared" si="176"/>
        <v>0.37125</v>
      </c>
      <c r="M33" s="44">
        <f t="shared" si="176"/>
        <v>0.3375</v>
      </c>
      <c r="N33" s="44">
        <f t="shared" si="176"/>
        <v>0.50625</v>
      </c>
      <c r="O33" s="44">
        <f t="shared" si="176"/>
        <v>0.675</v>
      </c>
      <c r="P33" s="44">
        <f t="shared" si="176"/>
        <v>0.84375</v>
      </c>
      <c r="Q33" s="28"/>
      <c r="R33" s="44">
        <f t="shared" ref="R33:U33" si="177">SUMIFS($E33:$P33,$E$2:$P$2,R$3)</f>
        <v>1.265625</v>
      </c>
      <c r="S33" s="44">
        <f t="shared" si="177"/>
        <v>1.468125</v>
      </c>
      <c r="T33" s="44">
        <f t="shared" si="177"/>
        <v>1.130625</v>
      </c>
      <c r="U33" s="44">
        <f t="shared" si="177"/>
        <v>2.025</v>
      </c>
      <c r="V33" s="28"/>
      <c r="W33" s="44">
        <f t="shared" si="63"/>
        <v>5.889375</v>
      </c>
      <c r="Y33" s="44">
        <f t="shared" ref="Y33:AJ33" si="178">0.9*E33</f>
        <v>0.30375</v>
      </c>
      <c r="Z33" s="44">
        <f t="shared" si="178"/>
        <v>0.455625</v>
      </c>
      <c r="AA33" s="44">
        <f t="shared" si="178"/>
        <v>0.3796875</v>
      </c>
      <c r="AB33" s="44">
        <f t="shared" si="178"/>
        <v>0.334125</v>
      </c>
      <c r="AC33" s="44">
        <f t="shared" si="178"/>
        <v>0.5315625</v>
      </c>
      <c r="AD33" s="44">
        <f t="shared" si="178"/>
        <v>0.455625</v>
      </c>
      <c r="AE33" s="44">
        <f t="shared" si="178"/>
        <v>0.3796875</v>
      </c>
      <c r="AF33" s="44">
        <f t="shared" si="178"/>
        <v>0.334125</v>
      </c>
      <c r="AG33" s="44">
        <f t="shared" si="178"/>
        <v>0.30375</v>
      </c>
      <c r="AH33" s="44">
        <f t="shared" si="178"/>
        <v>0.455625</v>
      </c>
      <c r="AI33" s="44">
        <f t="shared" si="178"/>
        <v>0.6075</v>
      </c>
      <c r="AJ33" s="44">
        <f t="shared" si="178"/>
        <v>0.759375</v>
      </c>
      <c r="AK33" s="28"/>
      <c r="AL33" s="44">
        <f t="shared" ref="AL33:AO33" si="179">0.9*R33</f>
        <v>1.1390625</v>
      </c>
      <c r="AM33" s="44">
        <f t="shared" si="179"/>
        <v>1.3213125</v>
      </c>
      <c r="AN33" s="44">
        <f t="shared" si="179"/>
        <v>1.0175625</v>
      </c>
      <c r="AO33" s="44">
        <f t="shared" si="179"/>
        <v>1.8225</v>
      </c>
      <c r="AP33" s="28"/>
      <c r="AQ33" s="44">
        <f t="shared" si="66"/>
        <v>5.3004375</v>
      </c>
      <c r="AS33" s="45">
        <f t="shared" ref="AS33:BD33" si="180">IFERROR((E33/Y33)-1,0)</f>
        <v>0.1111111111</v>
      </c>
      <c r="AT33" s="45">
        <f t="shared" si="180"/>
        <v>0.1111111111</v>
      </c>
      <c r="AU33" s="45">
        <f t="shared" si="180"/>
        <v>0.1111111111</v>
      </c>
      <c r="AV33" s="45">
        <f t="shared" si="180"/>
        <v>0.1111111111</v>
      </c>
      <c r="AW33" s="45">
        <f t="shared" si="180"/>
        <v>0.1111111111</v>
      </c>
      <c r="AX33" s="45">
        <f t="shared" si="180"/>
        <v>0.1111111111</v>
      </c>
      <c r="AY33" s="45">
        <f t="shared" si="180"/>
        <v>0.1111111111</v>
      </c>
      <c r="AZ33" s="45">
        <f t="shared" si="180"/>
        <v>0.1111111111</v>
      </c>
      <c r="BA33" s="45">
        <f t="shared" si="180"/>
        <v>0.1111111111</v>
      </c>
      <c r="BB33" s="45">
        <f t="shared" si="180"/>
        <v>0.1111111111</v>
      </c>
      <c r="BC33" s="45">
        <f t="shared" si="180"/>
        <v>0.1111111111</v>
      </c>
      <c r="BD33" s="45">
        <f t="shared" si="180"/>
        <v>0.1111111111</v>
      </c>
      <c r="BE33" s="30"/>
      <c r="BF33" s="45">
        <f t="shared" ref="BF33:BI33" si="181">IFERROR((R33/AL33)-1,0)</f>
        <v>0.1111111111</v>
      </c>
      <c r="BG33" s="45">
        <f t="shared" si="181"/>
        <v>0.1111111111</v>
      </c>
      <c r="BH33" s="45">
        <f t="shared" si="181"/>
        <v>0.1111111111</v>
      </c>
      <c r="BI33" s="45">
        <f t="shared" si="181"/>
        <v>0.1111111111</v>
      </c>
      <c r="BJ33" s="30"/>
      <c r="BK33" s="45">
        <f t="shared" si="69"/>
        <v>0.1111111111</v>
      </c>
      <c r="BM33" s="3" t="s">
        <v>11</v>
      </c>
    </row>
    <row r="34" hidden="1" outlineLevel="1">
      <c r="A34" s="18" t="s">
        <v>17</v>
      </c>
      <c r="B34" s="31"/>
      <c r="C34" s="31" t="s">
        <v>48</v>
      </c>
      <c r="D34" s="53"/>
      <c r="E34" s="54">
        <f t="shared" ref="E34:P34" si="182">-0.01*E8</f>
        <v>0.3375</v>
      </c>
      <c r="F34" s="54">
        <f t="shared" si="182"/>
        <v>0.50625</v>
      </c>
      <c r="G34" s="54">
        <f t="shared" si="182"/>
        <v>0.421875</v>
      </c>
      <c r="H34" s="54">
        <f t="shared" si="182"/>
        <v>0.37125</v>
      </c>
      <c r="I34" s="54">
        <f t="shared" si="182"/>
        <v>0.590625</v>
      </c>
      <c r="J34" s="54">
        <f t="shared" si="182"/>
        <v>0.50625</v>
      </c>
      <c r="K34" s="54">
        <f t="shared" si="182"/>
        <v>0.421875</v>
      </c>
      <c r="L34" s="54">
        <f t="shared" si="182"/>
        <v>0.37125</v>
      </c>
      <c r="M34" s="54">
        <f t="shared" si="182"/>
        <v>0.3375</v>
      </c>
      <c r="N34" s="54">
        <f t="shared" si="182"/>
        <v>0.50625</v>
      </c>
      <c r="O34" s="54">
        <f t="shared" si="182"/>
        <v>0.675</v>
      </c>
      <c r="P34" s="54">
        <f t="shared" si="182"/>
        <v>0.84375</v>
      </c>
      <c r="Q34" s="28"/>
      <c r="R34" s="54">
        <f t="shared" ref="R34:U34" si="183">SUMIFS($E34:$P34,$E$2:$P$2,R$3)</f>
        <v>1.265625</v>
      </c>
      <c r="S34" s="54">
        <f t="shared" si="183"/>
        <v>1.468125</v>
      </c>
      <c r="T34" s="54">
        <f t="shared" si="183"/>
        <v>1.130625</v>
      </c>
      <c r="U34" s="54">
        <f t="shared" si="183"/>
        <v>2.025</v>
      </c>
      <c r="V34" s="28"/>
      <c r="W34" s="54">
        <f t="shared" si="63"/>
        <v>5.889375</v>
      </c>
      <c r="Y34" s="54">
        <f t="shared" ref="Y34:AJ34" si="184">0.9*E34</f>
        <v>0.30375</v>
      </c>
      <c r="Z34" s="54">
        <f t="shared" si="184"/>
        <v>0.455625</v>
      </c>
      <c r="AA34" s="54">
        <f t="shared" si="184"/>
        <v>0.3796875</v>
      </c>
      <c r="AB34" s="54">
        <f t="shared" si="184"/>
        <v>0.334125</v>
      </c>
      <c r="AC34" s="54">
        <f t="shared" si="184"/>
        <v>0.5315625</v>
      </c>
      <c r="AD34" s="54">
        <f t="shared" si="184"/>
        <v>0.455625</v>
      </c>
      <c r="AE34" s="54">
        <f t="shared" si="184"/>
        <v>0.3796875</v>
      </c>
      <c r="AF34" s="54">
        <f t="shared" si="184"/>
        <v>0.334125</v>
      </c>
      <c r="AG34" s="54">
        <f t="shared" si="184"/>
        <v>0.30375</v>
      </c>
      <c r="AH34" s="54">
        <f t="shared" si="184"/>
        <v>0.455625</v>
      </c>
      <c r="AI34" s="54">
        <f t="shared" si="184"/>
        <v>0.6075</v>
      </c>
      <c r="AJ34" s="54">
        <f t="shared" si="184"/>
        <v>0.759375</v>
      </c>
      <c r="AK34" s="28"/>
      <c r="AL34" s="54">
        <f t="shared" ref="AL34:AO34" si="185">0.9*R34</f>
        <v>1.1390625</v>
      </c>
      <c r="AM34" s="54">
        <f t="shared" si="185"/>
        <v>1.3213125</v>
      </c>
      <c r="AN34" s="54">
        <f t="shared" si="185"/>
        <v>1.0175625</v>
      </c>
      <c r="AO34" s="54">
        <f t="shared" si="185"/>
        <v>1.8225</v>
      </c>
      <c r="AP34" s="28"/>
      <c r="AQ34" s="54">
        <f t="shared" si="66"/>
        <v>5.3004375</v>
      </c>
      <c r="AS34" s="55">
        <f t="shared" ref="AS34:BD34" si="186">IFERROR((E34/Y34)-1,0)</f>
        <v>0.1111111111</v>
      </c>
      <c r="AT34" s="55">
        <f t="shared" si="186"/>
        <v>0.1111111111</v>
      </c>
      <c r="AU34" s="55">
        <f t="shared" si="186"/>
        <v>0.1111111111</v>
      </c>
      <c r="AV34" s="55">
        <f t="shared" si="186"/>
        <v>0.1111111111</v>
      </c>
      <c r="AW34" s="55">
        <f t="shared" si="186"/>
        <v>0.1111111111</v>
      </c>
      <c r="AX34" s="55">
        <f t="shared" si="186"/>
        <v>0.1111111111</v>
      </c>
      <c r="AY34" s="55">
        <f t="shared" si="186"/>
        <v>0.1111111111</v>
      </c>
      <c r="AZ34" s="55">
        <f t="shared" si="186"/>
        <v>0.1111111111</v>
      </c>
      <c r="BA34" s="55">
        <f t="shared" si="186"/>
        <v>0.1111111111</v>
      </c>
      <c r="BB34" s="55">
        <f t="shared" si="186"/>
        <v>0.1111111111</v>
      </c>
      <c r="BC34" s="55">
        <f t="shared" si="186"/>
        <v>0.1111111111</v>
      </c>
      <c r="BD34" s="55">
        <f t="shared" si="186"/>
        <v>0.1111111111</v>
      </c>
      <c r="BE34" s="30"/>
      <c r="BF34" s="55">
        <f t="shared" ref="BF34:BI34" si="187">IFERROR((R34/AL34)-1,0)</f>
        <v>0.1111111111</v>
      </c>
      <c r="BG34" s="55">
        <f t="shared" si="187"/>
        <v>0.1111111111</v>
      </c>
      <c r="BH34" s="55">
        <f t="shared" si="187"/>
        <v>0.1111111111</v>
      </c>
      <c r="BI34" s="55">
        <f t="shared" si="187"/>
        <v>0.1111111111</v>
      </c>
      <c r="BJ34" s="30"/>
      <c r="BK34" s="55">
        <f t="shared" si="69"/>
        <v>0.1111111111</v>
      </c>
      <c r="BM34" s="3" t="s">
        <v>11</v>
      </c>
    </row>
    <row r="35">
      <c r="A35" s="19"/>
      <c r="B35" s="19"/>
      <c r="C35" s="19" t="s">
        <v>49</v>
      </c>
      <c r="D35" s="20"/>
      <c r="E35" s="37">
        <f t="shared" ref="E35:P35" si="188">E13+E17+E18+E22+E23+E24</f>
        <v>272.65</v>
      </c>
      <c r="F35" s="37">
        <f t="shared" si="188"/>
        <v>408.975</v>
      </c>
      <c r="G35" s="37">
        <f t="shared" si="188"/>
        <v>340.8125</v>
      </c>
      <c r="H35" s="37">
        <f t="shared" si="188"/>
        <v>299.915</v>
      </c>
      <c r="I35" s="37">
        <f t="shared" si="188"/>
        <v>477.1375</v>
      </c>
      <c r="J35" s="37">
        <f t="shared" si="188"/>
        <v>408.975</v>
      </c>
      <c r="K35" s="37">
        <f t="shared" si="188"/>
        <v>340.8125</v>
      </c>
      <c r="L35" s="37">
        <f t="shared" si="188"/>
        <v>299.915</v>
      </c>
      <c r="M35" s="37">
        <f t="shared" si="188"/>
        <v>272.65</v>
      </c>
      <c r="N35" s="37">
        <f t="shared" si="188"/>
        <v>408.975</v>
      </c>
      <c r="O35" s="37">
        <f t="shared" si="188"/>
        <v>545.3</v>
      </c>
      <c r="P35" s="37">
        <f t="shared" si="188"/>
        <v>681.625</v>
      </c>
      <c r="Q35" s="22"/>
      <c r="R35" s="37">
        <f t="shared" ref="R35:U35" si="189">SUMIFS($E35:$P35,$E$2:$P$2,R$3)</f>
        <v>1022.4375</v>
      </c>
      <c r="S35" s="37">
        <f t="shared" si="189"/>
        <v>1186.0275</v>
      </c>
      <c r="T35" s="37">
        <f t="shared" si="189"/>
        <v>913.3775</v>
      </c>
      <c r="U35" s="37">
        <f t="shared" si="189"/>
        <v>1635.9</v>
      </c>
      <c r="V35" s="22"/>
      <c r="W35" s="37">
        <f t="shared" si="63"/>
        <v>4757.7425</v>
      </c>
      <c r="X35" s="9"/>
      <c r="Y35" s="37">
        <f t="shared" ref="Y35:AJ35" si="190">0.9*E35</f>
        <v>245.385</v>
      </c>
      <c r="Z35" s="37">
        <f t="shared" si="190"/>
        <v>368.0775</v>
      </c>
      <c r="AA35" s="37">
        <f t="shared" si="190"/>
        <v>306.73125</v>
      </c>
      <c r="AB35" s="37">
        <f t="shared" si="190"/>
        <v>269.9235</v>
      </c>
      <c r="AC35" s="37">
        <f t="shared" si="190"/>
        <v>429.42375</v>
      </c>
      <c r="AD35" s="37">
        <f t="shared" si="190"/>
        <v>368.0775</v>
      </c>
      <c r="AE35" s="37">
        <f t="shared" si="190"/>
        <v>306.73125</v>
      </c>
      <c r="AF35" s="37">
        <f t="shared" si="190"/>
        <v>269.9235</v>
      </c>
      <c r="AG35" s="37">
        <f t="shared" si="190"/>
        <v>245.385</v>
      </c>
      <c r="AH35" s="37">
        <f t="shared" si="190"/>
        <v>368.0775</v>
      </c>
      <c r="AI35" s="37">
        <f t="shared" si="190"/>
        <v>490.77</v>
      </c>
      <c r="AJ35" s="37">
        <f t="shared" si="190"/>
        <v>613.4625</v>
      </c>
      <c r="AK35" s="22"/>
      <c r="AL35" s="37">
        <f t="shared" ref="AL35:AO35" si="191">0.9*R35</f>
        <v>920.19375</v>
      </c>
      <c r="AM35" s="37">
        <f t="shared" si="191"/>
        <v>1067.42475</v>
      </c>
      <c r="AN35" s="37">
        <f t="shared" si="191"/>
        <v>822.03975</v>
      </c>
      <c r="AO35" s="37">
        <f t="shared" si="191"/>
        <v>1472.31</v>
      </c>
      <c r="AP35" s="22"/>
      <c r="AQ35" s="37">
        <f t="shared" si="66"/>
        <v>4281.96825</v>
      </c>
      <c r="AR35" s="9"/>
      <c r="AS35" s="38">
        <f t="shared" ref="AS35:BD35" si="192">IFERROR((E35/Y35)-1,0)</f>
        <v>0.1111111111</v>
      </c>
      <c r="AT35" s="38">
        <f t="shared" si="192"/>
        <v>0.1111111111</v>
      </c>
      <c r="AU35" s="38">
        <f t="shared" si="192"/>
        <v>0.1111111111</v>
      </c>
      <c r="AV35" s="38">
        <f t="shared" si="192"/>
        <v>0.1111111111</v>
      </c>
      <c r="AW35" s="38">
        <f t="shared" si="192"/>
        <v>0.1111111111</v>
      </c>
      <c r="AX35" s="38">
        <f t="shared" si="192"/>
        <v>0.1111111111</v>
      </c>
      <c r="AY35" s="38">
        <f t="shared" si="192"/>
        <v>0.1111111111</v>
      </c>
      <c r="AZ35" s="38">
        <f t="shared" si="192"/>
        <v>0.1111111111</v>
      </c>
      <c r="BA35" s="38">
        <f t="shared" si="192"/>
        <v>0.1111111111</v>
      </c>
      <c r="BB35" s="38">
        <f t="shared" si="192"/>
        <v>0.1111111111</v>
      </c>
      <c r="BC35" s="38">
        <f t="shared" si="192"/>
        <v>0.1111111111</v>
      </c>
      <c r="BD35" s="38">
        <f t="shared" si="192"/>
        <v>0.1111111111</v>
      </c>
      <c r="BE35" s="24"/>
      <c r="BF35" s="38">
        <f t="shared" ref="BF35:BI35" si="193">IFERROR((R35/AL35)-1,0)</f>
        <v>0.1111111111</v>
      </c>
      <c r="BG35" s="38">
        <f t="shared" si="193"/>
        <v>0.1111111111</v>
      </c>
      <c r="BH35" s="38">
        <f t="shared" si="193"/>
        <v>0.1111111111</v>
      </c>
      <c r="BI35" s="38">
        <f t="shared" si="193"/>
        <v>0.1111111111</v>
      </c>
      <c r="BJ35" s="24"/>
      <c r="BK35" s="38">
        <f t="shared" si="69"/>
        <v>0.1111111111</v>
      </c>
      <c r="BL35" s="9"/>
      <c r="BM35" s="3" t="s">
        <v>11</v>
      </c>
    </row>
    <row r="36">
      <c r="A36" s="25"/>
      <c r="B36" s="25"/>
      <c r="C36" s="25" t="s">
        <v>50</v>
      </c>
      <c r="D36" s="39"/>
      <c r="E36" s="40">
        <f t="shared" ref="E36:P36" si="194">E35/E$10</f>
        <v>0.6340697674</v>
      </c>
      <c r="F36" s="40">
        <f t="shared" si="194"/>
        <v>0.6340697674</v>
      </c>
      <c r="G36" s="40">
        <f t="shared" si="194"/>
        <v>0.6340697674</v>
      </c>
      <c r="H36" s="40">
        <f t="shared" si="194"/>
        <v>0.6340697674</v>
      </c>
      <c r="I36" s="40">
        <f t="shared" si="194"/>
        <v>0.6340697674</v>
      </c>
      <c r="J36" s="40">
        <f t="shared" si="194"/>
        <v>0.6340697674</v>
      </c>
      <c r="K36" s="40">
        <f t="shared" si="194"/>
        <v>0.6340697674</v>
      </c>
      <c r="L36" s="40">
        <f t="shared" si="194"/>
        <v>0.6340697674</v>
      </c>
      <c r="M36" s="40">
        <f t="shared" si="194"/>
        <v>0.6340697674</v>
      </c>
      <c r="N36" s="40">
        <f t="shared" si="194"/>
        <v>0.6340697674</v>
      </c>
      <c r="O36" s="40">
        <f t="shared" si="194"/>
        <v>0.6340697674</v>
      </c>
      <c r="P36" s="40">
        <f t="shared" si="194"/>
        <v>0.6340697674</v>
      </c>
      <c r="R36" s="40">
        <f t="shared" ref="R36:U36" si="195">R35/R$10</f>
        <v>0.6340697674</v>
      </c>
      <c r="S36" s="40">
        <f t="shared" si="195"/>
        <v>0.6340697674</v>
      </c>
      <c r="T36" s="40">
        <f t="shared" si="195"/>
        <v>0.6340697674</v>
      </c>
      <c r="U36" s="40">
        <f t="shared" si="195"/>
        <v>0.6340697674</v>
      </c>
      <c r="W36" s="40">
        <f>W35/W$10</f>
        <v>0.6340697674</v>
      </c>
      <c r="Y36" s="40">
        <f t="shared" ref="Y36:AJ36" si="196">Y35/Y$10</f>
        <v>0.6340697674</v>
      </c>
      <c r="Z36" s="40">
        <f t="shared" si="196"/>
        <v>0.6340697674</v>
      </c>
      <c r="AA36" s="40">
        <f t="shared" si="196"/>
        <v>0.6340697674</v>
      </c>
      <c r="AB36" s="40">
        <f t="shared" si="196"/>
        <v>0.6340697674</v>
      </c>
      <c r="AC36" s="40">
        <f t="shared" si="196"/>
        <v>0.6340697674</v>
      </c>
      <c r="AD36" s="40">
        <f t="shared" si="196"/>
        <v>0.6340697674</v>
      </c>
      <c r="AE36" s="40">
        <f t="shared" si="196"/>
        <v>0.6340697674</v>
      </c>
      <c r="AF36" s="40">
        <f t="shared" si="196"/>
        <v>0.6340697674</v>
      </c>
      <c r="AG36" s="40">
        <f t="shared" si="196"/>
        <v>0.6340697674</v>
      </c>
      <c r="AH36" s="40">
        <f t="shared" si="196"/>
        <v>0.6340697674</v>
      </c>
      <c r="AI36" s="40">
        <f t="shared" si="196"/>
        <v>0.6340697674</v>
      </c>
      <c r="AJ36" s="40">
        <f t="shared" si="196"/>
        <v>0.6340697674</v>
      </c>
      <c r="AL36" s="40">
        <f t="shared" ref="AL36:AO36" si="197">AL35/AL$10</f>
        <v>0.6340697674</v>
      </c>
      <c r="AM36" s="40">
        <f t="shared" si="197"/>
        <v>0.6340697674</v>
      </c>
      <c r="AN36" s="40">
        <f t="shared" si="197"/>
        <v>0.6340697674</v>
      </c>
      <c r="AO36" s="40">
        <f t="shared" si="197"/>
        <v>0.6340697674</v>
      </c>
      <c r="AQ36" s="40">
        <f>AQ35/AQ$10</f>
        <v>0.6340697674</v>
      </c>
      <c r="AS36" s="40">
        <f t="shared" ref="AS36:BD36" si="198">IFERROR(E36-Y36,0)</f>
        <v>0</v>
      </c>
      <c r="AT36" s="40">
        <f t="shared" si="198"/>
        <v>0</v>
      </c>
      <c r="AU36" s="40">
        <f t="shared" si="198"/>
        <v>0</v>
      </c>
      <c r="AV36" s="40">
        <f t="shared" si="198"/>
        <v>0</v>
      </c>
      <c r="AW36" s="40">
        <f t="shared" si="198"/>
        <v>0</v>
      </c>
      <c r="AX36" s="40">
        <f t="shared" si="198"/>
        <v>0</v>
      </c>
      <c r="AY36" s="40">
        <f t="shared" si="198"/>
        <v>0</v>
      </c>
      <c r="AZ36" s="40">
        <f t="shared" si="198"/>
        <v>0</v>
      </c>
      <c r="BA36" s="40">
        <f t="shared" si="198"/>
        <v>0</v>
      </c>
      <c r="BB36" s="40">
        <f t="shared" si="198"/>
        <v>0</v>
      </c>
      <c r="BC36" s="40">
        <f t="shared" si="198"/>
        <v>0</v>
      </c>
      <c r="BD36" s="40">
        <f t="shared" si="198"/>
        <v>0</v>
      </c>
      <c r="BE36" s="30"/>
      <c r="BF36" s="40">
        <f t="shared" ref="BF36:BI36" si="199">IFERROR(R36-AL36,0)</f>
        <v>0</v>
      </c>
      <c r="BG36" s="40">
        <f t="shared" si="199"/>
        <v>0</v>
      </c>
      <c r="BH36" s="40">
        <f t="shared" si="199"/>
        <v>0</v>
      </c>
      <c r="BI36" s="40">
        <f t="shared" si="199"/>
        <v>0</v>
      </c>
      <c r="BJ36" s="30"/>
      <c r="BK36" s="40">
        <f>IFERROR(W36-AQ36,0)</f>
        <v>0</v>
      </c>
      <c r="BM36" s="3" t="s">
        <v>11</v>
      </c>
    </row>
    <row r="37">
      <c r="D37" s="41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R37" s="5"/>
      <c r="S37" s="5"/>
      <c r="T37" s="5"/>
      <c r="U37" s="5"/>
      <c r="W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L37" s="5"/>
      <c r="AM37" s="5"/>
      <c r="AN37" s="5"/>
      <c r="AO37" s="5"/>
      <c r="AQ37" s="5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30"/>
      <c r="BF37" s="42"/>
      <c r="BG37" s="42"/>
      <c r="BH37" s="42"/>
      <c r="BI37" s="42"/>
      <c r="BJ37" s="30"/>
      <c r="BK37" s="42"/>
      <c r="BM37" s="3" t="s">
        <v>11</v>
      </c>
    </row>
    <row r="38">
      <c r="A38" s="19"/>
      <c r="B38" s="19"/>
      <c r="C38" s="19" t="s">
        <v>51</v>
      </c>
      <c r="D38" s="57"/>
      <c r="E38" s="58">
        <f t="shared" ref="E38:P38" si="200">E10-E35</f>
        <v>157.35</v>
      </c>
      <c r="F38" s="58">
        <f t="shared" si="200"/>
        <v>236.025</v>
      </c>
      <c r="G38" s="58">
        <f t="shared" si="200"/>
        <v>196.6875</v>
      </c>
      <c r="H38" s="58">
        <f t="shared" si="200"/>
        <v>173.085</v>
      </c>
      <c r="I38" s="58">
        <f t="shared" si="200"/>
        <v>275.3625</v>
      </c>
      <c r="J38" s="58">
        <f t="shared" si="200"/>
        <v>236.025</v>
      </c>
      <c r="K38" s="58">
        <f t="shared" si="200"/>
        <v>196.6875</v>
      </c>
      <c r="L38" s="58">
        <f t="shared" si="200"/>
        <v>173.085</v>
      </c>
      <c r="M38" s="58">
        <f t="shared" si="200"/>
        <v>157.35</v>
      </c>
      <c r="N38" s="58">
        <f t="shared" si="200"/>
        <v>236.025</v>
      </c>
      <c r="O38" s="58">
        <f t="shared" si="200"/>
        <v>314.7</v>
      </c>
      <c r="P38" s="58">
        <f t="shared" si="200"/>
        <v>393.375</v>
      </c>
      <c r="Q38" s="22"/>
      <c r="R38" s="58">
        <f t="shared" ref="R38:U38" si="201">SUMIFS($E38:$P38,$E$2:$P$2,R$3)</f>
        <v>590.0625</v>
      </c>
      <c r="S38" s="58">
        <f t="shared" si="201"/>
        <v>684.4725</v>
      </c>
      <c r="T38" s="58">
        <f t="shared" si="201"/>
        <v>527.1225</v>
      </c>
      <c r="U38" s="58">
        <f t="shared" si="201"/>
        <v>944.1</v>
      </c>
      <c r="V38" s="58"/>
      <c r="W38" s="58">
        <f>sum(R38:U38)</f>
        <v>2745.7575</v>
      </c>
      <c r="X38" s="9"/>
      <c r="Y38" s="58">
        <f t="shared" ref="Y38:AJ38" si="202">0.9*E38</f>
        <v>141.615</v>
      </c>
      <c r="Z38" s="58">
        <f t="shared" si="202"/>
        <v>212.4225</v>
      </c>
      <c r="AA38" s="58">
        <f t="shared" si="202"/>
        <v>177.01875</v>
      </c>
      <c r="AB38" s="58">
        <f t="shared" si="202"/>
        <v>155.7765</v>
      </c>
      <c r="AC38" s="58">
        <f t="shared" si="202"/>
        <v>247.82625</v>
      </c>
      <c r="AD38" s="58">
        <f t="shared" si="202"/>
        <v>212.4225</v>
      </c>
      <c r="AE38" s="58">
        <f t="shared" si="202"/>
        <v>177.01875</v>
      </c>
      <c r="AF38" s="58">
        <f t="shared" si="202"/>
        <v>155.7765</v>
      </c>
      <c r="AG38" s="58">
        <f t="shared" si="202"/>
        <v>141.615</v>
      </c>
      <c r="AH38" s="58">
        <f t="shared" si="202"/>
        <v>212.4225</v>
      </c>
      <c r="AI38" s="58">
        <f t="shared" si="202"/>
        <v>283.23</v>
      </c>
      <c r="AJ38" s="58">
        <f t="shared" si="202"/>
        <v>354.0375</v>
      </c>
      <c r="AK38" s="22"/>
      <c r="AL38" s="58">
        <f t="shared" ref="AL38:AO38" si="203">0.9*R38</f>
        <v>531.05625</v>
      </c>
      <c r="AM38" s="58">
        <f t="shared" si="203"/>
        <v>616.02525</v>
      </c>
      <c r="AN38" s="58">
        <f t="shared" si="203"/>
        <v>474.41025</v>
      </c>
      <c r="AO38" s="58">
        <f t="shared" si="203"/>
        <v>849.69</v>
      </c>
      <c r="AP38" s="58"/>
      <c r="AQ38" s="58">
        <f>0.9*W38</f>
        <v>2471.18175</v>
      </c>
      <c r="AR38" s="9"/>
      <c r="AS38" s="59">
        <f t="shared" ref="AS38:BD38" si="204">IFERROR((E38/Y38)-1,0)</f>
        <v>0.1111111111</v>
      </c>
      <c r="AT38" s="59">
        <f t="shared" si="204"/>
        <v>0.1111111111</v>
      </c>
      <c r="AU38" s="59">
        <f t="shared" si="204"/>
        <v>0.1111111111</v>
      </c>
      <c r="AV38" s="59">
        <f t="shared" si="204"/>
        <v>0.1111111111</v>
      </c>
      <c r="AW38" s="59">
        <f t="shared" si="204"/>
        <v>0.1111111111</v>
      </c>
      <c r="AX38" s="59">
        <f t="shared" si="204"/>
        <v>0.1111111111</v>
      </c>
      <c r="AY38" s="59">
        <f t="shared" si="204"/>
        <v>0.1111111111</v>
      </c>
      <c r="AZ38" s="59">
        <f t="shared" si="204"/>
        <v>0.1111111111</v>
      </c>
      <c r="BA38" s="59">
        <f t="shared" si="204"/>
        <v>0.1111111111</v>
      </c>
      <c r="BB38" s="59">
        <f t="shared" si="204"/>
        <v>0.1111111111</v>
      </c>
      <c r="BC38" s="59">
        <f t="shared" si="204"/>
        <v>0.1111111111</v>
      </c>
      <c r="BD38" s="59">
        <f t="shared" si="204"/>
        <v>0.1111111111</v>
      </c>
      <c r="BE38" s="24"/>
      <c r="BF38" s="59">
        <f t="shared" ref="BF38:BI38" si="205">IFERROR((R38/AL38)-1,0)</f>
        <v>0.1111111111</v>
      </c>
      <c r="BG38" s="59">
        <f t="shared" si="205"/>
        <v>0.1111111111</v>
      </c>
      <c r="BH38" s="59">
        <f t="shared" si="205"/>
        <v>0.1111111111</v>
      </c>
      <c r="BI38" s="59">
        <f t="shared" si="205"/>
        <v>0.1111111111</v>
      </c>
      <c r="BJ38" s="59"/>
      <c r="BK38" s="59">
        <f>IFERROR((W38/AQ38)-1,0)</f>
        <v>0.1111111111</v>
      </c>
      <c r="BL38" s="9"/>
      <c r="BM38" s="3" t="s">
        <v>11</v>
      </c>
    </row>
    <row r="39">
      <c r="A39" s="31"/>
      <c r="B39" s="31"/>
      <c r="C39" s="31" t="s">
        <v>52</v>
      </c>
      <c r="D39" s="39"/>
      <c r="E39" s="40">
        <f t="shared" ref="E39:P39" si="206">E38/E$10</f>
        <v>0.3659302326</v>
      </c>
      <c r="F39" s="40">
        <f t="shared" si="206"/>
        <v>0.3659302326</v>
      </c>
      <c r="G39" s="40">
        <f t="shared" si="206"/>
        <v>0.3659302326</v>
      </c>
      <c r="H39" s="40">
        <f t="shared" si="206"/>
        <v>0.3659302326</v>
      </c>
      <c r="I39" s="40">
        <f t="shared" si="206"/>
        <v>0.3659302326</v>
      </c>
      <c r="J39" s="40">
        <f t="shared" si="206"/>
        <v>0.3659302326</v>
      </c>
      <c r="K39" s="40">
        <f t="shared" si="206"/>
        <v>0.3659302326</v>
      </c>
      <c r="L39" s="40">
        <f t="shared" si="206"/>
        <v>0.3659302326</v>
      </c>
      <c r="M39" s="40">
        <f t="shared" si="206"/>
        <v>0.3659302326</v>
      </c>
      <c r="N39" s="40">
        <f t="shared" si="206"/>
        <v>0.3659302326</v>
      </c>
      <c r="O39" s="40">
        <f t="shared" si="206"/>
        <v>0.3659302326</v>
      </c>
      <c r="P39" s="40">
        <f t="shared" si="206"/>
        <v>0.3659302326</v>
      </c>
      <c r="R39" s="40">
        <f t="shared" ref="R39:U39" si="207">R38/R$10</f>
        <v>0.3659302326</v>
      </c>
      <c r="S39" s="40">
        <f t="shared" si="207"/>
        <v>0.3659302326</v>
      </c>
      <c r="T39" s="40">
        <f t="shared" si="207"/>
        <v>0.3659302326</v>
      </c>
      <c r="U39" s="40">
        <f t="shared" si="207"/>
        <v>0.3659302326</v>
      </c>
      <c r="W39" s="40">
        <f>W38/W$10</f>
        <v>0.3659302326</v>
      </c>
      <c r="Y39" s="40">
        <f t="shared" ref="Y39:AJ39" si="208">Y38/Y$10</f>
        <v>0.3659302326</v>
      </c>
      <c r="Z39" s="40">
        <f t="shared" si="208"/>
        <v>0.3659302326</v>
      </c>
      <c r="AA39" s="40">
        <f t="shared" si="208"/>
        <v>0.3659302326</v>
      </c>
      <c r="AB39" s="40">
        <f t="shared" si="208"/>
        <v>0.3659302326</v>
      </c>
      <c r="AC39" s="40">
        <f t="shared" si="208"/>
        <v>0.3659302326</v>
      </c>
      <c r="AD39" s="40">
        <f t="shared" si="208"/>
        <v>0.3659302326</v>
      </c>
      <c r="AE39" s="40">
        <f t="shared" si="208"/>
        <v>0.3659302326</v>
      </c>
      <c r="AF39" s="40">
        <f t="shared" si="208"/>
        <v>0.3659302326</v>
      </c>
      <c r="AG39" s="40">
        <f t="shared" si="208"/>
        <v>0.3659302326</v>
      </c>
      <c r="AH39" s="40">
        <f t="shared" si="208"/>
        <v>0.3659302326</v>
      </c>
      <c r="AI39" s="40">
        <f t="shared" si="208"/>
        <v>0.3659302326</v>
      </c>
      <c r="AJ39" s="40">
        <f t="shared" si="208"/>
        <v>0.3659302326</v>
      </c>
      <c r="AL39" s="40">
        <f t="shared" ref="AL39:AO39" si="209">AL38/AL$10</f>
        <v>0.3659302326</v>
      </c>
      <c r="AM39" s="40">
        <f t="shared" si="209"/>
        <v>0.3659302326</v>
      </c>
      <c r="AN39" s="40">
        <f t="shared" si="209"/>
        <v>0.3659302326</v>
      </c>
      <c r="AO39" s="40">
        <f t="shared" si="209"/>
        <v>0.3659302326</v>
      </c>
      <c r="AQ39" s="40">
        <f>AQ38/AQ$10</f>
        <v>0.3659302326</v>
      </c>
      <c r="AS39" s="40">
        <f t="shared" ref="AS39:BD39" si="210">IFERROR(E39-Y39,0)</f>
        <v>0</v>
      </c>
      <c r="AT39" s="40">
        <f t="shared" si="210"/>
        <v>0</v>
      </c>
      <c r="AU39" s="40">
        <f t="shared" si="210"/>
        <v>0</v>
      </c>
      <c r="AV39" s="40">
        <f t="shared" si="210"/>
        <v>0</v>
      </c>
      <c r="AW39" s="40">
        <f t="shared" si="210"/>
        <v>0</v>
      </c>
      <c r="AX39" s="40">
        <f t="shared" si="210"/>
        <v>0</v>
      </c>
      <c r="AY39" s="40">
        <f t="shared" si="210"/>
        <v>0</v>
      </c>
      <c r="AZ39" s="40">
        <f t="shared" si="210"/>
        <v>0</v>
      </c>
      <c r="BA39" s="40">
        <f t="shared" si="210"/>
        <v>0</v>
      </c>
      <c r="BB39" s="40">
        <f t="shared" si="210"/>
        <v>0</v>
      </c>
      <c r="BC39" s="40">
        <f t="shared" si="210"/>
        <v>0</v>
      </c>
      <c r="BD39" s="40">
        <f t="shared" si="210"/>
        <v>0</v>
      </c>
      <c r="BE39" s="30"/>
      <c r="BF39" s="40">
        <f t="shared" ref="BF39:BI39" si="211">IFERROR(R39-AL39,0)</f>
        <v>0</v>
      </c>
      <c r="BG39" s="40">
        <f t="shared" si="211"/>
        <v>0</v>
      </c>
      <c r="BH39" s="40">
        <f t="shared" si="211"/>
        <v>0</v>
      </c>
      <c r="BI39" s="40">
        <f t="shared" si="211"/>
        <v>0</v>
      </c>
      <c r="BJ39" s="30"/>
      <c r="BK39" s="40">
        <f>IFERROR(W39-AQ39,0)</f>
        <v>0</v>
      </c>
      <c r="BM39" s="3" t="s">
        <v>11</v>
      </c>
    </row>
    <row r="40">
      <c r="D40" s="41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R40" s="5"/>
      <c r="S40" s="5"/>
      <c r="T40" s="5"/>
      <c r="U40" s="5"/>
      <c r="W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L40" s="5"/>
      <c r="AM40" s="5"/>
      <c r="AN40" s="5"/>
      <c r="AO40" s="5"/>
      <c r="AQ40" s="5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30"/>
      <c r="BF40" s="42"/>
      <c r="BG40" s="42"/>
      <c r="BH40" s="42"/>
      <c r="BI40" s="42"/>
      <c r="BJ40" s="30"/>
      <c r="BK40" s="42"/>
      <c r="BM40" s="3" t="s">
        <v>11</v>
      </c>
    </row>
    <row r="41" collapsed="1">
      <c r="A41" s="49" t="s">
        <v>29</v>
      </c>
      <c r="B41" s="25"/>
      <c r="C41" s="50" t="s">
        <v>53</v>
      </c>
      <c r="D41" s="43"/>
      <c r="E41" s="44">
        <f t="shared" ref="E41:P41" si="212">SUM(E42:E47)</f>
        <v>68</v>
      </c>
      <c r="F41" s="44">
        <f t="shared" si="212"/>
        <v>68</v>
      </c>
      <c r="G41" s="44">
        <f t="shared" si="212"/>
        <v>68</v>
      </c>
      <c r="H41" s="44">
        <f t="shared" si="212"/>
        <v>68</v>
      </c>
      <c r="I41" s="44">
        <f t="shared" si="212"/>
        <v>68</v>
      </c>
      <c r="J41" s="44">
        <f t="shared" si="212"/>
        <v>68</v>
      </c>
      <c r="K41" s="44">
        <f t="shared" si="212"/>
        <v>68</v>
      </c>
      <c r="L41" s="44">
        <f t="shared" si="212"/>
        <v>68</v>
      </c>
      <c r="M41" s="44">
        <f t="shared" si="212"/>
        <v>68</v>
      </c>
      <c r="N41" s="44">
        <f t="shared" si="212"/>
        <v>68</v>
      </c>
      <c r="O41" s="44">
        <f t="shared" si="212"/>
        <v>68</v>
      </c>
      <c r="P41" s="44">
        <f t="shared" si="212"/>
        <v>68</v>
      </c>
      <c r="Q41" s="28"/>
      <c r="R41" s="44">
        <f t="shared" ref="R41:U41" si="213">SUMIFS($E41:$P41,$E$2:$P$2,R$3)</f>
        <v>204</v>
      </c>
      <c r="S41" s="44">
        <f t="shared" si="213"/>
        <v>204</v>
      </c>
      <c r="T41" s="44">
        <f t="shared" si="213"/>
        <v>204</v>
      </c>
      <c r="U41" s="44">
        <f t="shared" si="213"/>
        <v>204</v>
      </c>
      <c r="V41" s="28"/>
      <c r="W41" s="44">
        <f t="shared" ref="W41:W47" si="219">sum(R41:U41)</f>
        <v>816</v>
      </c>
      <c r="Y41" s="44">
        <f t="shared" ref="Y41:AJ41" si="214">0.9*E41</f>
        <v>61.2</v>
      </c>
      <c r="Z41" s="44">
        <f t="shared" si="214"/>
        <v>61.2</v>
      </c>
      <c r="AA41" s="44">
        <f t="shared" si="214"/>
        <v>61.2</v>
      </c>
      <c r="AB41" s="44">
        <f t="shared" si="214"/>
        <v>61.2</v>
      </c>
      <c r="AC41" s="44">
        <f t="shared" si="214"/>
        <v>61.2</v>
      </c>
      <c r="AD41" s="44">
        <f t="shared" si="214"/>
        <v>61.2</v>
      </c>
      <c r="AE41" s="44">
        <f t="shared" si="214"/>
        <v>61.2</v>
      </c>
      <c r="AF41" s="44">
        <f t="shared" si="214"/>
        <v>61.2</v>
      </c>
      <c r="AG41" s="44">
        <f t="shared" si="214"/>
        <v>61.2</v>
      </c>
      <c r="AH41" s="44">
        <f t="shared" si="214"/>
        <v>61.2</v>
      </c>
      <c r="AI41" s="44">
        <f t="shared" si="214"/>
        <v>61.2</v>
      </c>
      <c r="AJ41" s="44">
        <f t="shared" si="214"/>
        <v>61.2</v>
      </c>
      <c r="AK41" s="28"/>
      <c r="AL41" s="44">
        <f t="shared" ref="AL41:AO41" si="215">0.9*R41</f>
        <v>183.6</v>
      </c>
      <c r="AM41" s="44">
        <f t="shared" si="215"/>
        <v>183.6</v>
      </c>
      <c r="AN41" s="44">
        <f t="shared" si="215"/>
        <v>183.6</v>
      </c>
      <c r="AO41" s="44">
        <f t="shared" si="215"/>
        <v>183.6</v>
      </c>
      <c r="AP41" s="28"/>
      <c r="AQ41" s="44">
        <f t="shared" ref="AQ41:AQ47" si="222">0.9*W41</f>
        <v>734.4</v>
      </c>
      <c r="AS41" s="45">
        <f t="shared" ref="AS41:BD41" si="216">IFERROR((E41/Y41)-1,0)</f>
        <v>0.1111111111</v>
      </c>
      <c r="AT41" s="45">
        <f t="shared" si="216"/>
        <v>0.1111111111</v>
      </c>
      <c r="AU41" s="45">
        <f t="shared" si="216"/>
        <v>0.1111111111</v>
      </c>
      <c r="AV41" s="45">
        <f t="shared" si="216"/>
        <v>0.1111111111</v>
      </c>
      <c r="AW41" s="45">
        <f t="shared" si="216"/>
        <v>0.1111111111</v>
      </c>
      <c r="AX41" s="45">
        <f t="shared" si="216"/>
        <v>0.1111111111</v>
      </c>
      <c r="AY41" s="45">
        <f t="shared" si="216"/>
        <v>0.1111111111</v>
      </c>
      <c r="AZ41" s="45">
        <f t="shared" si="216"/>
        <v>0.1111111111</v>
      </c>
      <c r="BA41" s="45">
        <f t="shared" si="216"/>
        <v>0.1111111111</v>
      </c>
      <c r="BB41" s="45">
        <f t="shared" si="216"/>
        <v>0.1111111111</v>
      </c>
      <c r="BC41" s="45">
        <f t="shared" si="216"/>
        <v>0.1111111111</v>
      </c>
      <c r="BD41" s="45">
        <f t="shared" si="216"/>
        <v>0.1111111111</v>
      </c>
      <c r="BE41" s="30"/>
      <c r="BF41" s="45">
        <f t="shared" ref="BF41:BI41" si="217">IFERROR((R41/AL41)-1,0)</f>
        <v>0.1111111111</v>
      </c>
      <c r="BG41" s="45">
        <f t="shared" si="217"/>
        <v>0.1111111111</v>
      </c>
      <c r="BH41" s="45">
        <f t="shared" si="217"/>
        <v>0.1111111111</v>
      </c>
      <c r="BI41" s="45">
        <f t="shared" si="217"/>
        <v>0.1111111111</v>
      </c>
      <c r="BJ41" s="30"/>
      <c r="BK41" s="45">
        <f t="shared" ref="BK41:BK47" si="225">IFERROR((W41/AQ41)-1,0)</f>
        <v>0.1111111111</v>
      </c>
      <c r="BM41" s="3" t="s">
        <v>11</v>
      </c>
    </row>
    <row r="42" hidden="1" outlineLevel="1">
      <c r="A42" s="49" t="s">
        <v>29</v>
      </c>
      <c r="B42" s="31"/>
      <c r="C42" s="52" t="s">
        <v>54</v>
      </c>
      <c r="D42" s="46"/>
      <c r="E42" s="47">
        <v>50.0</v>
      </c>
      <c r="F42" s="47">
        <v>50.0</v>
      </c>
      <c r="G42" s="47">
        <v>50.0</v>
      </c>
      <c r="H42" s="47">
        <v>50.0</v>
      </c>
      <c r="I42" s="47">
        <v>50.0</v>
      </c>
      <c r="J42" s="47">
        <v>50.0</v>
      </c>
      <c r="K42" s="47">
        <v>50.0</v>
      </c>
      <c r="L42" s="47">
        <v>50.0</v>
      </c>
      <c r="M42" s="47">
        <v>50.0</v>
      </c>
      <c r="N42" s="47">
        <v>50.0</v>
      </c>
      <c r="O42" s="47">
        <v>50.0</v>
      </c>
      <c r="P42" s="47">
        <v>50.0</v>
      </c>
      <c r="Q42" s="28"/>
      <c r="R42" s="54">
        <f t="shared" ref="R42:U42" si="218">SUMIFS($E42:$P42,$E$2:$P$2,R$3)</f>
        <v>150</v>
      </c>
      <c r="S42" s="54">
        <f t="shared" si="218"/>
        <v>150</v>
      </c>
      <c r="T42" s="54">
        <f t="shared" si="218"/>
        <v>150</v>
      </c>
      <c r="U42" s="54">
        <f t="shared" si="218"/>
        <v>150</v>
      </c>
      <c r="V42" s="28"/>
      <c r="W42" s="54">
        <f t="shared" si="219"/>
        <v>600</v>
      </c>
      <c r="Y42" s="47">
        <f t="shared" ref="Y42:AJ42" si="220">0.9*E42</f>
        <v>45</v>
      </c>
      <c r="Z42" s="47">
        <f t="shared" si="220"/>
        <v>45</v>
      </c>
      <c r="AA42" s="47">
        <f t="shared" si="220"/>
        <v>45</v>
      </c>
      <c r="AB42" s="47">
        <f t="shared" si="220"/>
        <v>45</v>
      </c>
      <c r="AC42" s="47">
        <f t="shared" si="220"/>
        <v>45</v>
      </c>
      <c r="AD42" s="47">
        <f t="shared" si="220"/>
        <v>45</v>
      </c>
      <c r="AE42" s="47">
        <f t="shared" si="220"/>
        <v>45</v>
      </c>
      <c r="AF42" s="47">
        <f t="shared" si="220"/>
        <v>45</v>
      </c>
      <c r="AG42" s="47">
        <f t="shared" si="220"/>
        <v>45</v>
      </c>
      <c r="AH42" s="47">
        <f t="shared" si="220"/>
        <v>45</v>
      </c>
      <c r="AI42" s="47">
        <f t="shared" si="220"/>
        <v>45</v>
      </c>
      <c r="AJ42" s="47">
        <f t="shared" si="220"/>
        <v>45</v>
      </c>
      <c r="AK42" s="28"/>
      <c r="AL42" s="54">
        <f t="shared" ref="AL42:AO42" si="221">0.9*R42</f>
        <v>135</v>
      </c>
      <c r="AM42" s="54">
        <f t="shared" si="221"/>
        <v>135</v>
      </c>
      <c r="AN42" s="54">
        <f t="shared" si="221"/>
        <v>135</v>
      </c>
      <c r="AO42" s="54">
        <f t="shared" si="221"/>
        <v>135</v>
      </c>
      <c r="AP42" s="28"/>
      <c r="AQ42" s="54">
        <f t="shared" si="222"/>
        <v>540</v>
      </c>
      <c r="AS42" s="48">
        <f t="shared" ref="AS42:BD42" si="223">IFERROR((E42/Y42)-1,0)</f>
        <v>0.1111111111</v>
      </c>
      <c r="AT42" s="48">
        <f t="shared" si="223"/>
        <v>0.1111111111</v>
      </c>
      <c r="AU42" s="48">
        <f t="shared" si="223"/>
        <v>0.1111111111</v>
      </c>
      <c r="AV42" s="48">
        <f t="shared" si="223"/>
        <v>0.1111111111</v>
      </c>
      <c r="AW42" s="48">
        <f t="shared" si="223"/>
        <v>0.1111111111</v>
      </c>
      <c r="AX42" s="48">
        <f t="shared" si="223"/>
        <v>0.1111111111</v>
      </c>
      <c r="AY42" s="48">
        <f t="shared" si="223"/>
        <v>0.1111111111</v>
      </c>
      <c r="AZ42" s="48">
        <f t="shared" si="223"/>
        <v>0.1111111111</v>
      </c>
      <c r="BA42" s="48">
        <f t="shared" si="223"/>
        <v>0.1111111111</v>
      </c>
      <c r="BB42" s="48">
        <f t="shared" si="223"/>
        <v>0.1111111111</v>
      </c>
      <c r="BC42" s="48">
        <f t="shared" si="223"/>
        <v>0.1111111111</v>
      </c>
      <c r="BD42" s="48">
        <f t="shared" si="223"/>
        <v>0.1111111111</v>
      </c>
      <c r="BE42" s="30"/>
      <c r="BF42" s="55">
        <f t="shared" ref="BF42:BI42" si="224">IFERROR((R42/AL42)-1,0)</f>
        <v>0.1111111111</v>
      </c>
      <c r="BG42" s="55">
        <f t="shared" si="224"/>
        <v>0.1111111111</v>
      </c>
      <c r="BH42" s="55">
        <f t="shared" si="224"/>
        <v>0.1111111111</v>
      </c>
      <c r="BI42" s="55">
        <f t="shared" si="224"/>
        <v>0.1111111111</v>
      </c>
      <c r="BJ42" s="30"/>
      <c r="BK42" s="55">
        <f t="shared" si="225"/>
        <v>0.1111111111</v>
      </c>
      <c r="BM42" s="3" t="s">
        <v>11</v>
      </c>
    </row>
    <row r="43" hidden="1" outlineLevel="1">
      <c r="A43" s="49" t="s">
        <v>29</v>
      </c>
      <c r="B43" s="31"/>
      <c r="C43" s="52" t="s">
        <v>55</v>
      </c>
      <c r="D43" s="46"/>
      <c r="E43" s="47">
        <v>5.0</v>
      </c>
      <c r="F43" s="47">
        <v>5.0</v>
      </c>
      <c r="G43" s="47">
        <v>5.0</v>
      </c>
      <c r="H43" s="47">
        <v>5.0</v>
      </c>
      <c r="I43" s="47">
        <v>5.0</v>
      </c>
      <c r="J43" s="47">
        <v>5.0</v>
      </c>
      <c r="K43" s="47">
        <v>5.0</v>
      </c>
      <c r="L43" s="47">
        <v>5.0</v>
      </c>
      <c r="M43" s="47">
        <v>5.0</v>
      </c>
      <c r="N43" s="47">
        <v>5.0</v>
      </c>
      <c r="O43" s="47">
        <v>5.0</v>
      </c>
      <c r="P43" s="47">
        <v>5.0</v>
      </c>
      <c r="Q43" s="28"/>
      <c r="R43" s="54">
        <f t="shared" ref="R43:U43" si="226">SUMIFS($E43:$P43,$E$2:$P$2,R$3)</f>
        <v>15</v>
      </c>
      <c r="S43" s="54">
        <f t="shared" si="226"/>
        <v>15</v>
      </c>
      <c r="T43" s="54">
        <f t="shared" si="226"/>
        <v>15</v>
      </c>
      <c r="U43" s="54">
        <f t="shared" si="226"/>
        <v>15</v>
      </c>
      <c r="V43" s="28"/>
      <c r="W43" s="54">
        <f t="shared" si="219"/>
        <v>60</v>
      </c>
      <c r="Y43" s="47">
        <f t="shared" ref="Y43:AJ43" si="227">0.9*E43</f>
        <v>4.5</v>
      </c>
      <c r="Z43" s="47">
        <f t="shared" si="227"/>
        <v>4.5</v>
      </c>
      <c r="AA43" s="47">
        <f t="shared" si="227"/>
        <v>4.5</v>
      </c>
      <c r="AB43" s="47">
        <f t="shared" si="227"/>
        <v>4.5</v>
      </c>
      <c r="AC43" s="47">
        <f t="shared" si="227"/>
        <v>4.5</v>
      </c>
      <c r="AD43" s="47">
        <f t="shared" si="227"/>
        <v>4.5</v>
      </c>
      <c r="AE43" s="47">
        <f t="shared" si="227"/>
        <v>4.5</v>
      </c>
      <c r="AF43" s="47">
        <f t="shared" si="227"/>
        <v>4.5</v>
      </c>
      <c r="AG43" s="47">
        <f t="shared" si="227"/>
        <v>4.5</v>
      </c>
      <c r="AH43" s="47">
        <f t="shared" si="227"/>
        <v>4.5</v>
      </c>
      <c r="AI43" s="47">
        <f t="shared" si="227"/>
        <v>4.5</v>
      </c>
      <c r="AJ43" s="47">
        <f t="shared" si="227"/>
        <v>4.5</v>
      </c>
      <c r="AK43" s="28"/>
      <c r="AL43" s="54">
        <f t="shared" ref="AL43:AO43" si="228">0.9*R43</f>
        <v>13.5</v>
      </c>
      <c r="AM43" s="54">
        <f t="shared" si="228"/>
        <v>13.5</v>
      </c>
      <c r="AN43" s="54">
        <f t="shared" si="228"/>
        <v>13.5</v>
      </c>
      <c r="AO43" s="54">
        <f t="shared" si="228"/>
        <v>13.5</v>
      </c>
      <c r="AP43" s="28"/>
      <c r="AQ43" s="54">
        <f t="shared" si="222"/>
        <v>54</v>
      </c>
      <c r="AS43" s="48">
        <f t="shared" ref="AS43:BD43" si="229">IFERROR((E43/Y43)-1,0)</f>
        <v>0.1111111111</v>
      </c>
      <c r="AT43" s="48">
        <f t="shared" si="229"/>
        <v>0.1111111111</v>
      </c>
      <c r="AU43" s="48">
        <f t="shared" si="229"/>
        <v>0.1111111111</v>
      </c>
      <c r="AV43" s="48">
        <f t="shared" si="229"/>
        <v>0.1111111111</v>
      </c>
      <c r="AW43" s="48">
        <f t="shared" si="229"/>
        <v>0.1111111111</v>
      </c>
      <c r="AX43" s="48">
        <f t="shared" si="229"/>
        <v>0.1111111111</v>
      </c>
      <c r="AY43" s="48">
        <f t="shared" si="229"/>
        <v>0.1111111111</v>
      </c>
      <c r="AZ43" s="48">
        <f t="shared" si="229"/>
        <v>0.1111111111</v>
      </c>
      <c r="BA43" s="48">
        <f t="shared" si="229"/>
        <v>0.1111111111</v>
      </c>
      <c r="BB43" s="48">
        <f t="shared" si="229"/>
        <v>0.1111111111</v>
      </c>
      <c r="BC43" s="48">
        <f t="shared" si="229"/>
        <v>0.1111111111</v>
      </c>
      <c r="BD43" s="48">
        <f t="shared" si="229"/>
        <v>0.1111111111</v>
      </c>
      <c r="BE43" s="30"/>
      <c r="BF43" s="55">
        <f t="shared" ref="BF43:BI43" si="230">IFERROR((R43/AL43)-1,0)</f>
        <v>0.1111111111</v>
      </c>
      <c r="BG43" s="55">
        <f t="shared" si="230"/>
        <v>0.1111111111</v>
      </c>
      <c r="BH43" s="55">
        <f t="shared" si="230"/>
        <v>0.1111111111</v>
      </c>
      <c r="BI43" s="55">
        <f t="shared" si="230"/>
        <v>0.1111111111</v>
      </c>
      <c r="BJ43" s="30"/>
      <c r="BK43" s="55">
        <f t="shared" si="225"/>
        <v>0.1111111111</v>
      </c>
      <c r="BM43" s="3" t="s">
        <v>11</v>
      </c>
    </row>
    <row r="44" hidden="1" outlineLevel="1">
      <c r="A44" s="49" t="s">
        <v>29</v>
      </c>
      <c r="B44" s="31"/>
      <c r="C44" s="52" t="s">
        <v>56</v>
      </c>
      <c r="D44" s="46"/>
      <c r="E44" s="47">
        <v>5.0</v>
      </c>
      <c r="F44" s="47">
        <v>5.0</v>
      </c>
      <c r="G44" s="47">
        <v>5.0</v>
      </c>
      <c r="H44" s="47">
        <v>5.0</v>
      </c>
      <c r="I44" s="47">
        <v>5.0</v>
      </c>
      <c r="J44" s="47">
        <v>5.0</v>
      </c>
      <c r="K44" s="47">
        <v>5.0</v>
      </c>
      <c r="L44" s="47">
        <v>5.0</v>
      </c>
      <c r="M44" s="47">
        <v>5.0</v>
      </c>
      <c r="N44" s="47">
        <v>5.0</v>
      </c>
      <c r="O44" s="47">
        <v>5.0</v>
      </c>
      <c r="P44" s="47">
        <v>5.0</v>
      </c>
      <c r="Q44" s="28"/>
      <c r="R44" s="54">
        <f t="shared" ref="R44:U44" si="231">SUMIFS($E44:$P44,$E$2:$P$2,R$3)</f>
        <v>15</v>
      </c>
      <c r="S44" s="54">
        <f t="shared" si="231"/>
        <v>15</v>
      </c>
      <c r="T44" s="54">
        <f t="shared" si="231"/>
        <v>15</v>
      </c>
      <c r="U44" s="54">
        <f t="shared" si="231"/>
        <v>15</v>
      </c>
      <c r="V44" s="28"/>
      <c r="W44" s="54">
        <f t="shared" si="219"/>
        <v>60</v>
      </c>
      <c r="Y44" s="47">
        <f t="shared" ref="Y44:AJ44" si="232">0.9*E44</f>
        <v>4.5</v>
      </c>
      <c r="Z44" s="47">
        <f t="shared" si="232"/>
        <v>4.5</v>
      </c>
      <c r="AA44" s="47">
        <f t="shared" si="232"/>
        <v>4.5</v>
      </c>
      <c r="AB44" s="47">
        <f t="shared" si="232"/>
        <v>4.5</v>
      </c>
      <c r="AC44" s="47">
        <f t="shared" si="232"/>
        <v>4.5</v>
      </c>
      <c r="AD44" s="47">
        <f t="shared" si="232"/>
        <v>4.5</v>
      </c>
      <c r="AE44" s="47">
        <f t="shared" si="232"/>
        <v>4.5</v>
      </c>
      <c r="AF44" s="47">
        <f t="shared" si="232"/>
        <v>4.5</v>
      </c>
      <c r="AG44" s="47">
        <f t="shared" si="232"/>
        <v>4.5</v>
      </c>
      <c r="AH44" s="47">
        <f t="shared" si="232"/>
        <v>4.5</v>
      </c>
      <c r="AI44" s="47">
        <f t="shared" si="232"/>
        <v>4.5</v>
      </c>
      <c r="AJ44" s="47">
        <f t="shared" si="232"/>
        <v>4.5</v>
      </c>
      <c r="AK44" s="28"/>
      <c r="AL44" s="54">
        <f t="shared" ref="AL44:AO44" si="233">0.9*R44</f>
        <v>13.5</v>
      </c>
      <c r="AM44" s="54">
        <f t="shared" si="233"/>
        <v>13.5</v>
      </c>
      <c r="AN44" s="54">
        <f t="shared" si="233"/>
        <v>13.5</v>
      </c>
      <c r="AO44" s="54">
        <f t="shared" si="233"/>
        <v>13.5</v>
      </c>
      <c r="AP44" s="28"/>
      <c r="AQ44" s="54">
        <f t="shared" si="222"/>
        <v>54</v>
      </c>
      <c r="AS44" s="48">
        <f t="shared" ref="AS44:BD44" si="234">IFERROR((E44/Y44)-1,0)</f>
        <v>0.1111111111</v>
      </c>
      <c r="AT44" s="48">
        <f t="shared" si="234"/>
        <v>0.1111111111</v>
      </c>
      <c r="AU44" s="48">
        <f t="shared" si="234"/>
        <v>0.1111111111</v>
      </c>
      <c r="AV44" s="48">
        <f t="shared" si="234"/>
        <v>0.1111111111</v>
      </c>
      <c r="AW44" s="48">
        <f t="shared" si="234"/>
        <v>0.1111111111</v>
      </c>
      <c r="AX44" s="48">
        <f t="shared" si="234"/>
        <v>0.1111111111</v>
      </c>
      <c r="AY44" s="48">
        <f t="shared" si="234"/>
        <v>0.1111111111</v>
      </c>
      <c r="AZ44" s="48">
        <f t="shared" si="234"/>
        <v>0.1111111111</v>
      </c>
      <c r="BA44" s="48">
        <f t="shared" si="234"/>
        <v>0.1111111111</v>
      </c>
      <c r="BB44" s="48">
        <f t="shared" si="234"/>
        <v>0.1111111111</v>
      </c>
      <c r="BC44" s="48">
        <f t="shared" si="234"/>
        <v>0.1111111111</v>
      </c>
      <c r="BD44" s="48">
        <f t="shared" si="234"/>
        <v>0.1111111111</v>
      </c>
      <c r="BE44" s="30"/>
      <c r="BF44" s="55">
        <f t="shared" ref="BF44:BI44" si="235">IFERROR((R44/AL44)-1,0)</f>
        <v>0.1111111111</v>
      </c>
      <c r="BG44" s="55">
        <f t="shared" si="235"/>
        <v>0.1111111111</v>
      </c>
      <c r="BH44" s="55">
        <f t="shared" si="235"/>
        <v>0.1111111111</v>
      </c>
      <c r="BI44" s="55">
        <f t="shared" si="235"/>
        <v>0.1111111111</v>
      </c>
      <c r="BJ44" s="30"/>
      <c r="BK44" s="55">
        <f t="shared" si="225"/>
        <v>0.1111111111</v>
      </c>
      <c r="BM44" s="3" t="s">
        <v>11</v>
      </c>
    </row>
    <row r="45" hidden="1" outlineLevel="1">
      <c r="A45" s="49" t="s">
        <v>29</v>
      </c>
      <c r="B45" s="31"/>
      <c r="C45" s="52" t="s">
        <v>57</v>
      </c>
      <c r="D45" s="46"/>
      <c r="E45" s="47">
        <v>2.0</v>
      </c>
      <c r="F45" s="47">
        <v>2.0</v>
      </c>
      <c r="G45" s="47">
        <v>2.0</v>
      </c>
      <c r="H45" s="47">
        <v>2.0</v>
      </c>
      <c r="I45" s="47">
        <v>2.0</v>
      </c>
      <c r="J45" s="47">
        <v>2.0</v>
      </c>
      <c r="K45" s="47">
        <v>2.0</v>
      </c>
      <c r="L45" s="47">
        <v>2.0</v>
      </c>
      <c r="M45" s="47">
        <v>2.0</v>
      </c>
      <c r="N45" s="47">
        <v>2.0</v>
      </c>
      <c r="O45" s="47">
        <v>2.0</v>
      </c>
      <c r="P45" s="47">
        <v>2.0</v>
      </c>
      <c r="Q45" s="28"/>
      <c r="R45" s="54">
        <f t="shared" ref="R45:U45" si="236">SUMIFS($E45:$P45,$E$2:$P$2,R$3)</f>
        <v>6</v>
      </c>
      <c r="S45" s="54">
        <f t="shared" si="236"/>
        <v>6</v>
      </c>
      <c r="T45" s="54">
        <f t="shared" si="236"/>
        <v>6</v>
      </c>
      <c r="U45" s="54">
        <f t="shared" si="236"/>
        <v>6</v>
      </c>
      <c r="V45" s="28"/>
      <c r="W45" s="54">
        <f t="shared" si="219"/>
        <v>24</v>
      </c>
      <c r="Y45" s="47">
        <f t="shared" ref="Y45:AJ45" si="237">0.9*E45</f>
        <v>1.8</v>
      </c>
      <c r="Z45" s="47">
        <f t="shared" si="237"/>
        <v>1.8</v>
      </c>
      <c r="AA45" s="47">
        <f t="shared" si="237"/>
        <v>1.8</v>
      </c>
      <c r="AB45" s="47">
        <f t="shared" si="237"/>
        <v>1.8</v>
      </c>
      <c r="AC45" s="47">
        <f t="shared" si="237"/>
        <v>1.8</v>
      </c>
      <c r="AD45" s="47">
        <f t="shared" si="237"/>
        <v>1.8</v>
      </c>
      <c r="AE45" s="47">
        <f t="shared" si="237"/>
        <v>1.8</v>
      </c>
      <c r="AF45" s="47">
        <f t="shared" si="237"/>
        <v>1.8</v>
      </c>
      <c r="AG45" s="47">
        <f t="shared" si="237"/>
        <v>1.8</v>
      </c>
      <c r="AH45" s="47">
        <f t="shared" si="237"/>
        <v>1.8</v>
      </c>
      <c r="AI45" s="47">
        <f t="shared" si="237"/>
        <v>1.8</v>
      </c>
      <c r="AJ45" s="47">
        <f t="shared" si="237"/>
        <v>1.8</v>
      </c>
      <c r="AK45" s="28"/>
      <c r="AL45" s="54">
        <f t="shared" ref="AL45:AO45" si="238">0.9*R45</f>
        <v>5.4</v>
      </c>
      <c r="AM45" s="54">
        <f t="shared" si="238"/>
        <v>5.4</v>
      </c>
      <c r="AN45" s="54">
        <f t="shared" si="238"/>
        <v>5.4</v>
      </c>
      <c r="AO45" s="54">
        <f t="shared" si="238"/>
        <v>5.4</v>
      </c>
      <c r="AP45" s="28"/>
      <c r="AQ45" s="54">
        <f t="shared" si="222"/>
        <v>21.6</v>
      </c>
      <c r="AS45" s="48">
        <f t="shared" ref="AS45:BD45" si="239">IFERROR((E45/Y45)-1,0)</f>
        <v>0.1111111111</v>
      </c>
      <c r="AT45" s="48">
        <f t="shared" si="239"/>
        <v>0.1111111111</v>
      </c>
      <c r="AU45" s="48">
        <f t="shared" si="239"/>
        <v>0.1111111111</v>
      </c>
      <c r="AV45" s="48">
        <f t="shared" si="239"/>
        <v>0.1111111111</v>
      </c>
      <c r="AW45" s="48">
        <f t="shared" si="239"/>
        <v>0.1111111111</v>
      </c>
      <c r="AX45" s="48">
        <f t="shared" si="239"/>
        <v>0.1111111111</v>
      </c>
      <c r="AY45" s="48">
        <f t="shared" si="239"/>
        <v>0.1111111111</v>
      </c>
      <c r="AZ45" s="48">
        <f t="shared" si="239"/>
        <v>0.1111111111</v>
      </c>
      <c r="BA45" s="48">
        <f t="shared" si="239"/>
        <v>0.1111111111</v>
      </c>
      <c r="BB45" s="48">
        <f t="shared" si="239"/>
        <v>0.1111111111</v>
      </c>
      <c r="BC45" s="48">
        <f t="shared" si="239"/>
        <v>0.1111111111</v>
      </c>
      <c r="BD45" s="48">
        <f t="shared" si="239"/>
        <v>0.1111111111</v>
      </c>
      <c r="BE45" s="30"/>
      <c r="BF45" s="55">
        <f t="shared" ref="BF45:BI45" si="240">IFERROR((R45/AL45)-1,0)</f>
        <v>0.1111111111</v>
      </c>
      <c r="BG45" s="55">
        <f t="shared" si="240"/>
        <v>0.1111111111</v>
      </c>
      <c r="BH45" s="55">
        <f t="shared" si="240"/>
        <v>0.1111111111</v>
      </c>
      <c r="BI45" s="55">
        <f t="shared" si="240"/>
        <v>0.1111111111</v>
      </c>
      <c r="BJ45" s="30"/>
      <c r="BK45" s="55">
        <f t="shared" si="225"/>
        <v>0.1111111111</v>
      </c>
      <c r="BM45" s="3" t="s">
        <v>11</v>
      </c>
    </row>
    <row r="46" hidden="1" outlineLevel="1">
      <c r="A46" s="49" t="s">
        <v>29</v>
      </c>
      <c r="B46" s="31"/>
      <c r="C46" s="52" t="s">
        <v>58</v>
      </c>
      <c r="D46" s="46"/>
      <c r="E46" s="47">
        <v>5.0</v>
      </c>
      <c r="F46" s="47">
        <v>5.0</v>
      </c>
      <c r="G46" s="47">
        <v>5.0</v>
      </c>
      <c r="H46" s="47">
        <v>5.0</v>
      </c>
      <c r="I46" s="47">
        <v>5.0</v>
      </c>
      <c r="J46" s="47">
        <v>5.0</v>
      </c>
      <c r="K46" s="47">
        <v>5.0</v>
      </c>
      <c r="L46" s="47">
        <v>5.0</v>
      </c>
      <c r="M46" s="47">
        <v>5.0</v>
      </c>
      <c r="N46" s="47">
        <v>5.0</v>
      </c>
      <c r="O46" s="47">
        <v>5.0</v>
      </c>
      <c r="P46" s="47">
        <v>5.0</v>
      </c>
      <c r="Q46" s="28"/>
      <c r="R46" s="54">
        <f t="shared" ref="R46:U46" si="241">SUMIFS($E46:$P46,$E$2:$P$2,R$3)</f>
        <v>15</v>
      </c>
      <c r="S46" s="54">
        <f t="shared" si="241"/>
        <v>15</v>
      </c>
      <c r="T46" s="54">
        <f t="shared" si="241"/>
        <v>15</v>
      </c>
      <c r="U46" s="54">
        <f t="shared" si="241"/>
        <v>15</v>
      </c>
      <c r="V46" s="28"/>
      <c r="W46" s="54">
        <f t="shared" si="219"/>
        <v>60</v>
      </c>
      <c r="Y46" s="47">
        <f t="shared" ref="Y46:AJ46" si="242">0.9*E46</f>
        <v>4.5</v>
      </c>
      <c r="Z46" s="47">
        <f t="shared" si="242"/>
        <v>4.5</v>
      </c>
      <c r="AA46" s="47">
        <f t="shared" si="242"/>
        <v>4.5</v>
      </c>
      <c r="AB46" s="47">
        <f t="shared" si="242"/>
        <v>4.5</v>
      </c>
      <c r="AC46" s="47">
        <f t="shared" si="242"/>
        <v>4.5</v>
      </c>
      <c r="AD46" s="47">
        <f t="shared" si="242"/>
        <v>4.5</v>
      </c>
      <c r="AE46" s="47">
        <f t="shared" si="242"/>
        <v>4.5</v>
      </c>
      <c r="AF46" s="47">
        <f t="shared" si="242"/>
        <v>4.5</v>
      </c>
      <c r="AG46" s="47">
        <f t="shared" si="242"/>
        <v>4.5</v>
      </c>
      <c r="AH46" s="47">
        <f t="shared" si="242"/>
        <v>4.5</v>
      </c>
      <c r="AI46" s="47">
        <f t="shared" si="242"/>
        <v>4.5</v>
      </c>
      <c r="AJ46" s="47">
        <f t="shared" si="242"/>
        <v>4.5</v>
      </c>
      <c r="AK46" s="28"/>
      <c r="AL46" s="54">
        <f t="shared" ref="AL46:AO46" si="243">0.9*R46</f>
        <v>13.5</v>
      </c>
      <c r="AM46" s="54">
        <f t="shared" si="243"/>
        <v>13.5</v>
      </c>
      <c r="AN46" s="54">
        <f t="shared" si="243"/>
        <v>13.5</v>
      </c>
      <c r="AO46" s="54">
        <f t="shared" si="243"/>
        <v>13.5</v>
      </c>
      <c r="AP46" s="28"/>
      <c r="AQ46" s="54">
        <f t="shared" si="222"/>
        <v>54</v>
      </c>
      <c r="AS46" s="48">
        <f t="shared" ref="AS46:BD46" si="244">IFERROR((E46/Y46)-1,0)</f>
        <v>0.1111111111</v>
      </c>
      <c r="AT46" s="48">
        <f t="shared" si="244"/>
        <v>0.1111111111</v>
      </c>
      <c r="AU46" s="48">
        <f t="shared" si="244"/>
        <v>0.1111111111</v>
      </c>
      <c r="AV46" s="48">
        <f t="shared" si="244"/>
        <v>0.1111111111</v>
      </c>
      <c r="AW46" s="48">
        <f t="shared" si="244"/>
        <v>0.1111111111</v>
      </c>
      <c r="AX46" s="48">
        <f t="shared" si="244"/>
        <v>0.1111111111</v>
      </c>
      <c r="AY46" s="48">
        <f t="shared" si="244"/>
        <v>0.1111111111</v>
      </c>
      <c r="AZ46" s="48">
        <f t="shared" si="244"/>
        <v>0.1111111111</v>
      </c>
      <c r="BA46" s="48">
        <f t="shared" si="244"/>
        <v>0.1111111111</v>
      </c>
      <c r="BB46" s="48">
        <f t="shared" si="244"/>
        <v>0.1111111111</v>
      </c>
      <c r="BC46" s="48">
        <f t="shared" si="244"/>
        <v>0.1111111111</v>
      </c>
      <c r="BD46" s="48">
        <f t="shared" si="244"/>
        <v>0.1111111111</v>
      </c>
      <c r="BE46" s="30"/>
      <c r="BF46" s="55">
        <f t="shared" ref="BF46:BI46" si="245">IFERROR((R46/AL46)-1,0)</f>
        <v>0.1111111111</v>
      </c>
      <c r="BG46" s="55">
        <f t="shared" si="245"/>
        <v>0.1111111111</v>
      </c>
      <c r="BH46" s="55">
        <f t="shared" si="245"/>
        <v>0.1111111111</v>
      </c>
      <c r="BI46" s="55">
        <f t="shared" si="245"/>
        <v>0.1111111111</v>
      </c>
      <c r="BJ46" s="30"/>
      <c r="BK46" s="55">
        <f t="shared" si="225"/>
        <v>0.1111111111</v>
      </c>
      <c r="BM46" s="3" t="s">
        <v>11</v>
      </c>
    </row>
    <row r="47" hidden="1" outlineLevel="1">
      <c r="A47" s="49" t="s">
        <v>29</v>
      </c>
      <c r="B47" s="31"/>
      <c r="C47" s="52" t="s">
        <v>59</v>
      </c>
      <c r="D47" s="46"/>
      <c r="E47" s="47">
        <v>1.0</v>
      </c>
      <c r="F47" s="47">
        <v>1.0</v>
      </c>
      <c r="G47" s="47">
        <v>1.0</v>
      </c>
      <c r="H47" s="47">
        <v>1.0</v>
      </c>
      <c r="I47" s="47">
        <v>1.0</v>
      </c>
      <c r="J47" s="47">
        <v>1.0</v>
      </c>
      <c r="K47" s="47">
        <v>1.0</v>
      </c>
      <c r="L47" s="47">
        <v>1.0</v>
      </c>
      <c r="M47" s="47">
        <v>1.0</v>
      </c>
      <c r="N47" s="47">
        <v>1.0</v>
      </c>
      <c r="O47" s="47">
        <v>1.0</v>
      </c>
      <c r="P47" s="47">
        <v>1.0</v>
      </c>
      <c r="Q47" s="28"/>
      <c r="R47" s="54">
        <f t="shared" ref="R47:U47" si="246">SUMIFS($E47:$P47,$E$2:$P$2,R$3)</f>
        <v>3</v>
      </c>
      <c r="S47" s="54">
        <f t="shared" si="246"/>
        <v>3</v>
      </c>
      <c r="T47" s="54">
        <f t="shared" si="246"/>
        <v>3</v>
      </c>
      <c r="U47" s="54">
        <f t="shared" si="246"/>
        <v>3</v>
      </c>
      <c r="V47" s="28"/>
      <c r="W47" s="54">
        <f t="shared" si="219"/>
        <v>12</v>
      </c>
      <c r="Y47" s="47">
        <f t="shared" ref="Y47:AJ47" si="247">0.9*E47</f>
        <v>0.9</v>
      </c>
      <c r="Z47" s="47">
        <f t="shared" si="247"/>
        <v>0.9</v>
      </c>
      <c r="AA47" s="47">
        <f t="shared" si="247"/>
        <v>0.9</v>
      </c>
      <c r="AB47" s="47">
        <f t="shared" si="247"/>
        <v>0.9</v>
      </c>
      <c r="AC47" s="47">
        <f t="shared" si="247"/>
        <v>0.9</v>
      </c>
      <c r="AD47" s="47">
        <f t="shared" si="247"/>
        <v>0.9</v>
      </c>
      <c r="AE47" s="47">
        <f t="shared" si="247"/>
        <v>0.9</v>
      </c>
      <c r="AF47" s="47">
        <f t="shared" si="247"/>
        <v>0.9</v>
      </c>
      <c r="AG47" s="47">
        <f t="shared" si="247"/>
        <v>0.9</v>
      </c>
      <c r="AH47" s="47">
        <f t="shared" si="247"/>
        <v>0.9</v>
      </c>
      <c r="AI47" s="47">
        <f t="shared" si="247"/>
        <v>0.9</v>
      </c>
      <c r="AJ47" s="47">
        <f t="shared" si="247"/>
        <v>0.9</v>
      </c>
      <c r="AK47" s="28"/>
      <c r="AL47" s="54">
        <f t="shared" ref="AL47:AO47" si="248">0.9*R47</f>
        <v>2.7</v>
      </c>
      <c r="AM47" s="54">
        <f t="shared" si="248"/>
        <v>2.7</v>
      </c>
      <c r="AN47" s="54">
        <f t="shared" si="248"/>
        <v>2.7</v>
      </c>
      <c r="AO47" s="54">
        <f t="shared" si="248"/>
        <v>2.7</v>
      </c>
      <c r="AP47" s="28"/>
      <c r="AQ47" s="54">
        <f t="shared" si="222"/>
        <v>10.8</v>
      </c>
      <c r="AS47" s="48">
        <f t="shared" ref="AS47:BD47" si="249">IFERROR((E47/Y47)-1,0)</f>
        <v>0.1111111111</v>
      </c>
      <c r="AT47" s="48">
        <f t="shared" si="249"/>
        <v>0.1111111111</v>
      </c>
      <c r="AU47" s="48">
        <f t="shared" si="249"/>
        <v>0.1111111111</v>
      </c>
      <c r="AV47" s="48">
        <f t="shared" si="249"/>
        <v>0.1111111111</v>
      </c>
      <c r="AW47" s="48">
        <f t="shared" si="249"/>
        <v>0.1111111111</v>
      </c>
      <c r="AX47" s="48">
        <f t="shared" si="249"/>
        <v>0.1111111111</v>
      </c>
      <c r="AY47" s="48">
        <f t="shared" si="249"/>
        <v>0.1111111111</v>
      </c>
      <c r="AZ47" s="48">
        <f t="shared" si="249"/>
        <v>0.1111111111</v>
      </c>
      <c r="BA47" s="48">
        <f t="shared" si="249"/>
        <v>0.1111111111</v>
      </c>
      <c r="BB47" s="48">
        <f t="shared" si="249"/>
        <v>0.1111111111</v>
      </c>
      <c r="BC47" s="48">
        <f t="shared" si="249"/>
        <v>0.1111111111</v>
      </c>
      <c r="BD47" s="48">
        <f t="shared" si="249"/>
        <v>0.1111111111</v>
      </c>
      <c r="BE47" s="30"/>
      <c r="BF47" s="55">
        <f t="shared" ref="BF47:BI47" si="250">IFERROR((R47/AL47)-1,0)</f>
        <v>0.1111111111</v>
      </c>
      <c r="BG47" s="55">
        <f t="shared" si="250"/>
        <v>0.1111111111</v>
      </c>
      <c r="BH47" s="55">
        <f t="shared" si="250"/>
        <v>0.1111111111</v>
      </c>
      <c r="BI47" s="55">
        <f t="shared" si="250"/>
        <v>0.1111111111</v>
      </c>
      <c r="BJ47" s="30"/>
      <c r="BK47" s="55">
        <f t="shared" si="225"/>
        <v>0.1111111111</v>
      </c>
      <c r="BM47" s="3" t="s">
        <v>11</v>
      </c>
    </row>
    <row r="48" hidden="1" outlineLevel="1">
      <c r="A48" s="31"/>
      <c r="B48" s="31"/>
      <c r="C48" s="52" t="s">
        <v>60</v>
      </c>
      <c r="D48" s="39"/>
      <c r="E48" s="40">
        <f t="shared" ref="E48:P48" si="251">E41/E10</f>
        <v>0.1581395349</v>
      </c>
      <c r="F48" s="40">
        <f t="shared" si="251"/>
        <v>0.1054263566</v>
      </c>
      <c r="G48" s="40">
        <f t="shared" si="251"/>
        <v>0.1265116279</v>
      </c>
      <c r="H48" s="40">
        <f t="shared" si="251"/>
        <v>0.1437632135</v>
      </c>
      <c r="I48" s="40">
        <f t="shared" si="251"/>
        <v>0.0903654485</v>
      </c>
      <c r="J48" s="40">
        <f t="shared" si="251"/>
        <v>0.1054263566</v>
      </c>
      <c r="K48" s="40">
        <f t="shared" si="251"/>
        <v>0.1265116279</v>
      </c>
      <c r="L48" s="40">
        <f t="shared" si="251"/>
        <v>0.1437632135</v>
      </c>
      <c r="M48" s="40">
        <f t="shared" si="251"/>
        <v>0.1581395349</v>
      </c>
      <c r="N48" s="40">
        <f t="shared" si="251"/>
        <v>0.1054263566</v>
      </c>
      <c r="O48" s="40">
        <f t="shared" si="251"/>
        <v>0.07906976744</v>
      </c>
      <c r="P48" s="40">
        <f t="shared" si="251"/>
        <v>0.06325581395</v>
      </c>
      <c r="Q48" s="60"/>
      <c r="R48" s="40">
        <f t="shared" ref="R48:U48" si="252">R41/R10</f>
        <v>0.1265116279</v>
      </c>
      <c r="S48" s="40">
        <f t="shared" si="252"/>
        <v>0.1090617482</v>
      </c>
      <c r="T48" s="40">
        <f t="shared" si="252"/>
        <v>0.1416174939</v>
      </c>
      <c r="U48" s="40">
        <f t="shared" si="252"/>
        <v>0.07906976744</v>
      </c>
      <c r="V48" s="60"/>
      <c r="W48" s="40">
        <f>W41/W10</f>
        <v>0.1087492503</v>
      </c>
      <c r="X48" s="60"/>
      <c r="Y48" s="40">
        <f t="shared" ref="Y48:AJ48" si="253">Y41/Y10</f>
        <v>0.1581395349</v>
      </c>
      <c r="Z48" s="40">
        <f t="shared" si="253"/>
        <v>0.1054263566</v>
      </c>
      <c r="AA48" s="40">
        <f t="shared" si="253"/>
        <v>0.1265116279</v>
      </c>
      <c r="AB48" s="40">
        <f t="shared" si="253"/>
        <v>0.1437632135</v>
      </c>
      <c r="AC48" s="40">
        <f t="shared" si="253"/>
        <v>0.0903654485</v>
      </c>
      <c r="AD48" s="40">
        <f t="shared" si="253"/>
        <v>0.1054263566</v>
      </c>
      <c r="AE48" s="40">
        <f t="shared" si="253"/>
        <v>0.1265116279</v>
      </c>
      <c r="AF48" s="40">
        <f t="shared" si="253"/>
        <v>0.1437632135</v>
      </c>
      <c r="AG48" s="40">
        <f t="shared" si="253"/>
        <v>0.1581395349</v>
      </c>
      <c r="AH48" s="40">
        <f t="shared" si="253"/>
        <v>0.1054263566</v>
      </c>
      <c r="AI48" s="40">
        <f t="shared" si="253"/>
        <v>0.07906976744</v>
      </c>
      <c r="AJ48" s="40">
        <f t="shared" si="253"/>
        <v>0.06325581395</v>
      </c>
      <c r="AK48" s="60"/>
      <c r="AL48" s="40">
        <f t="shared" ref="AL48:AO48" si="254">AL41/AL10</f>
        <v>0.1265116279</v>
      </c>
      <c r="AM48" s="40">
        <f t="shared" si="254"/>
        <v>0.1090617482</v>
      </c>
      <c r="AN48" s="40">
        <f t="shared" si="254"/>
        <v>0.1416174939</v>
      </c>
      <c r="AO48" s="40">
        <f t="shared" si="254"/>
        <v>0.07906976744</v>
      </c>
      <c r="AP48" s="60"/>
      <c r="AQ48" s="40">
        <f>AQ41/AQ10</f>
        <v>0.1087492503</v>
      </c>
      <c r="AR48" s="60"/>
      <c r="AS48" s="40">
        <f t="shared" ref="AS48:BD48" si="255">IFERROR(E48-Y48,0)</f>
        <v>0</v>
      </c>
      <c r="AT48" s="40">
        <f t="shared" si="255"/>
        <v>0</v>
      </c>
      <c r="AU48" s="40">
        <f t="shared" si="255"/>
        <v>0</v>
      </c>
      <c r="AV48" s="40">
        <f t="shared" si="255"/>
        <v>0</v>
      </c>
      <c r="AW48" s="40">
        <f t="shared" si="255"/>
        <v>0</v>
      </c>
      <c r="AX48" s="40">
        <f t="shared" si="255"/>
        <v>0</v>
      </c>
      <c r="AY48" s="40">
        <f t="shared" si="255"/>
        <v>0</v>
      </c>
      <c r="AZ48" s="40">
        <f t="shared" si="255"/>
        <v>0</v>
      </c>
      <c r="BA48" s="40">
        <f t="shared" si="255"/>
        <v>0</v>
      </c>
      <c r="BB48" s="40">
        <f t="shared" si="255"/>
        <v>0</v>
      </c>
      <c r="BC48" s="40">
        <f t="shared" si="255"/>
        <v>0</v>
      </c>
      <c r="BD48" s="40">
        <f t="shared" si="255"/>
        <v>0</v>
      </c>
      <c r="BE48" s="61"/>
      <c r="BF48" s="40">
        <f t="shared" ref="BF48:BI48" si="256">IFERROR(R48-AL48,0)</f>
        <v>0</v>
      </c>
      <c r="BG48" s="40">
        <f t="shared" si="256"/>
        <v>0</v>
      </c>
      <c r="BH48" s="40">
        <f t="shared" si="256"/>
        <v>0</v>
      </c>
      <c r="BI48" s="40">
        <f t="shared" si="256"/>
        <v>0</v>
      </c>
      <c r="BJ48" s="61"/>
      <c r="BK48" s="40">
        <f>IFERROR(W48-AQ48,0)</f>
        <v>0</v>
      </c>
      <c r="BL48" s="60"/>
      <c r="BM48" s="3" t="s">
        <v>11</v>
      </c>
    </row>
    <row r="49" hidden="1" outlineLevel="1">
      <c r="C49" s="62"/>
      <c r="D49" s="41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R49" s="5"/>
      <c r="S49" s="5"/>
      <c r="T49" s="5"/>
      <c r="U49" s="5"/>
      <c r="W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L49" s="5"/>
      <c r="AM49" s="5"/>
      <c r="AN49" s="5"/>
      <c r="AO49" s="5"/>
      <c r="AQ49" s="5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30"/>
      <c r="BF49" s="42"/>
      <c r="BG49" s="42"/>
      <c r="BH49" s="42"/>
      <c r="BI49" s="42"/>
      <c r="BJ49" s="30"/>
      <c r="BK49" s="42"/>
      <c r="BM49" s="3" t="s">
        <v>11</v>
      </c>
    </row>
    <row r="50" collapsed="1">
      <c r="A50" s="25"/>
      <c r="B50" s="25"/>
      <c r="C50" s="50" t="s">
        <v>61</v>
      </c>
      <c r="D50" s="43"/>
      <c r="E50" s="44">
        <f t="shared" ref="E50:P50" si="257">SUM(E51:E67)</f>
        <v>45</v>
      </c>
      <c r="F50" s="44">
        <f t="shared" si="257"/>
        <v>45</v>
      </c>
      <c r="G50" s="44">
        <f t="shared" si="257"/>
        <v>45</v>
      </c>
      <c r="H50" s="44">
        <f t="shared" si="257"/>
        <v>45</v>
      </c>
      <c r="I50" s="44">
        <f t="shared" si="257"/>
        <v>45</v>
      </c>
      <c r="J50" s="44">
        <f t="shared" si="257"/>
        <v>45</v>
      </c>
      <c r="K50" s="44">
        <f t="shared" si="257"/>
        <v>45</v>
      </c>
      <c r="L50" s="44">
        <f t="shared" si="257"/>
        <v>45</v>
      </c>
      <c r="M50" s="44">
        <f t="shared" si="257"/>
        <v>45</v>
      </c>
      <c r="N50" s="44">
        <f t="shared" si="257"/>
        <v>45</v>
      </c>
      <c r="O50" s="44">
        <f t="shared" si="257"/>
        <v>45</v>
      </c>
      <c r="P50" s="44">
        <f t="shared" si="257"/>
        <v>45</v>
      </c>
      <c r="Q50" s="28"/>
      <c r="R50" s="44">
        <f t="shared" ref="R50:U50" si="258">SUMIFS($E50:$P50,$E$2:$P$2,R$3)</f>
        <v>135</v>
      </c>
      <c r="S50" s="44">
        <f t="shared" si="258"/>
        <v>135</v>
      </c>
      <c r="T50" s="44">
        <f t="shared" si="258"/>
        <v>135</v>
      </c>
      <c r="U50" s="44">
        <f t="shared" si="258"/>
        <v>135</v>
      </c>
      <c r="V50" s="28"/>
      <c r="W50" s="44">
        <f t="shared" ref="W50:W67" si="264">sum(R50:U50)</f>
        <v>540</v>
      </c>
      <c r="Y50" s="44">
        <f t="shared" ref="Y50:AJ50" si="259">0.9*E50</f>
        <v>40.5</v>
      </c>
      <c r="Z50" s="44">
        <f t="shared" si="259"/>
        <v>40.5</v>
      </c>
      <c r="AA50" s="44">
        <f t="shared" si="259"/>
        <v>40.5</v>
      </c>
      <c r="AB50" s="44">
        <f t="shared" si="259"/>
        <v>40.5</v>
      </c>
      <c r="AC50" s="44">
        <f t="shared" si="259"/>
        <v>40.5</v>
      </c>
      <c r="AD50" s="44">
        <f t="shared" si="259"/>
        <v>40.5</v>
      </c>
      <c r="AE50" s="44">
        <f t="shared" si="259"/>
        <v>40.5</v>
      </c>
      <c r="AF50" s="44">
        <f t="shared" si="259"/>
        <v>40.5</v>
      </c>
      <c r="AG50" s="44">
        <f t="shared" si="259"/>
        <v>40.5</v>
      </c>
      <c r="AH50" s="44">
        <f t="shared" si="259"/>
        <v>40.5</v>
      </c>
      <c r="AI50" s="44">
        <f t="shared" si="259"/>
        <v>40.5</v>
      </c>
      <c r="AJ50" s="44">
        <f t="shared" si="259"/>
        <v>40.5</v>
      </c>
      <c r="AK50" s="28"/>
      <c r="AL50" s="44">
        <f t="shared" ref="AL50:AO50" si="260">0.9*R50</f>
        <v>121.5</v>
      </c>
      <c r="AM50" s="44">
        <f t="shared" si="260"/>
        <v>121.5</v>
      </c>
      <c r="AN50" s="44">
        <f t="shared" si="260"/>
        <v>121.5</v>
      </c>
      <c r="AO50" s="44">
        <f t="shared" si="260"/>
        <v>121.5</v>
      </c>
      <c r="AP50" s="28"/>
      <c r="AQ50" s="44">
        <f t="shared" ref="AQ50:AQ67" si="267">0.9*W50</f>
        <v>486</v>
      </c>
      <c r="AS50" s="45">
        <f t="shared" ref="AS50:BD50" si="261">IFERROR((E50/Y50)-1,0)</f>
        <v>0.1111111111</v>
      </c>
      <c r="AT50" s="45">
        <f t="shared" si="261"/>
        <v>0.1111111111</v>
      </c>
      <c r="AU50" s="45">
        <f t="shared" si="261"/>
        <v>0.1111111111</v>
      </c>
      <c r="AV50" s="45">
        <f t="shared" si="261"/>
        <v>0.1111111111</v>
      </c>
      <c r="AW50" s="45">
        <f t="shared" si="261"/>
        <v>0.1111111111</v>
      </c>
      <c r="AX50" s="45">
        <f t="shared" si="261"/>
        <v>0.1111111111</v>
      </c>
      <c r="AY50" s="45">
        <f t="shared" si="261"/>
        <v>0.1111111111</v>
      </c>
      <c r="AZ50" s="45">
        <f t="shared" si="261"/>
        <v>0.1111111111</v>
      </c>
      <c r="BA50" s="45">
        <f t="shared" si="261"/>
        <v>0.1111111111</v>
      </c>
      <c r="BB50" s="45">
        <f t="shared" si="261"/>
        <v>0.1111111111</v>
      </c>
      <c r="BC50" s="45">
        <f t="shared" si="261"/>
        <v>0.1111111111</v>
      </c>
      <c r="BD50" s="45">
        <f t="shared" si="261"/>
        <v>0.1111111111</v>
      </c>
      <c r="BE50" s="30"/>
      <c r="BF50" s="45">
        <f t="shared" ref="BF50:BI50" si="262">IFERROR((R50/AL50)-1,0)</f>
        <v>0.1111111111</v>
      </c>
      <c r="BG50" s="45">
        <f t="shared" si="262"/>
        <v>0.1111111111</v>
      </c>
      <c r="BH50" s="45">
        <f t="shared" si="262"/>
        <v>0.1111111111</v>
      </c>
      <c r="BI50" s="45">
        <f t="shared" si="262"/>
        <v>0.1111111111</v>
      </c>
      <c r="BJ50" s="30"/>
      <c r="BK50" s="45">
        <f t="shared" ref="BK50:BK67" si="270">IFERROR((W50/AQ50)-1,0)</f>
        <v>0.1111111111</v>
      </c>
      <c r="BM50" s="3" t="s">
        <v>11</v>
      </c>
    </row>
    <row r="51" hidden="1" outlineLevel="1">
      <c r="A51" s="49" t="s">
        <v>29</v>
      </c>
      <c r="B51" s="31"/>
      <c r="C51" s="52" t="s">
        <v>62</v>
      </c>
      <c r="D51" s="46"/>
      <c r="E51" s="47">
        <v>1.0</v>
      </c>
      <c r="F51" s="47">
        <v>1.0</v>
      </c>
      <c r="G51" s="47">
        <v>1.0</v>
      </c>
      <c r="H51" s="47">
        <v>1.0</v>
      </c>
      <c r="I51" s="47">
        <v>1.0</v>
      </c>
      <c r="J51" s="47">
        <v>1.0</v>
      </c>
      <c r="K51" s="47">
        <v>1.0</v>
      </c>
      <c r="L51" s="47">
        <v>1.0</v>
      </c>
      <c r="M51" s="47">
        <v>1.0</v>
      </c>
      <c r="N51" s="47">
        <v>1.0</v>
      </c>
      <c r="O51" s="47">
        <v>1.0</v>
      </c>
      <c r="P51" s="47">
        <v>1.0</v>
      </c>
      <c r="Q51" s="28"/>
      <c r="R51" s="54">
        <f t="shared" ref="R51:U51" si="263">SUMIFS($E51:$P51,$E$2:$P$2,R$3)</f>
        <v>3</v>
      </c>
      <c r="S51" s="54">
        <f t="shared" si="263"/>
        <v>3</v>
      </c>
      <c r="T51" s="54">
        <f t="shared" si="263"/>
        <v>3</v>
      </c>
      <c r="U51" s="54">
        <f t="shared" si="263"/>
        <v>3</v>
      </c>
      <c r="V51" s="28"/>
      <c r="W51" s="54">
        <f t="shared" si="264"/>
        <v>12</v>
      </c>
      <c r="Y51" s="47">
        <f t="shared" ref="Y51:AJ51" si="265">0.9*E51</f>
        <v>0.9</v>
      </c>
      <c r="Z51" s="47">
        <f t="shared" si="265"/>
        <v>0.9</v>
      </c>
      <c r="AA51" s="47">
        <f t="shared" si="265"/>
        <v>0.9</v>
      </c>
      <c r="AB51" s="47">
        <f t="shared" si="265"/>
        <v>0.9</v>
      </c>
      <c r="AC51" s="47">
        <f t="shared" si="265"/>
        <v>0.9</v>
      </c>
      <c r="AD51" s="47">
        <f t="shared" si="265"/>
        <v>0.9</v>
      </c>
      <c r="AE51" s="47">
        <f t="shared" si="265"/>
        <v>0.9</v>
      </c>
      <c r="AF51" s="47">
        <f t="shared" si="265"/>
        <v>0.9</v>
      </c>
      <c r="AG51" s="47">
        <f t="shared" si="265"/>
        <v>0.9</v>
      </c>
      <c r="AH51" s="47">
        <f t="shared" si="265"/>
        <v>0.9</v>
      </c>
      <c r="AI51" s="47">
        <f t="shared" si="265"/>
        <v>0.9</v>
      </c>
      <c r="AJ51" s="47">
        <f t="shared" si="265"/>
        <v>0.9</v>
      </c>
      <c r="AK51" s="28"/>
      <c r="AL51" s="54">
        <f t="shared" ref="AL51:AO51" si="266">0.9*R51</f>
        <v>2.7</v>
      </c>
      <c r="AM51" s="54">
        <f t="shared" si="266"/>
        <v>2.7</v>
      </c>
      <c r="AN51" s="54">
        <f t="shared" si="266"/>
        <v>2.7</v>
      </c>
      <c r="AO51" s="54">
        <f t="shared" si="266"/>
        <v>2.7</v>
      </c>
      <c r="AP51" s="28"/>
      <c r="AQ51" s="54">
        <f t="shared" si="267"/>
        <v>10.8</v>
      </c>
      <c r="AS51" s="48">
        <f t="shared" ref="AS51:BD51" si="268">IFERROR((E51/Y51)-1,0)</f>
        <v>0.1111111111</v>
      </c>
      <c r="AT51" s="48">
        <f t="shared" si="268"/>
        <v>0.1111111111</v>
      </c>
      <c r="AU51" s="48">
        <f t="shared" si="268"/>
        <v>0.1111111111</v>
      </c>
      <c r="AV51" s="48">
        <f t="shared" si="268"/>
        <v>0.1111111111</v>
      </c>
      <c r="AW51" s="48">
        <f t="shared" si="268"/>
        <v>0.1111111111</v>
      </c>
      <c r="AX51" s="48">
        <f t="shared" si="268"/>
        <v>0.1111111111</v>
      </c>
      <c r="AY51" s="48">
        <f t="shared" si="268"/>
        <v>0.1111111111</v>
      </c>
      <c r="AZ51" s="48">
        <f t="shared" si="268"/>
        <v>0.1111111111</v>
      </c>
      <c r="BA51" s="48">
        <f t="shared" si="268"/>
        <v>0.1111111111</v>
      </c>
      <c r="BB51" s="48">
        <f t="shared" si="268"/>
        <v>0.1111111111</v>
      </c>
      <c r="BC51" s="48">
        <f t="shared" si="268"/>
        <v>0.1111111111</v>
      </c>
      <c r="BD51" s="48">
        <f t="shared" si="268"/>
        <v>0.1111111111</v>
      </c>
      <c r="BE51" s="30"/>
      <c r="BF51" s="55">
        <f t="shared" ref="BF51:BI51" si="269">IFERROR((R51/AL51)-1,0)</f>
        <v>0.1111111111</v>
      </c>
      <c r="BG51" s="55">
        <f t="shared" si="269"/>
        <v>0.1111111111</v>
      </c>
      <c r="BH51" s="55">
        <f t="shared" si="269"/>
        <v>0.1111111111</v>
      </c>
      <c r="BI51" s="55">
        <f t="shared" si="269"/>
        <v>0.1111111111</v>
      </c>
      <c r="BJ51" s="30"/>
      <c r="BK51" s="55">
        <f t="shared" si="270"/>
        <v>0.1111111111</v>
      </c>
      <c r="BM51" s="3" t="s">
        <v>11</v>
      </c>
    </row>
    <row r="52" hidden="1" outlineLevel="1">
      <c r="A52" s="49" t="s">
        <v>29</v>
      </c>
      <c r="B52" s="31"/>
      <c r="C52" s="52" t="s">
        <v>63</v>
      </c>
      <c r="D52" s="46"/>
      <c r="E52" s="47">
        <v>2.0</v>
      </c>
      <c r="F52" s="47">
        <v>2.0</v>
      </c>
      <c r="G52" s="47">
        <v>2.0</v>
      </c>
      <c r="H52" s="47">
        <v>2.0</v>
      </c>
      <c r="I52" s="47">
        <v>2.0</v>
      </c>
      <c r="J52" s="47">
        <v>2.0</v>
      </c>
      <c r="K52" s="47">
        <v>2.0</v>
      </c>
      <c r="L52" s="47">
        <v>2.0</v>
      </c>
      <c r="M52" s="47">
        <v>2.0</v>
      </c>
      <c r="N52" s="47">
        <v>2.0</v>
      </c>
      <c r="O52" s="47">
        <v>2.0</v>
      </c>
      <c r="P52" s="47">
        <v>2.0</v>
      </c>
      <c r="Q52" s="28"/>
      <c r="R52" s="54">
        <f t="shared" ref="R52:U52" si="271">SUMIFS($E52:$P52,$E$2:$P$2,R$3)</f>
        <v>6</v>
      </c>
      <c r="S52" s="54">
        <f t="shared" si="271"/>
        <v>6</v>
      </c>
      <c r="T52" s="54">
        <f t="shared" si="271"/>
        <v>6</v>
      </c>
      <c r="U52" s="54">
        <f t="shared" si="271"/>
        <v>6</v>
      </c>
      <c r="V52" s="28"/>
      <c r="W52" s="54">
        <f t="shared" si="264"/>
        <v>24</v>
      </c>
      <c r="Y52" s="47">
        <f t="shared" ref="Y52:AJ52" si="272">0.9*E52</f>
        <v>1.8</v>
      </c>
      <c r="Z52" s="47">
        <f t="shared" si="272"/>
        <v>1.8</v>
      </c>
      <c r="AA52" s="47">
        <f t="shared" si="272"/>
        <v>1.8</v>
      </c>
      <c r="AB52" s="47">
        <f t="shared" si="272"/>
        <v>1.8</v>
      </c>
      <c r="AC52" s="47">
        <f t="shared" si="272"/>
        <v>1.8</v>
      </c>
      <c r="AD52" s="47">
        <f t="shared" si="272"/>
        <v>1.8</v>
      </c>
      <c r="AE52" s="47">
        <f t="shared" si="272"/>
        <v>1.8</v>
      </c>
      <c r="AF52" s="47">
        <f t="shared" si="272"/>
        <v>1.8</v>
      </c>
      <c r="AG52" s="47">
        <f t="shared" si="272"/>
        <v>1.8</v>
      </c>
      <c r="AH52" s="47">
        <f t="shared" si="272"/>
        <v>1.8</v>
      </c>
      <c r="AI52" s="47">
        <f t="shared" si="272"/>
        <v>1.8</v>
      </c>
      <c r="AJ52" s="47">
        <f t="shared" si="272"/>
        <v>1.8</v>
      </c>
      <c r="AK52" s="28"/>
      <c r="AL52" s="54">
        <f t="shared" ref="AL52:AO52" si="273">0.9*R52</f>
        <v>5.4</v>
      </c>
      <c r="AM52" s="54">
        <f t="shared" si="273"/>
        <v>5.4</v>
      </c>
      <c r="AN52" s="54">
        <f t="shared" si="273"/>
        <v>5.4</v>
      </c>
      <c r="AO52" s="54">
        <f t="shared" si="273"/>
        <v>5.4</v>
      </c>
      <c r="AP52" s="28"/>
      <c r="AQ52" s="54">
        <f t="shared" si="267"/>
        <v>21.6</v>
      </c>
      <c r="AS52" s="48">
        <f t="shared" ref="AS52:BD52" si="274">IFERROR((E52/Y52)-1,0)</f>
        <v>0.1111111111</v>
      </c>
      <c r="AT52" s="48">
        <f t="shared" si="274"/>
        <v>0.1111111111</v>
      </c>
      <c r="AU52" s="48">
        <f t="shared" si="274"/>
        <v>0.1111111111</v>
      </c>
      <c r="AV52" s="48">
        <f t="shared" si="274"/>
        <v>0.1111111111</v>
      </c>
      <c r="AW52" s="48">
        <f t="shared" si="274"/>
        <v>0.1111111111</v>
      </c>
      <c r="AX52" s="48">
        <f t="shared" si="274"/>
        <v>0.1111111111</v>
      </c>
      <c r="AY52" s="48">
        <f t="shared" si="274"/>
        <v>0.1111111111</v>
      </c>
      <c r="AZ52" s="48">
        <f t="shared" si="274"/>
        <v>0.1111111111</v>
      </c>
      <c r="BA52" s="48">
        <f t="shared" si="274"/>
        <v>0.1111111111</v>
      </c>
      <c r="BB52" s="48">
        <f t="shared" si="274"/>
        <v>0.1111111111</v>
      </c>
      <c r="BC52" s="48">
        <f t="shared" si="274"/>
        <v>0.1111111111</v>
      </c>
      <c r="BD52" s="48">
        <f t="shared" si="274"/>
        <v>0.1111111111</v>
      </c>
      <c r="BE52" s="30"/>
      <c r="BF52" s="55">
        <f t="shared" ref="BF52:BI52" si="275">IFERROR((R52/AL52)-1,0)</f>
        <v>0.1111111111</v>
      </c>
      <c r="BG52" s="55">
        <f t="shared" si="275"/>
        <v>0.1111111111</v>
      </c>
      <c r="BH52" s="55">
        <f t="shared" si="275"/>
        <v>0.1111111111</v>
      </c>
      <c r="BI52" s="55">
        <f t="shared" si="275"/>
        <v>0.1111111111</v>
      </c>
      <c r="BJ52" s="30"/>
      <c r="BK52" s="55">
        <f t="shared" si="270"/>
        <v>0.1111111111</v>
      </c>
      <c r="BM52" s="3" t="s">
        <v>11</v>
      </c>
    </row>
    <row r="53" hidden="1" outlineLevel="1">
      <c r="A53" s="49" t="s">
        <v>29</v>
      </c>
      <c r="B53" s="31"/>
      <c r="C53" s="52" t="s">
        <v>64</v>
      </c>
      <c r="D53" s="46"/>
      <c r="E53" s="47">
        <v>3.0</v>
      </c>
      <c r="F53" s="47">
        <v>3.0</v>
      </c>
      <c r="G53" s="47">
        <v>3.0</v>
      </c>
      <c r="H53" s="47">
        <v>3.0</v>
      </c>
      <c r="I53" s="47">
        <v>3.0</v>
      </c>
      <c r="J53" s="47">
        <v>3.0</v>
      </c>
      <c r="K53" s="47">
        <v>3.0</v>
      </c>
      <c r="L53" s="47">
        <v>3.0</v>
      </c>
      <c r="M53" s="47">
        <v>3.0</v>
      </c>
      <c r="N53" s="47">
        <v>3.0</v>
      </c>
      <c r="O53" s="47">
        <v>3.0</v>
      </c>
      <c r="P53" s="47">
        <v>3.0</v>
      </c>
      <c r="Q53" s="28"/>
      <c r="R53" s="54">
        <f t="shared" ref="R53:U53" si="276">SUMIFS($E53:$P53,$E$2:$P$2,R$3)</f>
        <v>9</v>
      </c>
      <c r="S53" s="54">
        <f t="shared" si="276"/>
        <v>9</v>
      </c>
      <c r="T53" s="54">
        <f t="shared" si="276"/>
        <v>9</v>
      </c>
      <c r="U53" s="54">
        <f t="shared" si="276"/>
        <v>9</v>
      </c>
      <c r="V53" s="28"/>
      <c r="W53" s="54">
        <f t="shared" si="264"/>
        <v>36</v>
      </c>
      <c r="Y53" s="47">
        <f t="shared" ref="Y53:AJ53" si="277">0.9*E53</f>
        <v>2.7</v>
      </c>
      <c r="Z53" s="47">
        <f t="shared" si="277"/>
        <v>2.7</v>
      </c>
      <c r="AA53" s="47">
        <f t="shared" si="277"/>
        <v>2.7</v>
      </c>
      <c r="AB53" s="47">
        <f t="shared" si="277"/>
        <v>2.7</v>
      </c>
      <c r="AC53" s="47">
        <f t="shared" si="277"/>
        <v>2.7</v>
      </c>
      <c r="AD53" s="47">
        <f t="shared" si="277"/>
        <v>2.7</v>
      </c>
      <c r="AE53" s="47">
        <f t="shared" si="277"/>
        <v>2.7</v>
      </c>
      <c r="AF53" s="47">
        <f t="shared" si="277"/>
        <v>2.7</v>
      </c>
      <c r="AG53" s="47">
        <f t="shared" si="277"/>
        <v>2.7</v>
      </c>
      <c r="AH53" s="47">
        <f t="shared" si="277"/>
        <v>2.7</v>
      </c>
      <c r="AI53" s="47">
        <f t="shared" si="277"/>
        <v>2.7</v>
      </c>
      <c r="AJ53" s="47">
        <f t="shared" si="277"/>
        <v>2.7</v>
      </c>
      <c r="AK53" s="28"/>
      <c r="AL53" s="54">
        <f t="shared" ref="AL53:AO53" si="278">0.9*R53</f>
        <v>8.1</v>
      </c>
      <c r="AM53" s="54">
        <f t="shared" si="278"/>
        <v>8.1</v>
      </c>
      <c r="AN53" s="54">
        <f t="shared" si="278"/>
        <v>8.1</v>
      </c>
      <c r="AO53" s="54">
        <f t="shared" si="278"/>
        <v>8.1</v>
      </c>
      <c r="AP53" s="28"/>
      <c r="AQ53" s="54">
        <f t="shared" si="267"/>
        <v>32.4</v>
      </c>
      <c r="AS53" s="48">
        <f t="shared" ref="AS53:BD53" si="279">IFERROR((E53/Y53)-1,0)</f>
        <v>0.1111111111</v>
      </c>
      <c r="AT53" s="48">
        <f t="shared" si="279"/>
        <v>0.1111111111</v>
      </c>
      <c r="AU53" s="48">
        <f t="shared" si="279"/>
        <v>0.1111111111</v>
      </c>
      <c r="AV53" s="48">
        <f t="shared" si="279"/>
        <v>0.1111111111</v>
      </c>
      <c r="AW53" s="48">
        <f t="shared" si="279"/>
        <v>0.1111111111</v>
      </c>
      <c r="AX53" s="48">
        <f t="shared" si="279"/>
        <v>0.1111111111</v>
      </c>
      <c r="AY53" s="48">
        <f t="shared" si="279"/>
        <v>0.1111111111</v>
      </c>
      <c r="AZ53" s="48">
        <f t="shared" si="279"/>
        <v>0.1111111111</v>
      </c>
      <c r="BA53" s="48">
        <f t="shared" si="279"/>
        <v>0.1111111111</v>
      </c>
      <c r="BB53" s="48">
        <f t="shared" si="279"/>
        <v>0.1111111111</v>
      </c>
      <c r="BC53" s="48">
        <f t="shared" si="279"/>
        <v>0.1111111111</v>
      </c>
      <c r="BD53" s="48">
        <f t="shared" si="279"/>
        <v>0.1111111111</v>
      </c>
      <c r="BE53" s="30"/>
      <c r="BF53" s="55">
        <f t="shared" ref="BF53:BI53" si="280">IFERROR((R53/AL53)-1,0)</f>
        <v>0.1111111111</v>
      </c>
      <c r="BG53" s="55">
        <f t="shared" si="280"/>
        <v>0.1111111111</v>
      </c>
      <c r="BH53" s="55">
        <f t="shared" si="280"/>
        <v>0.1111111111</v>
      </c>
      <c r="BI53" s="55">
        <f t="shared" si="280"/>
        <v>0.1111111111</v>
      </c>
      <c r="BJ53" s="30"/>
      <c r="BK53" s="55">
        <f t="shared" si="270"/>
        <v>0.1111111111</v>
      </c>
      <c r="BM53" s="3" t="s">
        <v>11</v>
      </c>
    </row>
    <row r="54" hidden="1" outlineLevel="1">
      <c r="A54" s="49" t="s">
        <v>29</v>
      </c>
      <c r="B54" s="31"/>
      <c r="C54" s="52" t="s">
        <v>65</v>
      </c>
      <c r="D54" s="46"/>
      <c r="E54" s="47">
        <v>1.0</v>
      </c>
      <c r="F54" s="47">
        <v>1.0</v>
      </c>
      <c r="G54" s="47">
        <v>1.0</v>
      </c>
      <c r="H54" s="47">
        <v>1.0</v>
      </c>
      <c r="I54" s="47">
        <v>1.0</v>
      </c>
      <c r="J54" s="47">
        <v>1.0</v>
      </c>
      <c r="K54" s="47">
        <v>1.0</v>
      </c>
      <c r="L54" s="47">
        <v>1.0</v>
      </c>
      <c r="M54" s="47">
        <v>1.0</v>
      </c>
      <c r="N54" s="47">
        <v>1.0</v>
      </c>
      <c r="O54" s="47">
        <v>1.0</v>
      </c>
      <c r="P54" s="47">
        <v>1.0</v>
      </c>
      <c r="Q54" s="28"/>
      <c r="R54" s="54">
        <f t="shared" ref="R54:U54" si="281">SUMIFS($E54:$P54,$E$2:$P$2,R$3)</f>
        <v>3</v>
      </c>
      <c r="S54" s="54">
        <f t="shared" si="281"/>
        <v>3</v>
      </c>
      <c r="T54" s="54">
        <f t="shared" si="281"/>
        <v>3</v>
      </c>
      <c r="U54" s="54">
        <f t="shared" si="281"/>
        <v>3</v>
      </c>
      <c r="V54" s="28"/>
      <c r="W54" s="54">
        <f t="shared" si="264"/>
        <v>12</v>
      </c>
      <c r="Y54" s="47">
        <f t="shared" ref="Y54:AJ54" si="282">0.9*E54</f>
        <v>0.9</v>
      </c>
      <c r="Z54" s="47">
        <f t="shared" si="282"/>
        <v>0.9</v>
      </c>
      <c r="AA54" s="47">
        <f t="shared" si="282"/>
        <v>0.9</v>
      </c>
      <c r="AB54" s="47">
        <f t="shared" si="282"/>
        <v>0.9</v>
      </c>
      <c r="AC54" s="47">
        <f t="shared" si="282"/>
        <v>0.9</v>
      </c>
      <c r="AD54" s="47">
        <f t="shared" si="282"/>
        <v>0.9</v>
      </c>
      <c r="AE54" s="47">
        <f t="shared" si="282"/>
        <v>0.9</v>
      </c>
      <c r="AF54" s="47">
        <f t="shared" si="282"/>
        <v>0.9</v>
      </c>
      <c r="AG54" s="47">
        <f t="shared" si="282"/>
        <v>0.9</v>
      </c>
      <c r="AH54" s="47">
        <f t="shared" si="282"/>
        <v>0.9</v>
      </c>
      <c r="AI54" s="47">
        <f t="shared" si="282"/>
        <v>0.9</v>
      </c>
      <c r="AJ54" s="47">
        <f t="shared" si="282"/>
        <v>0.9</v>
      </c>
      <c r="AK54" s="28"/>
      <c r="AL54" s="54">
        <f t="shared" ref="AL54:AO54" si="283">0.9*R54</f>
        <v>2.7</v>
      </c>
      <c r="AM54" s="54">
        <f t="shared" si="283"/>
        <v>2.7</v>
      </c>
      <c r="AN54" s="54">
        <f t="shared" si="283"/>
        <v>2.7</v>
      </c>
      <c r="AO54" s="54">
        <f t="shared" si="283"/>
        <v>2.7</v>
      </c>
      <c r="AP54" s="28"/>
      <c r="AQ54" s="54">
        <f t="shared" si="267"/>
        <v>10.8</v>
      </c>
      <c r="AS54" s="48">
        <f t="shared" ref="AS54:BD54" si="284">IFERROR((E54/Y54)-1,0)</f>
        <v>0.1111111111</v>
      </c>
      <c r="AT54" s="48">
        <f t="shared" si="284"/>
        <v>0.1111111111</v>
      </c>
      <c r="AU54" s="48">
        <f t="shared" si="284"/>
        <v>0.1111111111</v>
      </c>
      <c r="AV54" s="48">
        <f t="shared" si="284"/>
        <v>0.1111111111</v>
      </c>
      <c r="AW54" s="48">
        <f t="shared" si="284"/>
        <v>0.1111111111</v>
      </c>
      <c r="AX54" s="48">
        <f t="shared" si="284"/>
        <v>0.1111111111</v>
      </c>
      <c r="AY54" s="48">
        <f t="shared" si="284"/>
        <v>0.1111111111</v>
      </c>
      <c r="AZ54" s="48">
        <f t="shared" si="284"/>
        <v>0.1111111111</v>
      </c>
      <c r="BA54" s="48">
        <f t="shared" si="284"/>
        <v>0.1111111111</v>
      </c>
      <c r="BB54" s="48">
        <f t="shared" si="284"/>
        <v>0.1111111111</v>
      </c>
      <c r="BC54" s="48">
        <f t="shared" si="284"/>
        <v>0.1111111111</v>
      </c>
      <c r="BD54" s="48">
        <f t="shared" si="284"/>
        <v>0.1111111111</v>
      </c>
      <c r="BE54" s="30"/>
      <c r="BF54" s="55">
        <f t="shared" ref="BF54:BI54" si="285">IFERROR((R54/AL54)-1,0)</f>
        <v>0.1111111111</v>
      </c>
      <c r="BG54" s="55">
        <f t="shared" si="285"/>
        <v>0.1111111111</v>
      </c>
      <c r="BH54" s="55">
        <f t="shared" si="285"/>
        <v>0.1111111111</v>
      </c>
      <c r="BI54" s="55">
        <f t="shared" si="285"/>
        <v>0.1111111111</v>
      </c>
      <c r="BJ54" s="30"/>
      <c r="BK54" s="55">
        <f t="shared" si="270"/>
        <v>0.1111111111</v>
      </c>
      <c r="BM54" s="3" t="s">
        <v>11</v>
      </c>
    </row>
    <row r="55" hidden="1" outlineLevel="1">
      <c r="A55" s="49" t="s">
        <v>29</v>
      </c>
      <c r="B55" s="31"/>
      <c r="C55" s="52" t="s">
        <v>66</v>
      </c>
      <c r="D55" s="46"/>
      <c r="E55" s="47">
        <v>2.0</v>
      </c>
      <c r="F55" s="47">
        <v>2.0</v>
      </c>
      <c r="G55" s="47">
        <v>2.0</v>
      </c>
      <c r="H55" s="47">
        <v>2.0</v>
      </c>
      <c r="I55" s="47">
        <v>2.0</v>
      </c>
      <c r="J55" s="47">
        <v>2.0</v>
      </c>
      <c r="K55" s="47">
        <v>2.0</v>
      </c>
      <c r="L55" s="47">
        <v>2.0</v>
      </c>
      <c r="M55" s="47">
        <v>2.0</v>
      </c>
      <c r="N55" s="47">
        <v>2.0</v>
      </c>
      <c r="O55" s="47">
        <v>2.0</v>
      </c>
      <c r="P55" s="47">
        <v>2.0</v>
      </c>
      <c r="Q55" s="28"/>
      <c r="R55" s="54">
        <f t="shared" ref="R55:U55" si="286">SUMIFS($E55:$P55,$E$2:$P$2,R$3)</f>
        <v>6</v>
      </c>
      <c r="S55" s="54">
        <f t="shared" si="286"/>
        <v>6</v>
      </c>
      <c r="T55" s="54">
        <f t="shared" si="286"/>
        <v>6</v>
      </c>
      <c r="U55" s="54">
        <f t="shared" si="286"/>
        <v>6</v>
      </c>
      <c r="V55" s="28"/>
      <c r="W55" s="54">
        <f t="shared" si="264"/>
        <v>24</v>
      </c>
      <c r="Y55" s="47">
        <f t="shared" ref="Y55:AJ55" si="287">0.9*E55</f>
        <v>1.8</v>
      </c>
      <c r="Z55" s="47">
        <f t="shared" si="287"/>
        <v>1.8</v>
      </c>
      <c r="AA55" s="47">
        <f t="shared" si="287"/>
        <v>1.8</v>
      </c>
      <c r="AB55" s="47">
        <f t="shared" si="287"/>
        <v>1.8</v>
      </c>
      <c r="AC55" s="47">
        <f t="shared" si="287"/>
        <v>1.8</v>
      </c>
      <c r="AD55" s="47">
        <f t="shared" si="287"/>
        <v>1.8</v>
      </c>
      <c r="AE55" s="47">
        <f t="shared" si="287"/>
        <v>1.8</v>
      </c>
      <c r="AF55" s="47">
        <f t="shared" si="287"/>
        <v>1.8</v>
      </c>
      <c r="AG55" s="47">
        <f t="shared" si="287"/>
        <v>1.8</v>
      </c>
      <c r="AH55" s="47">
        <f t="shared" si="287"/>
        <v>1.8</v>
      </c>
      <c r="AI55" s="47">
        <f t="shared" si="287"/>
        <v>1.8</v>
      </c>
      <c r="AJ55" s="47">
        <f t="shared" si="287"/>
        <v>1.8</v>
      </c>
      <c r="AK55" s="28"/>
      <c r="AL55" s="54">
        <f t="shared" ref="AL55:AO55" si="288">0.9*R55</f>
        <v>5.4</v>
      </c>
      <c r="AM55" s="54">
        <f t="shared" si="288"/>
        <v>5.4</v>
      </c>
      <c r="AN55" s="54">
        <f t="shared" si="288"/>
        <v>5.4</v>
      </c>
      <c r="AO55" s="54">
        <f t="shared" si="288"/>
        <v>5.4</v>
      </c>
      <c r="AP55" s="28"/>
      <c r="AQ55" s="54">
        <f t="shared" si="267"/>
        <v>21.6</v>
      </c>
      <c r="AS55" s="48">
        <f t="shared" ref="AS55:BD55" si="289">IFERROR((E55/Y55)-1,0)</f>
        <v>0.1111111111</v>
      </c>
      <c r="AT55" s="48">
        <f t="shared" si="289"/>
        <v>0.1111111111</v>
      </c>
      <c r="AU55" s="48">
        <f t="shared" si="289"/>
        <v>0.1111111111</v>
      </c>
      <c r="AV55" s="48">
        <f t="shared" si="289"/>
        <v>0.1111111111</v>
      </c>
      <c r="AW55" s="48">
        <f t="shared" si="289"/>
        <v>0.1111111111</v>
      </c>
      <c r="AX55" s="48">
        <f t="shared" si="289"/>
        <v>0.1111111111</v>
      </c>
      <c r="AY55" s="48">
        <f t="shared" si="289"/>
        <v>0.1111111111</v>
      </c>
      <c r="AZ55" s="48">
        <f t="shared" si="289"/>
        <v>0.1111111111</v>
      </c>
      <c r="BA55" s="48">
        <f t="shared" si="289"/>
        <v>0.1111111111</v>
      </c>
      <c r="BB55" s="48">
        <f t="shared" si="289"/>
        <v>0.1111111111</v>
      </c>
      <c r="BC55" s="48">
        <f t="shared" si="289"/>
        <v>0.1111111111</v>
      </c>
      <c r="BD55" s="48">
        <f t="shared" si="289"/>
        <v>0.1111111111</v>
      </c>
      <c r="BE55" s="30"/>
      <c r="BF55" s="55">
        <f t="shared" ref="BF55:BI55" si="290">IFERROR((R55/AL55)-1,0)</f>
        <v>0.1111111111</v>
      </c>
      <c r="BG55" s="55">
        <f t="shared" si="290"/>
        <v>0.1111111111</v>
      </c>
      <c r="BH55" s="55">
        <f t="shared" si="290"/>
        <v>0.1111111111</v>
      </c>
      <c r="BI55" s="55">
        <f t="shared" si="290"/>
        <v>0.1111111111</v>
      </c>
      <c r="BJ55" s="30"/>
      <c r="BK55" s="55">
        <f t="shared" si="270"/>
        <v>0.1111111111</v>
      </c>
      <c r="BM55" s="3" t="s">
        <v>11</v>
      </c>
    </row>
    <row r="56" hidden="1" outlineLevel="1">
      <c r="A56" s="49" t="s">
        <v>29</v>
      </c>
      <c r="B56" s="31"/>
      <c r="C56" s="52" t="s">
        <v>67</v>
      </c>
      <c r="D56" s="46"/>
      <c r="E56" s="47">
        <v>3.0</v>
      </c>
      <c r="F56" s="47">
        <v>3.0</v>
      </c>
      <c r="G56" s="47">
        <v>3.0</v>
      </c>
      <c r="H56" s="47">
        <v>3.0</v>
      </c>
      <c r="I56" s="47">
        <v>3.0</v>
      </c>
      <c r="J56" s="47">
        <v>3.0</v>
      </c>
      <c r="K56" s="47">
        <v>3.0</v>
      </c>
      <c r="L56" s="47">
        <v>3.0</v>
      </c>
      <c r="M56" s="47">
        <v>3.0</v>
      </c>
      <c r="N56" s="47">
        <v>3.0</v>
      </c>
      <c r="O56" s="47">
        <v>3.0</v>
      </c>
      <c r="P56" s="47">
        <v>3.0</v>
      </c>
      <c r="Q56" s="28"/>
      <c r="R56" s="54">
        <f t="shared" ref="R56:U56" si="291">SUMIFS($E56:$P56,$E$2:$P$2,R$3)</f>
        <v>9</v>
      </c>
      <c r="S56" s="54">
        <f t="shared" si="291"/>
        <v>9</v>
      </c>
      <c r="T56" s="54">
        <f t="shared" si="291"/>
        <v>9</v>
      </c>
      <c r="U56" s="54">
        <f t="shared" si="291"/>
        <v>9</v>
      </c>
      <c r="V56" s="28"/>
      <c r="W56" s="54">
        <f t="shared" si="264"/>
        <v>36</v>
      </c>
      <c r="Y56" s="47">
        <f t="shared" ref="Y56:AJ56" si="292">0.9*E56</f>
        <v>2.7</v>
      </c>
      <c r="Z56" s="47">
        <f t="shared" si="292"/>
        <v>2.7</v>
      </c>
      <c r="AA56" s="47">
        <f t="shared" si="292"/>
        <v>2.7</v>
      </c>
      <c r="AB56" s="47">
        <f t="shared" si="292"/>
        <v>2.7</v>
      </c>
      <c r="AC56" s="47">
        <f t="shared" si="292"/>
        <v>2.7</v>
      </c>
      <c r="AD56" s="47">
        <f t="shared" si="292"/>
        <v>2.7</v>
      </c>
      <c r="AE56" s="47">
        <f t="shared" si="292"/>
        <v>2.7</v>
      </c>
      <c r="AF56" s="47">
        <f t="shared" si="292"/>
        <v>2.7</v>
      </c>
      <c r="AG56" s="47">
        <f t="shared" si="292"/>
        <v>2.7</v>
      </c>
      <c r="AH56" s="47">
        <f t="shared" si="292"/>
        <v>2.7</v>
      </c>
      <c r="AI56" s="47">
        <f t="shared" si="292"/>
        <v>2.7</v>
      </c>
      <c r="AJ56" s="47">
        <f t="shared" si="292"/>
        <v>2.7</v>
      </c>
      <c r="AK56" s="28"/>
      <c r="AL56" s="54">
        <f t="shared" ref="AL56:AO56" si="293">0.9*R56</f>
        <v>8.1</v>
      </c>
      <c r="AM56" s="54">
        <f t="shared" si="293"/>
        <v>8.1</v>
      </c>
      <c r="AN56" s="54">
        <f t="shared" si="293"/>
        <v>8.1</v>
      </c>
      <c r="AO56" s="54">
        <f t="shared" si="293"/>
        <v>8.1</v>
      </c>
      <c r="AP56" s="28"/>
      <c r="AQ56" s="54">
        <f t="shared" si="267"/>
        <v>32.4</v>
      </c>
      <c r="AS56" s="48">
        <f t="shared" ref="AS56:BD56" si="294">IFERROR((E56/Y56)-1,0)</f>
        <v>0.1111111111</v>
      </c>
      <c r="AT56" s="48">
        <f t="shared" si="294"/>
        <v>0.1111111111</v>
      </c>
      <c r="AU56" s="48">
        <f t="shared" si="294"/>
        <v>0.1111111111</v>
      </c>
      <c r="AV56" s="48">
        <f t="shared" si="294"/>
        <v>0.1111111111</v>
      </c>
      <c r="AW56" s="48">
        <f t="shared" si="294"/>
        <v>0.1111111111</v>
      </c>
      <c r="AX56" s="48">
        <f t="shared" si="294"/>
        <v>0.1111111111</v>
      </c>
      <c r="AY56" s="48">
        <f t="shared" si="294"/>
        <v>0.1111111111</v>
      </c>
      <c r="AZ56" s="48">
        <f t="shared" si="294"/>
        <v>0.1111111111</v>
      </c>
      <c r="BA56" s="48">
        <f t="shared" si="294"/>
        <v>0.1111111111</v>
      </c>
      <c r="BB56" s="48">
        <f t="shared" si="294"/>
        <v>0.1111111111</v>
      </c>
      <c r="BC56" s="48">
        <f t="shared" si="294"/>
        <v>0.1111111111</v>
      </c>
      <c r="BD56" s="48">
        <f t="shared" si="294"/>
        <v>0.1111111111</v>
      </c>
      <c r="BE56" s="30"/>
      <c r="BF56" s="55">
        <f t="shared" ref="BF56:BI56" si="295">IFERROR((R56/AL56)-1,0)</f>
        <v>0.1111111111</v>
      </c>
      <c r="BG56" s="55">
        <f t="shared" si="295"/>
        <v>0.1111111111</v>
      </c>
      <c r="BH56" s="55">
        <f t="shared" si="295"/>
        <v>0.1111111111</v>
      </c>
      <c r="BI56" s="55">
        <f t="shared" si="295"/>
        <v>0.1111111111</v>
      </c>
      <c r="BJ56" s="30"/>
      <c r="BK56" s="55">
        <f t="shared" si="270"/>
        <v>0.1111111111</v>
      </c>
      <c r="BM56" s="3" t="s">
        <v>11</v>
      </c>
    </row>
    <row r="57" hidden="1" outlineLevel="1">
      <c r="A57" s="49" t="s">
        <v>29</v>
      </c>
      <c r="B57" s="31"/>
      <c r="C57" s="52" t="s">
        <v>68</v>
      </c>
      <c r="D57" s="46"/>
      <c r="E57" s="47">
        <v>4.0</v>
      </c>
      <c r="F57" s="47">
        <v>4.0</v>
      </c>
      <c r="G57" s="47">
        <v>4.0</v>
      </c>
      <c r="H57" s="47">
        <v>4.0</v>
      </c>
      <c r="I57" s="47">
        <v>4.0</v>
      </c>
      <c r="J57" s="47">
        <v>4.0</v>
      </c>
      <c r="K57" s="47">
        <v>4.0</v>
      </c>
      <c r="L57" s="47">
        <v>4.0</v>
      </c>
      <c r="M57" s="47">
        <v>4.0</v>
      </c>
      <c r="N57" s="47">
        <v>4.0</v>
      </c>
      <c r="O57" s="47">
        <v>4.0</v>
      </c>
      <c r="P57" s="47">
        <v>4.0</v>
      </c>
      <c r="Q57" s="28"/>
      <c r="R57" s="54">
        <f t="shared" ref="R57:U57" si="296">SUMIFS($E57:$P57,$E$2:$P$2,R$3)</f>
        <v>12</v>
      </c>
      <c r="S57" s="54">
        <f t="shared" si="296"/>
        <v>12</v>
      </c>
      <c r="T57" s="54">
        <f t="shared" si="296"/>
        <v>12</v>
      </c>
      <c r="U57" s="54">
        <f t="shared" si="296"/>
        <v>12</v>
      </c>
      <c r="V57" s="28"/>
      <c r="W57" s="54">
        <f t="shared" si="264"/>
        <v>48</v>
      </c>
      <c r="Y57" s="47">
        <f t="shared" ref="Y57:AJ57" si="297">0.9*E57</f>
        <v>3.6</v>
      </c>
      <c r="Z57" s="47">
        <f t="shared" si="297"/>
        <v>3.6</v>
      </c>
      <c r="AA57" s="47">
        <f t="shared" si="297"/>
        <v>3.6</v>
      </c>
      <c r="AB57" s="47">
        <f t="shared" si="297"/>
        <v>3.6</v>
      </c>
      <c r="AC57" s="47">
        <f t="shared" si="297"/>
        <v>3.6</v>
      </c>
      <c r="AD57" s="47">
        <f t="shared" si="297"/>
        <v>3.6</v>
      </c>
      <c r="AE57" s="47">
        <f t="shared" si="297"/>
        <v>3.6</v>
      </c>
      <c r="AF57" s="47">
        <f t="shared" si="297"/>
        <v>3.6</v>
      </c>
      <c r="AG57" s="47">
        <f t="shared" si="297"/>
        <v>3.6</v>
      </c>
      <c r="AH57" s="47">
        <f t="shared" si="297"/>
        <v>3.6</v>
      </c>
      <c r="AI57" s="47">
        <f t="shared" si="297"/>
        <v>3.6</v>
      </c>
      <c r="AJ57" s="47">
        <f t="shared" si="297"/>
        <v>3.6</v>
      </c>
      <c r="AK57" s="28"/>
      <c r="AL57" s="54">
        <f t="shared" ref="AL57:AO57" si="298">0.9*R57</f>
        <v>10.8</v>
      </c>
      <c r="AM57" s="54">
        <f t="shared" si="298"/>
        <v>10.8</v>
      </c>
      <c r="AN57" s="54">
        <f t="shared" si="298"/>
        <v>10.8</v>
      </c>
      <c r="AO57" s="54">
        <f t="shared" si="298"/>
        <v>10.8</v>
      </c>
      <c r="AP57" s="28"/>
      <c r="AQ57" s="54">
        <f t="shared" si="267"/>
        <v>43.2</v>
      </c>
      <c r="AS57" s="48">
        <f t="shared" ref="AS57:BD57" si="299">IFERROR((E57/Y57)-1,0)</f>
        <v>0.1111111111</v>
      </c>
      <c r="AT57" s="48">
        <f t="shared" si="299"/>
        <v>0.1111111111</v>
      </c>
      <c r="AU57" s="48">
        <f t="shared" si="299"/>
        <v>0.1111111111</v>
      </c>
      <c r="AV57" s="48">
        <f t="shared" si="299"/>
        <v>0.1111111111</v>
      </c>
      <c r="AW57" s="48">
        <f t="shared" si="299"/>
        <v>0.1111111111</v>
      </c>
      <c r="AX57" s="48">
        <f t="shared" si="299"/>
        <v>0.1111111111</v>
      </c>
      <c r="AY57" s="48">
        <f t="shared" si="299"/>
        <v>0.1111111111</v>
      </c>
      <c r="AZ57" s="48">
        <f t="shared" si="299"/>
        <v>0.1111111111</v>
      </c>
      <c r="BA57" s="48">
        <f t="shared" si="299"/>
        <v>0.1111111111</v>
      </c>
      <c r="BB57" s="48">
        <f t="shared" si="299"/>
        <v>0.1111111111</v>
      </c>
      <c r="BC57" s="48">
        <f t="shared" si="299"/>
        <v>0.1111111111</v>
      </c>
      <c r="BD57" s="48">
        <f t="shared" si="299"/>
        <v>0.1111111111</v>
      </c>
      <c r="BE57" s="30"/>
      <c r="BF57" s="55">
        <f t="shared" ref="BF57:BI57" si="300">IFERROR((R57/AL57)-1,0)</f>
        <v>0.1111111111</v>
      </c>
      <c r="BG57" s="55">
        <f t="shared" si="300"/>
        <v>0.1111111111</v>
      </c>
      <c r="BH57" s="55">
        <f t="shared" si="300"/>
        <v>0.1111111111</v>
      </c>
      <c r="BI57" s="55">
        <f t="shared" si="300"/>
        <v>0.1111111111</v>
      </c>
      <c r="BJ57" s="30"/>
      <c r="BK57" s="55">
        <f t="shared" si="270"/>
        <v>0.1111111111</v>
      </c>
      <c r="BM57" s="3" t="s">
        <v>11</v>
      </c>
    </row>
    <row r="58" hidden="1" outlineLevel="1">
      <c r="A58" s="49" t="s">
        <v>29</v>
      </c>
      <c r="B58" s="31"/>
      <c r="C58" s="52" t="s">
        <v>69</v>
      </c>
      <c r="D58" s="46"/>
      <c r="E58" s="47">
        <v>1.0</v>
      </c>
      <c r="F58" s="47">
        <v>1.0</v>
      </c>
      <c r="G58" s="47">
        <v>1.0</v>
      </c>
      <c r="H58" s="47">
        <v>1.0</v>
      </c>
      <c r="I58" s="47">
        <v>1.0</v>
      </c>
      <c r="J58" s="47">
        <v>1.0</v>
      </c>
      <c r="K58" s="47">
        <v>1.0</v>
      </c>
      <c r="L58" s="47">
        <v>1.0</v>
      </c>
      <c r="M58" s="47">
        <v>1.0</v>
      </c>
      <c r="N58" s="47">
        <v>1.0</v>
      </c>
      <c r="O58" s="47">
        <v>1.0</v>
      </c>
      <c r="P58" s="47">
        <v>1.0</v>
      </c>
      <c r="Q58" s="28"/>
      <c r="R58" s="54">
        <f t="shared" ref="R58:U58" si="301">SUMIFS($E58:$P58,$E$2:$P$2,R$3)</f>
        <v>3</v>
      </c>
      <c r="S58" s="54">
        <f t="shared" si="301"/>
        <v>3</v>
      </c>
      <c r="T58" s="54">
        <f t="shared" si="301"/>
        <v>3</v>
      </c>
      <c r="U58" s="54">
        <f t="shared" si="301"/>
        <v>3</v>
      </c>
      <c r="V58" s="28"/>
      <c r="W58" s="54">
        <f t="shared" si="264"/>
        <v>12</v>
      </c>
      <c r="Y58" s="47">
        <f t="shared" ref="Y58:AJ58" si="302">0.9*E58</f>
        <v>0.9</v>
      </c>
      <c r="Z58" s="47">
        <f t="shared" si="302"/>
        <v>0.9</v>
      </c>
      <c r="AA58" s="47">
        <f t="shared" si="302"/>
        <v>0.9</v>
      </c>
      <c r="AB58" s="47">
        <f t="shared" si="302"/>
        <v>0.9</v>
      </c>
      <c r="AC58" s="47">
        <f t="shared" si="302"/>
        <v>0.9</v>
      </c>
      <c r="AD58" s="47">
        <f t="shared" si="302"/>
        <v>0.9</v>
      </c>
      <c r="AE58" s="47">
        <f t="shared" si="302"/>
        <v>0.9</v>
      </c>
      <c r="AF58" s="47">
        <f t="shared" si="302"/>
        <v>0.9</v>
      </c>
      <c r="AG58" s="47">
        <f t="shared" si="302"/>
        <v>0.9</v>
      </c>
      <c r="AH58" s="47">
        <f t="shared" si="302"/>
        <v>0.9</v>
      </c>
      <c r="AI58" s="47">
        <f t="shared" si="302"/>
        <v>0.9</v>
      </c>
      <c r="AJ58" s="47">
        <f t="shared" si="302"/>
        <v>0.9</v>
      </c>
      <c r="AK58" s="28"/>
      <c r="AL58" s="54">
        <f t="shared" ref="AL58:AO58" si="303">0.9*R58</f>
        <v>2.7</v>
      </c>
      <c r="AM58" s="54">
        <f t="shared" si="303"/>
        <v>2.7</v>
      </c>
      <c r="AN58" s="54">
        <f t="shared" si="303"/>
        <v>2.7</v>
      </c>
      <c r="AO58" s="54">
        <f t="shared" si="303"/>
        <v>2.7</v>
      </c>
      <c r="AP58" s="28"/>
      <c r="AQ58" s="54">
        <f t="shared" si="267"/>
        <v>10.8</v>
      </c>
      <c r="AS58" s="48">
        <f t="shared" ref="AS58:BD58" si="304">IFERROR((E58/Y58)-1,0)</f>
        <v>0.1111111111</v>
      </c>
      <c r="AT58" s="48">
        <f t="shared" si="304"/>
        <v>0.1111111111</v>
      </c>
      <c r="AU58" s="48">
        <f t="shared" si="304"/>
        <v>0.1111111111</v>
      </c>
      <c r="AV58" s="48">
        <f t="shared" si="304"/>
        <v>0.1111111111</v>
      </c>
      <c r="AW58" s="48">
        <f t="shared" si="304"/>
        <v>0.1111111111</v>
      </c>
      <c r="AX58" s="48">
        <f t="shared" si="304"/>
        <v>0.1111111111</v>
      </c>
      <c r="AY58" s="48">
        <f t="shared" si="304"/>
        <v>0.1111111111</v>
      </c>
      <c r="AZ58" s="48">
        <f t="shared" si="304"/>
        <v>0.1111111111</v>
      </c>
      <c r="BA58" s="48">
        <f t="shared" si="304"/>
        <v>0.1111111111</v>
      </c>
      <c r="BB58" s="48">
        <f t="shared" si="304"/>
        <v>0.1111111111</v>
      </c>
      <c r="BC58" s="48">
        <f t="shared" si="304"/>
        <v>0.1111111111</v>
      </c>
      <c r="BD58" s="48">
        <f t="shared" si="304"/>
        <v>0.1111111111</v>
      </c>
      <c r="BE58" s="30"/>
      <c r="BF58" s="55">
        <f t="shared" ref="BF58:BI58" si="305">IFERROR((R58/AL58)-1,0)</f>
        <v>0.1111111111</v>
      </c>
      <c r="BG58" s="55">
        <f t="shared" si="305"/>
        <v>0.1111111111</v>
      </c>
      <c r="BH58" s="55">
        <f t="shared" si="305"/>
        <v>0.1111111111</v>
      </c>
      <c r="BI58" s="55">
        <f t="shared" si="305"/>
        <v>0.1111111111</v>
      </c>
      <c r="BJ58" s="30"/>
      <c r="BK58" s="55">
        <f t="shared" si="270"/>
        <v>0.1111111111</v>
      </c>
      <c r="BM58" s="3" t="s">
        <v>11</v>
      </c>
    </row>
    <row r="59" hidden="1" outlineLevel="1">
      <c r="A59" s="49" t="s">
        <v>29</v>
      </c>
      <c r="B59" s="31"/>
      <c r="C59" s="52" t="s">
        <v>70</v>
      </c>
      <c r="D59" s="46"/>
      <c r="E59" s="47">
        <v>2.0</v>
      </c>
      <c r="F59" s="47">
        <v>2.0</v>
      </c>
      <c r="G59" s="47">
        <v>2.0</v>
      </c>
      <c r="H59" s="47">
        <v>2.0</v>
      </c>
      <c r="I59" s="47">
        <v>2.0</v>
      </c>
      <c r="J59" s="47">
        <v>2.0</v>
      </c>
      <c r="K59" s="47">
        <v>2.0</v>
      </c>
      <c r="L59" s="47">
        <v>2.0</v>
      </c>
      <c r="M59" s="47">
        <v>2.0</v>
      </c>
      <c r="N59" s="47">
        <v>2.0</v>
      </c>
      <c r="O59" s="47">
        <v>2.0</v>
      </c>
      <c r="P59" s="47">
        <v>2.0</v>
      </c>
      <c r="Q59" s="28"/>
      <c r="R59" s="54">
        <f t="shared" ref="R59:U59" si="306">SUMIFS($E59:$P59,$E$2:$P$2,R$3)</f>
        <v>6</v>
      </c>
      <c r="S59" s="54">
        <f t="shared" si="306"/>
        <v>6</v>
      </c>
      <c r="T59" s="54">
        <f t="shared" si="306"/>
        <v>6</v>
      </c>
      <c r="U59" s="54">
        <f t="shared" si="306"/>
        <v>6</v>
      </c>
      <c r="V59" s="28"/>
      <c r="W59" s="54">
        <f t="shared" si="264"/>
        <v>24</v>
      </c>
      <c r="Y59" s="47">
        <f t="shared" ref="Y59:AJ59" si="307">0.9*E59</f>
        <v>1.8</v>
      </c>
      <c r="Z59" s="47">
        <f t="shared" si="307"/>
        <v>1.8</v>
      </c>
      <c r="AA59" s="47">
        <f t="shared" si="307"/>
        <v>1.8</v>
      </c>
      <c r="AB59" s="47">
        <f t="shared" si="307"/>
        <v>1.8</v>
      </c>
      <c r="AC59" s="47">
        <f t="shared" si="307"/>
        <v>1.8</v>
      </c>
      <c r="AD59" s="47">
        <f t="shared" si="307"/>
        <v>1.8</v>
      </c>
      <c r="AE59" s="47">
        <f t="shared" si="307"/>
        <v>1.8</v>
      </c>
      <c r="AF59" s="47">
        <f t="shared" si="307"/>
        <v>1.8</v>
      </c>
      <c r="AG59" s="47">
        <f t="shared" si="307"/>
        <v>1.8</v>
      </c>
      <c r="AH59" s="47">
        <f t="shared" si="307"/>
        <v>1.8</v>
      </c>
      <c r="AI59" s="47">
        <f t="shared" si="307"/>
        <v>1.8</v>
      </c>
      <c r="AJ59" s="47">
        <f t="shared" si="307"/>
        <v>1.8</v>
      </c>
      <c r="AK59" s="28"/>
      <c r="AL59" s="54">
        <f t="shared" ref="AL59:AO59" si="308">0.9*R59</f>
        <v>5.4</v>
      </c>
      <c r="AM59" s="54">
        <f t="shared" si="308"/>
        <v>5.4</v>
      </c>
      <c r="AN59" s="54">
        <f t="shared" si="308"/>
        <v>5.4</v>
      </c>
      <c r="AO59" s="54">
        <f t="shared" si="308"/>
        <v>5.4</v>
      </c>
      <c r="AP59" s="28"/>
      <c r="AQ59" s="54">
        <f t="shared" si="267"/>
        <v>21.6</v>
      </c>
      <c r="AS59" s="48">
        <f t="shared" ref="AS59:BD59" si="309">IFERROR((E59/Y59)-1,0)</f>
        <v>0.1111111111</v>
      </c>
      <c r="AT59" s="48">
        <f t="shared" si="309"/>
        <v>0.1111111111</v>
      </c>
      <c r="AU59" s="48">
        <f t="shared" si="309"/>
        <v>0.1111111111</v>
      </c>
      <c r="AV59" s="48">
        <f t="shared" si="309"/>
        <v>0.1111111111</v>
      </c>
      <c r="AW59" s="48">
        <f t="shared" si="309"/>
        <v>0.1111111111</v>
      </c>
      <c r="AX59" s="48">
        <f t="shared" si="309"/>
        <v>0.1111111111</v>
      </c>
      <c r="AY59" s="48">
        <f t="shared" si="309"/>
        <v>0.1111111111</v>
      </c>
      <c r="AZ59" s="48">
        <f t="shared" si="309"/>
        <v>0.1111111111</v>
      </c>
      <c r="BA59" s="48">
        <f t="shared" si="309"/>
        <v>0.1111111111</v>
      </c>
      <c r="BB59" s="48">
        <f t="shared" si="309"/>
        <v>0.1111111111</v>
      </c>
      <c r="BC59" s="48">
        <f t="shared" si="309"/>
        <v>0.1111111111</v>
      </c>
      <c r="BD59" s="48">
        <f t="shared" si="309"/>
        <v>0.1111111111</v>
      </c>
      <c r="BE59" s="30"/>
      <c r="BF59" s="55">
        <f t="shared" ref="BF59:BI59" si="310">IFERROR((R59/AL59)-1,0)</f>
        <v>0.1111111111</v>
      </c>
      <c r="BG59" s="55">
        <f t="shared" si="310"/>
        <v>0.1111111111</v>
      </c>
      <c r="BH59" s="55">
        <f t="shared" si="310"/>
        <v>0.1111111111</v>
      </c>
      <c r="BI59" s="55">
        <f t="shared" si="310"/>
        <v>0.1111111111</v>
      </c>
      <c r="BJ59" s="30"/>
      <c r="BK59" s="55">
        <f t="shared" si="270"/>
        <v>0.1111111111</v>
      </c>
      <c r="BM59" s="3" t="s">
        <v>11</v>
      </c>
    </row>
    <row r="60" hidden="1" outlineLevel="1">
      <c r="A60" s="49" t="s">
        <v>29</v>
      </c>
      <c r="B60" s="31"/>
      <c r="C60" s="52" t="s">
        <v>71</v>
      </c>
      <c r="D60" s="46"/>
      <c r="E60" s="47">
        <v>1.0</v>
      </c>
      <c r="F60" s="47">
        <v>1.0</v>
      </c>
      <c r="G60" s="47">
        <v>1.0</v>
      </c>
      <c r="H60" s="47">
        <v>1.0</v>
      </c>
      <c r="I60" s="47">
        <v>1.0</v>
      </c>
      <c r="J60" s="47">
        <v>1.0</v>
      </c>
      <c r="K60" s="47">
        <v>1.0</v>
      </c>
      <c r="L60" s="47">
        <v>1.0</v>
      </c>
      <c r="M60" s="47">
        <v>1.0</v>
      </c>
      <c r="N60" s="47">
        <v>1.0</v>
      </c>
      <c r="O60" s="47">
        <v>1.0</v>
      </c>
      <c r="P60" s="47">
        <v>1.0</v>
      </c>
      <c r="Q60" s="28"/>
      <c r="R60" s="54">
        <f t="shared" ref="R60:U60" si="311">SUMIFS($E60:$P60,$E$2:$P$2,R$3)</f>
        <v>3</v>
      </c>
      <c r="S60" s="54">
        <f t="shared" si="311"/>
        <v>3</v>
      </c>
      <c r="T60" s="54">
        <f t="shared" si="311"/>
        <v>3</v>
      </c>
      <c r="U60" s="54">
        <f t="shared" si="311"/>
        <v>3</v>
      </c>
      <c r="V60" s="28"/>
      <c r="W60" s="54">
        <f t="shared" si="264"/>
        <v>12</v>
      </c>
      <c r="Y60" s="47">
        <f t="shared" ref="Y60:AJ60" si="312">0.9*E60</f>
        <v>0.9</v>
      </c>
      <c r="Z60" s="47">
        <f t="shared" si="312"/>
        <v>0.9</v>
      </c>
      <c r="AA60" s="47">
        <f t="shared" si="312"/>
        <v>0.9</v>
      </c>
      <c r="AB60" s="47">
        <f t="shared" si="312"/>
        <v>0.9</v>
      </c>
      <c r="AC60" s="47">
        <f t="shared" si="312"/>
        <v>0.9</v>
      </c>
      <c r="AD60" s="47">
        <f t="shared" si="312"/>
        <v>0.9</v>
      </c>
      <c r="AE60" s="47">
        <f t="shared" si="312"/>
        <v>0.9</v>
      </c>
      <c r="AF60" s="47">
        <f t="shared" si="312"/>
        <v>0.9</v>
      </c>
      <c r="AG60" s="47">
        <f t="shared" si="312"/>
        <v>0.9</v>
      </c>
      <c r="AH60" s="47">
        <f t="shared" si="312"/>
        <v>0.9</v>
      </c>
      <c r="AI60" s="47">
        <f t="shared" si="312"/>
        <v>0.9</v>
      </c>
      <c r="AJ60" s="47">
        <f t="shared" si="312"/>
        <v>0.9</v>
      </c>
      <c r="AK60" s="28"/>
      <c r="AL60" s="54">
        <f t="shared" ref="AL60:AO60" si="313">0.9*R60</f>
        <v>2.7</v>
      </c>
      <c r="AM60" s="54">
        <f t="shared" si="313"/>
        <v>2.7</v>
      </c>
      <c r="AN60" s="54">
        <f t="shared" si="313"/>
        <v>2.7</v>
      </c>
      <c r="AO60" s="54">
        <f t="shared" si="313"/>
        <v>2.7</v>
      </c>
      <c r="AP60" s="28"/>
      <c r="AQ60" s="54">
        <f t="shared" si="267"/>
        <v>10.8</v>
      </c>
      <c r="AS60" s="48">
        <f t="shared" ref="AS60:BD60" si="314">IFERROR((E60/Y60)-1,0)</f>
        <v>0.1111111111</v>
      </c>
      <c r="AT60" s="48">
        <f t="shared" si="314"/>
        <v>0.1111111111</v>
      </c>
      <c r="AU60" s="48">
        <f t="shared" si="314"/>
        <v>0.1111111111</v>
      </c>
      <c r="AV60" s="48">
        <f t="shared" si="314"/>
        <v>0.1111111111</v>
      </c>
      <c r="AW60" s="48">
        <f t="shared" si="314"/>
        <v>0.1111111111</v>
      </c>
      <c r="AX60" s="48">
        <f t="shared" si="314"/>
        <v>0.1111111111</v>
      </c>
      <c r="AY60" s="48">
        <f t="shared" si="314"/>
        <v>0.1111111111</v>
      </c>
      <c r="AZ60" s="48">
        <f t="shared" si="314"/>
        <v>0.1111111111</v>
      </c>
      <c r="BA60" s="48">
        <f t="shared" si="314"/>
        <v>0.1111111111</v>
      </c>
      <c r="BB60" s="48">
        <f t="shared" si="314"/>
        <v>0.1111111111</v>
      </c>
      <c r="BC60" s="48">
        <f t="shared" si="314"/>
        <v>0.1111111111</v>
      </c>
      <c r="BD60" s="48">
        <f t="shared" si="314"/>
        <v>0.1111111111</v>
      </c>
      <c r="BE60" s="30"/>
      <c r="BF60" s="55">
        <f t="shared" ref="BF60:BI60" si="315">IFERROR((R60/AL60)-1,0)</f>
        <v>0.1111111111</v>
      </c>
      <c r="BG60" s="55">
        <f t="shared" si="315"/>
        <v>0.1111111111</v>
      </c>
      <c r="BH60" s="55">
        <f t="shared" si="315"/>
        <v>0.1111111111</v>
      </c>
      <c r="BI60" s="55">
        <f t="shared" si="315"/>
        <v>0.1111111111</v>
      </c>
      <c r="BJ60" s="30"/>
      <c r="BK60" s="55">
        <f t="shared" si="270"/>
        <v>0.1111111111</v>
      </c>
      <c r="BM60" s="3" t="s">
        <v>11</v>
      </c>
    </row>
    <row r="61" hidden="1" outlineLevel="1">
      <c r="A61" s="49" t="s">
        <v>29</v>
      </c>
      <c r="B61" s="31"/>
      <c r="C61" s="52" t="s">
        <v>72</v>
      </c>
      <c r="D61" s="46"/>
      <c r="E61" s="47">
        <v>2.0</v>
      </c>
      <c r="F61" s="47">
        <v>2.0</v>
      </c>
      <c r="G61" s="47">
        <v>2.0</v>
      </c>
      <c r="H61" s="47">
        <v>2.0</v>
      </c>
      <c r="I61" s="47">
        <v>2.0</v>
      </c>
      <c r="J61" s="47">
        <v>2.0</v>
      </c>
      <c r="K61" s="47">
        <v>2.0</v>
      </c>
      <c r="L61" s="47">
        <v>2.0</v>
      </c>
      <c r="M61" s="47">
        <v>2.0</v>
      </c>
      <c r="N61" s="47">
        <v>2.0</v>
      </c>
      <c r="O61" s="47">
        <v>2.0</v>
      </c>
      <c r="P61" s="47">
        <v>2.0</v>
      </c>
      <c r="Q61" s="28"/>
      <c r="R61" s="54">
        <f t="shared" ref="R61:U61" si="316">SUMIFS($E61:$P61,$E$2:$P$2,R$3)</f>
        <v>6</v>
      </c>
      <c r="S61" s="54">
        <f t="shared" si="316"/>
        <v>6</v>
      </c>
      <c r="T61" s="54">
        <f t="shared" si="316"/>
        <v>6</v>
      </c>
      <c r="U61" s="54">
        <f t="shared" si="316"/>
        <v>6</v>
      </c>
      <c r="V61" s="28"/>
      <c r="W61" s="54">
        <f t="shared" si="264"/>
        <v>24</v>
      </c>
      <c r="Y61" s="47">
        <f t="shared" ref="Y61:AJ61" si="317">0.9*E61</f>
        <v>1.8</v>
      </c>
      <c r="Z61" s="47">
        <f t="shared" si="317"/>
        <v>1.8</v>
      </c>
      <c r="AA61" s="47">
        <f t="shared" si="317"/>
        <v>1.8</v>
      </c>
      <c r="AB61" s="47">
        <f t="shared" si="317"/>
        <v>1.8</v>
      </c>
      <c r="AC61" s="47">
        <f t="shared" si="317"/>
        <v>1.8</v>
      </c>
      <c r="AD61" s="47">
        <f t="shared" si="317"/>
        <v>1.8</v>
      </c>
      <c r="AE61" s="47">
        <f t="shared" si="317"/>
        <v>1.8</v>
      </c>
      <c r="AF61" s="47">
        <f t="shared" si="317"/>
        <v>1.8</v>
      </c>
      <c r="AG61" s="47">
        <f t="shared" si="317"/>
        <v>1.8</v>
      </c>
      <c r="AH61" s="47">
        <f t="shared" si="317"/>
        <v>1.8</v>
      </c>
      <c r="AI61" s="47">
        <f t="shared" si="317"/>
        <v>1.8</v>
      </c>
      <c r="AJ61" s="47">
        <f t="shared" si="317"/>
        <v>1.8</v>
      </c>
      <c r="AK61" s="28"/>
      <c r="AL61" s="54">
        <f t="shared" ref="AL61:AO61" si="318">0.9*R61</f>
        <v>5.4</v>
      </c>
      <c r="AM61" s="54">
        <f t="shared" si="318"/>
        <v>5.4</v>
      </c>
      <c r="AN61" s="54">
        <f t="shared" si="318"/>
        <v>5.4</v>
      </c>
      <c r="AO61" s="54">
        <f t="shared" si="318"/>
        <v>5.4</v>
      </c>
      <c r="AP61" s="28"/>
      <c r="AQ61" s="54">
        <f t="shared" si="267"/>
        <v>21.6</v>
      </c>
      <c r="AS61" s="48">
        <f t="shared" ref="AS61:BD61" si="319">IFERROR((E61/Y61)-1,0)</f>
        <v>0.1111111111</v>
      </c>
      <c r="AT61" s="48">
        <f t="shared" si="319"/>
        <v>0.1111111111</v>
      </c>
      <c r="AU61" s="48">
        <f t="shared" si="319"/>
        <v>0.1111111111</v>
      </c>
      <c r="AV61" s="48">
        <f t="shared" si="319"/>
        <v>0.1111111111</v>
      </c>
      <c r="AW61" s="48">
        <f t="shared" si="319"/>
        <v>0.1111111111</v>
      </c>
      <c r="AX61" s="48">
        <f t="shared" si="319"/>
        <v>0.1111111111</v>
      </c>
      <c r="AY61" s="48">
        <f t="shared" si="319"/>
        <v>0.1111111111</v>
      </c>
      <c r="AZ61" s="48">
        <f t="shared" si="319"/>
        <v>0.1111111111</v>
      </c>
      <c r="BA61" s="48">
        <f t="shared" si="319"/>
        <v>0.1111111111</v>
      </c>
      <c r="BB61" s="48">
        <f t="shared" si="319"/>
        <v>0.1111111111</v>
      </c>
      <c r="BC61" s="48">
        <f t="shared" si="319"/>
        <v>0.1111111111</v>
      </c>
      <c r="BD61" s="48">
        <f t="shared" si="319"/>
        <v>0.1111111111</v>
      </c>
      <c r="BE61" s="30"/>
      <c r="BF61" s="55">
        <f t="shared" ref="BF61:BI61" si="320">IFERROR((R61/AL61)-1,0)</f>
        <v>0.1111111111</v>
      </c>
      <c r="BG61" s="55">
        <f t="shared" si="320"/>
        <v>0.1111111111</v>
      </c>
      <c r="BH61" s="55">
        <f t="shared" si="320"/>
        <v>0.1111111111</v>
      </c>
      <c r="BI61" s="55">
        <f t="shared" si="320"/>
        <v>0.1111111111</v>
      </c>
      <c r="BJ61" s="30"/>
      <c r="BK61" s="55">
        <f t="shared" si="270"/>
        <v>0.1111111111</v>
      </c>
      <c r="BM61" s="3" t="s">
        <v>11</v>
      </c>
    </row>
    <row r="62" hidden="1" outlineLevel="1">
      <c r="A62" s="49" t="s">
        <v>29</v>
      </c>
      <c r="B62" s="31"/>
      <c r="C62" s="52" t="s">
        <v>73</v>
      </c>
      <c r="D62" s="46"/>
      <c r="E62" s="47">
        <v>5.0</v>
      </c>
      <c r="F62" s="47">
        <v>5.0</v>
      </c>
      <c r="G62" s="47">
        <v>5.0</v>
      </c>
      <c r="H62" s="47">
        <v>5.0</v>
      </c>
      <c r="I62" s="47">
        <v>5.0</v>
      </c>
      <c r="J62" s="47">
        <v>5.0</v>
      </c>
      <c r="K62" s="47">
        <v>5.0</v>
      </c>
      <c r="L62" s="47">
        <v>5.0</v>
      </c>
      <c r="M62" s="47">
        <v>5.0</v>
      </c>
      <c r="N62" s="47">
        <v>5.0</v>
      </c>
      <c r="O62" s="47">
        <v>5.0</v>
      </c>
      <c r="P62" s="47">
        <v>5.0</v>
      </c>
      <c r="Q62" s="28"/>
      <c r="R62" s="54">
        <f t="shared" ref="R62:U62" si="321">SUMIFS($E62:$P62,$E$2:$P$2,R$3)</f>
        <v>15</v>
      </c>
      <c r="S62" s="54">
        <f t="shared" si="321"/>
        <v>15</v>
      </c>
      <c r="T62" s="54">
        <f t="shared" si="321"/>
        <v>15</v>
      </c>
      <c r="U62" s="54">
        <f t="shared" si="321"/>
        <v>15</v>
      </c>
      <c r="V62" s="28"/>
      <c r="W62" s="54">
        <f t="shared" si="264"/>
        <v>60</v>
      </c>
      <c r="Y62" s="47">
        <f t="shared" ref="Y62:AJ62" si="322">0.9*E62</f>
        <v>4.5</v>
      </c>
      <c r="Z62" s="47">
        <f t="shared" si="322"/>
        <v>4.5</v>
      </c>
      <c r="AA62" s="47">
        <f t="shared" si="322"/>
        <v>4.5</v>
      </c>
      <c r="AB62" s="47">
        <f t="shared" si="322"/>
        <v>4.5</v>
      </c>
      <c r="AC62" s="47">
        <f t="shared" si="322"/>
        <v>4.5</v>
      </c>
      <c r="AD62" s="47">
        <f t="shared" si="322"/>
        <v>4.5</v>
      </c>
      <c r="AE62" s="47">
        <f t="shared" si="322"/>
        <v>4.5</v>
      </c>
      <c r="AF62" s="47">
        <f t="shared" si="322"/>
        <v>4.5</v>
      </c>
      <c r="AG62" s="47">
        <f t="shared" si="322"/>
        <v>4.5</v>
      </c>
      <c r="AH62" s="47">
        <f t="shared" si="322"/>
        <v>4.5</v>
      </c>
      <c r="AI62" s="47">
        <f t="shared" si="322"/>
        <v>4.5</v>
      </c>
      <c r="AJ62" s="47">
        <f t="shared" si="322"/>
        <v>4.5</v>
      </c>
      <c r="AK62" s="28"/>
      <c r="AL62" s="54">
        <f t="shared" ref="AL62:AO62" si="323">0.9*R62</f>
        <v>13.5</v>
      </c>
      <c r="AM62" s="54">
        <f t="shared" si="323"/>
        <v>13.5</v>
      </c>
      <c r="AN62" s="54">
        <f t="shared" si="323"/>
        <v>13.5</v>
      </c>
      <c r="AO62" s="54">
        <f t="shared" si="323"/>
        <v>13.5</v>
      </c>
      <c r="AP62" s="28"/>
      <c r="AQ62" s="54">
        <f t="shared" si="267"/>
        <v>54</v>
      </c>
      <c r="AS62" s="48">
        <f t="shared" ref="AS62:BD62" si="324">IFERROR((E62/Y62)-1,0)</f>
        <v>0.1111111111</v>
      </c>
      <c r="AT62" s="48">
        <f t="shared" si="324"/>
        <v>0.1111111111</v>
      </c>
      <c r="AU62" s="48">
        <f t="shared" si="324"/>
        <v>0.1111111111</v>
      </c>
      <c r="AV62" s="48">
        <f t="shared" si="324"/>
        <v>0.1111111111</v>
      </c>
      <c r="AW62" s="48">
        <f t="shared" si="324"/>
        <v>0.1111111111</v>
      </c>
      <c r="AX62" s="48">
        <f t="shared" si="324"/>
        <v>0.1111111111</v>
      </c>
      <c r="AY62" s="48">
        <f t="shared" si="324"/>
        <v>0.1111111111</v>
      </c>
      <c r="AZ62" s="48">
        <f t="shared" si="324"/>
        <v>0.1111111111</v>
      </c>
      <c r="BA62" s="48">
        <f t="shared" si="324"/>
        <v>0.1111111111</v>
      </c>
      <c r="BB62" s="48">
        <f t="shared" si="324"/>
        <v>0.1111111111</v>
      </c>
      <c r="BC62" s="48">
        <f t="shared" si="324"/>
        <v>0.1111111111</v>
      </c>
      <c r="BD62" s="48">
        <f t="shared" si="324"/>
        <v>0.1111111111</v>
      </c>
      <c r="BE62" s="30"/>
      <c r="BF62" s="55">
        <f t="shared" ref="BF62:BI62" si="325">IFERROR((R62/AL62)-1,0)</f>
        <v>0.1111111111</v>
      </c>
      <c r="BG62" s="55">
        <f t="shared" si="325"/>
        <v>0.1111111111</v>
      </c>
      <c r="BH62" s="55">
        <f t="shared" si="325"/>
        <v>0.1111111111</v>
      </c>
      <c r="BI62" s="55">
        <f t="shared" si="325"/>
        <v>0.1111111111</v>
      </c>
      <c r="BJ62" s="30"/>
      <c r="BK62" s="55">
        <f t="shared" si="270"/>
        <v>0.1111111111</v>
      </c>
      <c r="BM62" s="3" t="s">
        <v>11</v>
      </c>
    </row>
    <row r="63" hidden="1" outlineLevel="1">
      <c r="A63" s="49" t="s">
        <v>29</v>
      </c>
      <c r="B63" s="31"/>
      <c r="C63" s="52" t="s">
        <v>74</v>
      </c>
      <c r="D63" s="46"/>
      <c r="E63" s="47">
        <v>5.0</v>
      </c>
      <c r="F63" s="47">
        <v>5.0</v>
      </c>
      <c r="G63" s="47">
        <v>5.0</v>
      </c>
      <c r="H63" s="47">
        <v>5.0</v>
      </c>
      <c r="I63" s="47">
        <v>5.0</v>
      </c>
      <c r="J63" s="47">
        <v>5.0</v>
      </c>
      <c r="K63" s="47">
        <v>5.0</v>
      </c>
      <c r="L63" s="47">
        <v>5.0</v>
      </c>
      <c r="M63" s="47">
        <v>5.0</v>
      </c>
      <c r="N63" s="47">
        <v>5.0</v>
      </c>
      <c r="O63" s="47">
        <v>5.0</v>
      </c>
      <c r="P63" s="47">
        <v>5.0</v>
      </c>
      <c r="Q63" s="28"/>
      <c r="R63" s="54">
        <f t="shared" ref="R63:U63" si="326">SUMIFS($E63:$P63,$E$2:$P$2,R$3)</f>
        <v>15</v>
      </c>
      <c r="S63" s="54">
        <f t="shared" si="326"/>
        <v>15</v>
      </c>
      <c r="T63" s="54">
        <f t="shared" si="326"/>
        <v>15</v>
      </c>
      <c r="U63" s="54">
        <f t="shared" si="326"/>
        <v>15</v>
      </c>
      <c r="V63" s="28"/>
      <c r="W63" s="54">
        <f t="shared" si="264"/>
        <v>60</v>
      </c>
      <c r="Y63" s="47">
        <f t="shared" ref="Y63:AJ63" si="327">0.9*E63</f>
        <v>4.5</v>
      </c>
      <c r="Z63" s="47">
        <f t="shared" si="327"/>
        <v>4.5</v>
      </c>
      <c r="AA63" s="47">
        <f t="shared" si="327"/>
        <v>4.5</v>
      </c>
      <c r="AB63" s="47">
        <f t="shared" si="327"/>
        <v>4.5</v>
      </c>
      <c r="AC63" s="47">
        <f t="shared" si="327"/>
        <v>4.5</v>
      </c>
      <c r="AD63" s="47">
        <f t="shared" si="327"/>
        <v>4.5</v>
      </c>
      <c r="AE63" s="47">
        <f t="shared" si="327"/>
        <v>4.5</v>
      </c>
      <c r="AF63" s="47">
        <f t="shared" si="327"/>
        <v>4.5</v>
      </c>
      <c r="AG63" s="47">
        <f t="shared" si="327"/>
        <v>4.5</v>
      </c>
      <c r="AH63" s="47">
        <f t="shared" si="327"/>
        <v>4.5</v>
      </c>
      <c r="AI63" s="47">
        <f t="shared" si="327"/>
        <v>4.5</v>
      </c>
      <c r="AJ63" s="47">
        <f t="shared" si="327"/>
        <v>4.5</v>
      </c>
      <c r="AK63" s="28"/>
      <c r="AL63" s="54">
        <f t="shared" ref="AL63:AO63" si="328">0.9*R63</f>
        <v>13.5</v>
      </c>
      <c r="AM63" s="54">
        <f t="shared" si="328"/>
        <v>13.5</v>
      </c>
      <c r="AN63" s="54">
        <f t="shared" si="328"/>
        <v>13.5</v>
      </c>
      <c r="AO63" s="54">
        <f t="shared" si="328"/>
        <v>13.5</v>
      </c>
      <c r="AP63" s="28"/>
      <c r="AQ63" s="54">
        <f t="shared" si="267"/>
        <v>54</v>
      </c>
      <c r="AS63" s="48">
        <f t="shared" ref="AS63:BD63" si="329">IFERROR((E63/Y63)-1,0)</f>
        <v>0.1111111111</v>
      </c>
      <c r="AT63" s="48">
        <f t="shared" si="329"/>
        <v>0.1111111111</v>
      </c>
      <c r="AU63" s="48">
        <f t="shared" si="329"/>
        <v>0.1111111111</v>
      </c>
      <c r="AV63" s="48">
        <f t="shared" si="329"/>
        <v>0.1111111111</v>
      </c>
      <c r="AW63" s="48">
        <f t="shared" si="329"/>
        <v>0.1111111111</v>
      </c>
      <c r="AX63" s="48">
        <f t="shared" si="329"/>
        <v>0.1111111111</v>
      </c>
      <c r="AY63" s="48">
        <f t="shared" si="329"/>
        <v>0.1111111111</v>
      </c>
      <c r="AZ63" s="48">
        <f t="shared" si="329"/>
        <v>0.1111111111</v>
      </c>
      <c r="BA63" s="48">
        <f t="shared" si="329"/>
        <v>0.1111111111</v>
      </c>
      <c r="BB63" s="48">
        <f t="shared" si="329"/>
        <v>0.1111111111</v>
      </c>
      <c r="BC63" s="48">
        <f t="shared" si="329"/>
        <v>0.1111111111</v>
      </c>
      <c r="BD63" s="48">
        <f t="shared" si="329"/>
        <v>0.1111111111</v>
      </c>
      <c r="BE63" s="30"/>
      <c r="BF63" s="55">
        <f t="shared" ref="BF63:BI63" si="330">IFERROR((R63/AL63)-1,0)</f>
        <v>0.1111111111</v>
      </c>
      <c r="BG63" s="55">
        <f t="shared" si="330"/>
        <v>0.1111111111</v>
      </c>
      <c r="BH63" s="55">
        <f t="shared" si="330"/>
        <v>0.1111111111</v>
      </c>
      <c r="BI63" s="55">
        <f t="shared" si="330"/>
        <v>0.1111111111</v>
      </c>
      <c r="BJ63" s="30"/>
      <c r="BK63" s="55">
        <f t="shared" si="270"/>
        <v>0.1111111111</v>
      </c>
      <c r="BM63" s="3" t="s">
        <v>11</v>
      </c>
    </row>
    <row r="64" hidden="1" outlineLevel="1">
      <c r="A64" s="49" t="s">
        <v>29</v>
      </c>
      <c r="B64" s="31"/>
      <c r="C64" s="52" t="s">
        <v>75</v>
      </c>
      <c r="D64" s="46"/>
      <c r="E64" s="47">
        <v>2.0</v>
      </c>
      <c r="F64" s="47">
        <v>2.0</v>
      </c>
      <c r="G64" s="47">
        <v>2.0</v>
      </c>
      <c r="H64" s="47">
        <v>2.0</v>
      </c>
      <c r="I64" s="47">
        <v>2.0</v>
      </c>
      <c r="J64" s="47">
        <v>2.0</v>
      </c>
      <c r="K64" s="47">
        <v>2.0</v>
      </c>
      <c r="L64" s="47">
        <v>2.0</v>
      </c>
      <c r="M64" s="47">
        <v>2.0</v>
      </c>
      <c r="N64" s="47">
        <v>2.0</v>
      </c>
      <c r="O64" s="47">
        <v>2.0</v>
      </c>
      <c r="P64" s="47">
        <v>2.0</v>
      </c>
      <c r="Q64" s="28"/>
      <c r="R64" s="54">
        <f t="shared" ref="R64:U64" si="331">SUMIFS($E64:$P64,$E$2:$P$2,R$3)</f>
        <v>6</v>
      </c>
      <c r="S64" s="54">
        <f t="shared" si="331"/>
        <v>6</v>
      </c>
      <c r="T64" s="54">
        <f t="shared" si="331"/>
        <v>6</v>
      </c>
      <c r="U64" s="54">
        <f t="shared" si="331"/>
        <v>6</v>
      </c>
      <c r="V64" s="28"/>
      <c r="W64" s="54">
        <f t="shared" si="264"/>
        <v>24</v>
      </c>
      <c r="Y64" s="47">
        <f t="shared" ref="Y64:AJ64" si="332">0.9*E64</f>
        <v>1.8</v>
      </c>
      <c r="Z64" s="47">
        <f t="shared" si="332"/>
        <v>1.8</v>
      </c>
      <c r="AA64" s="47">
        <f t="shared" si="332"/>
        <v>1.8</v>
      </c>
      <c r="AB64" s="47">
        <f t="shared" si="332"/>
        <v>1.8</v>
      </c>
      <c r="AC64" s="47">
        <f t="shared" si="332"/>
        <v>1.8</v>
      </c>
      <c r="AD64" s="47">
        <f t="shared" si="332"/>
        <v>1.8</v>
      </c>
      <c r="AE64" s="47">
        <f t="shared" si="332"/>
        <v>1.8</v>
      </c>
      <c r="AF64" s="47">
        <f t="shared" si="332"/>
        <v>1.8</v>
      </c>
      <c r="AG64" s="47">
        <f t="shared" si="332"/>
        <v>1.8</v>
      </c>
      <c r="AH64" s="47">
        <f t="shared" si="332"/>
        <v>1.8</v>
      </c>
      <c r="AI64" s="47">
        <f t="shared" si="332"/>
        <v>1.8</v>
      </c>
      <c r="AJ64" s="47">
        <f t="shared" si="332"/>
        <v>1.8</v>
      </c>
      <c r="AK64" s="28"/>
      <c r="AL64" s="54">
        <f t="shared" ref="AL64:AO64" si="333">0.9*R64</f>
        <v>5.4</v>
      </c>
      <c r="AM64" s="54">
        <f t="shared" si="333"/>
        <v>5.4</v>
      </c>
      <c r="AN64" s="54">
        <f t="shared" si="333"/>
        <v>5.4</v>
      </c>
      <c r="AO64" s="54">
        <f t="shared" si="333"/>
        <v>5.4</v>
      </c>
      <c r="AP64" s="28"/>
      <c r="AQ64" s="54">
        <f t="shared" si="267"/>
        <v>21.6</v>
      </c>
      <c r="AS64" s="48">
        <f t="shared" ref="AS64:BD64" si="334">IFERROR((E64/Y64)-1,0)</f>
        <v>0.1111111111</v>
      </c>
      <c r="AT64" s="48">
        <f t="shared" si="334"/>
        <v>0.1111111111</v>
      </c>
      <c r="AU64" s="48">
        <f t="shared" si="334"/>
        <v>0.1111111111</v>
      </c>
      <c r="AV64" s="48">
        <f t="shared" si="334"/>
        <v>0.1111111111</v>
      </c>
      <c r="AW64" s="48">
        <f t="shared" si="334"/>
        <v>0.1111111111</v>
      </c>
      <c r="AX64" s="48">
        <f t="shared" si="334"/>
        <v>0.1111111111</v>
      </c>
      <c r="AY64" s="48">
        <f t="shared" si="334"/>
        <v>0.1111111111</v>
      </c>
      <c r="AZ64" s="48">
        <f t="shared" si="334"/>
        <v>0.1111111111</v>
      </c>
      <c r="BA64" s="48">
        <f t="shared" si="334"/>
        <v>0.1111111111</v>
      </c>
      <c r="BB64" s="48">
        <f t="shared" si="334"/>
        <v>0.1111111111</v>
      </c>
      <c r="BC64" s="48">
        <f t="shared" si="334"/>
        <v>0.1111111111</v>
      </c>
      <c r="BD64" s="48">
        <f t="shared" si="334"/>
        <v>0.1111111111</v>
      </c>
      <c r="BE64" s="30"/>
      <c r="BF64" s="55">
        <f t="shared" ref="BF64:BI64" si="335">IFERROR((R64/AL64)-1,0)</f>
        <v>0.1111111111</v>
      </c>
      <c r="BG64" s="55">
        <f t="shared" si="335"/>
        <v>0.1111111111</v>
      </c>
      <c r="BH64" s="55">
        <f t="shared" si="335"/>
        <v>0.1111111111</v>
      </c>
      <c r="BI64" s="55">
        <f t="shared" si="335"/>
        <v>0.1111111111</v>
      </c>
      <c r="BJ64" s="30"/>
      <c r="BK64" s="55">
        <f t="shared" si="270"/>
        <v>0.1111111111</v>
      </c>
      <c r="BM64" s="3" t="s">
        <v>11</v>
      </c>
    </row>
    <row r="65" hidden="1" outlineLevel="1">
      <c r="A65" s="49" t="s">
        <v>29</v>
      </c>
      <c r="B65" s="31"/>
      <c r="C65" s="52" t="s">
        <v>76</v>
      </c>
      <c r="D65" s="46"/>
      <c r="E65" s="47">
        <v>2.0</v>
      </c>
      <c r="F65" s="47">
        <v>2.0</v>
      </c>
      <c r="G65" s="47">
        <v>2.0</v>
      </c>
      <c r="H65" s="47">
        <v>2.0</v>
      </c>
      <c r="I65" s="47">
        <v>2.0</v>
      </c>
      <c r="J65" s="47">
        <v>2.0</v>
      </c>
      <c r="K65" s="47">
        <v>2.0</v>
      </c>
      <c r="L65" s="47">
        <v>2.0</v>
      </c>
      <c r="M65" s="47">
        <v>2.0</v>
      </c>
      <c r="N65" s="47">
        <v>2.0</v>
      </c>
      <c r="O65" s="47">
        <v>2.0</v>
      </c>
      <c r="P65" s="47">
        <v>2.0</v>
      </c>
      <c r="Q65" s="28"/>
      <c r="R65" s="54">
        <f t="shared" ref="R65:U65" si="336">SUMIFS($E65:$P65,$E$2:$P$2,R$3)</f>
        <v>6</v>
      </c>
      <c r="S65" s="54">
        <f t="shared" si="336"/>
        <v>6</v>
      </c>
      <c r="T65" s="54">
        <f t="shared" si="336"/>
        <v>6</v>
      </c>
      <c r="U65" s="54">
        <f t="shared" si="336"/>
        <v>6</v>
      </c>
      <c r="V65" s="28"/>
      <c r="W65" s="54">
        <f t="shared" si="264"/>
        <v>24</v>
      </c>
      <c r="Y65" s="47">
        <f t="shared" ref="Y65:AJ65" si="337">0.9*E65</f>
        <v>1.8</v>
      </c>
      <c r="Z65" s="47">
        <f t="shared" si="337"/>
        <v>1.8</v>
      </c>
      <c r="AA65" s="47">
        <f t="shared" si="337"/>
        <v>1.8</v>
      </c>
      <c r="AB65" s="47">
        <f t="shared" si="337"/>
        <v>1.8</v>
      </c>
      <c r="AC65" s="47">
        <f t="shared" si="337"/>
        <v>1.8</v>
      </c>
      <c r="AD65" s="47">
        <f t="shared" si="337"/>
        <v>1.8</v>
      </c>
      <c r="AE65" s="47">
        <f t="shared" si="337"/>
        <v>1.8</v>
      </c>
      <c r="AF65" s="47">
        <f t="shared" si="337"/>
        <v>1.8</v>
      </c>
      <c r="AG65" s="47">
        <f t="shared" si="337"/>
        <v>1.8</v>
      </c>
      <c r="AH65" s="47">
        <f t="shared" si="337"/>
        <v>1.8</v>
      </c>
      <c r="AI65" s="47">
        <f t="shared" si="337"/>
        <v>1.8</v>
      </c>
      <c r="AJ65" s="47">
        <f t="shared" si="337"/>
        <v>1.8</v>
      </c>
      <c r="AK65" s="28"/>
      <c r="AL65" s="54">
        <f t="shared" ref="AL65:AO65" si="338">0.9*R65</f>
        <v>5.4</v>
      </c>
      <c r="AM65" s="54">
        <f t="shared" si="338"/>
        <v>5.4</v>
      </c>
      <c r="AN65" s="54">
        <f t="shared" si="338"/>
        <v>5.4</v>
      </c>
      <c r="AO65" s="54">
        <f t="shared" si="338"/>
        <v>5.4</v>
      </c>
      <c r="AP65" s="28"/>
      <c r="AQ65" s="54">
        <f t="shared" si="267"/>
        <v>21.6</v>
      </c>
      <c r="AS65" s="48">
        <f t="shared" ref="AS65:BD65" si="339">IFERROR((E65/Y65)-1,0)</f>
        <v>0.1111111111</v>
      </c>
      <c r="AT65" s="48">
        <f t="shared" si="339"/>
        <v>0.1111111111</v>
      </c>
      <c r="AU65" s="48">
        <f t="shared" si="339"/>
        <v>0.1111111111</v>
      </c>
      <c r="AV65" s="48">
        <f t="shared" si="339"/>
        <v>0.1111111111</v>
      </c>
      <c r="AW65" s="48">
        <f t="shared" si="339"/>
        <v>0.1111111111</v>
      </c>
      <c r="AX65" s="48">
        <f t="shared" si="339"/>
        <v>0.1111111111</v>
      </c>
      <c r="AY65" s="48">
        <f t="shared" si="339"/>
        <v>0.1111111111</v>
      </c>
      <c r="AZ65" s="48">
        <f t="shared" si="339"/>
        <v>0.1111111111</v>
      </c>
      <c r="BA65" s="48">
        <f t="shared" si="339"/>
        <v>0.1111111111</v>
      </c>
      <c r="BB65" s="48">
        <f t="shared" si="339"/>
        <v>0.1111111111</v>
      </c>
      <c r="BC65" s="48">
        <f t="shared" si="339"/>
        <v>0.1111111111</v>
      </c>
      <c r="BD65" s="48">
        <f t="shared" si="339"/>
        <v>0.1111111111</v>
      </c>
      <c r="BE65" s="30"/>
      <c r="BF65" s="55">
        <f t="shared" ref="BF65:BI65" si="340">IFERROR((R65/AL65)-1,0)</f>
        <v>0.1111111111</v>
      </c>
      <c r="BG65" s="55">
        <f t="shared" si="340"/>
        <v>0.1111111111</v>
      </c>
      <c r="BH65" s="55">
        <f t="shared" si="340"/>
        <v>0.1111111111</v>
      </c>
      <c r="BI65" s="55">
        <f t="shared" si="340"/>
        <v>0.1111111111</v>
      </c>
      <c r="BJ65" s="30"/>
      <c r="BK65" s="55">
        <f t="shared" si="270"/>
        <v>0.1111111111</v>
      </c>
      <c r="BM65" s="3" t="s">
        <v>11</v>
      </c>
    </row>
    <row r="66" hidden="1" outlineLevel="1">
      <c r="A66" s="49" t="s">
        <v>29</v>
      </c>
      <c r="B66" s="31"/>
      <c r="C66" s="52" t="s">
        <v>77</v>
      </c>
      <c r="D66" s="46"/>
      <c r="E66" s="47">
        <v>4.0</v>
      </c>
      <c r="F66" s="47">
        <v>4.0</v>
      </c>
      <c r="G66" s="47">
        <v>4.0</v>
      </c>
      <c r="H66" s="47">
        <v>4.0</v>
      </c>
      <c r="I66" s="47">
        <v>4.0</v>
      </c>
      <c r="J66" s="47">
        <v>4.0</v>
      </c>
      <c r="K66" s="47">
        <v>4.0</v>
      </c>
      <c r="L66" s="47">
        <v>4.0</v>
      </c>
      <c r="M66" s="47">
        <v>4.0</v>
      </c>
      <c r="N66" s="47">
        <v>4.0</v>
      </c>
      <c r="O66" s="47">
        <v>4.0</v>
      </c>
      <c r="P66" s="47">
        <v>4.0</v>
      </c>
      <c r="Q66" s="28"/>
      <c r="R66" s="54">
        <f t="shared" ref="R66:U66" si="341">SUMIFS($E66:$P66,$E$2:$P$2,R$3)</f>
        <v>12</v>
      </c>
      <c r="S66" s="54">
        <f t="shared" si="341"/>
        <v>12</v>
      </c>
      <c r="T66" s="54">
        <f t="shared" si="341"/>
        <v>12</v>
      </c>
      <c r="U66" s="54">
        <f t="shared" si="341"/>
        <v>12</v>
      </c>
      <c r="V66" s="28"/>
      <c r="W66" s="54">
        <f t="shared" si="264"/>
        <v>48</v>
      </c>
      <c r="Y66" s="47">
        <f t="shared" ref="Y66:AJ66" si="342">0.9*E66</f>
        <v>3.6</v>
      </c>
      <c r="Z66" s="47">
        <f t="shared" si="342"/>
        <v>3.6</v>
      </c>
      <c r="AA66" s="47">
        <f t="shared" si="342"/>
        <v>3.6</v>
      </c>
      <c r="AB66" s="47">
        <f t="shared" si="342"/>
        <v>3.6</v>
      </c>
      <c r="AC66" s="47">
        <f t="shared" si="342"/>
        <v>3.6</v>
      </c>
      <c r="AD66" s="47">
        <f t="shared" si="342"/>
        <v>3.6</v>
      </c>
      <c r="AE66" s="47">
        <f t="shared" si="342"/>
        <v>3.6</v>
      </c>
      <c r="AF66" s="47">
        <f t="shared" si="342"/>
        <v>3.6</v>
      </c>
      <c r="AG66" s="47">
        <f t="shared" si="342"/>
        <v>3.6</v>
      </c>
      <c r="AH66" s="47">
        <f t="shared" si="342"/>
        <v>3.6</v>
      </c>
      <c r="AI66" s="47">
        <f t="shared" si="342"/>
        <v>3.6</v>
      </c>
      <c r="AJ66" s="47">
        <f t="shared" si="342"/>
        <v>3.6</v>
      </c>
      <c r="AK66" s="28"/>
      <c r="AL66" s="54">
        <f t="shared" ref="AL66:AO66" si="343">0.9*R66</f>
        <v>10.8</v>
      </c>
      <c r="AM66" s="54">
        <f t="shared" si="343"/>
        <v>10.8</v>
      </c>
      <c r="AN66" s="54">
        <f t="shared" si="343"/>
        <v>10.8</v>
      </c>
      <c r="AO66" s="54">
        <f t="shared" si="343"/>
        <v>10.8</v>
      </c>
      <c r="AP66" s="28"/>
      <c r="AQ66" s="54">
        <f t="shared" si="267"/>
        <v>43.2</v>
      </c>
      <c r="AS66" s="48">
        <f t="shared" ref="AS66:BD66" si="344">IFERROR((E66/Y66)-1,0)</f>
        <v>0.1111111111</v>
      </c>
      <c r="AT66" s="48">
        <f t="shared" si="344"/>
        <v>0.1111111111</v>
      </c>
      <c r="AU66" s="48">
        <f t="shared" si="344"/>
        <v>0.1111111111</v>
      </c>
      <c r="AV66" s="48">
        <f t="shared" si="344"/>
        <v>0.1111111111</v>
      </c>
      <c r="AW66" s="48">
        <f t="shared" si="344"/>
        <v>0.1111111111</v>
      </c>
      <c r="AX66" s="48">
        <f t="shared" si="344"/>
        <v>0.1111111111</v>
      </c>
      <c r="AY66" s="48">
        <f t="shared" si="344"/>
        <v>0.1111111111</v>
      </c>
      <c r="AZ66" s="48">
        <f t="shared" si="344"/>
        <v>0.1111111111</v>
      </c>
      <c r="BA66" s="48">
        <f t="shared" si="344"/>
        <v>0.1111111111</v>
      </c>
      <c r="BB66" s="48">
        <f t="shared" si="344"/>
        <v>0.1111111111</v>
      </c>
      <c r="BC66" s="48">
        <f t="shared" si="344"/>
        <v>0.1111111111</v>
      </c>
      <c r="BD66" s="48">
        <f t="shared" si="344"/>
        <v>0.1111111111</v>
      </c>
      <c r="BE66" s="30"/>
      <c r="BF66" s="55">
        <f t="shared" ref="BF66:BI66" si="345">IFERROR((R66/AL66)-1,0)</f>
        <v>0.1111111111</v>
      </c>
      <c r="BG66" s="55">
        <f t="shared" si="345"/>
        <v>0.1111111111</v>
      </c>
      <c r="BH66" s="55">
        <f t="shared" si="345"/>
        <v>0.1111111111</v>
      </c>
      <c r="BI66" s="55">
        <f t="shared" si="345"/>
        <v>0.1111111111</v>
      </c>
      <c r="BJ66" s="30"/>
      <c r="BK66" s="55">
        <f t="shared" si="270"/>
        <v>0.1111111111</v>
      </c>
      <c r="BM66" s="3" t="s">
        <v>11</v>
      </c>
    </row>
    <row r="67" hidden="1" outlineLevel="1">
      <c r="A67" s="49" t="s">
        <v>29</v>
      </c>
      <c r="B67" s="31"/>
      <c r="C67" s="52" t="s">
        <v>78</v>
      </c>
      <c r="D67" s="46"/>
      <c r="E67" s="47">
        <v>5.0</v>
      </c>
      <c r="F67" s="47">
        <v>5.0</v>
      </c>
      <c r="G67" s="47">
        <v>5.0</v>
      </c>
      <c r="H67" s="47">
        <v>5.0</v>
      </c>
      <c r="I67" s="47">
        <v>5.0</v>
      </c>
      <c r="J67" s="47">
        <v>5.0</v>
      </c>
      <c r="K67" s="47">
        <v>5.0</v>
      </c>
      <c r="L67" s="47">
        <v>5.0</v>
      </c>
      <c r="M67" s="47">
        <v>5.0</v>
      </c>
      <c r="N67" s="47">
        <v>5.0</v>
      </c>
      <c r="O67" s="47">
        <v>5.0</v>
      </c>
      <c r="P67" s="47">
        <v>5.0</v>
      </c>
      <c r="Q67" s="28"/>
      <c r="R67" s="54">
        <f t="shared" ref="R67:U67" si="346">SUMIFS($E67:$P67,$E$2:$P$2,R$3)</f>
        <v>15</v>
      </c>
      <c r="S67" s="54">
        <f t="shared" si="346"/>
        <v>15</v>
      </c>
      <c r="T67" s="54">
        <f t="shared" si="346"/>
        <v>15</v>
      </c>
      <c r="U67" s="54">
        <f t="shared" si="346"/>
        <v>15</v>
      </c>
      <c r="V67" s="28"/>
      <c r="W67" s="54">
        <f t="shared" si="264"/>
        <v>60</v>
      </c>
      <c r="Y67" s="47">
        <f t="shared" ref="Y67:AJ67" si="347">0.9*E67</f>
        <v>4.5</v>
      </c>
      <c r="Z67" s="47">
        <f t="shared" si="347"/>
        <v>4.5</v>
      </c>
      <c r="AA67" s="47">
        <f t="shared" si="347"/>
        <v>4.5</v>
      </c>
      <c r="AB67" s="47">
        <f t="shared" si="347"/>
        <v>4.5</v>
      </c>
      <c r="AC67" s="47">
        <f t="shared" si="347"/>
        <v>4.5</v>
      </c>
      <c r="AD67" s="47">
        <f t="shared" si="347"/>
        <v>4.5</v>
      </c>
      <c r="AE67" s="47">
        <f t="shared" si="347"/>
        <v>4.5</v>
      </c>
      <c r="AF67" s="47">
        <f t="shared" si="347"/>
        <v>4.5</v>
      </c>
      <c r="AG67" s="47">
        <f t="shared" si="347"/>
        <v>4.5</v>
      </c>
      <c r="AH67" s="47">
        <f t="shared" si="347"/>
        <v>4.5</v>
      </c>
      <c r="AI67" s="47">
        <f t="shared" si="347"/>
        <v>4.5</v>
      </c>
      <c r="AJ67" s="47">
        <f t="shared" si="347"/>
        <v>4.5</v>
      </c>
      <c r="AK67" s="28"/>
      <c r="AL67" s="54">
        <f t="shared" ref="AL67:AO67" si="348">0.9*R67</f>
        <v>13.5</v>
      </c>
      <c r="AM67" s="54">
        <f t="shared" si="348"/>
        <v>13.5</v>
      </c>
      <c r="AN67" s="54">
        <f t="shared" si="348"/>
        <v>13.5</v>
      </c>
      <c r="AO67" s="54">
        <f t="shared" si="348"/>
        <v>13.5</v>
      </c>
      <c r="AP67" s="28"/>
      <c r="AQ67" s="54">
        <f t="shared" si="267"/>
        <v>54</v>
      </c>
      <c r="AS67" s="48">
        <f t="shared" ref="AS67:BD67" si="349">IFERROR((E67/Y67)-1,0)</f>
        <v>0.1111111111</v>
      </c>
      <c r="AT67" s="48">
        <f t="shared" si="349"/>
        <v>0.1111111111</v>
      </c>
      <c r="AU67" s="48">
        <f t="shared" si="349"/>
        <v>0.1111111111</v>
      </c>
      <c r="AV67" s="48">
        <f t="shared" si="349"/>
        <v>0.1111111111</v>
      </c>
      <c r="AW67" s="48">
        <f t="shared" si="349"/>
        <v>0.1111111111</v>
      </c>
      <c r="AX67" s="48">
        <f t="shared" si="349"/>
        <v>0.1111111111</v>
      </c>
      <c r="AY67" s="48">
        <f t="shared" si="349"/>
        <v>0.1111111111</v>
      </c>
      <c r="AZ67" s="48">
        <f t="shared" si="349"/>
        <v>0.1111111111</v>
      </c>
      <c r="BA67" s="48">
        <f t="shared" si="349"/>
        <v>0.1111111111</v>
      </c>
      <c r="BB67" s="48">
        <f t="shared" si="349"/>
        <v>0.1111111111</v>
      </c>
      <c r="BC67" s="48">
        <f t="shared" si="349"/>
        <v>0.1111111111</v>
      </c>
      <c r="BD67" s="48">
        <f t="shared" si="349"/>
        <v>0.1111111111</v>
      </c>
      <c r="BE67" s="30"/>
      <c r="BF67" s="55">
        <f t="shared" ref="BF67:BI67" si="350">IFERROR((R67/AL67)-1,0)</f>
        <v>0.1111111111</v>
      </c>
      <c r="BG67" s="55">
        <f t="shared" si="350"/>
        <v>0.1111111111</v>
      </c>
      <c r="BH67" s="55">
        <f t="shared" si="350"/>
        <v>0.1111111111</v>
      </c>
      <c r="BI67" s="55">
        <f t="shared" si="350"/>
        <v>0.1111111111</v>
      </c>
      <c r="BJ67" s="30"/>
      <c r="BK67" s="55">
        <f t="shared" si="270"/>
        <v>0.1111111111</v>
      </c>
      <c r="BM67" s="3" t="s">
        <v>11</v>
      </c>
    </row>
    <row r="68" hidden="1" outlineLevel="1">
      <c r="A68" s="31"/>
      <c r="B68" s="31"/>
      <c r="C68" s="52" t="s">
        <v>79</v>
      </c>
      <c r="D68" s="63"/>
      <c r="E68" s="64">
        <f t="shared" ref="E68:P68" si="351">E50/E10</f>
        <v>0.1046511628</v>
      </c>
      <c r="F68" s="64">
        <f t="shared" si="351"/>
        <v>0.06976744186</v>
      </c>
      <c r="G68" s="64">
        <f t="shared" si="351"/>
        <v>0.08372093023</v>
      </c>
      <c r="H68" s="64">
        <f t="shared" si="351"/>
        <v>0.09513742072</v>
      </c>
      <c r="I68" s="64">
        <f t="shared" si="351"/>
        <v>0.05980066445</v>
      </c>
      <c r="J68" s="64">
        <f t="shared" si="351"/>
        <v>0.06976744186</v>
      </c>
      <c r="K68" s="64">
        <f t="shared" si="351"/>
        <v>0.08372093023</v>
      </c>
      <c r="L68" s="64">
        <f t="shared" si="351"/>
        <v>0.09513742072</v>
      </c>
      <c r="M68" s="64">
        <f t="shared" si="351"/>
        <v>0.1046511628</v>
      </c>
      <c r="N68" s="64">
        <f t="shared" si="351"/>
        <v>0.06976744186</v>
      </c>
      <c r="O68" s="64">
        <f t="shared" si="351"/>
        <v>0.0523255814</v>
      </c>
      <c r="P68" s="64">
        <f t="shared" si="351"/>
        <v>0.04186046512</v>
      </c>
      <c r="Q68" s="60"/>
      <c r="R68" s="64">
        <f t="shared" ref="R68:U68" si="352">R50/R10</f>
        <v>0.08372093023</v>
      </c>
      <c r="S68" s="64">
        <f t="shared" si="352"/>
        <v>0.07217321572</v>
      </c>
      <c r="T68" s="64">
        <f t="shared" si="352"/>
        <v>0.09371745922</v>
      </c>
      <c r="U68" s="64">
        <f t="shared" si="352"/>
        <v>0.0523255814</v>
      </c>
      <c r="V68" s="60"/>
      <c r="W68" s="64">
        <f>W50/W10</f>
        <v>0.07196641567</v>
      </c>
      <c r="X68" s="60"/>
      <c r="Y68" s="64">
        <f t="shared" ref="Y68:AJ68" si="353">Y50/Y10</f>
        <v>0.1046511628</v>
      </c>
      <c r="Z68" s="64">
        <f t="shared" si="353"/>
        <v>0.06976744186</v>
      </c>
      <c r="AA68" s="64">
        <f t="shared" si="353"/>
        <v>0.08372093023</v>
      </c>
      <c r="AB68" s="64">
        <f t="shared" si="353"/>
        <v>0.09513742072</v>
      </c>
      <c r="AC68" s="64">
        <f t="shared" si="353"/>
        <v>0.05980066445</v>
      </c>
      <c r="AD68" s="64">
        <f t="shared" si="353"/>
        <v>0.06976744186</v>
      </c>
      <c r="AE68" s="64">
        <f t="shared" si="353"/>
        <v>0.08372093023</v>
      </c>
      <c r="AF68" s="64">
        <f t="shared" si="353"/>
        <v>0.09513742072</v>
      </c>
      <c r="AG68" s="64">
        <f t="shared" si="353"/>
        <v>0.1046511628</v>
      </c>
      <c r="AH68" s="64">
        <f t="shared" si="353"/>
        <v>0.06976744186</v>
      </c>
      <c r="AI68" s="64">
        <f t="shared" si="353"/>
        <v>0.0523255814</v>
      </c>
      <c r="AJ68" s="64">
        <f t="shared" si="353"/>
        <v>0.04186046512</v>
      </c>
      <c r="AK68" s="60"/>
      <c r="AL68" s="64">
        <f t="shared" ref="AL68:AO68" si="354">AL50/AL10</f>
        <v>0.08372093023</v>
      </c>
      <c r="AM68" s="64">
        <f t="shared" si="354"/>
        <v>0.07217321572</v>
      </c>
      <c r="AN68" s="64">
        <f t="shared" si="354"/>
        <v>0.09371745922</v>
      </c>
      <c r="AO68" s="64">
        <f t="shared" si="354"/>
        <v>0.0523255814</v>
      </c>
      <c r="AP68" s="60"/>
      <c r="AQ68" s="64">
        <f>AQ50/AQ10</f>
        <v>0.07196641567</v>
      </c>
      <c r="AR68" s="60"/>
      <c r="AS68" s="64">
        <f t="shared" ref="AS68:BD68" si="355">IFERROR(E68-Y68,0)</f>
        <v>0</v>
      </c>
      <c r="AT68" s="64">
        <f t="shared" si="355"/>
        <v>0</v>
      </c>
      <c r="AU68" s="64">
        <f t="shared" si="355"/>
        <v>0</v>
      </c>
      <c r="AV68" s="64">
        <f t="shared" si="355"/>
        <v>0</v>
      </c>
      <c r="AW68" s="64">
        <f t="shared" si="355"/>
        <v>0</v>
      </c>
      <c r="AX68" s="64">
        <f t="shared" si="355"/>
        <v>0</v>
      </c>
      <c r="AY68" s="64">
        <f t="shared" si="355"/>
        <v>0</v>
      </c>
      <c r="AZ68" s="64">
        <f t="shared" si="355"/>
        <v>0</v>
      </c>
      <c r="BA68" s="64">
        <f t="shared" si="355"/>
        <v>0</v>
      </c>
      <c r="BB68" s="64">
        <f t="shared" si="355"/>
        <v>0</v>
      </c>
      <c r="BC68" s="64">
        <f t="shared" si="355"/>
        <v>0</v>
      </c>
      <c r="BD68" s="64">
        <f t="shared" si="355"/>
        <v>0</v>
      </c>
      <c r="BE68" s="61"/>
      <c r="BF68" s="64">
        <f t="shared" ref="BF68:BI68" si="356">IFERROR(R68-AL68,0)</f>
        <v>0</v>
      </c>
      <c r="BG68" s="64">
        <f t="shared" si="356"/>
        <v>0</v>
      </c>
      <c r="BH68" s="64">
        <f t="shared" si="356"/>
        <v>0</v>
      </c>
      <c r="BI68" s="64">
        <f t="shared" si="356"/>
        <v>0</v>
      </c>
      <c r="BJ68" s="61"/>
      <c r="BK68" s="64">
        <f>IFERROR(W68-AQ68,0)</f>
        <v>0</v>
      </c>
      <c r="BL68" s="60"/>
      <c r="BM68" s="3" t="s">
        <v>11</v>
      </c>
    </row>
    <row r="69" hidden="1" outlineLevel="1">
      <c r="C69" s="62"/>
      <c r="D69" s="41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R69" s="5"/>
      <c r="S69" s="5"/>
      <c r="T69" s="5"/>
      <c r="U69" s="5"/>
      <c r="W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L69" s="5"/>
      <c r="AM69" s="5"/>
      <c r="AN69" s="5"/>
      <c r="AO69" s="5"/>
      <c r="AQ69" s="5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30"/>
      <c r="BF69" s="42"/>
      <c r="BG69" s="42"/>
      <c r="BH69" s="42"/>
      <c r="BI69" s="42"/>
      <c r="BJ69" s="30"/>
      <c r="BK69" s="42"/>
      <c r="BM69" s="3" t="s">
        <v>11</v>
      </c>
    </row>
    <row r="70" collapsed="1">
      <c r="A70" s="25"/>
      <c r="B70" s="25"/>
      <c r="C70" s="50" t="s">
        <v>80</v>
      </c>
      <c r="D70" s="43"/>
      <c r="E70" s="44">
        <f t="shared" ref="E70:P70" si="357">sum(E71:E77)</f>
        <v>17</v>
      </c>
      <c r="F70" s="44">
        <f t="shared" si="357"/>
        <v>17</v>
      </c>
      <c r="G70" s="44">
        <f t="shared" si="357"/>
        <v>17</v>
      </c>
      <c r="H70" s="44">
        <f t="shared" si="357"/>
        <v>17</v>
      </c>
      <c r="I70" s="44">
        <f t="shared" si="357"/>
        <v>17</v>
      </c>
      <c r="J70" s="44">
        <f t="shared" si="357"/>
        <v>17</v>
      </c>
      <c r="K70" s="44">
        <f t="shared" si="357"/>
        <v>17</v>
      </c>
      <c r="L70" s="44">
        <f t="shared" si="357"/>
        <v>17</v>
      </c>
      <c r="M70" s="44">
        <f t="shared" si="357"/>
        <v>17</v>
      </c>
      <c r="N70" s="44">
        <f t="shared" si="357"/>
        <v>17</v>
      </c>
      <c r="O70" s="44">
        <f t="shared" si="357"/>
        <v>17</v>
      </c>
      <c r="P70" s="44">
        <f t="shared" si="357"/>
        <v>17</v>
      </c>
      <c r="Q70" s="28"/>
      <c r="R70" s="44">
        <f t="shared" ref="R70:U70" si="358">SUMIFS($E70:$P70,$E$2:$P$2,R$3)</f>
        <v>51</v>
      </c>
      <c r="S70" s="44">
        <f t="shared" si="358"/>
        <v>51</v>
      </c>
      <c r="T70" s="44">
        <f t="shared" si="358"/>
        <v>51</v>
      </c>
      <c r="U70" s="44">
        <f t="shared" si="358"/>
        <v>51</v>
      </c>
      <c r="V70" s="28"/>
      <c r="W70" s="44">
        <f t="shared" ref="W70:W77" si="364">sum(R70:U70)</f>
        <v>204</v>
      </c>
      <c r="Y70" s="44">
        <f t="shared" ref="Y70:AJ70" si="359">0.9*E70</f>
        <v>15.3</v>
      </c>
      <c r="Z70" s="44">
        <f t="shared" si="359"/>
        <v>15.3</v>
      </c>
      <c r="AA70" s="44">
        <f t="shared" si="359"/>
        <v>15.3</v>
      </c>
      <c r="AB70" s="44">
        <f t="shared" si="359"/>
        <v>15.3</v>
      </c>
      <c r="AC70" s="44">
        <f t="shared" si="359"/>
        <v>15.3</v>
      </c>
      <c r="AD70" s="44">
        <f t="shared" si="359"/>
        <v>15.3</v>
      </c>
      <c r="AE70" s="44">
        <f t="shared" si="359"/>
        <v>15.3</v>
      </c>
      <c r="AF70" s="44">
        <f t="shared" si="359"/>
        <v>15.3</v>
      </c>
      <c r="AG70" s="44">
        <f t="shared" si="359"/>
        <v>15.3</v>
      </c>
      <c r="AH70" s="44">
        <f t="shared" si="359"/>
        <v>15.3</v>
      </c>
      <c r="AI70" s="44">
        <f t="shared" si="359"/>
        <v>15.3</v>
      </c>
      <c r="AJ70" s="44">
        <f t="shared" si="359"/>
        <v>15.3</v>
      </c>
      <c r="AK70" s="28"/>
      <c r="AL70" s="44">
        <f t="shared" ref="AL70:AO70" si="360">0.9*R70</f>
        <v>45.9</v>
      </c>
      <c r="AM70" s="44">
        <f t="shared" si="360"/>
        <v>45.9</v>
      </c>
      <c r="AN70" s="44">
        <f t="shared" si="360"/>
        <v>45.9</v>
      </c>
      <c r="AO70" s="44">
        <f t="shared" si="360"/>
        <v>45.9</v>
      </c>
      <c r="AP70" s="28"/>
      <c r="AQ70" s="44">
        <f t="shared" ref="AQ70:AQ77" si="367">0.9*W70</f>
        <v>183.6</v>
      </c>
      <c r="AS70" s="45">
        <f t="shared" ref="AS70:BD70" si="361">IFERROR((E70/Y70)-1,0)</f>
        <v>0.1111111111</v>
      </c>
      <c r="AT70" s="45">
        <f t="shared" si="361"/>
        <v>0.1111111111</v>
      </c>
      <c r="AU70" s="45">
        <f t="shared" si="361"/>
        <v>0.1111111111</v>
      </c>
      <c r="AV70" s="45">
        <f t="shared" si="361"/>
        <v>0.1111111111</v>
      </c>
      <c r="AW70" s="45">
        <f t="shared" si="361"/>
        <v>0.1111111111</v>
      </c>
      <c r="AX70" s="45">
        <f t="shared" si="361"/>
        <v>0.1111111111</v>
      </c>
      <c r="AY70" s="45">
        <f t="shared" si="361"/>
        <v>0.1111111111</v>
      </c>
      <c r="AZ70" s="45">
        <f t="shared" si="361"/>
        <v>0.1111111111</v>
      </c>
      <c r="BA70" s="45">
        <f t="shared" si="361"/>
        <v>0.1111111111</v>
      </c>
      <c r="BB70" s="45">
        <f t="shared" si="361"/>
        <v>0.1111111111</v>
      </c>
      <c r="BC70" s="45">
        <f t="shared" si="361"/>
        <v>0.1111111111</v>
      </c>
      <c r="BD70" s="45">
        <f t="shared" si="361"/>
        <v>0.1111111111</v>
      </c>
      <c r="BE70" s="30"/>
      <c r="BF70" s="45">
        <f t="shared" ref="BF70:BI70" si="362">IFERROR((R70/AL70)-1,0)</f>
        <v>0.1111111111</v>
      </c>
      <c r="BG70" s="45">
        <f t="shared" si="362"/>
        <v>0.1111111111</v>
      </c>
      <c r="BH70" s="45">
        <f t="shared" si="362"/>
        <v>0.1111111111</v>
      </c>
      <c r="BI70" s="45">
        <f t="shared" si="362"/>
        <v>0.1111111111</v>
      </c>
      <c r="BJ70" s="30"/>
      <c r="BK70" s="45">
        <f t="shared" ref="BK70:BK77" si="370">IFERROR((W70/AQ70)-1,0)</f>
        <v>0.1111111111</v>
      </c>
      <c r="BM70" s="3" t="s">
        <v>11</v>
      </c>
    </row>
    <row r="71" hidden="1" outlineLevel="1">
      <c r="A71" s="65" t="s">
        <v>81</v>
      </c>
      <c r="B71" s="31"/>
      <c r="C71" s="52" t="s">
        <v>82</v>
      </c>
      <c r="D71" s="46"/>
      <c r="E71" s="47">
        <v>5.0</v>
      </c>
      <c r="F71" s="47">
        <v>5.0</v>
      </c>
      <c r="G71" s="47">
        <v>5.0</v>
      </c>
      <c r="H71" s="47">
        <v>5.0</v>
      </c>
      <c r="I71" s="47">
        <v>5.0</v>
      </c>
      <c r="J71" s="47">
        <v>5.0</v>
      </c>
      <c r="K71" s="47">
        <v>5.0</v>
      </c>
      <c r="L71" s="47">
        <v>5.0</v>
      </c>
      <c r="M71" s="47">
        <v>5.0</v>
      </c>
      <c r="N71" s="47">
        <v>5.0</v>
      </c>
      <c r="O71" s="47">
        <v>5.0</v>
      </c>
      <c r="P71" s="47">
        <v>5.0</v>
      </c>
      <c r="Q71" s="28"/>
      <c r="R71" s="54">
        <f t="shared" ref="R71:U71" si="363">SUMIFS($E71:$P71,$E$2:$P$2,R$3)</f>
        <v>15</v>
      </c>
      <c r="S71" s="54">
        <f t="shared" si="363"/>
        <v>15</v>
      </c>
      <c r="T71" s="54">
        <f t="shared" si="363"/>
        <v>15</v>
      </c>
      <c r="U71" s="54">
        <f t="shared" si="363"/>
        <v>15</v>
      </c>
      <c r="V71" s="28"/>
      <c r="W71" s="54">
        <f t="shared" si="364"/>
        <v>60</v>
      </c>
      <c r="Y71" s="47">
        <f t="shared" ref="Y71:AJ71" si="365">0.9*E71</f>
        <v>4.5</v>
      </c>
      <c r="Z71" s="47">
        <f t="shared" si="365"/>
        <v>4.5</v>
      </c>
      <c r="AA71" s="47">
        <f t="shared" si="365"/>
        <v>4.5</v>
      </c>
      <c r="AB71" s="47">
        <f t="shared" si="365"/>
        <v>4.5</v>
      </c>
      <c r="AC71" s="47">
        <f t="shared" si="365"/>
        <v>4.5</v>
      </c>
      <c r="AD71" s="47">
        <f t="shared" si="365"/>
        <v>4.5</v>
      </c>
      <c r="AE71" s="47">
        <f t="shared" si="365"/>
        <v>4.5</v>
      </c>
      <c r="AF71" s="47">
        <f t="shared" si="365"/>
        <v>4.5</v>
      </c>
      <c r="AG71" s="47">
        <f t="shared" si="365"/>
        <v>4.5</v>
      </c>
      <c r="AH71" s="47">
        <f t="shared" si="365"/>
        <v>4.5</v>
      </c>
      <c r="AI71" s="47">
        <f t="shared" si="365"/>
        <v>4.5</v>
      </c>
      <c r="AJ71" s="47">
        <f t="shared" si="365"/>
        <v>4.5</v>
      </c>
      <c r="AK71" s="28"/>
      <c r="AL71" s="54">
        <f t="shared" ref="AL71:AO71" si="366">0.9*R71</f>
        <v>13.5</v>
      </c>
      <c r="AM71" s="54">
        <f t="shared" si="366"/>
        <v>13.5</v>
      </c>
      <c r="AN71" s="54">
        <f t="shared" si="366"/>
        <v>13.5</v>
      </c>
      <c r="AO71" s="54">
        <f t="shared" si="366"/>
        <v>13.5</v>
      </c>
      <c r="AP71" s="28"/>
      <c r="AQ71" s="54">
        <f t="shared" si="367"/>
        <v>54</v>
      </c>
      <c r="AS71" s="48">
        <f t="shared" ref="AS71:BD71" si="368">IFERROR((E71/Y71)-1,0)</f>
        <v>0.1111111111</v>
      </c>
      <c r="AT71" s="48">
        <f t="shared" si="368"/>
        <v>0.1111111111</v>
      </c>
      <c r="AU71" s="48">
        <f t="shared" si="368"/>
        <v>0.1111111111</v>
      </c>
      <c r="AV71" s="48">
        <f t="shared" si="368"/>
        <v>0.1111111111</v>
      </c>
      <c r="AW71" s="48">
        <f t="shared" si="368"/>
        <v>0.1111111111</v>
      </c>
      <c r="AX71" s="48">
        <f t="shared" si="368"/>
        <v>0.1111111111</v>
      </c>
      <c r="AY71" s="48">
        <f t="shared" si="368"/>
        <v>0.1111111111</v>
      </c>
      <c r="AZ71" s="48">
        <f t="shared" si="368"/>
        <v>0.1111111111</v>
      </c>
      <c r="BA71" s="48">
        <f t="shared" si="368"/>
        <v>0.1111111111</v>
      </c>
      <c r="BB71" s="48">
        <f t="shared" si="368"/>
        <v>0.1111111111</v>
      </c>
      <c r="BC71" s="48">
        <f t="shared" si="368"/>
        <v>0.1111111111</v>
      </c>
      <c r="BD71" s="48">
        <f t="shared" si="368"/>
        <v>0.1111111111</v>
      </c>
      <c r="BE71" s="30"/>
      <c r="BF71" s="55">
        <f t="shared" ref="BF71:BI71" si="369">IFERROR((R71/AL71)-1,0)</f>
        <v>0.1111111111</v>
      </c>
      <c r="BG71" s="55">
        <f t="shared" si="369"/>
        <v>0.1111111111</v>
      </c>
      <c r="BH71" s="55">
        <f t="shared" si="369"/>
        <v>0.1111111111</v>
      </c>
      <c r="BI71" s="55">
        <f t="shared" si="369"/>
        <v>0.1111111111</v>
      </c>
      <c r="BJ71" s="30"/>
      <c r="BK71" s="55">
        <f t="shared" si="370"/>
        <v>0.1111111111</v>
      </c>
      <c r="BM71" s="3" t="s">
        <v>11</v>
      </c>
    </row>
    <row r="72" hidden="1" outlineLevel="1">
      <c r="A72" s="65" t="s">
        <v>81</v>
      </c>
      <c r="B72" s="31"/>
      <c r="C72" s="52" t="s">
        <v>83</v>
      </c>
      <c r="D72" s="46"/>
      <c r="E72" s="47">
        <v>1.0</v>
      </c>
      <c r="F72" s="47">
        <v>1.0</v>
      </c>
      <c r="G72" s="47">
        <v>1.0</v>
      </c>
      <c r="H72" s="47">
        <v>1.0</v>
      </c>
      <c r="I72" s="47">
        <v>1.0</v>
      </c>
      <c r="J72" s="47">
        <v>1.0</v>
      </c>
      <c r="K72" s="47">
        <v>1.0</v>
      </c>
      <c r="L72" s="47">
        <v>1.0</v>
      </c>
      <c r="M72" s="47">
        <v>1.0</v>
      </c>
      <c r="N72" s="47">
        <v>1.0</v>
      </c>
      <c r="O72" s="47">
        <v>1.0</v>
      </c>
      <c r="P72" s="47">
        <v>1.0</v>
      </c>
      <c r="Q72" s="28"/>
      <c r="R72" s="54">
        <f t="shared" ref="R72:U72" si="371">SUMIFS($E72:$P72,$E$2:$P$2,R$3)</f>
        <v>3</v>
      </c>
      <c r="S72" s="54">
        <f t="shared" si="371"/>
        <v>3</v>
      </c>
      <c r="T72" s="54">
        <f t="shared" si="371"/>
        <v>3</v>
      </c>
      <c r="U72" s="54">
        <f t="shared" si="371"/>
        <v>3</v>
      </c>
      <c r="V72" s="28"/>
      <c r="W72" s="54">
        <f t="shared" si="364"/>
        <v>12</v>
      </c>
      <c r="Y72" s="47">
        <f t="shared" ref="Y72:AJ72" si="372">0.9*E72</f>
        <v>0.9</v>
      </c>
      <c r="Z72" s="47">
        <f t="shared" si="372"/>
        <v>0.9</v>
      </c>
      <c r="AA72" s="47">
        <f t="shared" si="372"/>
        <v>0.9</v>
      </c>
      <c r="AB72" s="47">
        <f t="shared" si="372"/>
        <v>0.9</v>
      </c>
      <c r="AC72" s="47">
        <f t="shared" si="372"/>
        <v>0.9</v>
      </c>
      <c r="AD72" s="47">
        <f t="shared" si="372"/>
        <v>0.9</v>
      </c>
      <c r="AE72" s="47">
        <f t="shared" si="372"/>
        <v>0.9</v>
      </c>
      <c r="AF72" s="47">
        <f t="shared" si="372"/>
        <v>0.9</v>
      </c>
      <c r="AG72" s="47">
        <f t="shared" si="372"/>
        <v>0.9</v>
      </c>
      <c r="AH72" s="47">
        <f t="shared" si="372"/>
        <v>0.9</v>
      </c>
      <c r="AI72" s="47">
        <f t="shared" si="372"/>
        <v>0.9</v>
      </c>
      <c r="AJ72" s="47">
        <f t="shared" si="372"/>
        <v>0.9</v>
      </c>
      <c r="AK72" s="28"/>
      <c r="AL72" s="54">
        <f t="shared" ref="AL72:AO72" si="373">0.9*R72</f>
        <v>2.7</v>
      </c>
      <c r="AM72" s="54">
        <f t="shared" si="373"/>
        <v>2.7</v>
      </c>
      <c r="AN72" s="54">
        <f t="shared" si="373"/>
        <v>2.7</v>
      </c>
      <c r="AO72" s="54">
        <f t="shared" si="373"/>
        <v>2.7</v>
      </c>
      <c r="AP72" s="28"/>
      <c r="AQ72" s="54">
        <f t="shared" si="367"/>
        <v>10.8</v>
      </c>
      <c r="AS72" s="48">
        <f t="shared" ref="AS72:BD72" si="374">IFERROR((E72/Y72)-1,0)</f>
        <v>0.1111111111</v>
      </c>
      <c r="AT72" s="48">
        <f t="shared" si="374"/>
        <v>0.1111111111</v>
      </c>
      <c r="AU72" s="48">
        <f t="shared" si="374"/>
        <v>0.1111111111</v>
      </c>
      <c r="AV72" s="48">
        <f t="shared" si="374"/>
        <v>0.1111111111</v>
      </c>
      <c r="AW72" s="48">
        <f t="shared" si="374"/>
        <v>0.1111111111</v>
      </c>
      <c r="AX72" s="48">
        <f t="shared" si="374"/>
        <v>0.1111111111</v>
      </c>
      <c r="AY72" s="48">
        <f t="shared" si="374"/>
        <v>0.1111111111</v>
      </c>
      <c r="AZ72" s="48">
        <f t="shared" si="374"/>
        <v>0.1111111111</v>
      </c>
      <c r="BA72" s="48">
        <f t="shared" si="374"/>
        <v>0.1111111111</v>
      </c>
      <c r="BB72" s="48">
        <f t="shared" si="374"/>
        <v>0.1111111111</v>
      </c>
      <c r="BC72" s="48">
        <f t="shared" si="374"/>
        <v>0.1111111111</v>
      </c>
      <c r="BD72" s="48">
        <f t="shared" si="374"/>
        <v>0.1111111111</v>
      </c>
      <c r="BE72" s="30"/>
      <c r="BF72" s="55">
        <f t="shared" ref="BF72:BI72" si="375">IFERROR((R72/AL72)-1,0)</f>
        <v>0.1111111111</v>
      </c>
      <c r="BG72" s="55">
        <f t="shared" si="375"/>
        <v>0.1111111111</v>
      </c>
      <c r="BH72" s="55">
        <f t="shared" si="375"/>
        <v>0.1111111111</v>
      </c>
      <c r="BI72" s="55">
        <f t="shared" si="375"/>
        <v>0.1111111111</v>
      </c>
      <c r="BJ72" s="30"/>
      <c r="BK72" s="55">
        <f t="shared" si="370"/>
        <v>0.1111111111</v>
      </c>
      <c r="BM72" s="3" t="s">
        <v>11</v>
      </c>
    </row>
    <row r="73" hidden="1" outlineLevel="1">
      <c r="A73" s="49" t="s">
        <v>29</v>
      </c>
      <c r="B73" s="31"/>
      <c r="C73" s="52" t="s">
        <v>84</v>
      </c>
      <c r="D73" s="46"/>
      <c r="E73" s="47">
        <v>2.0</v>
      </c>
      <c r="F73" s="47">
        <v>2.0</v>
      </c>
      <c r="G73" s="47">
        <v>2.0</v>
      </c>
      <c r="H73" s="47">
        <v>2.0</v>
      </c>
      <c r="I73" s="47">
        <v>2.0</v>
      </c>
      <c r="J73" s="47">
        <v>2.0</v>
      </c>
      <c r="K73" s="47">
        <v>2.0</v>
      </c>
      <c r="L73" s="47">
        <v>2.0</v>
      </c>
      <c r="M73" s="47">
        <v>2.0</v>
      </c>
      <c r="N73" s="47">
        <v>2.0</v>
      </c>
      <c r="O73" s="47">
        <v>2.0</v>
      </c>
      <c r="P73" s="47">
        <v>2.0</v>
      </c>
      <c r="Q73" s="28"/>
      <c r="R73" s="54">
        <f t="shared" ref="R73:U73" si="376">SUMIFS($E73:$P73,$E$2:$P$2,R$3)</f>
        <v>6</v>
      </c>
      <c r="S73" s="54">
        <f t="shared" si="376"/>
        <v>6</v>
      </c>
      <c r="T73" s="54">
        <f t="shared" si="376"/>
        <v>6</v>
      </c>
      <c r="U73" s="54">
        <f t="shared" si="376"/>
        <v>6</v>
      </c>
      <c r="V73" s="28"/>
      <c r="W73" s="54">
        <f t="shared" si="364"/>
        <v>24</v>
      </c>
      <c r="Y73" s="47">
        <f t="shared" ref="Y73:AJ73" si="377">0.9*E73</f>
        <v>1.8</v>
      </c>
      <c r="Z73" s="47">
        <f t="shared" si="377"/>
        <v>1.8</v>
      </c>
      <c r="AA73" s="47">
        <f t="shared" si="377"/>
        <v>1.8</v>
      </c>
      <c r="AB73" s="47">
        <f t="shared" si="377"/>
        <v>1.8</v>
      </c>
      <c r="AC73" s="47">
        <f t="shared" si="377"/>
        <v>1.8</v>
      </c>
      <c r="AD73" s="47">
        <f t="shared" si="377"/>
        <v>1.8</v>
      </c>
      <c r="AE73" s="47">
        <f t="shared" si="377"/>
        <v>1.8</v>
      </c>
      <c r="AF73" s="47">
        <f t="shared" si="377"/>
        <v>1.8</v>
      </c>
      <c r="AG73" s="47">
        <f t="shared" si="377"/>
        <v>1.8</v>
      </c>
      <c r="AH73" s="47">
        <f t="shared" si="377"/>
        <v>1.8</v>
      </c>
      <c r="AI73" s="47">
        <f t="shared" si="377"/>
        <v>1.8</v>
      </c>
      <c r="AJ73" s="47">
        <f t="shared" si="377"/>
        <v>1.8</v>
      </c>
      <c r="AK73" s="28"/>
      <c r="AL73" s="54">
        <f t="shared" ref="AL73:AO73" si="378">0.9*R73</f>
        <v>5.4</v>
      </c>
      <c r="AM73" s="54">
        <f t="shared" si="378"/>
        <v>5.4</v>
      </c>
      <c r="AN73" s="54">
        <f t="shared" si="378"/>
        <v>5.4</v>
      </c>
      <c r="AO73" s="54">
        <f t="shared" si="378"/>
        <v>5.4</v>
      </c>
      <c r="AP73" s="28"/>
      <c r="AQ73" s="54">
        <f t="shared" si="367"/>
        <v>21.6</v>
      </c>
      <c r="AS73" s="48">
        <f t="shared" ref="AS73:BD73" si="379">IFERROR((E73/Y73)-1,0)</f>
        <v>0.1111111111</v>
      </c>
      <c r="AT73" s="48">
        <f t="shared" si="379"/>
        <v>0.1111111111</v>
      </c>
      <c r="AU73" s="48">
        <f t="shared" si="379"/>
        <v>0.1111111111</v>
      </c>
      <c r="AV73" s="48">
        <f t="shared" si="379"/>
        <v>0.1111111111</v>
      </c>
      <c r="AW73" s="48">
        <f t="shared" si="379"/>
        <v>0.1111111111</v>
      </c>
      <c r="AX73" s="48">
        <f t="shared" si="379"/>
        <v>0.1111111111</v>
      </c>
      <c r="AY73" s="48">
        <f t="shared" si="379"/>
        <v>0.1111111111</v>
      </c>
      <c r="AZ73" s="48">
        <f t="shared" si="379"/>
        <v>0.1111111111</v>
      </c>
      <c r="BA73" s="48">
        <f t="shared" si="379"/>
        <v>0.1111111111</v>
      </c>
      <c r="BB73" s="48">
        <f t="shared" si="379"/>
        <v>0.1111111111</v>
      </c>
      <c r="BC73" s="48">
        <f t="shared" si="379"/>
        <v>0.1111111111</v>
      </c>
      <c r="BD73" s="48">
        <f t="shared" si="379"/>
        <v>0.1111111111</v>
      </c>
      <c r="BE73" s="30"/>
      <c r="BF73" s="55">
        <f t="shared" ref="BF73:BI73" si="380">IFERROR((R73/AL73)-1,0)</f>
        <v>0.1111111111</v>
      </c>
      <c r="BG73" s="55">
        <f t="shared" si="380"/>
        <v>0.1111111111</v>
      </c>
      <c r="BH73" s="55">
        <f t="shared" si="380"/>
        <v>0.1111111111</v>
      </c>
      <c r="BI73" s="55">
        <f t="shared" si="380"/>
        <v>0.1111111111</v>
      </c>
      <c r="BJ73" s="30"/>
      <c r="BK73" s="55">
        <f t="shared" si="370"/>
        <v>0.1111111111</v>
      </c>
      <c r="BM73" s="3" t="s">
        <v>11</v>
      </c>
    </row>
    <row r="74" hidden="1" outlineLevel="1">
      <c r="A74" s="49" t="s">
        <v>29</v>
      </c>
      <c r="B74" s="31"/>
      <c r="C74" s="52" t="s">
        <v>85</v>
      </c>
      <c r="D74" s="46"/>
      <c r="E74" s="47">
        <v>1.0</v>
      </c>
      <c r="F74" s="47">
        <v>1.0</v>
      </c>
      <c r="G74" s="47">
        <v>1.0</v>
      </c>
      <c r="H74" s="47">
        <v>1.0</v>
      </c>
      <c r="I74" s="47">
        <v>1.0</v>
      </c>
      <c r="J74" s="47">
        <v>1.0</v>
      </c>
      <c r="K74" s="47">
        <v>1.0</v>
      </c>
      <c r="L74" s="47">
        <v>1.0</v>
      </c>
      <c r="M74" s="47">
        <v>1.0</v>
      </c>
      <c r="N74" s="47">
        <v>1.0</v>
      </c>
      <c r="O74" s="47">
        <v>1.0</v>
      </c>
      <c r="P74" s="47">
        <v>1.0</v>
      </c>
      <c r="Q74" s="28"/>
      <c r="R74" s="54">
        <f t="shared" ref="R74:U74" si="381">SUMIFS($E74:$P74,$E$2:$P$2,R$3)</f>
        <v>3</v>
      </c>
      <c r="S74" s="54">
        <f t="shared" si="381"/>
        <v>3</v>
      </c>
      <c r="T74" s="54">
        <f t="shared" si="381"/>
        <v>3</v>
      </c>
      <c r="U74" s="54">
        <f t="shared" si="381"/>
        <v>3</v>
      </c>
      <c r="V74" s="28"/>
      <c r="W74" s="54">
        <f t="shared" si="364"/>
        <v>12</v>
      </c>
      <c r="Y74" s="47">
        <f t="shared" ref="Y74:AJ74" si="382">0.9*E74</f>
        <v>0.9</v>
      </c>
      <c r="Z74" s="47">
        <f t="shared" si="382"/>
        <v>0.9</v>
      </c>
      <c r="AA74" s="47">
        <f t="shared" si="382"/>
        <v>0.9</v>
      </c>
      <c r="AB74" s="47">
        <f t="shared" si="382"/>
        <v>0.9</v>
      </c>
      <c r="AC74" s="47">
        <f t="shared" si="382"/>
        <v>0.9</v>
      </c>
      <c r="AD74" s="47">
        <f t="shared" si="382"/>
        <v>0.9</v>
      </c>
      <c r="AE74" s="47">
        <f t="shared" si="382"/>
        <v>0.9</v>
      </c>
      <c r="AF74" s="47">
        <f t="shared" si="382"/>
        <v>0.9</v>
      </c>
      <c r="AG74" s="47">
        <f t="shared" si="382"/>
        <v>0.9</v>
      </c>
      <c r="AH74" s="47">
        <f t="shared" si="382"/>
        <v>0.9</v>
      </c>
      <c r="AI74" s="47">
        <f t="shared" si="382"/>
        <v>0.9</v>
      </c>
      <c r="AJ74" s="47">
        <f t="shared" si="382"/>
        <v>0.9</v>
      </c>
      <c r="AK74" s="28"/>
      <c r="AL74" s="54">
        <f t="shared" ref="AL74:AO74" si="383">0.9*R74</f>
        <v>2.7</v>
      </c>
      <c r="AM74" s="54">
        <f t="shared" si="383"/>
        <v>2.7</v>
      </c>
      <c r="AN74" s="54">
        <f t="shared" si="383"/>
        <v>2.7</v>
      </c>
      <c r="AO74" s="54">
        <f t="shared" si="383"/>
        <v>2.7</v>
      </c>
      <c r="AP74" s="28"/>
      <c r="AQ74" s="54">
        <f t="shared" si="367"/>
        <v>10.8</v>
      </c>
      <c r="AS74" s="48">
        <f t="shared" ref="AS74:BD74" si="384">IFERROR((E74/Y74)-1,0)</f>
        <v>0.1111111111</v>
      </c>
      <c r="AT74" s="48">
        <f t="shared" si="384"/>
        <v>0.1111111111</v>
      </c>
      <c r="AU74" s="48">
        <f t="shared" si="384"/>
        <v>0.1111111111</v>
      </c>
      <c r="AV74" s="48">
        <f t="shared" si="384"/>
        <v>0.1111111111</v>
      </c>
      <c r="AW74" s="48">
        <f t="shared" si="384"/>
        <v>0.1111111111</v>
      </c>
      <c r="AX74" s="48">
        <f t="shared" si="384"/>
        <v>0.1111111111</v>
      </c>
      <c r="AY74" s="48">
        <f t="shared" si="384"/>
        <v>0.1111111111</v>
      </c>
      <c r="AZ74" s="48">
        <f t="shared" si="384"/>
        <v>0.1111111111</v>
      </c>
      <c r="BA74" s="48">
        <f t="shared" si="384"/>
        <v>0.1111111111</v>
      </c>
      <c r="BB74" s="48">
        <f t="shared" si="384"/>
        <v>0.1111111111</v>
      </c>
      <c r="BC74" s="48">
        <f t="shared" si="384"/>
        <v>0.1111111111</v>
      </c>
      <c r="BD74" s="48">
        <f t="shared" si="384"/>
        <v>0.1111111111</v>
      </c>
      <c r="BE74" s="30"/>
      <c r="BF74" s="55">
        <f t="shared" ref="BF74:BI74" si="385">IFERROR((R74/AL74)-1,0)</f>
        <v>0.1111111111</v>
      </c>
      <c r="BG74" s="55">
        <f t="shared" si="385"/>
        <v>0.1111111111</v>
      </c>
      <c r="BH74" s="55">
        <f t="shared" si="385"/>
        <v>0.1111111111</v>
      </c>
      <c r="BI74" s="55">
        <f t="shared" si="385"/>
        <v>0.1111111111</v>
      </c>
      <c r="BJ74" s="30"/>
      <c r="BK74" s="55">
        <f t="shared" si="370"/>
        <v>0.1111111111</v>
      </c>
      <c r="BM74" s="3" t="s">
        <v>11</v>
      </c>
    </row>
    <row r="75" hidden="1" outlineLevel="1">
      <c r="A75" s="49" t="s">
        <v>29</v>
      </c>
      <c r="B75" s="31"/>
      <c r="C75" s="52" t="s">
        <v>86</v>
      </c>
      <c r="D75" s="46"/>
      <c r="E75" s="47">
        <v>3.0</v>
      </c>
      <c r="F75" s="47">
        <v>3.0</v>
      </c>
      <c r="G75" s="47">
        <v>3.0</v>
      </c>
      <c r="H75" s="47">
        <v>3.0</v>
      </c>
      <c r="I75" s="47">
        <v>3.0</v>
      </c>
      <c r="J75" s="47">
        <v>3.0</v>
      </c>
      <c r="K75" s="47">
        <v>3.0</v>
      </c>
      <c r="L75" s="47">
        <v>3.0</v>
      </c>
      <c r="M75" s="47">
        <v>3.0</v>
      </c>
      <c r="N75" s="47">
        <v>3.0</v>
      </c>
      <c r="O75" s="47">
        <v>3.0</v>
      </c>
      <c r="P75" s="47">
        <v>3.0</v>
      </c>
      <c r="Q75" s="28"/>
      <c r="R75" s="54">
        <f t="shared" ref="R75:U75" si="386">SUMIFS($E75:$P75,$E$2:$P$2,R$3)</f>
        <v>9</v>
      </c>
      <c r="S75" s="54">
        <f t="shared" si="386"/>
        <v>9</v>
      </c>
      <c r="T75" s="54">
        <f t="shared" si="386"/>
        <v>9</v>
      </c>
      <c r="U75" s="54">
        <f t="shared" si="386"/>
        <v>9</v>
      </c>
      <c r="V75" s="28"/>
      <c r="W75" s="54">
        <f t="shared" si="364"/>
        <v>36</v>
      </c>
      <c r="Y75" s="47">
        <f t="shared" ref="Y75:AJ75" si="387">0.9*E75</f>
        <v>2.7</v>
      </c>
      <c r="Z75" s="47">
        <f t="shared" si="387"/>
        <v>2.7</v>
      </c>
      <c r="AA75" s="47">
        <f t="shared" si="387"/>
        <v>2.7</v>
      </c>
      <c r="AB75" s="47">
        <f t="shared" si="387"/>
        <v>2.7</v>
      </c>
      <c r="AC75" s="47">
        <f t="shared" si="387"/>
        <v>2.7</v>
      </c>
      <c r="AD75" s="47">
        <f t="shared" si="387"/>
        <v>2.7</v>
      </c>
      <c r="AE75" s="47">
        <f t="shared" si="387"/>
        <v>2.7</v>
      </c>
      <c r="AF75" s="47">
        <f t="shared" si="387"/>
        <v>2.7</v>
      </c>
      <c r="AG75" s="47">
        <f t="shared" si="387"/>
        <v>2.7</v>
      </c>
      <c r="AH75" s="47">
        <f t="shared" si="387"/>
        <v>2.7</v>
      </c>
      <c r="AI75" s="47">
        <f t="shared" si="387"/>
        <v>2.7</v>
      </c>
      <c r="AJ75" s="47">
        <f t="shared" si="387"/>
        <v>2.7</v>
      </c>
      <c r="AK75" s="28"/>
      <c r="AL75" s="54">
        <f t="shared" ref="AL75:AO75" si="388">0.9*R75</f>
        <v>8.1</v>
      </c>
      <c r="AM75" s="54">
        <f t="shared" si="388"/>
        <v>8.1</v>
      </c>
      <c r="AN75" s="54">
        <f t="shared" si="388"/>
        <v>8.1</v>
      </c>
      <c r="AO75" s="54">
        <f t="shared" si="388"/>
        <v>8.1</v>
      </c>
      <c r="AP75" s="28"/>
      <c r="AQ75" s="54">
        <f t="shared" si="367"/>
        <v>32.4</v>
      </c>
      <c r="AS75" s="48">
        <f t="shared" ref="AS75:BD75" si="389">IFERROR((E75/Y75)-1,0)</f>
        <v>0.1111111111</v>
      </c>
      <c r="AT75" s="48">
        <f t="shared" si="389"/>
        <v>0.1111111111</v>
      </c>
      <c r="AU75" s="48">
        <f t="shared" si="389"/>
        <v>0.1111111111</v>
      </c>
      <c r="AV75" s="48">
        <f t="shared" si="389"/>
        <v>0.1111111111</v>
      </c>
      <c r="AW75" s="48">
        <f t="shared" si="389"/>
        <v>0.1111111111</v>
      </c>
      <c r="AX75" s="48">
        <f t="shared" si="389"/>
        <v>0.1111111111</v>
      </c>
      <c r="AY75" s="48">
        <f t="shared" si="389"/>
        <v>0.1111111111</v>
      </c>
      <c r="AZ75" s="48">
        <f t="shared" si="389"/>
        <v>0.1111111111</v>
      </c>
      <c r="BA75" s="48">
        <f t="shared" si="389"/>
        <v>0.1111111111</v>
      </c>
      <c r="BB75" s="48">
        <f t="shared" si="389"/>
        <v>0.1111111111</v>
      </c>
      <c r="BC75" s="48">
        <f t="shared" si="389"/>
        <v>0.1111111111</v>
      </c>
      <c r="BD75" s="48">
        <f t="shared" si="389"/>
        <v>0.1111111111</v>
      </c>
      <c r="BE75" s="30"/>
      <c r="BF75" s="55">
        <f t="shared" ref="BF75:BI75" si="390">IFERROR((R75/AL75)-1,0)</f>
        <v>0.1111111111</v>
      </c>
      <c r="BG75" s="55">
        <f t="shared" si="390"/>
        <v>0.1111111111</v>
      </c>
      <c r="BH75" s="55">
        <f t="shared" si="390"/>
        <v>0.1111111111</v>
      </c>
      <c r="BI75" s="55">
        <f t="shared" si="390"/>
        <v>0.1111111111</v>
      </c>
      <c r="BJ75" s="30"/>
      <c r="BK75" s="55">
        <f t="shared" si="370"/>
        <v>0.1111111111</v>
      </c>
      <c r="BM75" s="3" t="s">
        <v>11</v>
      </c>
    </row>
    <row r="76" hidden="1" outlineLevel="1">
      <c r="A76" s="49" t="s">
        <v>29</v>
      </c>
      <c r="B76" s="31"/>
      <c r="C76" s="52" t="s">
        <v>87</v>
      </c>
      <c r="D76" s="46"/>
      <c r="E76" s="47">
        <v>4.0</v>
      </c>
      <c r="F76" s="47">
        <v>4.0</v>
      </c>
      <c r="G76" s="47">
        <v>4.0</v>
      </c>
      <c r="H76" s="47">
        <v>4.0</v>
      </c>
      <c r="I76" s="47">
        <v>4.0</v>
      </c>
      <c r="J76" s="47">
        <v>4.0</v>
      </c>
      <c r="K76" s="47">
        <v>4.0</v>
      </c>
      <c r="L76" s="47">
        <v>4.0</v>
      </c>
      <c r="M76" s="47">
        <v>4.0</v>
      </c>
      <c r="N76" s="47">
        <v>4.0</v>
      </c>
      <c r="O76" s="47">
        <v>4.0</v>
      </c>
      <c r="P76" s="47">
        <v>4.0</v>
      </c>
      <c r="Q76" s="28"/>
      <c r="R76" s="54">
        <f t="shared" ref="R76:U76" si="391">SUMIFS($E76:$P76,$E$2:$P$2,R$3)</f>
        <v>12</v>
      </c>
      <c r="S76" s="54">
        <f t="shared" si="391"/>
        <v>12</v>
      </c>
      <c r="T76" s="54">
        <f t="shared" si="391"/>
        <v>12</v>
      </c>
      <c r="U76" s="54">
        <f t="shared" si="391"/>
        <v>12</v>
      </c>
      <c r="V76" s="28"/>
      <c r="W76" s="54">
        <f t="shared" si="364"/>
        <v>48</v>
      </c>
      <c r="Y76" s="47">
        <f t="shared" ref="Y76:AJ76" si="392">0.9*E76</f>
        <v>3.6</v>
      </c>
      <c r="Z76" s="47">
        <f t="shared" si="392"/>
        <v>3.6</v>
      </c>
      <c r="AA76" s="47">
        <f t="shared" si="392"/>
        <v>3.6</v>
      </c>
      <c r="AB76" s="47">
        <f t="shared" si="392"/>
        <v>3.6</v>
      </c>
      <c r="AC76" s="47">
        <f t="shared" si="392"/>
        <v>3.6</v>
      </c>
      <c r="AD76" s="47">
        <f t="shared" si="392"/>
        <v>3.6</v>
      </c>
      <c r="AE76" s="47">
        <f t="shared" si="392"/>
        <v>3.6</v>
      </c>
      <c r="AF76" s="47">
        <f t="shared" si="392"/>
        <v>3.6</v>
      </c>
      <c r="AG76" s="47">
        <f t="shared" si="392"/>
        <v>3.6</v>
      </c>
      <c r="AH76" s="47">
        <f t="shared" si="392"/>
        <v>3.6</v>
      </c>
      <c r="AI76" s="47">
        <f t="shared" si="392"/>
        <v>3.6</v>
      </c>
      <c r="AJ76" s="47">
        <f t="shared" si="392"/>
        <v>3.6</v>
      </c>
      <c r="AK76" s="28"/>
      <c r="AL76" s="54">
        <f t="shared" ref="AL76:AO76" si="393">0.9*R76</f>
        <v>10.8</v>
      </c>
      <c r="AM76" s="54">
        <f t="shared" si="393"/>
        <v>10.8</v>
      </c>
      <c r="AN76" s="54">
        <f t="shared" si="393"/>
        <v>10.8</v>
      </c>
      <c r="AO76" s="54">
        <f t="shared" si="393"/>
        <v>10.8</v>
      </c>
      <c r="AP76" s="28"/>
      <c r="AQ76" s="54">
        <f t="shared" si="367"/>
        <v>43.2</v>
      </c>
      <c r="AS76" s="48">
        <f t="shared" ref="AS76:BD76" si="394">IFERROR((E76/Y76)-1,0)</f>
        <v>0.1111111111</v>
      </c>
      <c r="AT76" s="48">
        <f t="shared" si="394"/>
        <v>0.1111111111</v>
      </c>
      <c r="AU76" s="48">
        <f t="shared" si="394"/>
        <v>0.1111111111</v>
      </c>
      <c r="AV76" s="48">
        <f t="shared" si="394"/>
        <v>0.1111111111</v>
      </c>
      <c r="AW76" s="48">
        <f t="shared" si="394"/>
        <v>0.1111111111</v>
      </c>
      <c r="AX76" s="48">
        <f t="shared" si="394"/>
        <v>0.1111111111</v>
      </c>
      <c r="AY76" s="48">
        <f t="shared" si="394"/>
        <v>0.1111111111</v>
      </c>
      <c r="AZ76" s="48">
        <f t="shared" si="394"/>
        <v>0.1111111111</v>
      </c>
      <c r="BA76" s="48">
        <f t="shared" si="394"/>
        <v>0.1111111111</v>
      </c>
      <c r="BB76" s="48">
        <f t="shared" si="394"/>
        <v>0.1111111111</v>
      </c>
      <c r="BC76" s="48">
        <f t="shared" si="394"/>
        <v>0.1111111111</v>
      </c>
      <c r="BD76" s="48">
        <f t="shared" si="394"/>
        <v>0.1111111111</v>
      </c>
      <c r="BE76" s="30"/>
      <c r="BF76" s="55">
        <f t="shared" ref="BF76:BI76" si="395">IFERROR((R76/AL76)-1,0)</f>
        <v>0.1111111111</v>
      </c>
      <c r="BG76" s="55">
        <f t="shared" si="395"/>
        <v>0.1111111111</v>
      </c>
      <c r="BH76" s="55">
        <f t="shared" si="395"/>
        <v>0.1111111111</v>
      </c>
      <c r="BI76" s="55">
        <f t="shared" si="395"/>
        <v>0.1111111111</v>
      </c>
      <c r="BJ76" s="30"/>
      <c r="BK76" s="55">
        <f t="shared" si="370"/>
        <v>0.1111111111</v>
      </c>
      <c r="BM76" s="3" t="s">
        <v>11</v>
      </c>
    </row>
    <row r="77" hidden="1" outlineLevel="1">
      <c r="A77" s="49" t="s">
        <v>29</v>
      </c>
      <c r="B77" s="31"/>
      <c r="C77" s="52" t="s">
        <v>88</v>
      </c>
      <c r="D77" s="46"/>
      <c r="E77" s="47">
        <v>1.0</v>
      </c>
      <c r="F77" s="47">
        <v>1.0</v>
      </c>
      <c r="G77" s="47">
        <v>1.0</v>
      </c>
      <c r="H77" s="47">
        <v>1.0</v>
      </c>
      <c r="I77" s="47">
        <v>1.0</v>
      </c>
      <c r="J77" s="47">
        <v>1.0</v>
      </c>
      <c r="K77" s="47">
        <v>1.0</v>
      </c>
      <c r="L77" s="47">
        <v>1.0</v>
      </c>
      <c r="M77" s="47">
        <v>1.0</v>
      </c>
      <c r="N77" s="47">
        <v>1.0</v>
      </c>
      <c r="O77" s="47">
        <v>1.0</v>
      </c>
      <c r="P77" s="47">
        <v>1.0</v>
      </c>
      <c r="Q77" s="28"/>
      <c r="R77" s="54">
        <f t="shared" ref="R77:U77" si="396">SUMIFS($E77:$P77,$E$2:$P$2,R$3)</f>
        <v>3</v>
      </c>
      <c r="S77" s="54">
        <f t="shared" si="396"/>
        <v>3</v>
      </c>
      <c r="T77" s="54">
        <f t="shared" si="396"/>
        <v>3</v>
      </c>
      <c r="U77" s="54">
        <f t="shared" si="396"/>
        <v>3</v>
      </c>
      <c r="V77" s="28"/>
      <c r="W77" s="54">
        <f t="shared" si="364"/>
        <v>12</v>
      </c>
      <c r="Y77" s="47">
        <f t="shared" ref="Y77:AJ77" si="397">0.9*E77</f>
        <v>0.9</v>
      </c>
      <c r="Z77" s="47">
        <f t="shared" si="397"/>
        <v>0.9</v>
      </c>
      <c r="AA77" s="47">
        <f t="shared" si="397"/>
        <v>0.9</v>
      </c>
      <c r="AB77" s="47">
        <f t="shared" si="397"/>
        <v>0.9</v>
      </c>
      <c r="AC77" s="47">
        <f t="shared" si="397"/>
        <v>0.9</v>
      </c>
      <c r="AD77" s="47">
        <f t="shared" si="397"/>
        <v>0.9</v>
      </c>
      <c r="AE77" s="47">
        <f t="shared" si="397"/>
        <v>0.9</v>
      </c>
      <c r="AF77" s="47">
        <f t="shared" si="397"/>
        <v>0.9</v>
      </c>
      <c r="AG77" s="47">
        <f t="shared" si="397"/>
        <v>0.9</v>
      </c>
      <c r="AH77" s="47">
        <f t="shared" si="397"/>
        <v>0.9</v>
      </c>
      <c r="AI77" s="47">
        <f t="shared" si="397"/>
        <v>0.9</v>
      </c>
      <c r="AJ77" s="47">
        <f t="shared" si="397"/>
        <v>0.9</v>
      </c>
      <c r="AK77" s="28"/>
      <c r="AL77" s="54">
        <f t="shared" ref="AL77:AO77" si="398">0.9*R77</f>
        <v>2.7</v>
      </c>
      <c r="AM77" s="54">
        <f t="shared" si="398"/>
        <v>2.7</v>
      </c>
      <c r="AN77" s="54">
        <f t="shared" si="398"/>
        <v>2.7</v>
      </c>
      <c r="AO77" s="54">
        <f t="shared" si="398"/>
        <v>2.7</v>
      </c>
      <c r="AP77" s="28"/>
      <c r="AQ77" s="54">
        <f t="shared" si="367"/>
        <v>10.8</v>
      </c>
      <c r="AS77" s="48">
        <f t="shared" ref="AS77:BD77" si="399">IFERROR((E77/Y77)-1,0)</f>
        <v>0.1111111111</v>
      </c>
      <c r="AT77" s="48">
        <f t="shared" si="399"/>
        <v>0.1111111111</v>
      </c>
      <c r="AU77" s="48">
        <f t="shared" si="399"/>
        <v>0.1111111111</v>
      </c>
      <c r="AV77" s="48">
        <f t="shared" si="399"/>
        <v>0.1111111111</v>
      </c>
      <c r="AW77" s="48">
        <f t="shared" si="399"/>
        <v>0.1111111111</v>
      </c>
      <c r="AX77" s="48">
        <f t="shared" si="399"/>
        <v>0.1111111111</v>
      </c>
      <c r="AY77" s="48">
        <f t="shared" si="399"/>
        <v>0.1111111111</v>
      </c>
      <c r="AZ77" s="48">
        <f t="shared" si="399"/>
        <v>0.1111111111</v>
      </c>
      <c r="BA77" s="48">
        <f t="shared" si="399"/>
        <v>0.1111111111</v>
      </c>
      <c r="BB77" s="48">
        <f t="shared" si="399"/>
        <v>0.1111111111</v>
      </c>
      <c r="BC77" s="48">
        <f t="shared" si="399"/>
        <v>0.1111111111</v>
      </c>
      <c r="BD77" s="48">
        <f t="shared" si="399"/>
        <v>0.1111111111</v>
      </c>
      <c r="BE77" s="30"/>
      <c r="BF77" s="55">
        <f t="shared" ref="BF77:BI77" si="400">IFERROR((R77/AL77)-1,0)</f>
        <v>0.1111111111</v>
      </c>
      <c r="BG77" s="55">
        <f t="shared" si="400"/>
        <v>0.1111111111</v>
      </c>
      <c r="BH77" s="55">
        <f t="shared" si="400"/>
        <v>0.1111111111</v>
      </c>
      <c r="BI77" s="55">
        <f t="shared" si="400"/>
        <v>0.1111111111</v>
      </c>
      <c r="BJ77" s="30"/>
      <c r="BK77" s="55">
        <f t="shared" si="370"/>
        <v>0.1111111111</v>
      </c>
      <c r="BM77" s="3" t="s">
        <v>11</v>
      </c>
    </row>
    <row r="78" hidden="1" outlineLevel="1">
      <c r="A78" s="31"/>
      <c r="B78" s="31"/>
      <c r="C78" s="52" t="s">
        <v>89</v>
      </c>
      <c r="D78" s="39"/>
      <c r="E78" s="40">
        <f t="shared" ref="E78:P78" si="401">E70/E10</f>
        <v>0.03953488372</v>
      </c>
      <c r="F78" s="40">
        <f t="shared" si="401"/>
        <v>0.02635658915</v>
      </c>
      <c r="G78" s="40">
        <f t="shared" si="401"/>
        <v>0.03162790698</v>
      </c>
      <c r="H78" s="40">
        <f t="shared" si="401"/>
        <v>0.03594080338</v>
      </c>
      <c r="I78" s="40">
        <f t="shared" si="401"/>
        <v>0.02259136213</v>
      </c>
      <c r="J78" s="40">
        <f t="shared" si="401"/>
        <v>0.02635658915</v>
      </c>
      <c r="K78" s="40">
        <f t="shared" si="401"/>
        <v>0.03162790698</v>
      </c>
      <c r="L78" s="40">
        <f t="shared" si="401"/>
        <v>0.03594080338</v>
      </c>
      <c r="M78" s="40">
        <f t="shared" si="401"/>
        <v>0.03953488372</v>
      </c>
      <c r="N78" s="40">
        <f t="shared" si="401"/>
        <v>0.02635658915</v>
      </c>
      <c r="O78" s="40">
        <f t="shared" si="401"/>
        <v>0.01976744186</v>
      </c>
      <c r="P78" s="40">
        <f t="shared" si="401"/>
        <v>0.01581395349</v>
      </c>
      <c r="Q78" s="60"/>
      <c r="R78" s="40">
        <f t="shared" ref="R78:U78" si="402">R70/R10</f>
        <v>0.03162790698</v>
      </c>
      <c r="S78" s="40">
        <f t="shared" si="402"/>
        <v>0.02726543705</v>
      </c>
      <c r="T78" s="40">
        <f t="shared" si="402"/>
        <v>0.03540437348</v>
      </c>
      <c r="U78" s="40">
        <f t="shared" si="402"/>
        <v>0.01976744186</v>
      </c>
      <c r="V78" s="60"/>
      <c r="W78" s="40">
        <f>W70/W10</f>
        <v>0.02718731259</v>
      </c>
      <c r="X78" s="60"/>
      <c r="Y78" s="40">
        <f t="shared" ref="Y78:AJ78" si="403">Y70/Y10</f>
        <v>0.03953488372</v>
      </c>
      <c r="Z78" s="40">
        <f t="shared" si="403"/>
        <v>0.02635658915</v>
      </c>
      <c r="AA78" s="40">
        <f t="shared" si="403"/>
        <v>0.03162790698</v>
      </c>
      <c r="AB78" s="40">
        <f t="shared" si="403"/>
        <v>0.03594080338</v>
      </c>
      <c r="AC78" s="40">
        <f t="shared" si="403"/>
        <v>0.02259136213</v>
      </c>
      <c r="AD78" s="40">
        <f t="shared" si="403"/>
        <v>0.02635658915</v>
      </c>
      <c r="AE78" s="40">
        <f t="shared" si="403"/>
        <v>0.03162790698</v>
      </c>
      <c r="AF78" s="40">
        <f t="shared" si="403"/>
        <v>0.03594080338</v>
      </c>
      <c r="AG78" s="40">
        <f t="shared" si="403"/>
        <v>0.03953488372</v>
      </c>
      <c r="AH78" s="40">
        <f t="shared" si="403"/>
        <v>0.02635658915</v>
      </c>
      <c r="AI78" s="40">
        <f t="shared" si="403"/>
        <v>0.01976744186</v>
      </c>
      <c r="AJ78" s="40">
        <f t="shared" si="403"/>
        <v>0.01581395349</v>
      </c>
      <c r="AK78" s="60"/>
      <c r="AL78" s="40">
        <f t="shared" ref="AL78:AO78" si="404">AL70/AL10</f>
        <v>0.03162790698</v>
      </c>
      <c r="AM78" s="40">
        <f t="shared" si="404"/>
        <v>0.02726543705</v>
      </c>
      <c r="AN78" s="40">
        <f t="shared" si="404"/>
        <v>0.03540437348</v>
      </c>
      <c r="AO78" s="40">
        <f t="shared" si="404"/>
        <v>0.01976744186</v>
      </c>
      <c r="AP78" s="60"/>
      <c r="AQ78" s="40">
        <f>AQ70/AQ10</f>
        <v>0.02718731259</v>
      </c>
      <c r="AR78" s="60"/>
      <c r="AS78" s="40">
        <f t="shared" ref="AS78:BD78" si="405">IFERROR(E78-Y78,0)</f>
        <v>0</v>
      </c>
      <c r="AT78" s="40">
        <f t="shared" si="405"/>
        <v>0</v>
      </c>
      <c r="AU78" s="40">
        <f t="shared" si="405"/>
        <v>0</v>
      </c>
      <c r="AV78" s="40">
        <f t="shared" si="405"/>
        <v>0</v>
      </c>
      <c r="AW78" s="40">
        <f t="shared" si="405"/>
        <v>0</v>
      </c>
      <c r="AX78" s="40">
        <f t="shared" si="405"/>
        <v>0</v>
      </c>
      <c r="AY78" s="40">
        <f t="shared" si="405"/>
        <v>0</v>
      </c>
      <c r="AZ78" s="40">
        <f t="shared" si="405"/>
        <v>0</v>
      </c>
      <c r="BA78" s="40">
        <f t="shared" si="405"/>
        <v>0</v>
      </c>
      <c r="BB78" s="40">
        <f t="shared" si="405"/>
        <v>0</v>
      </c>
      <c r="BC78" s="40">
        <f t="shared" si="405"/>
        <v>0</v>
      </c>
      <c r="BD78" s="40">
        <f t="shared" si="405"/>
        <v>0</v>
      </c>
      <c r="BE78" s="61"/>
      <c r="BF78" s="40">
        <f t="shared" ref="BF78:BI78" si="406">IFERROR(R78-AL78,0)</f>
        <v>0</v>
      </c>
      <c r="BG78" s="40">
        <f t="shared" si="406"/>
        <v>0</v>
      </c>
      <c r="BH78" s="40">
        <f t="shared" si="406"/>
        <v>0</v>
      </c>
      <c r="BI78" s="40">
        <f t="shared" si="406"/>
        <v>0</v>
      </c>
      <c r="BJ78" s="61"/>
      <c r="BK78" s="40">
        <f>IFERROR(W78-AQ78,0)</f>
        <v>0</v>
      </c>
      <c r="BL78" s="60"/>
      <c r="BM78" s="3" t="s">
        <v>11</v>
      </c>
    </row>
    <row r="79" hidden="1" outlineLevel="1">
      <c r="C79" s="62"/>
      <c r="D79" s="41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R79" s="5"/>
      <c r="S79" s="5"/>
      <c r="T79" s="5"/>
      <c r="U79" s="5"/>
      <c r="W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L79" s="5"/>
      <c r="AM79" s="5"/>
      <c r="AN79" s="5"/>
      <c r="AO79" s="5"/>
      <c r="AQ79" s="5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30"/>
      <c r="BF79" s="42"/>
      <c r="BG79" s="42"/>
      <c r="BH79" s="42"/>
      <c r="BI79" s="42"/>
      <c r="BJ79" s="30"/>
      <c r="BK79" s="42"/>
      <c r="BM79" s="3" t="s">
        <v>11</v>
      </c>
    </row>
    <row r="80">
      <c r="A80" s="19"/>
      <c r="B80" s="19"/>
      <c r="C80" s="66" t="s">
        <v>90</v>
      </c>
      <c r="D80" s="57"/>
      <c r="E80" s="67">
        <f t="shared" ref="E80:P80" si="407">E41+E50+E70</f>
        <v>130</v>
      </c>
      <c r="F80" s="67">
        <f t="shared" si="407"/>
        <v>130</v>
      </c>
      <c r="G80" s="67">
        <f t="shared" si="407"/>
        <v>130</v>
      </c>
      <c r="H80" s="67">
        <f t="shared" si="407"/>
        <v>130</v>
      </c>
      <c r="I80" s="67">
        <f t="shared" si="407"/>
        <v>130</v>
      </c>
      <c r="J80" s="67">
        <f t="shared" si="407"/>
        <v>130</v>
      </c>
      <c r="K80" s="67">
        <f t="shared" si="407"/>
        <v>130</v>
      </c>
      <c r="L80" s="67">
        <f t="shared" si="407"/>
        <v>130</v>
      </c>
      <c r="M80" s="67">
        <f t="shared" si="407"/>
        <v>130</v>
      </c>
      <c r="N80" s="67">
        <f t="shared" si="407"/>
        <v>130</v>
      </c>
      <c r="O80" s="67">
        <f t="shared" si="407"/>
        <v>130</v>
      </c>
      <c r="P80" s="67">
        <f t="shared" si="407"/>
        <v>130</v>
      </c>
      <c r="Q80" s="22"/>
      <c r="R80" s="67">
        <f t="shared" ref="R80:U80" si="408">SUMIFS($E80:$P80,$E$2:$P$2,R$3)</f>
        <v>390</v>
      </c>
      <c r="S80" s="67">
        <f t="shared" si="408"/>
        <v>390</v>
      </c>
      <c r="T80" s="67">
        <f t="shared" si="408"/>
        <v>390</v>
      </c>
      <c r="U80" s="67">
        <f t="shared" si="408"/>
        <v>390</v>
      </c>
      <c r="V80" s="22"/>
      <c r="W80" s="67">
        <f>sum(R80:U80)</f>
        <v>1560</v>
      </c>
      <c r="X80" s="9"/>
      <c r="Y80" s="67">
        <f t="shared" ref="Y80:AJ80" si="409">0.9*E80</f>
        <v>117</v>
      </c>
      <c r="Z80" s="67">
        <f t="shared" si="409"/>
        <v>117</v>
      </c>
      <c r="AA80" s="67">
        <f t="shared" si="409"/>
        <v>117</v>
      </c>
      <c r="AB80" s="67">
        <f t="shared" si="409"/>
        <v>117</v>
      </c>
      <c r="AC80" s="67">
        <f t="shared" si="409"/>
        <v>117</v>
      </c>
      <c r="AD80" s="67">
        <f t="shared" si="409"/>
        <v>117</v>
      </c>
      <c r="AE80" s="67">
        <f t="shared" si="409"/>
        <v>117</v>
      </c>
      <c r="AF80" s="67">
        <f t="shared" si="409"/>
        <v>117</v>
      </c>
      <c r="AG80" s="67">
        <f t="shared" si="409"/>
        <v>117</v>
      </c>
      <c r="AH80" s="67">
        <f t="shared" si="409"/>
        <v>117</v>
      </c>
      <c r="AI80" s="67">
        <f t="shared" si="409"/>
        <v>117</v>
      </c>
      <c r="AJ80" s="67">
        <f t="shared" si="409"/>
        <v>117</v>
      </c>
      <c r="AK80" s="22"/>
      <c r="AL80" s="67">
        <f t="shared" ref="AL80:AO80" si="410">0.9*R80</f>
        <v>351</v>
      </c>
      <c r="AM80" s="67">
        <f t="shared" si="410"/>
        <v>351</v>
      </c>
      <c r="AN80" s="67">
        <f t="shared" si="410"/>
        <v>351</v>
      </c>
      <c r="AO80" s="67">
        <f t="shared" si="410"/>
        <v>351</v>
      </c>
      <c r="AP80" s="22"/>
      <c r="AQ80" s="67">
        <f>0.9*W80</f>
        <v>1404</v>
      </c>
      <c r="AR80" s="9"/>
      <c r="AS80" s="68">
        <f t="shared" ref="AS80:BD80" si="411">IFERROR((E80/Y80)-1,0)</f>
        <v>0.1111111111</v>
      </c>
      <c r="AT80" s="68">
        <f t="shared" si="411"/>
        <v>0.1111111111</v>
      </c>
      <c r="AU80" s="68">
        <f t="shared" si="411"/>
        <v>0.1111111111</v>
      </c>
      <c r="AV80" s="68">
        <f t="shared" si="411"/>
        <v>0.1111111111</v>
      </c>
      <c r="AW80" s="68">
        <f t="shared" si="411"/>
        <v>0.1111111111</v>
      </c>
      <c r="AX80" s="68">
        <f t="shared" si="411"/>
        <v>0.1111111111</v>
      </c>
      <c r="AY80" s="68">
        <f t="shared" si="411"/>
        <v>0.1111111111</v>
      </c>
      <c r="AZ80" s="68">
        <f t="shared" si="411"/>
        <v>0.1111111111</v>
      </c>
      <c r="BA80" s="68">
        <f t="shared" si="411"/>
        <v>0.1111111111</v>
      </c>
      <c r="BB80" s="68">
        <f t="shared" si="411"/>
        <v>0.1111111111</v>
      </c>
      <c r="BC80" s="68">
        <f t="shared" si="411"/>
        <v>0.1111111111</v>
      </c>
      <c r="BD80" s="68">
        <f t="shared" si="411"/>
        <v>0.1111111111</v>
      </c>
      <c r="BE80" s="24"/>
      <c r="BF80" s="68">
        <f t="shared" ref="BF80:BI80" si="412">IFERROR((R80/AL80)-1,0)</f>
        <v>0.1111111111</v>
      </c>
      <c r="BG80" s="68">
        <f t="shared" si="412"/>
        <v>0.1111111111</v>
      </c>
      <c r="BH80" s="68">
        <f t="shared" si="412"/>
        <v>0.1111111111</v>
      </c>
      <c r="BI80" s="68">
        <f t="shared" si="412"/>
        <v>0.1111111111</v>
      </c>
      <c r="BJ80" s="24"/>
      <c r="BK80" s="68">
        <f>IFERROR((W80/AQ80)-1,0)</f>
        <v>0.1111111111</v>
      </c>
      <c r="BL80" s="9"/>
      <c r="BM80" s="3" t="s">
        <v>11</v>
      </c>
    </row>
    <row r="81">
      <c r="A81" s="31"/>
      <c r="B81" s="31"/>
      <c r="C81" s="52" t="s">
        <v>91</v>
      </c>
      <c r="D81" s="39"/>
      <c r="E81" s="40">
        <f t="shared" ref="E81:P81" si="413">E80/E10</f>
        <v>0.3023255814</v>
      </c>
      <c r="F81" s="40">
        <f t="shared" si="413"/>
        <v>0.2015503876</v>
      </c>
      <c r="G81" s="40">
        <f t="shared" si="413"/>
        <v>0.2418604651</v>
      </c>
      <c r="H81" s="40">
        <f t="shared" si="413"/>
        <v>0.2748414376</v>
      </c>
      <c r="I81" s="40">
        <f t="shared" si="413"/>
        <v>0.1727574751</v>
      </c>
      <c r="J81" s="40">
        <f t="shared" si="413"/>
        <v>0.2015503876</v>
      </c>
      <c r="K81" s="40">
        <f t="shared" si="413"/>
        <v>0.2418604651</v>
      </c>
      <c r="L81" s="40">
        <f t="shared" si="413"/>
        <v>0.2748414376</v>
      </c>
      <c r="M81" s="40">
        <f t="shared" si="413"/>
        <v>0.3023255814</v>
      </c>
      <c r="N81" s="40">
        <f t="shared" si="413"/>
        <v>0.2015503876</v>
      </c>
      <c r="O81" s="40">
        <f t="shared" si="413"/>
        <v>0.1511627907</v>
      </c>
      <c r="P81" s="40">
        <f t="shared" si="413"/>
        <v>0.1209302326</v>
      </c>
      <c r="Q81" s="60"/>
      <c r="R81" s="40">
        <f t="shared" ref="R81:U81" si="414">R80/R10</f>
        <v>0.2418604651</v>
      </c>
      <c r="S81" s="40">
        <f t="shared" si="414"/>
        <v>0.208500401</v>
      </c>
      <c r="T81" s="40">
        <f t="shared" si="414"/>
        <v>0.2707393266</v>
      </c>
      <c r="U81" s="40">
        <f t="shared" si="414"/>
        <v>0.1511627907</v>
      </c>
      <c r="V81" s="60"/>
      <c r="W81" s="40">
        <f>W80/W10</f>
        <v>0.2079029786</v>
      </c>
      <c r="X81" s="60"/>
      <c r="Y81" s="40">
        <f t="shared" ref="Y81:AJ81" si="415">Y80/Y10</f>
        <v>0.3023255814</v>
      </c>
      <c r="Z81" s="40">
        <f t="shared" si="415"/>
        <v>0.2015503876</v>
      </c>
      <c r="AA81" s="40">
        <f t="shared" si="415"/>
        <v>0.2418604651</v>
      </c>
      <c r="AB81" s="40">
        <f t="shared" si="415"/>
        <v>0.2748414376</v>
      </c>
      <c r="AC81" s="40">
        <f t="shared" si="415"/>
        <v>0.1727574751</v>
      </c>
      <c r="AD81" s="40">
        <f t="shared" si="415"/>
        <v>0.2015503876</v>
      </c>
      <c r="AE81" s="40">
        <f t="shared" si="415"/>
        <v>0.2418604651</v>
      </c>
      <c r="AF81" s="40">
        <f t="shared" si="415"/>
        <v>0.2748414376</v>
      </c>
      <c r="AG81" s="40">
        <f t="shared" si="415"/>
        <v>0.3023255814</v>
      </c>
      <c r="AH81" s="40">
        <f t="shared" si="415"/>
        <v>0.2015503876</v>
      </c>
      <c r="AI81" s="40">
        <f t="shared" si="415"/>
        <v>0.1511627907</v>
      </c>
      <c r="AJ81" s="40">
        <f t="shared" si="415"/>
        <v>0.1209302326</v>
      </c>
      <c r="AK81" s="60"/>
      <c r="AL81" s="40">
        <f t="shared" ref="AL81:AO81" si="416">AL80/AL10</f>
        <v>0.2418604651</v>
      </c>
      <c r="AM81" s="40">
        <f t="shared" si="416"/>
        <v>0.208500401</v>
      </c>
      <c r="AN81" s="40">
        <f t="shared" si="416"/>
        <v>0.2707393266</v>
      </c>
      <c r="AO81" s="40">
        <f t="shared" si="416"/>
        <v>0.1511627907</v>
      </c>
      <c r="AP81" s="60"/>
      <c r="AQ81" s="40">
        <f>AQ80/AQ10</f>
        <v>0.2079029786</v>
      </c>
      <c r="AR81" s="60"/>
      <c r="AS81" s="40">
        <f t="shared" ref="AS81:BD81" si="417">IFERROR(E81-Y81,0)</f>
        <v>0</v>
      </c>
      <c r="AT81" s="40">
        <f t="shared" si="417"/>
        <v>0</v>
      </c>
      <c r="AU81" s="40">
        <f t="shared" si="417"/>
        <v>0</v>
      </c>
      <c r="AV81" s="40">
        <f t="shared" si="417"/>
        <v>0</v>
      </c>
      <c r="AW81" s="40">
        <f t="shared" si="417"/>
        <v>0</v>
      </c>
      <c r="AX81" s="40">
        <f t="shared" si="417"/>
        <v>0</v>
      </c>
      <c r="AY81" s="40">
        <f t="shared" si="417"/>
        <v>0</v>
      </c>
      <c r="AZ81" s="40">
        <f t="shared" si="417"/>
        <v>0</v>
      </c>
      <c r="BA81" s="40">
        <f t="shared" si="417"/>
        <v>0</v>
      </c>
      <c r="BB81" s="40">
        <f t="shared" si="417"/>
        <v>0</v>
      </c>
      <c r="BC81" s="40">
        <f t="shared" si="417"/>
        <v>0</v>
      </c>
      <c r="BD81" s="40">
        <f t="shared" si="417"/>
        <v>0</v>
      </c>
      <c r="BE81" s="61"/>
      <c r="BF81" s="40">
        <f t="shared" ref="BF81:BI81" si="418">IFERROR(R81-AL81,0)</f>
        <v>0</v>
      </c>
      <c r="BG81" s="40">
        <f t="shared" si="418"/>
        <v>0</v>
      </c>
      <c r="BH81" s="40">
        <f t="shared" si="418"/>
        <v>0</v>
      </c>
      <c r="BI81" s="40">
        <f t="shared" si="418"/>
        <v>0</v>
      </c>
      <c r="BJ81" s="61"/>
      <c r="BK81" s="40">
        <f>IFERROR(W81-AQ81,0)</f>
        <v>0</v>
      </c>
      <c r="BL81" s="60"/>
      <c r="BM81" s="3" t="s">
        <v>11</v>
      </c>
    </row>
    <row r="82">
      <c r="D82" s="41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R82" s="5"/>
      <c r="S82" s="5"/>
      <c r="T82" s="5"/>
      <c r="U82" s="5"/>
      <c r="W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L82" s="5"/>
      <c r="AM82" s="5"/>
      <c r="AN82" s="5"/>
      <c r="AO82" s="5"/>
      <c r="AQ82" s="5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30"/>
      <c r="BF82" s="42"/>
      <c r="BG82" s="42"/>
      <c r="BH82" s="42"/>
      <c r="BI82" s="42"/>
      <c r="BJ82" s="30"/>
      <c r="BK82" s="42"/>
      <c r="BM82" s="3" t="s">
        <v>11</v>
      </c>
    </row>
    <row r="83">
      <c r="A83" s="19"/>
      <c r="B83" s="19"/>
      <c r="C83" s="19" t="s">
        <v>92</v>
      </c>
      <c r="D83" s="57"/>
      <c r="E83" s="69">
        <f t="shared" ref="E83:P83" si="419">E38-E80</f>
        <v>27.35</v>
      </c>
      <c r="F83" s="69">
        <f t="shared" si="419"/>
        <v>106.025</v>
      </c>
      <c r="G83" s="69">
        <f t="shared" si="419"/>
        <v>66.6875</v>
      </c>
      <c r="H83" s="69">
        <f t="shared" si="419"/>
        <v>43.085</v>
      </c>
      <c r="I83" s="69">
        <f t="shared" si="419"/>
        <v>145.3625</v>
      </c>
      <c r="J83" s="69">
        <f t="shared" si="419"/>
        <v>106.025</v>
      </c>
      <c r="K83" s="69">
        <f t="shared" si="419"/>
        <v>66.6875</v>
      </c>
      <c r="L83" s="69">
        <f t="shared" si="419"/>
        <v>43.085</v>
      </c>
      <c r="M83" s="69">
        <f t="shared" si="419"/>
        <v>27.35</v>
      </c>
      <c r="N83" s="69">
        <f t="shared" si="419"/>
        <v>106.025</v>
      </c>
      <c r="O83" s="69">
        <f t="shared" si="419"/>
        <v>184.7</v>
      </c>
      <c r="P83" s="69">
        <f t="shared" si="419"/>
        <v>263.375</v>
      </c>
      <c r="Q83" s="22"/>
      <c r="R83" s="69">
        <f t="shared" ref="R83:U83" si="420">SUMIFS($E83:$P83,$E$2:$P$2,R$3)</f>
        <v>200.0625</v>
      </c>
      <c r="S83" s="69">
        <f t="shared" si="420"/>
        <v>294.4725</v>
      </c>
      <c r="T83" s="69">
        <f t="shared" si="420"/>
        <v>137.1225</v>
      </c>
      <c r="U83" s="69">
        <f t="shared" si="420"/>
        <v>554.1</v>
      </c>
      <c r="V83" s="22"/>
      <c r="W83" s="69">
        <f>sum(R83:U83)</f>
        <v>1185.7575</v>
      </c>
      <c r="X83" s="9"/>
      <c r="Y83" s="69">
        <f t="shared" ref="Y83:AJ83" si="421">0.9*E83</f>
        <v>24.615</v>
      </c>
      <c r="Z83" s="69">
        <f t="shared" si="421"/>
        <v>95.4225</v>
      </c>
      <c r="AA83" s="69">
        <f t="shared" si="421"/>
        <v>60.01875</v>
      </c>
      <c r="AB83" s="69">
        <f t="shared" si="421"/>
        <v>38.7765</v>
      </c>
      <c r="AC83" s="69">
        <f t="shared" si="421"/>
        <v>130.82625</v>
      </c>
      <c r="AD83" s="69">
        <f t="shared" si="421"/>
        <v>95.4225</v>
      </c>
      <c r="AE83" s="69">
        <f t="shared" si="421"/>
        <v>60.01875</v>
      </c>
      <c r="AF83" s="69">
        <f t="shared" si="421"/>
        <v>38.7765</v>
      </c>
      <c r="AG83" s="69">
        <f t="shared" si="421"/>
        <v>24.615</v>
      </c>
      <c r="AH83" s="69">
        <f t="shared" si="421"/>
        <v>95.4225</v>
      </c>
      <c r="AI83" s="69">
        <f t="shared" si="421"/>
        <v>166.23</v>
      </c>
      <c r="AJ83" s="69">
        <f t="shared" si="421"/>
        <v>237.0375</v>
      </c>
      <c r="AK83" s="22"/>
      <c r="AL83" s="69">
        <f t="shared" ref="AL83:AO83" si="422">0.9*R83</f>
        <v>180.05625</v>
      </c>
      <c r="AM83" s="69">
        <f t="shared" si="422"/>
        <v>265.02525</v>
      </c>
      <c r="AN83" s="69">
        <f t="shared" si="422"/>
        <v>123.41025</v>
      </c>
      <c r="AO83" s="69">
        <f t="shared" si="422"/>
        <v>498.69</v>
      </c>
      <c r="AP83" s="22"/>
      <c r="AQ83" s="69">
        <f>0.9*W83</f>
        <v>1067.18175</v>
      </c>
      <c r="AR83" s="9"/>
      <c r="AS83" s="70">
        <f t="shared" ref="AS83:BD83" si="423">IFERROR((E83/Y83)-1,0)</f>
        <v>0.1111111111</v>
      </c>
      <c r="AT83" s="70">
        <f t="shared" si="423"/>
        <v>0.1111111111</v>
      </c>
      <c r="AU83" s="70">
        <f t="shared" si="423"/>
        <v>0.1111111111</v>
      </c>
      <c r="AV83" s="70">
        <f t="shared" si="423"/>
        <v>0.1111111111</v>
      </c>
      <c r="AW83" s="70">
        <f t="shared" si="423"/>
        <v>0.1111111111</v>
      </c>
      <c r="AX83" s="70">
        <f t="shared" si="423"/>
        <v>0.1111111111</v>
      </c>
      <c r="AY83" s="70">
        <f t="shared" si="423"/>
        <v>0.1111111111</v>
      </c>
      <c r="AZ83" s="70">
        <f t="shared" si="423"/>
        <v>0.1111111111</v>
      </c>
      <c r="BA83" s="70">
        <f t="shared" si="423"/>
        <v>0.1111111111</v>
      </c>
      <c r="BB83" s="70">
        <f t="shared" si="423"/>
        <v>0.1111111111</v>
      </c>
      <c r="BC83" s="70">
        <f t="shared" si="423"/>
        <v>0.1111111111</v>
      </c>
      <c r="BD83" s="70">
        <f t="shared" si="423"/>
        <v>0.1111111111</v>
      </c>
      <c r="BE83" s="24"/>
      <c r="BF83" s="70">
        <f t="shared" ref="BF83:BI83" si="424">IFERROR((R83/AL83)-1,0)</f>
        <v>0.1111111111</v>
      </c>
      <c r="BG83" s="70">
        <f t="shared" si="424"/>
        <v>0.1111111111</v>
      </c>
      <c r="BH83" s="70">
        <f t="shared" si="424"/>
        <v>0.1111111111</v>
      </c>
      <c r="BI83" s="70">
        <f t="shared" si="424"/>
        <v>0.1111111111</v>
      </c>
      <c r="BJ83" s="24"/>
      <c r="BK83" s="70">
        <f>IFERROR((W83/AQ83)-1,0)</f>
        <v>0.1111111111</v>
      </c>
      <c r="BL83" s="9"/>
      <c r="BM83" s="3" t="s">
        <v>11</v>
      </c>
    </row>
    <row r="84">
      <c r="A84" s="31"/>
      <c r="B84" s="31"/>
      <c r="C84" s="31" t="s">
        <v>93</v>
      </c>
      <c r="D84" s="39"/>
      <c r="E84" s="40">
        <f t="shared" ref="E84:P84" si="425">E83/E10</f>
        <v>0.06360465116</v>
      </c>
      <c r="F84" s="40">
        <f t="shared" si="425"/>
        <v>0.164379845</v>
      </c>
      <c r="G84" s="40">
        <f t="shared" si="425"/>
        <v>0.1240697674</v>
      </c>
      <c r="H84" s="40">
        <f t="shared" si="425"/>
        <v>0.09108879493</v>
      </c>
      <c r="I84" s="40">
        <f t="shared" si="425"/>
        <v>0.1931727575</v>
      </c>
      <c r="J84" s="40">
        <f t="shared" si="425"/>
        <v>0.164379845</v>
      </c>
      <c r="K84" s="40">
        <f t="shared" si="425"/>
        <v>0.1240697674</v>
      </c>
      <c r="L84" s="40">
        <f t="shared" si="425"/>
        <v>0.09108879493</v>
      </c>
      <c r="M84" s="40">
        <f t="shared" si="425"/>
        <v>0.06360465116</v>
      </c>
      <c r="N84" s="40">
        <f t="shared" si="425"/>
        <v>0.164379845</v>
      </c>
      <c r="O84" s="40">
        <f t="shared" si="425"/>
        <v>0.2147674419</v>
      </c>
      <c r="P84" s="40">
        <f t="shared" si="425"/>
        <v>0.245</v>
      </c>
      <c r="R84" s="40">
        <f t="shared" ref="R84:U84" si="426">R83/R10</f>
        <v>0.1240697674</v>
      </c>
      <c r="S84" s="40">
        <f t="shared" si="426"/>
        <v>0.1574298316</v>
      </c>
      <c r="T84" s="40">
        <f t="shared" si="426"/>
        <v>0.09519090594</v>
      </c>
      <c r="U84" s="40">
        <f t="shared" si="426"/>
        <v>0.2147674419</v>
      </c>
      <c r="W84" s="40">
        <f>W83/W10</f>
        <v>0.1580272539</v>
      </c>
      <c r="Y84" s="40">
        <f t="shared" ref="Y84:AJ84" si="427">Y83/Y10</f>
        <v>0.06360465116</v>
      </c>
      <c r="Z84" s="40">
        <f t="shared" si="427"/>
        <v>0.164379845</v>
      </c>
      <c r="AA84" s="40">
        <f t="shared" si="427"/>
        <v>0.1240697674</v>
      </c>
      <c r="AB84" s="40">
        <f t="shared" si="427"/>
        <v>0.09108879493</v>
      </c>
      <c r="AC84" s="40">
        <f t="shared" si="427"/>
        <v>0.1931727575</v>
      </c>
      <c r="AD84" s="40">
        <f t="shared" si="427"/>
        <v>0.164379845</v>
      </c>
      <c r="AE84" s="40">
        <f t="shared" si="427"/>
        <v>0.1240697674</v>
      </c>
      <c r="AF84" s="40">
        <f t="shared" si="427"/>
        <v>0.09108879493</v>
      </c>
      <c r="AG84" s="40">
        <f t="shared" si="427"/>
        <v>0.06360465116</v>
      </c>
      <c r="AH84" s="40">
        <f t="shared" si="427"/>
        <v>0.164379845</v>
      </c>
      <c r="AI84" s="40">
        <f t="shared" si="427"/>
        <v>0.2147674419</v>
      </c>
      <c r="AJ84" s="40">
        <f t="shared" si="427"/>
        <v>0.245</v>
      </c>
      <c r="AL84" s="40">
        <f t="shared" ref="AL84:AO84" si="428">AL83/AL10</f>
        <v>0.1240697674</v>
      </c>
      <c r="AM84" s="40">
        <f t="shared" si="428"/>
        <v>0.1574298316</v>
      </c>
      <c r="AN84" s="40">
        <f t="shared" si="428"/>
        <v>0.09519090594</v>
      </c>
      <c r="AO84" s="40">
        <f t="shared" si="428"/>
        <v>0.2147674419</v>
      </c>
      <c r="AQ84" s="40">
        <f>AQ83/AQ10</f>
        <v>0.1580272539</v>
      </c>
      <c r="AS84" s="40">
        <f t="shared" ref="AS84:BD84" si="429">IFERROR(E84-Y84,0)</f>
        <v>0</v>
      </c>
      <c r="AT84" s="40">
        <f t="shared" si="429"/>
        <v>0</v>
      </c>
      <c r="AU84" s="40">
        <f t="shared" si="429"/>
        <v>0</v>
      </c>
      <c r="AV84" s="40">
        <f t="shared" si="429"/>
        <v>0</v>
      </c>
      <c r="AW84" s="40">
        <f t="shared" si="429"/>
        <v>0</v>
      </c>
      <c r="AX84" s="40">
        <f t="shared" si="429"/>
        <v>0</v>
      </c>
      <c r="AY84" s="40">
        <f t="shared" si="429"/>
        <v>0</v>
      </c>
      <c r="AZ84" s="40">
        <f t="shared" si="429"/>
        <v>0</v>
      </c>
      <c r="BA84" s="40">
        <f t="shared" si="429"/>
        <v>0</v>
      </c>
      <c r="BB84" s="40">
        <f t="shared" si="429"/>
        <v>0</v>
      </c>
      <c r="BC84" s="40">
        <f t="shared" si="429"/>
        <v>0</v>
      </c>
      <c r="BD84" s="40">
        <f t="shared" si="429"/>
        <v>0</v>
      </c>
      <c r="BE84" s="30"/>
      <c r="BF84" s="40">
        <f t="shared" ref="BF84:BI84" si="430">IFERROR(R84-AL84,0)</f>
        <v>0</v>
      </c>
      <c r="BG84" s="40">
        <f t="shared" si="430"/>
        <v>0</v>
      </c>
      <c r="BH84" s="40">
        <f t="shared" si="430"/>
        <v>0</v>
      </c>
      <c r="BI84" s="40">
        <f t="shared" si="430"/>
        <v>0</v>
      </c>
      <c r="BJ84" s="30"/>
      <c r="BK84" s="40">
        <f>IFERROR(W84-AQ84,0)</f>
        <v>0</v>
      </c>
      <c r="BM84" s="3" t="s">
        <v>11</v>
      </c>
    </row>
    <row r="85">
      <c r="D85" s="41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BM85" s="3" t="s">
        <v>11</v>
      </c>
    </row>
    <row r="86">
      <c r="A86" s="71"/>
      <c r="B86" s="71"/>
      <c r="C86" s="71" t="s">
        <v>94</v>
      </c>
      <c r="D86" s="72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5"/>
    </row>
    <row r="87">
      <c r="D87" s="41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BM87" s="3"/>
    </row>
    <row r="88">
      <c r="A88" s="19"/>
      <c r="B88" s="19"/>
      <c r="C88" s="19" t="str">
        <f t="shared" ref="C88:C120" si="435">C4</f>
        <v>Gross Revenue</v>
      </c>
      <c r="D88" s="76"/>
      <c r="E88" s="23">
        <f t="shared" ref="E88:P88" si="431">E4/E$4</f>
        <v>1</v>
      </c>
      <c r="F88" s="23">
        <f t="shared" si="431"/>
        <v>1</v>
      </c>
      <c r="G88" s="23">
        <f t="shared" si="431"/>
        <v>1</v>
      </c>
      <c r="H88" s="23">
        <f t="shared" si="431"/>
        <v>1</v>
      </c>
      <c r="I88" s="23">
        <f t="shared" si="431"/>
        <v>1</v>
      </c>
      <c r="J88" s="23">
        <f t="shared" si="431"/>
        <v>1</v>
      </c>
      <c r="K88" s="23">
        <f t="shared" si="431"/>
        <v>1</v>
      </c>
      <c r="L88" s="23">
        <f t="shared" si="431"/>
        <v>1</v>
      </c>
      <c r="M88" s="23">
        <f t="shared" si="431"/>
        <v>1</v>
      </c>
      <c r="N88" s="23">
        <f t="shared" si="431"/>
        <v>1</v>
      </c>
      <c r="O88" s="23">
        <f t="shared" si="431"/>
        <v>1</v>
      </c>
      <c r="P88" s="23">
        <f t="shared" si="431"/>
        <v>1</v>
      </c>
      <c r="Q88" s="24"/>
      <c r="R88" s="23">
        <f t="shared" ref="R88:U88" si="432">R4/R$4</f>
        <v>1</v>
      </c>
      <c r="S88" s="23">
        <f t="shared" si="432"/>
        <v>1</v>
      </c>
      <c r="T88" s="23">
        <f t="shared" si="432"/>
        <v>1</v>
      </c>
      <c r="U88" s="23">
        <f t="shared" si="432"/>
        <v>1</v>
      </c>
      <c r="V88" s="24"/>
      <c r="W88" s="23">
        <f t="shared" ref="W88:W94" si="438">W4/W$4</f>
        <v>1</v>
      </c>
      <c r="X88" s="9"/>
      <c r="Y88" s="23">
        <f t="shared" ref="Y88:AJ88" si="433">Y4/Y$4</f>
        <v>1</v>
      </c>
      <c r="Z88" s="23">
        <f t="shared" si="433"/>
        <v>1</v>
      </c>
      <c r="AA88" s="23">
        <f t="shared" si="433"/>
        <v>1</v>
      </c>
      <c r="AB88" s="23">
        <f t="shared" si="433"/>
        <v>1</v>
      </c>
      <c r="AC88" s="23">
        <f t="shared" si="433"/>
        <v>1</v>
      </c>
      <c r="AD88" s="23">
        <f t="shared" si="433"/>
        <v>1</v>
      </c>
      <c r="AE88" s="23">
        <f t="shared" si="433"/>
        <v>1</v>
      </c>
      <c r="AF88" s="23">
        <f t="shared" si="433"/>
        <v>1</v>
      </c>
      <c r="AG88" s="23">
        <f t="shared" si="433"/>
        <v>1</v>
      </c>
      <c r="AH88" s="23">
        <f t="shared" si="433"/>
        <v>1</v>
      </c>
      <c r="AI88" s="23">
        <f t="shared" si="433"/>
        <v>1</v>
      </c>
      <c r="AJ88" s="23">
        <f t="shared" si="433"/>
        <v>1</v>
      </c>
      <c r="AK88" s="24"/>
      <c r="AL88" s="23">
        <f t="shared" ref="AL88:AO88" si="434">AL4/AL$4</f>
        <v>1</v>
      </c>
      <c r="AM88" s="23">
        <f t="shared" si="434"/>
        <v>1</v>
      </c>
      <c r="AN88" s="23">
        <f t="shared" si="434"/>
        <v>1</v>
      </c>
      <c r="AO88" s="23">
        <f t="shared" si="434"/>
        <v>1</v>
      </c>
      <c r="AP88" s="24"/>
      <c r="AQ88" s="23">
        <f t="shared" ref="AQ88:AQ94" si="441">AQ4/AQ$4</f>
        <v>1</v>
      </c>
      <c r="AR88" s="9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4"/>
      <c r="BF88" s="23"/>
      <c r="BG88" s="23"/>
      <c r="BH88" s="23"/>
      <c r="BI88" s="23"/>
      <c r="BJ88" s="24"/>
      <c r="BK88" s="23"/>
      <c r="BL88" s="9"/>
      <c r="BM88" s="3"/>
    </row>
    <row r="89">
      <c r="A89" s="25"/>
      <c r="B89" s="25"/>
      <c r="C89" s="25" t="str">
        <f t="shared" si="435"/>
        <v>Shipping Revenue</v>
      </c>
      <c r="D89" s="77"/>
      <c r="E89" s="29">
        <f t="shared" ref="E89:P89" si="436">E5/E$4</f>
        <v>0.1</v>
      </c>
      <c r="F89" s="29">
        <f t="shared" si="436"/>
        <v>0.1</v>
      </c>
      <c r="G89" s="29">
        <f t="shared" si="436"/>
        <v>0.1</v>
      </c>
      <c r="H89" s="29">
        <f t="shared" si="436"/>
        <v>0.1</v>
      </c>
      <c r="I89" s="29">
        <f t="shared" si="436"/>
        <v>0.1</v>
      </c>
      <c r="J89" s="29">
        <f t="shared" si="436"/>
        <v>0.1</v>
      </c>
      <c r="K89" s="29">
        <f t="shared" si="436"/>
        <v>0.1</v>
      </c>
      <c r="L89" s="29">
        <f t="shared" si="436"/>
        <v>0.1</v>
      </c>
      <c r="M89" s="29">
        <f t="shared" si="436"/>
        <v>0.1</v>
      </c>
      <c r="N89" s="29">
        <f t="shared" si="436"/>
        <v>0.1</v>
      </c>
      <c r="O89" s="29">
        <f t="shared" si="436"/>
        <v>0.1</v>
      </c>
      <c r="P89" s="29">
        <f t="shared" si="436"/>
        <v>0.1</v>
      </c>
      <c r="Q89" s="30"/>
      <c r="R89" s="29">
        <f t="shared" ref="R89:U89" si="437">R5/R$4</f>
        <v>0.1</v>
      </c>
      <c r="S89" s="29">
        <f t="shared" si="437"/>
        <v>0.1</v>
      </c>
      <c r="T89" s="29">
        <f t="shared" si="437"/>
        <v>0.1</v>
      </c>
      <c r="U89" s="29">
        <f t="shared" si="437"/>
        <v>0.1</v>
      </c>
      <c r="V89" s="30"/>
      <c r="W89" s="29">
        <f t="shared" si="438"/>
        <v>0.1</v>
      </c>
      <c r="Y89" s="29">
        <f t="shared" ref="Y89:AJ89" si="439">Y5/Y$4</f>
        <v>0.1</v>
      </c>
      <c r="Z89" s="29">
        <f t="shared" si="439"/>
        <v>0.1</v>
      </c>
      <c r="AA89" s="29">
        <f t="shared" si="439"/>
        <v>0.1</v>
      </c>
      <c r="AB89" s="29">
        <f t="shared" si="439"/>
        <v>0.1</v>
      </c>
      <c r="AC89" s="29">
        <f t="shared" si="439"/>
        <v>0.1</v>
      </c>
      <c r="AD89" s="29">
        <f t="shared" si="439"/>
        <v>0.1</v>
      </c>
      <c r="AE89" s="29">
        <f t="shared" si="439"/>
        <v>0.1</v>
      </c>
      <c r="AF89" s="29">
        <f t="shared" si="439"/>
        <v>0.1</v>
      </c>
      <c r="AG89" s="29">
        <f t="shared" si="439"/>
        <v>0.1</v>
      </c>
      <c r="AH89" s="29">
        <f t="shared" si="439"/>
        <v>0.1</v>
      </c>
      <c r="AI89" s="29">
        <f t="shared" si="439"/>
        <v>0.1</v>
      </c>
      <c r="AJ89" s="29">
        <f t="shared" si="439"/>
        <v>0.1</v>
      </c>
      <c r="AK89" s="30"/>
      <c r="AL89" s="29">
        <f t="shared" ref="AL89:AO89" si="440">AL5/AL$4</f>
        <v>0.1</v>
      </c>
      <c r="AM89" s="29">
        <f t="shared" si="440"/>
        <v>0.1</v>
      </c>
      <c r="AN89" s="29">
        <f t="shared" si="440"/>
        <v>0.1</v>
      </c>
      <c r="AO89" s="29">
        <f t="shared" si="440"/>
        <v>0.1</v>
      </c>
      <c r="AP89" s="30"/>
      <c r="AQ89" s="29">
        <f t="shared" si="441"/>
        <v>0.1</v>
      </c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30"/>
      <c r="BF89" s="29"/>
      <c r="BG89" s="29"/>
      <c r="BH89" s="29"/>
      <c r="BI89" s="29"/>
      <c r="BJ89" s="30"/>
      <c r="BK89" s="29"/>
      <c r="BM89" s="3"/>
    </row>
    <row r="90">
      <c r="A90" s="25"/>
      <c r="B90" s="25"/>
      <c r="C90" s="25" t="str">
        <f t="shared" si="435"/>
        <v>Discounts</v>
      </c>
      <c r="D90" s="77"/>
      <c r="E90" s="29">
        <f t="shared" ref="E90:P90" si="442">E6/E$4</f>
        <v>-0.15</v>
      </c>
      <c r="F90" s="29">
        <f t="shared" si="442"/>
        <v>-0.15</v>
      </c>
      <c r="G90" s="29">
        <f t="shared" si="442"/>
        <v>-0.15</v>
      </c>
      <c r="H90" s="29">
        <f t="shared" si="442"/>
        <v>-0.15</v>
      </c>
      <c r="I90" s="29">
        <f t="shared" si="442"/>
        <v>-0.15</v>
      </c>
      <c r="J90" s="29">
        <f t="shared" si="442"/>
        <v>-0.15</v>
      </c>
      <c r="K90" s="29">
        <f t="shared" si="442"/>
        <v>-0.15</v>
      </c>
      <c r="L90" s="29">
        <f t="shared" si="442"/>
        <v>-0.15</v>
      </c>
      <c r="M90" s="29">
        <f t="shared" si="442"/>
        <v>-0.15</v>
      </c>
      <c r="N90" s="29">
        <f t="shared" si="442"/>
        <v>-0.15</v>
      </c>
      <c r="O90" s="29">
        <f t="shared" si="442"/>
        <v>-0.15</v>
      </c>
      <c r="P90" s="29">
        <f t="shared" si="442"/>
        <v>-0.15</v>
      </c>
      <c r="Q90" s="30"/>
      <c r="R90" s="29">
        <f t="shared" ref="R90:U90" si="443">R6/R$4</f>
        <v>-0.15</v>
      </c>
      <c r="S90" s="29">
        <f t="shared" si="443"/>
        <v>-0.15</v>
      </c>
      <c r="T90" s="29">
        <f t="shared" si="443"/>
        <v>-0.15</v>
      </c>
      <c r="U90" s="29">
        <f t="shared" si="443"/>
        <v>-0.15</v>
      </c>
      <c r="V90" s="30"/>
      <c r="W90" s="29">
        <f t="shared" si="438"/>
        <v>-0.15</v>
      </c>
      <c r="Y90" s="29">
        <f t="shared" ref="Y90:AJ90" si="444">Y6/Y$4</f>
        <v>-0.15</v>
      </c>
      <c r="Z90" s="29">
        <f t="shared" si="444"/>
        <v>-0.15</v>
      </c>
      <c r="AA90" s="29">
        <f t="shared" si="444"/>
        <v>-0.15</v>
      </c>
      <c r="AB90" s="29">
        <f t="shared" si="444"/>
        <v>-0.15</v>
      </c>
      <c r="AC90" s="29">
        <f t="shared" si="444"/>
        <v>-0.15</v>
      </c>
      <c r="AD90" s="29">
        <f t="shared" si="444"/>
        <v>-0.15</v>
      </c>
      <c r="AE90" s="29">
        <f t="shared" si="444"/>
        <v>-0.15</v>
      </c>
      <c r="AF90" s="29">
        <f t="shared" si="444"/>
        <v>-0.15</v>
      </c>
      <c r="AG90" s="29">
        <f t="shared" si="444"/>
        <v>-0.15</v>
      </c>
      <c r="AH90" s="29">
        <f t="shared" si="444"/>
        <v>-0.15</v>
      </c>
      <c r="AI90" s="29">
        <f t="shared" si="444"/>
        <v>-0.15</v>
      </c>
      <c r="AJ90" s="29">
        <f t="shared" si="444"/>
        <v>-0.15</v>
      </c>
      <c r="AK90" s="30"/>
      <c r="AL90" s="29">
        <f t="shared" ref="AL90:AO90" si="445">AL6/AL$4</f>
        <v>-0.15</v>
      </c>
      <c r="AM90" s="29">
        <f t="shared" si="445"/>
        <v>-0.15</v>
      </c>
      <c r="AN90" s="29">
        <f t="shared" si="445"/>
        <v>-0.15</v>
      </c>
      <c r="AO90" s="29">
        <f t="shared" si="445"/>
        <v>-0.15</v>
      </c>
      <c r="AP90" s="30"/>
      <c r="AQ90" s="29">
        <f t="shared" si="441"/>
        <v>-0.15</v>
      </c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30"/>
      <c r="BF90" s="29"/>
      <c r="BG90" s="29"/>
      <c r="BH90" s="29"/>
      <c r="BI90" s="29"/>
      <c r="BJ90" s="30"/>
      <c r="BK90" s="29"/>
      <c r="BM90" s="3"/>
    </row>
    <row r="91">
      <c r="A91" s="25"/>
      <c r="B91" s="25"/>
      <c r="C91" s="25" t="str">
        <f t="shared" si="435"/>
        <v>Returns</v>
      </c>
      <c r="D91" s="77"/>
      <c r="E91" s="29">
        <f t="shared" ref="E91:P91" si="446">E7/E$4</f>
        <v>-0.09</v>
      </c>
      <c r="F91" s="29">
        <f t="shared" si="446"/>
        <v>-0.09</v>
      </c>
      <c r="G91" s="29">
        <f t="shared" si="446"/>
        <v>-0.09</v>
      </c>
      <c r="H91" s="29">
        <f t="shared" si="446"/>
        <v>-0.09</v>
      </c>
      <c r="I91" s="29">
        <f t="shared" si="446"/>
        <v>-0.09</v>
      </c>
      <c r="J91" s="29">
        <f t="shared" si="446"/>
        <v>-0.09</v>
      </c>
      <c r="K91" s="29">
        <f t="shared" si="446"/>
        <v>-0.09</v>
      </c>
      <c r="L91" s="29">
        <f t="shared" si="446"/>
        <v>-0.09</v>
      </c>
      <c r="M91" s="29">
        <f t="shared" si="446"/>
        <v>-0.09</v>
      </c>
      <c r="N91" s="29">
        <f t="shared" si="446"/>
        <v>-0.09</v>
      </c>
      <c r="O91" s="29">
        <f t="shared" si="446"/>
        <v>-0.09</v>
      </c>
      <c r="P91" s="29">
        <f t="shared" si="446"/>
        <v>-0.09</v>
      </c>
      <c r="Q91" s="30"/>
      <c r="R91" s="29">
        <f t="shared" ref="R91:U91" si="447">R7/R$4</f>
        <v>-0.09</v>
      </c>
      <c r="S91" s="29">
        <f t="shared" si="447"/>
        <v>-0.09</v>
      </c>
      <c r="T91" s="29">
        <f t="shared" si="447"/>
        <v>-0.09</v>
      </c>
      <c r="U91" s="29">
        <f t="shared" si="447"/>
        <v>-0.09</v>
      </c>
      <c r="V91" s="30"/>
      <c r="W91" s="29">
        <f t="shared" si="438"/>
        <v>-0.09</v>
      </c>
      <c r="Y91" s="29">
        <f t="shared" ref="Y91:AJ91" si="448">Y7/Y$4</f>
        <v>-0.09</v>
      </c>
      <c r="Z91" s="29">
        <f t="shared" si="448"/>
        <v>-0.09</v>
      </c>
      <c r="AA91" s="29">
        <f t="shared" si="448"/>
        <v>-0.09</v>
      </c>
      <c r="AB91" s="29">
        <f t="shared" si="448"/>
        <v>-0.09</v>
      </c>
      <c r="AC91" s="29">
        <f t="shared" si="448"/>
        <v>-0.09</v>
      </c>
      <c r="AD91" s="29">
        <f t="shared" si="448"/>
        <v>-0.09</v>
      </c>
      <c r="AE91" s="29">
        <f t="shared" si="448"/>
        <v>-0.09</v>
      </c>
      <c r="AF91" s="29">
        <f t="shared" si="448"/>
        <v>-0.09</v>
      </c>
      <c r="AG91" s="29">
        <f t="shared" si="448"/>
        <v>-0.09</v>
      </c>
      <c r="AH91" s="29">
        <f t="shared" si="448"/>
        <v>-0.09</v>
      </c>
      <c r="AI91" s="29">
        <f t="shared" si="448"/>
        <v>-0.09</v>
      </c>
      <c r="AJ91" s="29">
        <f t="shared" si="448"/>
        <v>-0.09</v>
      </c>
      <c r="AK91" s="30"/>
      <c r="AL91" s="29">
        <f t="shared" ref="AL91:AO91" si="449">AL7/AL$4</f>
        <v>-0.09</v>
      </c>
      <c r="AM91" s="29">
        <f t="shared" si="449"/>
        <v>-0.09</v>
      </c>
      <c r="AN91" s="29">
        <f t="shared" si="449"/>
        <v>-0.09</v>
      </c>
      <c r="AO91" s="29">
        <f t="shared" si="449"/>
        <v>-0.09</v>
      </c>
      <c r="AP91" s="30"/>
      <c r="AQ91" s="29">
        <f t="shared" si="441"/>
        <v>-0.09</v>
      </c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30"/>
      <c r="BF91" s="29"/>
      <c r="BG91" s="29"/>
      <c r="BH91" s="29"/>
      <c r="BI91" s="29"/>
      <c r="BJ91" s="30"/>
      <c r="BK91" s="29"/>
      <c r="BM91" s="3"/>
    </row>
    <row r="92" outlineLevel="1">
      <c r="A92" s="31"/>
      <c r="B92" s="31"/>
      <c r="C92" s="31" t="str">
        <f t="shared" si="435"/>
        <v>  Product Returns</v>
      </c>
      <c r="D92" s="78"/>
      <c r="E92" s="34">
        <f t="shared" ref="E92:P92" si="450">E8/E$4</f>
        <v>-0.0675</v>
      </c>
      <c r="F92" s="34">
        <f t="shared" si="450"/>
        <v>-0.0675</v>
      </c>
      <c r="G92" s="34">
        <f t="shared" si="450"/>
        <v>-0.0675</v>
      </c>
      <c r="H92" s="34">
        <f t="shared" si="450"/>
        <v>-0.0675</v>
      </c>
      <c r="I92" s="34">
        <f t="shared" si="450"/>
        <v>-0.0675</v>
      </c>
      <c r="J92" s="34">
        <f t="shared" si="450"/>
        <v>-0.0675</v>
      </c>
      <c r="K92" s="34">
        <f t="shared" si="450"/>
        <v>-0.0675</v>
      </c>
      <c r="L92" s="34">
        <f t="shared" si="450"/>
        <v>-0.0675</v>
      </c>
      <c r="M92" s="34">
        <f t="shared" si="450"/>
        <v>-0.0675</v>
      </c>
      <c r="N92" s="34">
        <f t="shared" si="450"/>
        <v>-0.0675</v>
      </c>
      <c r="O92" s="34">
        <f t="shared" si="450"/>
        <v>-0.0675</v>
      </c>
      <c r="P92" s="34">
        <f t="shared" si="450"/>
        <v>-0.0675</v>
      </c>
      <c r="Q92" s="30"/>
      <c r="R92" s="34">
        <f t="shared" ref="R92:U92" si="451">R8/R$4</f>
        <v>-0.0675</v>
      </c>
      <c r="S92" s="34">
        <f t="shared" si="451"/>
        <v>-0.0675</v>
      </c>
      <c r="T92" s="34">
        <f t="shared" si="451"/>
        <v>-0.0675</v>
      </c>
      <c r="U92" s="34">
        <f t="shared" si="451"/>
        <v>-0.0675</v>
      </c>
      <c r="V92" s="30"/>
      <c r="W92" s="34">
        <f t="shared" si="438"/>
        <v>-0.0675</v>
      </c>
      <c r="Y92" s="34">
        <f t="shared" ref="Y92:AJ92" si="452">Y8/Y$4</f>
        <v>-0.0675</v>
      </c>
      <c r="Z92" s="34">
        <f t="shared" si="452"/>
        <v>-0.0675</v>
      </c>
      <c r="AA92" s="34">
        <f t="shared" si="452"/>
        <v>-0.0675</v>
      </c>
      <c r="AB92" s="34">
        <f t="shared" si="452"/>
        <v>-0.0675</v>
      </c>
      <c r="AC92" s="34">
        <f t="shared" si="452"/>
        <v>-0.0675</v>
      </c>
      <c r="AD92" s="34">
        <f t="shared" si="452"/>
        <v>-0.0675</v>
      </c>
      <c r="AE92" s="34">
        <f t="shared" si="452"/>
        <v>-0.0675</v>
      </c>
      <c r="AF92" s="34">
        <f t="shared" si="452"/>
        <v>-0.0675</v>
      </c>
      <c r="AG92" s="34">
        <f t="shared" si="452"/>
        <v>-0.0675</v>
      </c>
      <c r="AH92" s="34">
        <f t="shared" si="452"/>
        <v>-0.0675</v>
      </c>
      <c r="AI92" s="34">
        <f t="shared" si="452"/>
        <v>-0.0675</v>
      </c>
      <c r="AJ92" s="34">
        <f t="shared" si="452"/>
        <v>-0.0675</v>
      </c>
      <c r="AK92" s="30"/>
      <c r="AL92" s="34">
        <f t="shared" ref="AL92:AO92" si="453">AL8/AL$4</f>
        <v>-0.0675</v>
      </c>
      <c r="AM92" s="34">
        <f t="shared" si="453"/>
        <v>-0.0675</v>
      </c>
      <c r="AN92" s="34">
        <f t="shared" si="453"/>
        <v>-0.0675</v>
      </c>
      <c r="AO92" s="34">
        <f t="shared" si="453"/>
        <v>-0.0675</v>
      </c>
      <c r="AP92" s="30"/>
      <c r="AQ92" s="34">
        <f t="shared" si="441"/>
        <v>-0.0675</v>
      </c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0"/>
      <c r="BF92" s="34"/>
      <c r="BG92" s="34"/>
      <c r="BH92" s="34"/>
      <c r="BI92" s="34"/>
      <c r="BJ92" s="30"/>
      <c r="BK92" s="34"/>
      <c r="BM92" s="3"/>
    </row>
    <row r="93" outlineLevel="1">
      <c r="A93" s="31"/>
      <c r="B93" s="31"/>
      <c r="C93" s="31" t="str">
        <f t="shared" si="435"/>
        <v>  User Credits</v>
      </c>
      <c r="D93" s="78"/>
      <c r="E93" s="36">
        <f t="shared" ref="E93:P93" si="454">E9/E$4</f>
        <v>-0.0225</v>
      </c>
      <c r="F93" s="36">
        <f t="shared" si="454"/>
        <v>-0.0225</v>
      </c>
      <c r="G93" s="36">
        <f t="shared" si="454"/>
        <v>-0.0225</v>
      </c>
      <c r="H93" s="36">
        <f t="shared" si="454"/>
        <v>-0.0225</v>
      </c>
      <c r="I93" s="36">
        <f t="shared" si="454"/>
        <v>-0.0225</v>
      </c>
      <c r="J93" s="36">
        <f t="shared" si="454"/>
        <v>-0.0225</v>
      </c>
      <c r="K93" s="36">
        <f t="shared" si="454"/>
        <v>-0.0225</v>
      </c>
      <c r="L93" s="36">
        <f t="shared" si="454"/>
        <v>-0.0225</v>
      </c>
      <c r="M93" s="36">
        <f t="shared" si="454"/>
        <v>-0.0225</v>
      </c>
      <c r="N93" s="36">
        <f t="shared" si="454"/>
        <v>-0.0225</v>
      </c>
      <c r="O93" s="36">
        <f t="shared" si="454"/>
        <v>-0.0225</v>
      </c>
      <c r="P93" s="36">
        <f t="shared" si="454"/>
        <v>-0.0225</v>
      </c>
      <c r="Q93" s="30"/>
      <c r="R93" s="36">
        <f t="shared" ref="R93:U93" si="455">R9/R$4</f>
        <v>-0.0225</v>
      </c>
      <c r="S93" s="36">
        <f t="shared" si="455"/>
        <v>-0.0225</v>
      </c>
      <c r="T93" s="36">
        <f t="shared" si="455"/>
        <v>-0.0225</v>
      </c>
      <c r="U93" s="36">
        <f t="shared" si="455"/>
        <v>-0.0225</v>
      </c>
      <c r="V93" s="30"/>
      <c r="W93" s="36">
        <f t="shared" si="438"/>
        <v>-0.0225</v>
      </c>
      <c r="Y93" s="36">
        <f t="shared" ref="Y93:AJ93" si="456">Y9/Y$4</f>
        <v>-0.0225</v>
      </c>
      <c r="Z93" s="36">
        <f t="shared" si="456"/>
        <v>-0.0225</v>
      </c>
      <c r="AA93" s="36">
        <f t="shared" si="456"/>
        <v>-0.0225</v>
      </c>
      <c r="AB93" s="36">
        <f t="shared" si="456"/>
        <v>-0.0225</v>
      </c>
      <c r="AC93" s="36">
        <f t="shared" si="456"/>
        <v>-0.0225</v>
      </c>
      <c r="AD93" s="36">
        <f t="shared" si="456"/>
        <v>-0.0225</v>
      </c>
      <c r="AE93" s="36">
        <f t="shared" si="456"/>
        <v>-0.0225</v>
      </c>
      <c r="AF93" s="36">
        <f t="shared" si="456"/>
        <v>-0.0225</v>
      </c>
      <c r="AG93" s="36">
        <f t="shared" si="456"/>
        <v>-0.0225</v>
      </c>
      <c r="AH93" s="36">
        <f t="shared" si="456"/>
        <v>-0.0225</v>
      </c>
      <c r="AI93" s="36">
        <f t="shared" si="456"/>
        <v>-0.0225</v>
      </c>
      <c r="AJ93" s="36">
        <f t="shared" si="456"/>
        <v>-0.0225</v>
      </c>
      <c r="AK93" s="30"/>
      <c r="AL93" s="36">
        <f t="shared" ref="AL93:AO93" si="457">AL9/AL$4</f>
        <v>-0.0225</v>
      </c>
      <c r="AM93" s="36">
        <f t="shared" si="457"/>
        <v>-0.0225</v>
      </c>
      <c r="AN93" s="36">
        <f t="shared" si="457"/>
        <v>-0.0225</v>
      </c>
      <c r="AO93" s="36">
        <f t="shared" si="457"/>
        <v>-0.0225</v>
      </c>
      <c r="AP93" s="30"/>
      <c r="AQ93" s="36">
        <f t="shared" si="441"/>
        <v>-0.0225</v>
      </c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0"/>
      <c r="BF93" s="36"/>
      <c r="BG93" s="36"/>
      <c r="BH93" s="36"/>
      <c r="BI93" s="36"/>
      <c r="BJ93" s="30"/>
      <c r="BK93" s="36"/>
      <c r="BM93" s="3"/>
    </row>
    <row r="94">
      <c r="A94" s="19"/>
      <c r="B94" s="19"/>
      <c r="C94" s="19" t="str">
        <f t="shared" si="435"/>
        <v>Net Revenue</v>
      </c>
      <c r="D94" s="76"/>
      <c r="E94" s="38">
        <f t="shared" ref="E94:P94" si="458">E10/E$4</f>
        <v>0.86</v>
      </c>
      <c r="F94" s="38">
        <f t="shared" si="458"/>
        <v>0.86</v>
      </c>
      <c r="G94" s="38">
        <f t="shared" si="458"/>
        <v>0.86</v>
      </c>
      <c r="H94" s="38">
        <f t="shared" si="458"/>
        <v>0.86</v>
      </c>
      <c r="I94" s="38">
        <f t="shared" si="458"/>
        <v>0.86</v>
      </c>
      <c r="J94" s="38">
        <f t="shared" si="458"/>
        <v>0.86</v>
      </c>
      <c r="K94" s="38">
        <f t="shared" si="458"/>
        <v>0.86</v>
      </c>
      <c r="L94" s="38">
        <f t="shared" si="458"/>
        <v>0.86</v>
      </c>
      <c r="M94" s="38">
        <f t="shared" si="458"/>
        <v>0.86</v>
      </c>
      <c r="N94" s="38">
        <f t="shared" si="458"/>
        <v>0.86</v>
      </c>
      <c r="O94" s="38">
        <f t="shared" si="458"/>
        <v>0.86</v>
      </c>
      <c r="P94" s="38">
        <f t="shared" si="458"/>
        <v>0.86</v>
      </c>
      <c r="Q94" s="24"/>
      <c r="R94" s="38">
        <f t="shared" ref="R94:U94" si="459">R10/R$4</f>
        <v>0.86</v>
      </c>
      <c r="S94" s="38">
        <f t="shared" si="459"/>
        <v>0.86</v>
      </c>
      <c r="T94" s="38">
        <f t="shared" si="459"/>
        <v>0.86</v>
      </c>
      <c r="U94" s="38">
        <f t="shared" si="459"/>
        <v>0.86</v>
      </c>
      <c r="V94" s="24"/>
      <c r="W94" s="38">
        <f t="shared" si="438"/>
        <v>0.86</v>
      </c>
      <c r="X94" s="9"/>
      <c r="Y94" s="38">
        <f t="shared" ref="Y94:AJ94" si="460">Y10/Y$4</f>
        <v>0.86</v>
      </c>
      <c r="Z94" s="38">
        <f t="shared" si="460"/>
        <v>0.86</v>
      </c>
      <c r="AA94" s="38">
        <f t="shared" si="460"/>
        <v>0.86</v>
      </c>
      <c r="AB94" s="38">
        <f t="shared" si="460"/>
        <v>0.86</v>
      </c>
      <c r="AC94" s="38">
        <f t="shared" si="460"/>
        <v>0.86</v>
      </c>
      <c r="AD94" s="38">
        <f t="shared" si="460"/>
        <v>0.86</v>
      </c>
      <c r="AE94" s="38">
        <f t="shared" si="460"/>
        <v>0.86</v>
      </c>
      <c r="AF94" s="38">
        <f t="shared" si="460"/>
        <v>0.86</v>
      </c>
      <c r="AG94" s="38">
        <f t="shared" si="460"/>
        <v>0.86</v>
      </c>
      <c r="AH94" s="38">
        <f t="shared" si="460"/>
        <v>0.86</v>
      </c>
      <c r="AI94" s="38">
        <f t="shared" si="460"/>
        <v>0.86</v>
      </c>
      <c r="AJ94" s="38">
        <f t="shared" si="460"/>
        <v>0.86</v>
      </c>
      <c r="AK94" s="24"/>
      <c r="AL94" s="38">
        <f t="shared" ref="AL94:AO94" si="461">AL10/AL$4</f>
        <v>0.86</v>
      </c>
      <c r="AM94" s="38">
        <f t="shared" si="461"/>
        <v>0.86</v>
      </c>
      <c r="AN94" s="38">
        <f t="shared" si="461"/>
        <v>0.86</v>
      </c>
      <c r="AO94" s="38">
        <f t="shared" si="461"/>
        <v>0.86</v>
      </c>
      <c r="AP94" s="24"/>
      <c r="AQ94" s="38">
        <f t="shared" si="441"/>
        <v>0.86</v>
      </c>
      <c r="AR94" s="9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24"/>
      <c r="BF94" s="38"/>
      <c r="BG94" s="38"/>
      <c r="BH94" s="38"/>
      <c r="BI94" s="38"/>
      <c r="BJ94" s="24"/>
      <c r="BK94" s="38"/>
      <c r="BL94" s="9"/>
      <c r="BM94" s="3"/>
    </row>
    <row r="95">
      <c r="A95" s="31"/>
      <c r="B95" s="31"/>
      <c r="C95" s="31" t="str">
        <f t="shared" si="435"/>
        <v>Net Revenue % of Gross Revenue</v>
      </c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R95" s="40"/>
      <c r="S95" s="40"/>
      <c r="T95" s="40"/>
      <c r="U95" s="40"/>
      <c r="W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L95" s="40"/>
      <c r="AM95" s="40"/>
      <c r="AN95" s="40"/>
      <c r="AO95" s="40"/>
      <c r="AQ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30"/>
      <c r="BF95" s="40"/>
      <c r="BG95" s="40"/>
      <c r="BH95" s="40"/>
      <c r="BI95" s="40"/>
      <c r="BJ95" s="30"/>
      <c r="BK95" s="40"/>
      <c r="BM95" s="3"/>
    </row>
    <row r="96">
      <c r="C96" s="79" t="str">
        <f t="shared" si="435"/>
        <v/>
      </c>
      <c r="D96" s="41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R96" s="5"/>
      <c r="S96" s="5"/>
      <c r="T96" s="5"/>
      <c r="U96" s="5"/>
      <c r="W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L96" s="5"/>
      <c r="AM96" s="5"/>
      <c r="AN96" s="5"/>
      <c r="AO96" s="5"/>
      <c r="AQ96" s="5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30"/>
      <c r="BF96" s="42"/>
      <c r="BG96" s="42"/>
      <c r="BH96" s="42"/>
      <c r="BI96" s="42"/>
      <c r="BJ96" s="30"/>
      <c r="BK96" s="42"/>
      <c r="BM96" s="3"/>
    </row>
    <row r="97" collapsed="1">
      <c r="A97" s="25"/>
      <c r="B97" s="25"/>
      <c r="C97" s="25" t="str">
        <f t="shared" si="435"/>
        <v>COGS</v>
      </c>
      <c r="D97" s="80"/>
      <c r="E97" s="45">
        <f t="shared" ref="E97:P97" si="462">E13/E$4</f>
        <v>0.369625</v>
      </c>
      <c r="F97" s="45">
        <f t="shared" si="462"/>
        <v>0.369625</v>
      </c>
      <c r="G97" s="45">
        <f t="shared" si="462"/>
        <v>0.369625</v>
      </c>
      <c r="H97" s="45">
        <f t="shared" si="462"/>
        <v>0.369625</v>
      </c>
      <c r="I97" s="45">
        <f t="shared" si="462"/>
        <v>0.369625</v>
      </c>
      <c r="J97" s="45">
        <f t="shared" si="462"/>
        <v>0.369625</v>
      </c>
      <c r="K97" s="45">
        <f t="shared" si="462"/>
        <v>0.369625</v>
      </c>
      <c r="L97" s="45">
        <f t="shared" si="462"/>
        <v>0.369625</v>
      </c>
      <c r="M97" s="45">
        <f t="shared" si="462"/>
        <v>0.369625</v>
      </c>
      <c r="N97" s="45">
        <f t="shared" si="462"/>
        <v>0.369625</v>
      </c>
      <c r="O97" s="45">
        <f t="shared" si="462"/>
        <v>0.369625</v>
      </c>
      <c r="P97" s="45">
        <f t="shared" si="462"/>
        <v>0.369625</v>
      </c>
      <c r="Q97" s="30"/>
      <c r="R97" s="45">
        <f t="shared" ref="R97:U97" si="463">R13/R$4</f>
        <v>0.369625</v>
      </c>
      <c r="S97" s="45">
        <f t="shared" si="463"/>
        <v>0.369625</v>
      </c>
      <c r="T97" s="45">
        <f t="shared" si="463"/>
        <v>0.369625</v>
      </c>
      <c r="U97" s="45">
        <f t="shared" si="463"/>
        <v>0.369625</v>
      </c>
      <c r="V97" s="30"/>
      <c r="W97" s="45">
        <f t="shared" ref="W97:W119" si="468">W13/W$4</f>
        <v>0.369625</v>
      </c>
      <c r="Y97" s="45">
        <f t="shared" ref="Y97:AJ97" si="464">Y13/Y$4</f>
        <v>0.369625</v>
      </c>
      <c r="Z97" s="45">
        <f t="shared" si="464"/>
        <v>0.369625</v>
      </c>
      <c r="AA97" s="45">
        <f t="shared" si="464"/>
        <v>0.369625</v>
      </c>
      <c r="AB97" s="45">
        <f t="shared" si="464"/>
        <v>0.369625</v>
      </c>
      <c r="AC97" s="45">
        <f t="shared" si="464"/>
        <v>0.369625</v>
      </c>
      <c r="AD97" s="45">
        <f t="shared" si="464"/>
        <v>0.369625</v>
      </c>
      <c r="AE97" s="45">
        <f t="shared" si="464"/>
        <v>0.369625</v>
      </c>
      <c r="AF97" s="45">
        <f t="shared" si="464"/>
        <v>0.369625</v>
      </c>
      <c r="AG97" s="45">
        <f t="shared" si="464"/>
        <v>0.369625</v>
      </c>
      <c r="AH97" s="45">
        <f t="shared" si="464"/>
        <v>0.369625</v>
      </c>
      <c r="AI97" s="45">
        <f t="shared" si="464"/>
        <v>0.369625</v>
      </c>
      <c r="AJ97" s="45">
        <f t="shared" si="464"/>
        <v>0.369625</v>
      </c>
      <c r="AK97" s="30"/>
      <c r="AL97" s="45">
        <f t="shared" ref="AL97:AO97" si="465">AL13/AL$4</f>
        <v>0.369625</v>
      </c>
      <c r="AM97" s="45">
        <f t="shared" si="465"/>
        <v>0.369625</v>
      </c>
      <c r="AN97" s="45">
        <f t="shared" si="465"/>
        <v>0.369625</v>
      </c>
      <c r="AO97" s="45">
        <f t="shared" si="465"/>
        <v>0.369625</v>
      </c>
      <c r="AP97" s="30"/>
      <c r="AQ97" s="45">
        <f t="shared" ref="AQ97:AQ119" si="471">AQ13/AQ$4</f>
        <v>0.369625</v>
      </c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30"/>
      <c r="BF97" s="45"/>
      <c r="BG97" s="45"/>
      <c r="BH97" s="45"/>
      <c r="BI97" s="45"/>
      <c r="BJ97" s="30"/>
      <c r="BK97" s="45"/>
      <c r="BM97" s="3"/>
    </row>
    <row r="98" hidden="1" outlineLevel="1">
      <c r="A98" s="31"/>
      <c r="B98" s="31"/>
      <c r="C98" s="31" t="str">
        <f t="shared" si="435"/>
        <v>  COGS - Product Cost</v>
      </c>
      <c r="D98" s="81"/>
      <c r="E98" s="48">
        <f t="shared" ref="E98:P98" si="466">E14/E$4</f>
        <v>0.35</v>
      </c>
      <c r="F98" s="48">
        <f t="shared" si="466"/>
        <v>0.35</v>
      </c>
      <c r="G98" s="48">
        <f t="shared" si="466"/>
        <v>0.35</v>
      </c>
      <c r="H98" s="48">
        <f t="shared" si="466"/>
        <v>0.35</v>
      </c>
      <c r="I98" s="48">
        <f t="shared" si="466"/>
        <v>0.35</v>
      </c>
      <c r="J98" s="48">
        <f t="shared" si="466"/>
        <v>0.35</v>
      </c>
      <c r="K98" s="48">
        <f t="shared" si="466"/>
        <v>0.35</v>
      </c>
      <c r="L98" s="48">
        <f t="shared" si="466"/>
        <v>0.35</v>
      </c>
      <c r="M98" s="48">
        <f t="shared" si="466"/>
        <v>0.35</v>
      </c>
      <c r="N98" s="48">
        <f t="shared" si="466"/>
        <v>0.35</v>
      </c>
      <c r="O98" s="48">
        <f t="shared" si="466"/>
        <v>0.35</v>
      </c>
      <c r="P98" s="48">
        <f t="shared" si="466"/>
        <v>0.35</v>
      </c>
      <c r="Q98" s="30"/>
      <c r="R98" s="48">
        <f t="shared" ref="R98:U98" si="467">R14/R$4</f>
        <v>0.35</v>
      </c>
      <c r="S98" s="48">
        <f t="shared" si="467"/>
        <v>0.35</v>
      </c>
      <c r="T98" s="48">
        <f t="shared" si="467"/>
        <v>0.35</v>
      </c>
      <c r="U98" s="48">
        <f t="shared" si="467"/>
        <v>0.35</v>
      </c>
      <c r="V98" s="30"/>
      <c r="W98" s="48">
        <f t="shared" si="468"/>
        <v>0.35</v>
      </c>
      <c r="Y98" s="48">
        <f t="shared" ref="Y98:AJ98" si="469">Y14/Y$4</f>
        <v>0.35</v>
      </c>
      <c r="Z98" s="48">
        <f t="shared" si="469"/>
        <v>0.35</v>
      </c>
      <c r="AA98" s="48">
        <f t="shared" si="469"/>
        <v>0.35</v>
      </c>
      <c r="AB98" s="48">
        <f t="shared" si="469"/>
        <v>0.35</v>
      </c>
      <c r="AC98" s="48">
        <f t="shared" si="469"/>
        <v>0.35</v>
      </c>
      <c r="AD98" s="48">
        <f t="shared" si="469"/>
        <v>0.35</v>
      </c>
      <c r="AE98" s="48">
        <f t="shared" si="469"/>
        <v>0.35</v>
      </c>
      <c r="AF98" s="48">
        <f t="shared" si="469"/>
        <v>0.35</v>
      </c>
      <c r="AG98" s="48">
        <f t="shared" si="469"/>
        <v>0.35</v>
      </c>
      <c r="AH98" s="48">
        <f t="shared" si="469"/>
        <v>0.35</v>
      </c>
      <c r="AI98" s="48">
        <f t="shared" si="469"/>
        <v>0.35</v>
      </c>
      <c r="AJ98" s="48">
        <f t="shared" si="469"/>
        <v>0.35</v>
      </c>
      <c r="AK98" s="30"/>
      <c r="AL98" s="48">
        <f t="shared" ref="AL98:AO98" si="470">AL14/AL$4</f>
        <v>0.35</v>
      </c>
      <c r="AM98" s="48">
        <f t="shared" si="470"/>
        <v>0.35</v>
      </c>
      <c r="AN98" s="48">
        <f t="shared" si="470"/>
        <v>0.35</v>
      </c>
      <c r="AO98" s="48">
        <f t="shared" si="470"/>
        <v>0.35</v>
      </c>
      <c r="AP98" s="30"/>
      <c r="AQ98" s="48">
        <f t="shared" si="471"/>
        <v>0.35</v>
      </c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30"/>
      <c r="BF98" s="48"/>
      <c r="BG98" s="48"/>
      <c r="BH98" s="48"/>
      <c r="BI98" s="48"/>
      <c r="BJ98" s="30"/>
      <c r="BK98" s="48"/>
      <c r="BM98" s="3"/>
    </row>
    <row r="99" hidden="1" outlineLevel="1">
      <c r="A99" s="31"/>
      <c r="B99" s="31"/>
      <c r="C99" s="31" t="str">
        <f t="shared" si="435"/>
        <v>  COGS - Returns Provision</v>
      </c>
      <c r="D99" s="81"/>
      <c r="E99" s="48">
        <f t="shared" ref="E99:P99" si="472">E15/E$4</f>
        <v>-0.030375</v>
      </c>
      <c r="F99" s="48">
        <f t="shared" si="472"/>
        <v>-0.030375</v>
      </c>
      <c r="G99" s="48">
        <f t="shared" si="472"/>
        <v>-0.030375</v>
      </c>
      <c r="H99" s="48">
        <f t="shared" si="472"/>
        <v>-0.030375</v>
      </c>
      <c r="I99" s="48">
        <f t="shared" si="472"/>
        <v>-0.030375</v>
      </c>
      <c r="J99" s="48">
        <f t="shared" si="472"/>
        <v>-0.030375</v>
      </c>
      <c r="K99" s="48">
        <f t="shared" si="472"/>
        <v>-0.030375</v>
      </c>
      <c r="L99" s="48">
        <f t="shared" si="472"/>
        <v>-0.030375</v>
      </c>
      <c r="M99" s="48">
        <f t="shared" si="472"/>
        <v>-0.030375</v>
      </c>
      <c r="N99" s="48">
        <f t="shared" si="472"/>
        <v>-0.030375</v>
      </c>
      <c r="O99" s="48">
        <f t="shared" si="472"/>
        <v>-0.030375</v>
      </c>
      <c r="P99" s="48">
        <f t="shared" si="472"/>
        <v>-0.030375</v>
      </c>
      <c r="Q99" s="30"/>
      <c r="R99" s="48">
        <f t="shared" ref="R99:U99" si="473">R15/R$4</f>
        <v>-0.030375</v>
      </c>
      <c r="S99" s="48">
        <f t="shared" si="473"/>
        <v>-0.030375</v>
      </c>
      <c r="T99" s="48">
        <f t="shared" si="473"/>
        <v>-0.030375</v>
      </c>
      <c r="U99" s="48">
        <f t="shared" si="473"/>
        <v>-0.030375</v>
      </c>
      <c r="V99" s="30"/>
      <c r="W99" s="48">
        <f t="shared" si="468"/>
        <v>-0.030375</v>
      </c>
      <c r="Y99" s="48">
        <f t="shared" ref="Y99:AJ99" si="474">Y15/Y$4</f>
        <v>-0.030375</v>
      </c>
      <c r="Z99" s="48">
        <f t="shared" si="474"/>
        <v>-0.030375</v>
      </c>
      <c r="AA99" s="48">
        <f t="shared" si="474"/>
        <v>-0.030375</v>
      </c>
      <c r="AB99" s="48">
        <f t="shared" si="474"/>
        <v>-0.030375</v>
      </c>
      <c r="AC99" s="48">
        <f t="shared" si="474"/>
        <v>-0.030375</v>
      </c>
      <c r="AD99" s="48">
        <f t="shared" si="474"/>
        <v>-0.030375</v>
      </c>
      <c r="AE99" s="48">
        <f t="shared" si="474"/>
        <v>-0.030375</v>
      </c>
      <c r="AF99" s="48">
        <f t="shared" si="474"/>
        <v>-0.030375</v>
      </c>
      <c r="AG99" s="48">
        <f t="shared" si="474"/>
        <v>-0.030375</v>
      </c>
      <c r="AH99" s="48">
        <f t="shared" si="474"/>
        <v>-0.030375</v>
      </c>
      <c r="AI99" s="48">
        <f t="shared" si="474"/>
        <v>-0.030375</v>
      </c>
      <c r="AJ99" s="48">
        <f t="shared" si="474"/>
        <v>-0.030375</v>
      </c>
      <c r="AK99" s="30"/>
      <c r="AL99" s="48">
        <f t="shared" ref="AL99:AO99" si="475">AL15/AL$4</f>
        <v>-0.030375</v>
      </c>
      <c r="AM99" s="48">
        <f t="shared" si="475"/>
        <v>-0.030375</v>
      </c>
      <c r="AN99" s="48">
        <f t="shared" si="475"/>
        <v>-0.030375</v>
      </c>
      <c r="AO99" s="48">
        <f t="shared" si="475"/>
        <v>-0.030375</v>
      </c>
      <c r="AP99" s="30"/>
      <c r="AQ99" s="48">
        <f t="shared" si="471"/>
        <v>-0.030375</v>
      </c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30"/>
      <c r="BF99" s="48"/>
      <c r="BG99" s="48"/>
      <c r="BH99" s="48"/>
      <c r="BI99" s="48"/>
      <c r="BJ99" s="30"/>
      <c r="BK99" s="48"/>
      <c r="BM99" s="3"/>
    </row>
    <row r="100" hidden="1" outlineLevel="1">
      <c r="A100" s="31"/>
      <c r="B100" s="31"/>
      <c r="C100" s="31" t="str">
        <f t="shared" si="435"/>
        <v>  COGS - Inventory Writeoff</v>
      </c>
      <c r="D100" s="81"/>
      <c r="E100" s="48">
        <f t="shared" ref="E100:P100" si="476">E16/E$4</f>
        <v>0.05</v>
      </c>
      <c r="F100" s="48">
        <f t="shared" si="476"/>
        <v>0.05</v>
      </c>
      <c r="G100" s="48">
        <f t="shared" si="476"/>
        <v>0.05</v>
      </c>
      <c r="H100" s="48">
        <f t="shared" si="476"/>
        <v>0.05</v>
      </c>
      <c r="I100" s="48">
        <f t="shared" si="476"/>
        <v>0.05</v>
      </c>
      <c r="J100" s="48">
        <f t="shared" si="476"/>
        <v>0.05</v>
      </c>
      <c r="K100" s="48">
        <f t="shared" si="476"/>
        <v>0.05</v>
      </c>
      <c r="L100" s="48">
        <f t="shared" si="476"/>
        <v>0.05</v>
      </c>
      <c r="M100" s="48">
        <f t="shared" si="476"/>
        <v>0.05</v>
      </c>
      <c r="N100" s="48">
        <f t="shared" si="476"/>
        <v>0.05</v>
      </c>
      <c r="O100" s="48">
        <f t="shared" si="476"/>
        <v>0.05</v>
      </c>
      <c r="P100" s="48">
        <f t="shared" si="476"/>
        <v>0.05</v>
      </c>
      <c r="Q100" s="30"/>
      <c r="R100" s="48">
        <f t="shared" ref="R100:U100" si="477">R16/R$4</f>
        <v>0.05</v>
      </c>
      <c r="S100" s="48">
        <f t="shared" si="477"/>
        <v>0.05</v>
      </c>
      <c r="T100" s="48">
        <f t="shared" si="477"/>
        <v>0.05</v>
      </c>
      <c r="U100" s="48">
        <f t="shared" si="477"/>
        <v>0.05</v>
      </c>
      <c r="V100" s="30"/>
      <c r="W100" s="48">
        <f t="shared" si="468"/>
        <v>0.05</v>
      </c>
      <c r="Y100" s="48">
        <f t="shared" ref="Y100:AJ100" si="478">Y16/Y$4</f>
        <v>0.05</v>
      </c>
      <c r="Z100" s="48">
        <f t="shared" si="478"/>
        <v>0.05</v>
      </c>
      <c r="AA100" s="48">
        <f t="shared" si="478"/>
        <v>0.05</v>
      </c>
      <c r="AB100" s="48">
        <f t="shared" si="478"/>
        <v>0.05</v>
      </c>
      <c r="AC100" s="48">
        <f t="shared" si="478"/>
        <v>0.05</v>
      </c>
      <c r="AD100" s="48">
        <f t="shared" si="478"/>
        <v>0.05</v>
      </c>
      <c r="AE100" s="48">
        <f t="shared" si="478"/>
        <v>0.05</v>
      </c>
      <c r="AF100" s="48">
        <f t="shared" si="478"/>
        <v>0.05</v>
      </c>
      <c r="AG100" s="48">
        <f t="shared" si="478"/>
        <v>0.05</v>
      </c>
      <c r="AH100" s="48">
        <f t="shared" si="478"/>
        <v>0.05</v>
      </c>
      <c r="AI100" s="48">
        <f t="shared" si="478"/>
        <v>0.05</v>
      </c>
      <c r="AJ100" s="48">
        <f t="shared" si="478"/>
        <v>0.05</v>
      </c>
      <c r="AK100" s="30"/>
      <c r="AL100" s="48">
        <f t="shared" ref="AL100:AO100" si="479">AL16/AL$4</f>
        <v>0.05</v>
      </c>
      <c r="AM100" s="48">
        <f t="shared" si="479"/>
        <v>0.05</v>
      </c>
      <c r="AN100" s="48">
        <f t="shared" si="479"/>
        <v>0.05</v>
      </c>
      <c r="AO100" s="48">
        <f t="shared" si="479"/>
        <v>0.05</v>
      </c>
      <c r="AP100" s="30"/>
      <c r="AQ100" s="48">
        <f t="shared" si="471"/>
        <v>0.05</v>
      </c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30"/>
      <c r="BF100" s="48"/>
      <c r="BG100" s="48"/>
      <c r="BH100" s="48"/>
      <c r="BI100" s="48"/>
      <c r="BJ100" s="30"/>
      <c r="BK100" s="48"/>
      <c r="BM100" s="3"/>
    </row>
    <row r="101">
      <c r="A101" s="25"/>
      <c r="B101" s="25"/>
      <c r="C101" s="50" t="str">
        <f t="shared" si="435"/>
        <v>Other COGS</v>
      </c>
      <c r="D101" s="80"/>
      <c r="E101" s="45">
        <f t="shared" ref="E101:P101" si="480">E17/E$4</f>
        <v>0.01</v>
      </c>
      <c r="F101" s="45">
        <f t="shared" si="480"/>
        <v>0.01</v>
      </c>
      <c r="G101" s="45">
        <f t="shared" si="480"/>
        <v>0.01</v>
      </c>
      <c r="H101" s="45">
        <f t="shared" si="480"/>
        <v>0.01</v>
      </c>
      <c r="I101" s="45">
        <f t="shared" si="480"/>
        <v>0.01</v>
      </c>
      <c r="J101" s="45">
        <f t="shared" si="480"/>
        <v>0.01</v>
      </c>
      <c r="K101" s="45">
        <f t="shared" si="480"/>
        <v>0.01</v>
      </c>
      <c r="L101" s="45">
        <f t="shared" si="480"/>
        <v>0.01</v>
      </c>
      <c r="M101" s="45">
        <f t="shared" si="480"/>
        <v>0.01</v>
      </c>
      <c r="N101" s="45">
        <f t="shared" si="480"/>
        <v>0.01</v>
      </c>
      <c r="O101" s="45">
        <f t="shared" si="480"/>
        <v>0.01</v>
      </c>
      <c r="P101" s="45">
        <f t="shared" si="480"/>
        <v>0.01</v>
      </c>
      <c r="Q101" s="30"/>
      <c r="R101" s="45">
        <f t="shared" ref="R101:U101" si="481">R17/R$4</f>
        <v>0.01</v>
      </c>
      <c r="S101" s="45">
        <f t="shared" si="481"/>
        <v>0.01</v>
      </c>
      <c r="T101" s="45">
        <f t="shared" si="481"/>
        <v>0.01</v>
      </c>
      <c r="U101" s="45">
        <f t="shared" si="481"/>
        <v>0.01</v>
      </c>
      <c r="V101" s="30"/>
      <c r="W101" s="45">
        <f t="shared" si="468"/>
        <v>0.01</v>
      </c>
      <c r="Y101" s="45">
        <f t="shared" ref="Y101:AJ101" si="482">Y17/Y$4</f>
        <v>0.01</v>
      </c>
      <c r="Z101" s="45">
        <f t="shared" si="482"/>
        <v>0.01</v>
      </c>
      <c r="AA101" s="45">
        <f t="shared" si="482"/>
        <v>0.01</v>
      </c>
      <c r="AB101" s="45">
        <f t="shared" si="482"/>
        <v>0.01</v>
      </c>
      <c r="AC101" s="45">
        <f t="shared" si="482"/>
        <v>0.01</v>
      </c>
      <c r="AD101" s="45">
        <f t="shared" si="482"/>
        <v>0.01</v>
      </c>
      <c r="AE101" s="45">
        <f t="shared" si="482"/>
        <v>0.01</v>
      </c>
      <c r="AF101" s="45">
        <f t="shared" si="482"/>
        <v>0.01</v>
      </c>
      <c r="AG101" s="45">
        <f t="shared" si="482"/>
        <v>0.01</v>
      </c>
      <c r="AH101" s="45">
        <f t="shared" si="482"/>
        <v>0.01</v>
      </c>
      <c r="AI101" s="45">
        <f t="shared" si="482"/>
        <v>0.01</v>
      </c>
      <c r="AJ101" s="45">
        <f t="shared" si="482"/>
        <v>0.01</v>
      </c>
      <c r="AK101" s="30"/>
      <c r="AL101" s="45">
        <f t="shared" ref="AL101:AO101" si="483">AL17/AL$4</f>
        <v>0.01</v>
      </c>
      <c r="AM101" s="45">
        <f t="shared" si="483"/>
        <v>0.01</v>
      </c>
      <c r="AN101" s="45">
        <f t="shared" si="483"/>
        <v>0.01</v>
      </c>
      <c r="AO101" s="45">
        <f t="shared" si="483"/>
        <v>0.01</v>
      </c>
      <c r="AP101" s="30"/>
      <c r="AQ101" s="45">
        <f t="shared" si="471"/>
        <v>0.01</v>
      </c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30"/>
      <c r="BF101" s="45"/>
      <c r="BG101" s="45"/>
      <c r="BH101" s="45"/>
      <c r="BI101" s="45"/>
      <c r="BJ101" s="30"/>
      <c r="BK101" s="45"/>
      <c r="BM101" s="3"/>
    </row>
    <row r="102" collapsed="1">
      <c r="A102" s="25"/>
      <c r="B102" s="25"/>
      <c r="C102" s="50" t="str">
        <f t="shared" si="435"/>
        <v>Fulfilment COGS</v>
      </c>
      <c r="D102" s="80"/>
      <c r="E102" s="45">
        <f t="shared" ref="E102:P102" si="484">E18/E$4</f>
        <v>0.035</v>
      </c>
      <c r="F102" s="45">
        <f t="shared" si="484"/>
        <v>0.035</v>
      </c>
      <c r="G102" s="45">
        <f t="shared" si="484"/>
        <v>0.035</v>
      </c>
      <c r="H102" s="45">
        <f t="shared" si="484"/>
        <v>0.035</v>
      </c>
      <c r="I102" s="45">
        <f t="shared" si="484"/>
        <v>0.035</v>
      </c>
      <c r="J102" s="45">
        <f t="shared" si="484"/>
        <v>0.035</v>
      </c>
      <c r="K102" s="45">
        <f t="shared" si="484"/>
        <v>0.035</v>
      </c>
      <c r="L102" s="45">
        <f t="shared" si="484"/>
        <v>0.035</v>
      </c>
      <c r="M102" s="45">
        <f t="shared" si="484"/>
        <v>0.035</v>
      </c>
      <c r="N102" s="45">
        <f t="shared" si="484"/>
        <v>0.035</v>
      </c>
      <c r="O102" s="45">
        <f t="shared" si="484"/>
        <v>0.035</v>
      </c>
      <c r="P102" s="45">
        <f t="shared" si="484"/>
        <v>0.035</v>
      </c>
      <c r="Q102" s="42"/>
      <c r="R102" s="45">
        <f t="shared" ref="R102:U102" si="485">R18/R$4</f>
        <v>0.035</v>
      </c>
      <c r="S102" s="45">
        <f t="shared" si="485"/>
        <v>0.035</v>
      </c>
      <c r="T102" s="45">
        <f t="shared" si="485"/>
        <v>0.035</v>
      </c>
      <c r="U102" s="45">
        <f t="shared" si="485"/>
        <v>0.035</v>
      </c>
      <c r="V102" s="42"/>
      <c r="W102" s="45">
        <f t="shared" si="468"/>
        <v>0.035</v>
      </c>
      <c r="X102" s="5"/>
      <c r="Y102" s="45">
        <f t="shared" ref="Y102:AJ102" si="486">Y18/Y$4</f>
        <v>0.035</v>
      </c>
      <c r="Z102" s="45">
        <f t="shared" si="486"/>
        <v>0.035</v>
      </c>
      <c r="AA102" s="45">
        <f t="shared" si="486"/>
        <v>0.035</v>
      </c>
      <c r="AB102" s="45">
        <f t="shared" si="486"/>
        <v>0.035</v>
      </c>
      <c r="AC102" s="45">
        <f t="shared" si="486"/>
        <v>0.035</v>
      </c>
      <c r="AD102" s="45">
        <f t="shared" si="486"/>
        <v>0.035</v>
      </c>
      <c r="AE102" s="45">
        <f t="shared" si="486"/>
        <v>0.035</v>
      </c>
      <c r="AF102" s="45">
        <f t="shared" si="486"/>
        <v>0.035</v>
      </c>
      <c r="AG102" s="45">
        <f t="shared" si="486"/>
        <v>0.035</v>
      </c>
      <c r="AH102" s="45">
        <f t="shared" si="486"/>
        <v>0.035</v>
      </c>
      <c r="AI102" s="45">
        <f t="shared" si="486"/>
        <v>0.035</v>
      </c>
      <c r="AJ102" s="45">
        <f t="shared" si="486"/>
        <v>0.035</v>
      </c>
      <c r="AK102" s="42"/>
      <c r="AL102" s="45">
        <f t="shared" ref="AL102:AO102" si="487">AL18/AL$4</f>
        <v>0.035</v>
      </c>
      <c r="AM102" s="45">
        <f t="shared" si="487"/>
        <v>0.035</v>
      </c>
      <c r="AN102" s="45">
        <f t="shared" si="487"/>
        <v>0.035</v>
      </c>
      <c r="AO102" s="45">
        <f t="shared" si="487"/>
        <v>0.035</v>
      </c>
      <c r="AP102" s="42"/>
      <c r="AQ102" s="45">
        <f t="shared" si="471"/>
        <v>0.035</v>
      </c>
      <c r="AR102" s="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2"/>
      <c r="BF102" s="45"/>
      <c r="BG102" s="45"/>
      <c r="BH102" s="45"/>
      <c r="BI102" s="45"/>
      <c r="BJ102" s="42"/>
      <c r="BK102" s="45"/>
      <c r="BL102" s="5"/>
      <c r="BM102" s="3"/>
    </row>
    <row r="103" hidden="1" outlineLevel="1">
      <c r="A103" s="31"/>
      <c r="B103" s="31"/>
      <c r="C103" s="52" t="str">
        <f t="shared" si="435"/>
        <v>  Fulfillment COGS - Payroll</v>
      </c>
      <c r="D103" s="82"/>
      <c r="E103" s="55">
        <f t="shared" ref="E103:P103" si="488">E19/E$4</f>
        <v>0.02</v>
      </c>
      <c r="F103" s="55">
        <f t="shared" si="488"/>
        <v>0.02</v>
      </c>
      <c r="G103" s="55">
        <f t="shared" si="488"/>
        <v>0.02</v>
      </c>
      <c r="H103" s="55">
        <f t="shared" si="488"/>
        <v>0.02</v>
      </c>
      <c r="I103" s="55">
        <f t="shared" si="488"/>
        <v>0.02</v>
      </c>
      <c r="J103" s="55">
        <f t="shared" si="488"/>
        <v>0.02</v>
      </c>
      <c r="K103" s="55">
        <f t="shared" si="488"/>
        <v>0.02</v>
      </c>
      <c r="L103" s="55">
        <f t="shared" si="488"/>
        <v>0.02</v>
      </c>
      <c r="M103" s="55">
        <f t="shared" si="488"/>
        <v>0.02</v>
      </c>
      <c r="N103" s="55">
        <f t="shared" si="488"/>
        <v>0.02</v>
      </c>
      <c r="O103" s="55">
        <f t="shared" si="488"/>
        <v>0.02</v>
      </c>
      <c r="P103" s="55">
        <f t="shared" si="488"/>
        <v>0.02</v>
      </c>
      <c r="Q103" s="42"/>
      <c r="R103" s="55">
        <f t="shared" ref="R103:U103" si="489">R19/R$4</f>
        <v>0.02</v>
      </c>
      <c r="S103" s="55">
        <f t="shared" si="489"/>
        <v>0.02</v>
      </c>
      <c r="T103" s="55">
        <f t="shared" si="489"/>
        <v>0.02</v>
      </c>
      <c r="U103" s="55">
        <f t="shared" si="489"/>
        <v>0.02</v>
      </c>
      <c r="V103" s="42"/>
      <c r="W103" s="55">
        <f t="shared" si="468"/>
        <v>0.02</v>
      </c>
      <c r="X103" s="5"/>
      <c r="Y103" s="55">
        <f t="shared" ref="Y103:AJ103" si="490">Y19/Y$4</f>
        <v>0.02</v>
      </c>
      <c r="Z103" s="55">
        <f t="shared" si="490"/>
        <v>0.02</v>
      </c>
      <c r="AA103" s="55">
        <f t="shared" si="490"/>
        <v>0.02</v>
      </c>
      <c r="AB103" s="55">
        <f t="shared" si="490"/>
        <v>0.02</v>
      </c>
      <c r="AC103" s="55">
        <f t="shared" si="490"/>
        <v>0.02</v>
      </c>
      <c r="AD103" s="55">
        <f t="shared" si="490"/>
        <v>0.02</v>
      </c>
      <c r="AE103" s="55">
        <f t="shared" si="490"/>
        <v>0.02</v>
      </c>
      <c r="AF103" s="55">
        <f t="shared" si="490"/>
        <v>0.02</v>
      </c>
      <c r="AG103" s="55">
        <f t="shared" si="490"/>
        <v>0.02</v>
      </c>
      <c r="AH103" s="55">
        <f t="shared" si="490"/>
        <v>0.02</v>
      </c>
      <c r="AI103" s="55">
        <f t="shared" si="490"/>
        <v>0.02</v>
      </c>
      <c r="AJ103" s="55">
        <f t="shared" si="490"/>
        <v>0.02</v>
      </c>
      <c r="AK103" s="42"/>
      <c r="AL103" s="55">
        <f t="shared" ref="AL103:AO103" si="491">AL19/AL$4</f>
        <v>0.02</v>
      </c>
      <c r="AM103" s="55">
        <f t="shared" si="491"/>
        <v>0.02</v>
      </c>
      <c r="AN103" s="55">
        <f t="shared" si="491"/>
        <v>0.02</v>
      </c>
      <c r="AO103" s="55">
        <f t="shared" si="491"/>
        <v>0.02</v>
      </c>
      <c r="AP103" s="42"/>
      <c r="AQ103" s="55">
        <f t="shared" si="471"/>
        <v>0.02</v>
      </c>
      <c r="AR103" s="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42"/>
      <c r="BF103" s="55"/>
      <c r="BG103" s="55"/>
      <c r="BH103" s="55"/>
      <c r="BI103" s="55"/>
      <c r="BJ103" s="42"/>
      <c r="BK103" s="55"/>
      <c r="BL103" s="5"/>
      <c r="BM103" s="3"/>
    </row>
    <row r="104" hidden="1" outlineLevel="1">
      <c r="A104" s="31"/>
      <c r="B104" s="31"/>
      <c r="C104" s="52" t="str">
        <f t="shared" si="435"/>
        <v>  Fulfillment COGS - G&amp;A</v>
      </c>
      <c r="D104" s="82"/>
      <c r="E104" s="55">
        <f t="shared" ref="E104:P104" si="492">E20/E$4</f>
        <v>0.01</v>
      </c>
      <c r="F104" s="55">
        <f t="shared" si="492"/>
        <v>0.01</v>
      </c>
      <c r="G104" s="55">
        <f t="shared" si="492"/>
        <v>0.01</v>
      </c>
      <c r="H104" s="55">
        <f t="shared" si="492"/>
        <v>0.01</v>
      </c>
      <c r="I104" s="55">
        <f t="shared" si="492"/>
        <v>0.01</v>
      </c>
      <c r="J104" s="55">
        <f t="shared" si="492"/>
        <v>0.01</v>
      </c>
      <c r="K104" s="55">
        <f t="shared" si="492"/>
        <v>0.01</v>
      </c>
      <c r="L104" s="55">
        <f t="shared" si="492"/>
        <v>0.01</v>
      </c>
      <c r="M104" s="55">
        <f t="shared" si="492"/>
        <v>0.01</v>
      </c>
      <c r="N104" s="55">
        <f t="shared" si="492"/>
        <v>0.01</v>
      </c>
      <c r="O104" s="55">
        <f t="shared" si="492"/>
        <v>0.01</v>
      </c>
      <c r="P104" s="55">
        <f t="shared" si="492"/>
        <v>0.01</v>
      </c>
      <c r="Q104" s="42"/>
      <c r="R104" s="55">
        <f t="shared" ref="R104:U104" si="493">R20/R$4</f>
        <v>0.01</v>
      </c>
      <c r="S104" s="55">
        <f t="shared" si="493"/>
        <v>0.01</v>
      </c>
      <c r="T104" s="55">
        <f t="shared" si="493"/>
        <v>0.01</v>
      </c>
      <c r="U104" s="55">
        <f t="shared" si="493"/>
        <v>0.01</v>
      </c>
      <c r="V104" s="42"/>
      <c r="W104" s="55">
        <f t="shared" si="468"/>
        <v>0.01</v>
      </c>
      <c r="X104" s="5"/>
      <c r="Y104" s="55">
        <f t="shared" ref="Y104:AJ104" si="494">Y20/Y$4</f>
        <v>0.01</v>
      </c>
      <c r="Z104" s="55">
        <f t="shared" si="494"/>
        <v>0.01</v>
      </c>
      <c r="AA104" s="55">
        <f t="shared" si="494"/>
        <v>0.01</v>
      </c>
      <c r="AB104" s="55">
        <f t="shared" si="494"/>
        <v>0.01</v>
      </c>
      <c r="AC104" s="55">
        <f t="shared" si="494"/>
        <v>0.01</v>
      </c>
      <c r="AD104" s="55">
        <f t="shared" si="494"/>
        <v>0.01</v>
      </c>
      <c r="AE104" s="55">
        <f t="shared" si="494"/>
        <v>0.01</v>
      </c>
      <c r="AF104" s="55">
        <f t="shared" si="494"/>
        <v>0.01</v>
      </c>
      <c r="AG104" s="55">
        <f t="shared" si="494"/>
        <v>0.01</v>
      </c>
      <c r="AH104" s="55">
        <f t="shared" si="494"/>
        <v>0.01</v>
      </c>
      <c r="AI104" s="55">
        <f t="shared" si="494"/>
        <v>0.01</v>
      </c>
      <c r="AJ104" s="55">
        <f t="shared" si="494"/>
        <v>0.01</v>
      </c>
      <c r="AK104" s="42"/>
      <c r="AL104" s="55">
        <f t="shared" ref="AL104:AO104" si="495">AL20/AL$4</f>
        <v>0.01</v>
      </c>
      <c r="AM104" s="55">
        <f t="shared" si="495"/>
        <v>0.01</v>
      </c>
      <c r="AN104" s="55">
        <f t="shared" si="495"/>
        <v>0.01</v>
      </c>
      <c r="AO104" s="55">
        <f t="shared" si="495"/>
        <v>0.01</v>
      </c>
      <c r="AP104" s="42"/>
      <c r="AQ104" s="55">
        <f t="shared" si="471"/>
        <v>0.01</v>
      </c>
      <c r="AR104" s="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42"/>
      <c r="BF104" s="55"/>
      <c r="BG104" s="55"/>
      <c r="BH104" s="55"/>
      <c r="BI104" s="55"/>
      <c r="BJ104" s="42"/>
      <c r="BK104" s="55"/>
      <c r="BL104" s="5"/>
      <c r="BM104" s="3"/>
    </row>
    <row r="105" hidden="1" outlineLevel="1">
      <c r="A105" s="31"/>
      <c r="B105" s="31"/>
      <c r="C105" s="52" t="str">
        <f t="shared" si="435"/>
        <v>  Fulfillment COGS - Other</v>
      </c>
      <c r="D105" s="82"/>
      <c r="E105" s="55">
        <f t="shared" ref="E105:P105" si="496">E21/E$4</f>
        <v>0.005</v>
      </c>
      <c r="F105" s="55">
        <f t="shared" si="496"/>
        <v>0.005</v>
      </c>
      <c r="G105" s="55">
        <f t="shared" si="496"/>
        <v>0.005</v>
      </c>
      <c r="H105" s="55">
        <f t="shared" si="496"/>
        <v>0.005</v>
      </c>
      <c r="I105" s="55">
        <f t="shared" si="496"/>
        <v>0.005</v>
      </c>
      <c r="J105" s="55">
        <f t="shared" si="496"/>
        <v>0.005</v>
      </c>
      <c r="K105" s="55">
        <f t="shared" si="496"/>
        <v>0.005</v>
      </c>
      <c r="L105" s="55">
        <f t="shared" si="496"/>
        <v>0.005</v>
      </c>
      <c r="M105" s="55">
        <f t="shared" si="496"/>
        <v>0.005</v>
      </c>
      <c r="N105" s="55">
        <f t="shared" si="496"/>
        <v>0.005</v>
      </c>
      <c r="O105" s="55">
        <f t="shared" si="496"/>
        <v>0.005</v>
      </c>
      <c r="P105" s="55">
        <f t="shared" si="496"/>
        <v>0.005</v>
      </c>
      <c r="Q105" s="42"/>
      <c r="R105" s="55">
        <f t="shared" ref="R105:U105" si="497">R21/R$4</f>
        <v>0.005</v>
      </c>
      <c r="S105" s="55">
        <f t="shared" si="497"/>
        <v>0.005</v>
      </c>
      <c r="T105" s="55">
        <f t="shared" si="497"/>
        <v>0.005</v>
      </c>
      <c r="U105" s="55">
        <f t="shared" si="497"/>
        <v>0.005</v>
      </c>
      <c r="V105" s="42"/>
      <c r="W105" s="55">
        <f t="shared" si="468"/>
        <v>0.005</v>
      </c>
      <c r="X105" s="5"/>
      <c r="Y105" s="55">
        <f t="shared" ref="Y105:AJ105" si="498">Y21/Y$4</f>
        <v>0.005</v>
      </c>
      <c r="Z105" s="55">
        <f t="shared" si="498"/>
        <v>0.005</v>
      </c>
      <c r="AA105" s="55">
        <f t="shared" si="498"/>
        <v>0.005</v>
      </c>
      <c r="AB105" s="55">
        <f t="shared" si="498"/>
        <v>0.005</v>
      </c>
      <c r="AC105" s="55">
        <f t="shared" si="498"/>
        <v>0.005</v>
      </c>
      <c r="AD105" s="55">
        <f t="shared" si="498"/>
        <v>0.005</v>
      </c>
      <c r="AE105" s="55">
        <f t="shared" si="498"/>
        <v>0.005</v>
      </c>
      <c r="AF105" s="55">
        <f t="shared" si="498"/>
        <v>0.005</v>
      </c>
      <c r="AG105" s="55">
        <f t="shared" si="498"/>
        <v>0.005</v>
      </c>
      <c r="AH105" s="55">
        <f t="shared" si="498"/>
        <v>0.005</v>
      </c>
      <c r="AI105" s="55">
        <f t="shared" si="498"/>
        <v>0.005</v>
      </c>
      <c r="AJ105" s="55">
        <f t="shared" si="498"/>
        <v>0.005</v>
      </c>
      <c r="AK105" s="42"/>
      <c r="AL105" s="55">
        <f t="shared" ref="AL105:AO105" si="499">AL21/AL$4</f>
        <v>0.005</v>
      </c>
      <c r="AM105" s="55">
        <f t="shared" si="499"/>
        <v>0.005</v>
      </c>
      <c r="AN105" s="55">
        <f t="shared" si="499"/>
        <v>0.005</v>
      </c>
      <c r="AO105" s="55">
        <f t="shared" si="499"/>
        <v>0.005</v>
      </c>
      <c r="AP105" s="42"/>
      <c r="AQ105" s="55">
        <f t="shared" si="471"/>
        <v>0.005</v>
      </c>
      <c r="AR105" s="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42"/>
      <c r="BF105" s="55"/>
      <c r="BG105" s="55"/>
      <c r="BH105" s="55"/>
      <c r="BI105" s="55"/>
      <c r="BJ105" s="42"/>
      <c r="BK105" s="55"/>
      <c r="BL105" s="5"/>
      <c r="BM105" s="3"/>
    </row>
    <row r="106">
      <c r="A106" s="25"/>
      <c r="B106" s="25"/>
      <c r="C106" s="50" t="str">
        <f t="shared" si="435"/>
        <v>Packaging Supplies</v>
      </c>
      <c r="D106" s="80"/>
      <c r="E106" s="45">
        <f t="shared" ref="E106:P106" si="500">E22/E$4</f>
        <v>0.03</v>
      </c>
      <c r="F106" s="45">
        <f t="shared" si="500"/>
        <v>0.03</v>
      </c>
      <c r="G106" s="45">
        <f t="shared" si="500"/>
        <v>0.03</v>
      </c>
      <c r="H106" s="45">
        <f t="shared" si="500"/>
        <v>0.03</v>
      </c>
      <c r="I106" s="45">
        <f t="shared" si="500"/>
        <v>0.03</v>
      </c>
      <c r="J106" s="45">
        <f t="shared" si="500"/>
        <v>0.03</v>
      </c>
      <c r="K106" s="45">
        <f t="shared" si="500"/>
        <v>0.03</v>
      </c>
      <c r="L106" s="45">
        <f t="shared" si="500"/>
        <v>0.03</v>
      </c>
      <c r="M106" s="45">
        <f t="shared" si="500"/>
        <v>0.03</v>
      </c>
      <c r="N106" s="45">
        <f t="shared" si="500"/>
        <v>0.03</v>
      </c>
      <c r="O106" s="45">
        <f t="shared" si="500"/>
        <v>0.03</v>
      </c>
      <c r="P106" s="45">
        <f t="shared" si="500"/>
        <v>0.03</v>
      </c>
      <c r="Q106" s="30"/>
      <c r="R106" s="45">
        <f t="shared" ref="R106:U106" si="501">R22/R$4</f>
        <v>0.03</v>
      </c>
      <c r="S106" s="45">
        <f t="shared" si="501"/>
        <v>0.03</v>
      </c>
      <c r="T106" s="45">
        <f t="shared" si="501"/>
        <v>0.03</v>
      </c>
      <c r="U106" s="45">
        <f t="shared" si="501"/>
        <v>0.03</v>
      </c>
      <c r="V106" s="30"/>
      <c r="W106" s="45">
        <f t="shared" si="468"/>
        <v>0.03</v>
      </c>
      <c r="Y106" s="45">
        <f t="shared" ref="Y106:AJ106" si="502">Y22/Y$4</f>
        <v>0.03</v>
      </c>
      <c r="Z106" s="45">
        <f t="shared" si="502"/>
        <v>0.03</v>
      </c>
      <c r="AA106" s="45">
        <f t="shared" si="502"/>
        <v>0.03</v>
      </c>
      <c r="AB106" s="45">
        <f t="shared" si="502"/>
        <v>0.03</v>
      </c>
      <c r="AC106" s="45">
        <f t="shared" si="502"/>
        <v>0.03</v>
      </c>
      <c r="AD106" s="45">
        <f t="shared" si="502"/>
        <v>0.03</v>
      </c>
      <c r="AE106" s="45">
        <f t="shared" si="502"/>
        <v>0.03</v>
      </c>
      <c r="AF106" s="45">
        <f t="shared" si="502"/>
        <v>0.03</v>
      </c>
      <c r="AG106" s="45">
        <f t="shared" si="502"/>
        <v>0.03</v>
      </c>
      <c r="AH106" s="45">
        <f t="shared" si="502"/>
        <v>0.03</v>
      </c>
      <c r="AI106" s="45">
        <f t="shared" si="502"/>
        <v>0.03</v>
      </c>
      <c r="AJ106" s="45">
        <f t="shared" si="502"/>
        <v>0.03</v>
      </c>
      <c r="AK106" s="30"/>
      <c r="AL106" s="45">
        <f t="shared" ref="AL106:AO106" si="503">AL22/AL$4</f>
        <v>0.03</v>
      </c>
      <c r="AM106" s="45">
        <f t="shared" si="503"/>
        <v>0.03</v>
      </c>
      <c r="AN106" s="45">
        <f t="shared" si="503"/>
        <v>0.03</v>
      </c>
      <c r="AO106" s="45">
        <f t="shared" si="503"/>
        <v>0.03</v>
      </c>
      <c r="AP106" s="30"/>
      <c r="AQ106" s="45">
        <f t="shared" si="471"/>
        <v>0.03</v>
      </c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30"/>
      <c r="BF106" s="45"/>
      <c r="BG106" s="45"/>
      <c r="BH106" s="45"/>
      <c r="BI106" s="45"/>
      <c r="BJ106" s="30"/>
      <c r="BK106" s="45"/>
      <c r="BM106" s="3"/>
    </row>
    <row r="107">
      <c r="A107" s="25"/>
      <c r="B107" s="25"/>
      <c r="C107" s="50" t="str">
        <f t="shared" si="435"/>
        <v>Processing Fees</v>
      </c>
      <c r="D107" s="80"/>
      <c r="E107" s="45">
        <f t="shared" ref="E107:P107" si="504">E23/E$4</f>
        <v>0.03</v>
      </c>
      <c r="F107" s="45">
        <f t="shared" si="504"/>
        <v>0.03</v>
      </c>
      <c r="G107" s="45">
        <f t="shared" si="504"/>
        <v>0.03</v>
      </c>
      <c r="H107" s="45">
        <f t="shared" si="504"/>
        <v>0.03</v>
      </c>
      <c r="I107" s="45">
        <f t="shared" si="504"/>
        <v>0.03</v>
      </c>
      <c r="J107" s="45">
        <f t="shared" si="504"/>
        <v>0.03</v>
      </c>
      <c r="K107" s="45">
        <f t="shared" si="504"/>
        <v>0.03</v>
      </c>
      <c r="L107" s="45">
        <f t="shared" si="504"/>
        <v>0.03</v>
      </c>
      <c r="M107" s="45">
        <f t="shared" si="504"/>
        <v>0.03</v>
      </c>
      <c r="N107" s="45">
        <f t="shared" si="504"/>
        <v>0.03</v>
      </c>
      <c r="O107" s="45">
        <f t="shared" si="504"/>
        <v>0.03</v>
      </c>
      <c r="P107" s="45">
        <f t="shared" si="504"/>
        <v>0.03</v>
      </c>
      <c r="Q107" s="30"/>
      <c r="R107" s="45">
        <f t="shared" ref="R107:U107" si="505">R23/R$4</f>
        <v>0.03</v>
      </c>
      <c r="S107" s="45">
        <f t="shared" si="505"/>
        <v>0.03</v>
      </c>
      <c r="T107" s="45">
        <f t="shared" si="505"/>
        <v>0.03</v>
      </c>
      <c r="U107" s="45">
        <f t="shared" si="505"/>
        <v>0.03</v>
      </c>
      <c r="V107" s="30"/>
      <c r="W107" s="45">
        <f t="shared" si="468"/>
        <v>0.03</v>
      </c>
      <c r="Y107" s="45">
        <f t="shared" ref="Y107:AJ107" si="506">Y23/Y$4</f>
        <v>0.03</v>
      </c>
      <c r="Z107" s="45">
        <f t="shared" si="506"/>
        <v>0.03</v>
      </c>
      <c r="AA107" s="45">
        <f t="shared" si="506"/>
        <v>0.03</v>
      </c>
      <c r="AB107" s="45">
        <f t="shared" si="506"/>
        <v>0.03</v>
      </c>
      <c r="AC107" s="45">
        <f t="shared" si="506"/>
        <v>0.03</v>
      </c>
      <c r="AD107" s="45">
        <f t="shared" si="506"/>
        <v>0.03</v>
      </c>
      <c r="AE107" s="45">
        <f t="shared" si="506"/>
        <v>0.03</v>
      </c>
      <c r="AF107" s="45">
        <f t="shared" si="506"/>
        <v>0.03</v>
      </c>
      <c r="AG107" s="45">
        <f t="shared" si="506"/>
        <v>0.03</v>
      </c>
      <c r="AH107" s="45">
        <f t="shared" si="506"/>
        <v>0.03</v>
      </c>
      <c r="AI107" s="45">
        <f t="shared" si="506"/>
        <v>0.03</v>
      </c>
      <c r="AJ107" s="45">
        <f t="shared" si="506"/>
        <v>0.03</v>
      </c>
      <c r="AK107" s="30"/>
      <c r="AL107" s="45">
        <f t="shared" ref="AL107:AO107" si="507">AL23/AL$4</f>
        <v>0.03</v>
      </c>
      <c r="AM107" s="45">
        <f t="shared" si="507"/>
        <v>0.03</v>
      </c>
      <c r="AN107" s="45">
        <f t="shared" si="507"/>
        <v>0.03</v>
      </c>
      <c r="AO107" s="45">
        <f t="shared" si="507"/>
        <v>0.03</v>
      </c>
      <c r="AP107" s="30"/>
      <c r="AQ107" s="45">
        <f t="shared" si="471"/>
        <v>0.03</v>
      </c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30"/>
      <c r="BF107" s="45"/>
      <c r="BG107" s="45"/>
      <c r="BH107" s="45"/>
      <c r="BI107" s="45"/>
      <c r="BJ107" s="30"/>
      <c r="BK107" s="45"/>
      <c r="BM107" s="3"/>
    </row>
    <row r="108" collapsed="1">
      <c r="A108" s="25"/>
      <c r="B108" s="25"/>
      <c r="C108" s="25" t="str">
        <f t="shared" si="435"/>
        <v>Shipping Fees</v>
      </c>
      <c r="D108" s="80"/>
      <c r="E108" s="45">
        <f t="shared" ref="E108:P108" si="508">E24/E$4</f>
        <v>0.070675</v>
      </c>
      <c r="F108" s="45">
        <f t="shared" si="508"/>
        <v>0.070675</v>
      </c>
      <c r="G108" s="45">
        <f t="shared" si="508"/>
        <v>0.070675</v>
      </c>
      <c r="H108" s="45">
        <f t="shared" si="508"/>
        <v>0.070675</v>
      </c>
      <c r="I108" s="45">
        <f t="shared" si="508"/>
        <v>0.070675</v>
      </c>
      <c r="J108" s="45">
        <f t="shared" si="508"/>
        <v>0.070675</v>
      </c>
      <c r="K108" s="45">
        <f t="shared" si="508"/>
        <v>0.070675</v>
      </c>
      <c r="L108" s="45">
        <f t="shared" si="508"/>
        <v>0.070675</v>
      </c>
      <c r="M108" s="45">
        <f t="shared" si="508"/>
        <v>0.070675</v>
      </c>
      <c r="N108" s="45">
        <f t="shared" si="508"/>
        <v>0.070675</v>
      </c>
      <c r="O108" s="45">
        <f t="shared" si="508"/>
        <v>0.070675</v>
      </c>
      <c r="P108" s="45">
        <f t="shared" si="508"/>
        <v>0.070675</v>
      </c>
      <c r="Q108" s="30"/>
      <c r="R108" s="45">
        <f t="shared" ref="R108:U108" si="509">R24/R$4</f>
        <v>0.070675</v>
      </c>
      <c r="S108" s="45">
        <f t="shared" si="509"/>
        <v>0.070675</v>
      </c>
      <c r="T108" s="45">
        <f t="shared" si="509"/>
        <v>0.070675</v>
      </c>
      <c r="U108" s="45">
        <f t="shared" si="509"/>
        <v>0.070675</v>
      </c>
      <c r="V108" s="30"/>
      <c r="W108" s="45">
        <f t="shared" si="468"/>
        <v>0.070675</v>
      </c>
      <c r="Y108" s="45">
        <f t="shared" ref="Y108:AJ108" si="510">Y24/Y$4</f>
        <v>0.070675</v>
      </c>
      <c r="Z108" s="45">
        <f t="shared" si="510"/>
        <v>0.070675</v>
      </c>
      <c r="AA108" s="45">
        <f t="shared" si="510"/>
        <v>0.070675</v>
      </c>
      <c r="AB108" s="45">
        <f t="shared" si="510"/>
        <v>0.070675</v>
      </c>
      <c r="AC108" s="45">
        <f t="shared" si="510"/>
        <v>0.070675</v>
      </c>
      <c r="AD108" s="45">
        <f t="shared" si="510"/>
        <v>0.070675</v>
      </c>
      <c r="AE108" s="45">
        <f t="shared" si="510"/>
        <v>0.070675</v>
      </c>
      <c r="AF108" s="45">
        <f t="shared" si="510"/>
        <v>0.070675</v>
      </c>
      <c r="AG108" s="45">
        <f t="shared" si="510"/>
        <v>0.070675</v>
      </c>
      <c r="AH108" s="45">
        <f t="shared" si="510"/>
        <v>0.070675</v>
      </c>
      <c r="AI108" s="45">
        <f t="shared" si="510"/>
        <v>0.070675</v>
      </c>
      <c r="AJ108" s="45">
        <f t="shared" si="510"/>
        <v>0.070675</v>
      </c>
      <c r="AK108" s="30"/>
      <c r="AL108" s="45">
        <f t="shared" ref="AL108:AO108" si="511">AL24/AL$4</f>
        <v>0.070675</v>
      </c>
      <c r="AM108" s="45">
        <f t="shared" si="511"/>
        <v>0.070675</v>
      </c>
      <c r="AN108" s="45">
        <f t="shared" si="511"/>
        <v>0.070675</v>
      </c>
      <c r="AO108" s="45">
        <f t="shared" si="511"/>
        <v>0.070675</v>
      </c>
      <c r="AP108" s="30"/>
      <c r="AQ108" s="45">
        <f t="shared" si="471"/>
        <v>0.070675</v>
      </c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30"/>
      <c r="BF108" s="45"/>
      <c r="BG108" s="45"/>
      <c r="BH108" s="45"/>
      <c r="BI108" s="45"/>
      <c r="BJ108" s="30"/>
      <c r="BK108" s="45"/>
      <c r="BM108" s="3"/>
    </row>
    <row r="109" hidden="1" outlineLevel="1">
      <c r="A109" s="25"/>
      <c r="B109" s="25"/>
      <c r="C109" s="25" t="str">
        <f t="shared" si="435"/>
        <v>  Shipping Fees - Inbound</v>
      </c>
      <c r="D109" s="82"/>
      <c r="E109" s="55">
        <f t="shared" ref="E109:P109" si="512">E25/E$4</f>
        <v>0.025</v>
      </c>
      <c r="F109" s="55">
        <f t="shared" si="512"/>
        <v>0.025</v>
      </c>
      <c r="G109" s="55">
        <f t="shared" si="512"/>
        <v>0.025</v>
      </c>
      <c r="H109" s="55">
        <f t="shared" si="512"/>
        <v>0.025</v>
      </c>
      <c r="I109" s="55">
        <f t="shared" si="512"/>
        <v>0.025</v>
      </c>
      <c r="J109" s="55">
        <f t="shared" si="512"/>
        <v>0.025</v>
      </c>
      <c r="K109" s="55">
        <f t="shared" si="512"/>
        <v>0.025</v>
      </c>
      <c r="L109" s="55">
        <f t="shared" si="512"/>
        <v>0.025</v>
      </c>
      <c r="M109" s="55">
        <f t="shared" si="512"/>
        <v>0.025</v>
      </c>
      <c r="N109" s="55">
        <f t="shared" si="512"/>
        <v>0.025</v>
      </c>
      <c r="O109" s="55">
        <f t="shared" si="512"/>
        <v>0.025</v>
      </c>
      <c r="P109" s="55">
        <f t="shared" si="512"/>
        <v>0.025</v>
      </c>
      <c r="Q109" s="30"/>
      <c r="R109" s="55">
        <f t="shared" ref="R109:U109" si="513">R25/R$4</f>
        <v>0.025</v>
      </c>
      <c r="S109" s="55">
        <f t="shared" si="513"/>
        <v>0.025</v>
      </c>
      <c r="T109" s="55">
        <f t="shared" si="513"/>
        <v>0.025</v>
      </c>
      <c r="U109" s="55">
        <f t="shared" si="513"/>
        <v>0.025</v>
      </c>
      <c r="V109" s="30"/>
      <c r="W109" s="55">
        <f t="shared" si="468"/>
        <v>0.025</v>
      </c>
      <c r="Y109" s="55">
        <f t="shared" ref="Y109:AJ109" si="514">Y25/Y$4</f>
        <v>0.025</v>
      </c>
      <c r="Z109" s="55">
        <f t="shared" si="514"/>
        <v>0.025</v>
      </c>
      <c r="AA109" s="55">
        <f t="shared" si="514"/>
        <v>0.025</v>
      </c>
      <c r="AB109" s="55">
        <f t="shared" si="514"/>
        <v>0.025</v>
      </c>
      <c r="AC109" s="55">
        <f t="shared" si="514"/>
        <v>0.025</v>
      </c>
      <c r="AD109" s="55">
        <f t="shared" si="514"/>
        <v>0.025</v>
      </c>
      <c r="AE109" s="55">
        <f t="shared" si="514"/>
        <v>0.025</v>
      </c>
      <c r="AF109" s="55">
        <f t="shared" si="514"/>
        <v>0.025</v>
      </c>
      <c r="AG109" s="55">
        <f t="shared" si="514"/>
        <v>0.025</v>
      </c>
      <c r="AH109" s="55">
        <f t="shared" si="514"/>
        <v>0.025</v>
      </c>
      <c r="AI109" s="55">
        <f t="shared" si="514"/>
        <v>0.025</v>
      </c>
      <c r="AJ109" s="55">
        <f t="shared" si="514"/>
        <v>0.025</v>
      </c>
      <c r="AK109" s="30"/>
      <c r="AL109" s="55">
        <f t="shared" ref="AL109:AO109" si="515">AL25/AL$4</f>
        <v>0.025</v>
      </c>
      <c r="AM109" s="55">
        <f t="shared" si="515"/>
        <v>0.025</v>
      </c>
      <c r="AN109" s="55">
        <f t="shared" si="515"/>
        <v>0.025</v>
      </c>
      <c r="AO109" s="55">
        <f t="shared" si="515"/>
        <v>0.025</v>
      </c>
      <c r="AP109" s="30"/>
      <c r="AQ109" s="55">
        <f t="shared" si="471"/>
        <v>0.025</v>
      </c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30"/>
      <c r="BF109" s="55"/>
      <c r="BG109" s="55"/>
      <c r="BH109" s="55"/>
      <c r="BI109" s="55"/>
      <c r="BJ109" s="30"/>
      <c r="BK109" s="55"/>
      <c r="BM109" s="3"/>
    </row>
    <row r="110" hidden="1" outlineLevel="2">
      <c r="A110" s="31"/>
      <c r="B110" s="31"/>
      <c r="C110" s="31" t="str">
        <f t="shared" si="435"/>
        <v>    Shipping Fees - Inbound - Suppliers</v>
      </c>
      <c r="D110" s="82"/>
      <c r="E110" s="55">
        <f t="shared" ref="E110:P110" si="516">E26/E$4</f>
        <v>0.015</v>
      </c>
      <c r="F110" s="55">
        <f t="shared" si="516"/>
        <v>0.015</v>
      </c>
      <c r="G110" s="55">
        <f t="shared" si="516"/>
        <v>0.015</v>
      </c>
      <c r="H110" s="55">
        <f t="shared" si="516"/>
        <v>0.015</v>
      </c>
      <c r="I110" s="55">
        <f t="shared" si="516"/>
        <v>0.015</v>
      </c>
      <c r="J110" s="55">
        <f t="shared" si="516"/>
        <v>0.015</v>
      </c>
      <c r="K110" s="55">
        <f t="shared" si="516"/>
        <v>0.015</v>
      </c>
      <c r="L110" s="55">
        <f t="shared" si="516"/>
        <v>0.015</v>
      </c>
      <c r="M110" s="55">
        <f t="shared" si="516"/>
        <v>0.015</v>
      </c>
      <c r="N110" s="55">
        <f t="shared" si="516"/>
        <v>0.015</v>
      </c>
      <c r="O110" s="55">
        <f t="shared" si="516"/>
        <v>0.015</v>
      </c>
      <c r="P110" s="55">
        <f t="shared" si="516"/>
        <v>0.015</v>
      </c>
      <c r="Q110" s="30"/>
      <c r="R110" s="55">
        <f t="shared" ref="R110:U110" si="517">R26/R$4</f>
        <v>0.015</v>
      </c>
      <c r="S110" s="55">
        <f t="shared" si="517"/>
        <v>0.015</v>
      </c>
      <c r="T110" s="55">
        <f t="shared" si="517"/>
        <v>0.015</v>
      </c>
      <c r="U110" s="55">
        <f t="shared" si="517"/>
        <v>0.015</v>
      </c>
      <c r="V110" s="30"/>
      <c r="W110" s="55">
        <f t="shared" si="468"/>
        <v>0.015</v>
      </c>
      <c r="Y110" s="55">
        <f t="shared" ref="Y110:AJ110" si="518">Y26/Y$4</f>
        <v>0.015</v>
      </c>
      <c r="Z110" s="55">
        <f t="shared" si="518"/>
        <v>0.015</v>
      </c>
      <c r="AA110" s="55">
        <f t="shared" si="518"/>
        <v>0.015</v>
      </c>
      <c r="AB110" s="55">
        <f t="shared" si="518"/>
        <v>0.015</v>
      </c>
      <c r="AC110" s="55">
        <f t="shared" si="518"/>
        <v>0.015</v>
      </c>
      <c r="AD110" s="55">
        <f t="shared" si="518"/>
        <v>0.015</v>
      </c>
      <c r="AE110" s="55">
        <f t="shared" si="518"/>
        <v>0.015</v>
      </c>
      <c r="AF110" s="55">
        <f t="shared" si="518"/>
        <v>0.015</v>
      </c>
      <c r="AG110" s="55">
        <f t="shared" si="518"/>
        <v>0.015</v>
      </c>
      <c r="AH110" s="55">
        <f t="shared" si="518"/>
        <v>0.015</v>
      </c>
      <c r="AI110" s="55">
        <f t="shared" si="518"/>
        <v>0.015</v>
      </c>
      <c r="AJ110" s="55">
        <f t="shared" si="518"/>
        <v>0.015</v>
      </c>
      <c r="AK110" s="30"/>
      <c r="AL110" s="55">
        <f t="shared" ref="AL110:AO110" si="519">AL26/AL$4</f>
        <v>0.015</v>
      </c>
      <c r="AM110" s="55">
        <f t="shared" si="519"/>
        <v>0.015</v>
      </c>
      <c r="AN110" s="55">
        <f t="shared" si="519"/>
        <v>0.015</v>
      </c>
      <c r="AO110" s="55">
        <f t="shared" si="519"/>
        <v>0.015</v>
      </c>
      <c r="AP110" s="30"/>
      <c r="AQ110" s="55">
        <f t="shared" si="471"/>
        <v>0.015</v>
      </c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30"/>
      <c r="BF110" s="55"/>
      <c r="BG110" s="55"/>
      <c r="BH110" s="55"/>
      <c r="BI110" s="55"/>
      <c r="BJ110" s="30"/>
      <c r="BK110" s="55"/>
      <c r="BM110" s="3"/>
    </row>
    <row r="111" hidden="1" outlineLevel="2">
      <c r="A111" s="31"/>
      <c r="B111" s="31"/>
      <c r="C111" s="31" t="str">
        <f t="shared" si="435"/>
        <v>    Shipping Fees - Inbound - Duty</v>
      </c>
      <c r="D111" s="82"/>
      <c r="E111" s="55">
        <f t="shared" ref="E111:P111" si="520">E27/E$4</f>
        <v>0.005</v>
      </c>
      <c r="F111" s="55">
        <f t="shared" si="520"/>
        <v>0.005</v>
      </c>
      <c r="G111" s="55">
        <f t="shared" si="520"/>
        <v>0.005</v>
      </c>
      <c r="H111" s="55">
        <f t="shared" si="520"/>
        <v>0.005</v>
      </c>
      <c r="I111" s="55">
        <f t="shared" si="520"/>
        <v>0.005</v>
      </c>
      <c r="J111" s="55">
        <f t="shared" si="520"/>
        <v>0.005</v>
      </c>
      <c r="K111" s="55">
        <f t="shared" si="520"/>
        <v>0.005</v>
      </c>
      <c r="L111" s="55">
        <f t="shared" si="520"/>
        <v>0.005</v>
      </c>
      <c r="M111" s="55">
        <f t="shared" si="520"/>
        <v>0.005</v>
      </c>
      <c r="N111" s="55">
        <f t="shared" si="520"/>
        <v>0.005</v>
      </c>
      <c r="O111" s="55">
        <f t="shared" si="520"/>
        <v>0.005</v>
      </c>
      <c r="P111" s="55">
        <f t="shared" si="520"/>
        <v>0.005</v>
      </c>
      <c r="Q111" s="30"/>
      <c r="R111" s="55">
        <f t="shared" ref="R111:U111" si="521">R27/R$4</f>
        <v>0.005</v>
      </c>
      <c r="S111" s="55">
        <f t="shared" si="521"/>
        <v>0.005</v>
      </c>
      <c r="T111" s="55">
        <f t="shared" si="521"/>
        <v>0.005</v>
      </c>
      <c r="U111" s="55">
        <f t="shared" si="521"/>
        <v>0.005</v>
      </c>
      <c r="V111" s="30"/>
      <c r="W111" s="55">
        <f t="shared" si="468"/>
        <v>0.005</v>
      </c>
      <c r="Y111" s="55">
        <f t="shared" ref="Y111:AJ111" si="522">Y27/Y$4</f>
        <v>0.005</v>
      </c>
      <c r="Z111" s="55">
        <f t="shared" si="522"/>
        <v>0.005</v>
      </c>
      <c r="AA111" s="55">
        <f t="shared" si="522"/>
        <v>0.005</v>
      </c>
      <c r="AB111" s="55">
        <f t="shared" si="522"/>
        <v>0.005</v>
      </c>
      <c r="AC111" s="55">
        <f t="shared" si="522"/>
        <v>0.005</v>
      </c>
      <c r="AD111" s="55">
        <f t="shared" si="522"/>
        <v>0.005</v>
      </c>
      <c r="AE111" s="55">
        <f t="shared" si="522"/>
        <v>0.005</v>
      </c>
      <c r="AF111" s="55">
        <f t="shared" si="522"/>
        <v>0.005</v>
      </c>
      <c r="AG111" s="55">
        <f t="shared" si="522"/>
        <v>0.005</v>
      </c>
      <c r="AH111" s="55">
        <f t="shared" si="522"/>
        <v>0.005</v>
      </c>
      <c r="AI111" s="55">
        <f t="shared" si="522"/>
        <v>0.005</v>
      </c>
      <c r="AJ111" s="55">
        <f t="shared" si="522"/>
        <v>0.005</v>
      </c>
      <c r="AK111" s="30"/>
      <c r="AL111" s="55">
        <f t="shared" ref="AL111:AO111" si="523">AL27/AL$4</f>
        <v>0.005</v>
      </c>
      <c r="AM111" s="55">
        <f t="shared" si="523"/>
        <v>0.005</v>
      </c>
      <c r="AN111" s="55">
        <f t="shared" si="523"/>
        <v>0.005</v>
      </c>
      <c r="AO111" s="55">
        <f t="shared" si="523"/>
        <v>0.005</v>
      </c>
      <c r="AP111" s="30"/>
      <c r="AQ111" s="55">
        <f t="shared" si="471"/>
        <v>0.005</v>
      </c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30"/>
      <c r="BF111" s="55"/>
      <c r="BG111" s="55"/>
      <c r="BH111" s="55"/>
      <c r="BI111" s="55"/>
      <c r="BJ111" s="30"/>
      <c r="BK111" s="55"/>
      <c r="BM111" s="3"/>
    </row>
    <row r="112" hidden="1" outlineLevel="2">
      <c r="A112" s="31"/>
      <c r="B112" s="31"/>
      <c r="C112" s="31" t="str">
        <f t="shared" si="435"/>
        <v>    Shipping Fees - Inbound - Other</v>
      </c>
      <c r="D112" s="82"/>
      <c r="E112" s="55">
        <f t="shared" ref="E112:P112" si="524">E28/E$4</f>
        <v>0.005</v>
      </c>
      <c r="F112" s="55">
        <f t="shared" si="524"/>
        <v>0.005</v>
      </c>
      <c r="G112" s="55">
        <f t="shared" si="524"/>
        <v>0.005</v>
      </c>
      <c r="H112" s="55">
        <f t="shared" si="524"/>
        <v>0.005</v>
      </c>
      <c r="I112" s="55">
        <f t="shared" si="524"/>
        <v>0.005</v>
      </c>
      <c r="J112" s="55">
        <f t="shared" si="524"/>
        <v>0.005</v>
      </c>
      <c r="K112" s="55">
        <f t="shared" si="524"/>
        <v>0.005</v>
      </c>
      <c r="L112" s="55">
        <f t="shared" si="524"/>
        <v>0.005</v>
      </c>
      <c r="M112" s="55">
        <f t="shared" si="524"/>
        <v>0.005</v>
      </c>
      <c r="N112" s="55">
        <f t="shared" si="524"/>
        <v>0.005</v>
      </c>
      <c r="O112" s="55">
        <f t="shared" si="524"/>
        <v>0.005</v>
      </c>
      <c r="P112" s="55">
        <f t="shared" si="524"/>
        <v>0.005</v>
      </c>
      <c r="Q112" s="30"/>
      <c r="R112" s="55">
        <f t="shared" ref="R112:U112" si="525">R28/R$4</f>
        <v>0.005</v>
      </c>
      <c r="S112" s="55">
        <f t="shared" si="525"/>
        <v>0.005</v>
      </c>
      <c r="T112" s="55">
        <f t="shared" si="525"/>
        <v>0.005</v>
      </c>
      <c r="U112" s="55">
        <f t="shared" si="525"/>
        <v>0.005</v>
      </c>
      <c r="V112" s="30"/>
      <c r="W112" s="55">
        <f t="shared" si="468"/>
        <v>0.005</v>
      </c>
      <c r="Y112" s="55">
        <f t="shared" ref="Y112:AJ112" si="526">Y28/Y$4</f>
        <v>0.005</v>
      </c>
      <c r="Z112" s="55">
        <f t="shared" si="526"/>
        <v>0.005</v>
      </c>
      <c r="AA112" s="55">
        <f t="shared" si="526"/>
        <v>0.005</v>
      </c>
      <c r="AB112" s="55">
        <f t="shared" si="526"/>
        <v>0.005</v>
      </c>
      <c r="AC112" s="55">
        <f t="shared" si="526"/>
        <v>0.005</v>
      </c>
      <c r="AD112" s="55">
        <f t="shared" si="526"/>
        <v>0.005</v>
      </c>
      <c r="AE112" s="55">
        <f t="shared" si="526"/>
        <v>0.005</v>
      </c>
      <c r="AF112" s="55">
        <f t="shared" si="526"/>
        <v>0.005</v>
      </c>
      <c r="AG112" s="55">
        <f t="shared" si="526"/>
        <v>0.005</v>
      </c>
      <c r="AH112" s="55">
        <f t="shared" si="526"/>
        <v>0.005</v>
      </c>
      <c r="AI112" s="55">
        <f t="shared" si="526"/>
        <v>0.005</v>
      </c>
      <c r="AJ112" s="55">
        <f t="shared" si="526"/>
        <v>0.005</v>
      </c>
      <c r="AK112" s="30"/>
      <c r="AL112" s="55">
        <f t="shared" ref="AL112:AO112" si="527">AL28/AL$4</f>
        <v>0.005</v>
      </c>
      <c r="AM112" s="55">
        <f t="shared" si="527"/>
        <v>0.005</v>
      </c>
      <c r="AN112" s="55">
        <f t="shared" si="527"/>
        <v>0.005</v>
      </c>
      <c r="AO112" s="55">
        <f t="shared" si="527"/>
        <v>0.005</v>
      </c>
      <c r="AP112" s="30"/>
      <c r="AQ112" s="55">
        <f t="shared" si="471"/>
        <v>0.005</v>
      </c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30"/>
      <c r="BF112" s="55"/>
      <c r="BG112" s="55"/>
      <c r="BH112" s="55"/>
      <c r="BI112" s="55"/>
      <c r="BJ112" s="30"/>
      <c r="BK112" s="55"/>
      <c r="BM112" s="3"/>
    </row>
    <row r="113" hidden="1" outlineLevel="1">
      <c r="A113" s="25"/>
      <c r="B113" s="25"/>
      <c r="C113" s="25" t="str">
        <f t="shared" si="435"/>
        <v>  Shipping Fees - Outbound</v>
      </c>
      <c r="D113" s="80"/>
      <c r="E113" s="45">
        <f t="shared" ref="E113:P113" si="528">E29/E$4</f>
        <v>0.045</v>
      </c>
      <c r="F113" s="45">
        <f t="shared" si="528"/>
        <v>0.045</v>
      </c>
      <c r="G113" s="45">
        <f t="shared" si="528"/>
        <v>0.045</v>
      </c>
      <c r="H113" s="45">
        <f t="shared" si="528"/>
        <v>0.045</v>
      </c>
      <c r="I113" s="45">
        <f t="shared" si="528"/>
        <v>0.045</v>
      </c>
      <c r="J113" s="45">
        <f t="shared" si="528"/>
        <v>0.045</v>
      </c>
      <c r="K113" s="45">
        <f t="shared" si="528"/>
        <v>0.045</v>
      </c>
      <c r="L113" s="45">
        <f t="shared" si="528"/>
        <v>0.045</v>
      </c>
      <c r="M113" s="45">
        <f t="shared" si="528"/>
        <v>0.045</v>
      </c>
      <c r="N113" s="45">
        <f t="shared" si="528"/>
        <v>0.045</v>
      </c>
      <c r="O113" s="45">
        <f t="shared" si="528"/>
        <v>0.045</v>
      </c>
      <c r="P113" s="45">
        <f t="shared" si="528"/>
        <v>0.045</v>
      </c>
      <c r="Q113" s="30"/>
      <c r="R113" s="45">
        <f t="shared" ref="R113:U113" si="529">R29/R$4</f>
        <v>0.045</v>
      </c>
      <c r="S113" s="45">
        <f t="shared" si="529"/>
        <v>0.045</v>
      </c>
      <c r="T113" s="45">
        <f t="shared" si="529"/>
        <v>0.045</v>
      </c>
      <c r="U113" s="45">
        <f t="shared" si="529"/>
        <v>0.045</v>
      </c>
      <c r="V113" s="30"/>
      <c r="W113" s="45">
        <f t="shared" si="468"/>
        <v>0.045</v>
      </c>
      <c r="Y113" s="45">
        <f t="shared" ref="Y113:AJ113" si="530">Y29/Y$4</f>
        <v>0.045</v>
      </c>
      <c r="Z113" s="45">
        <f t="shared" si="530"/>
        <v>0.045</v>
      </c>
      <c r="AA113" s="45">
        <f t="shared" si="530"/>
        <v>0.045</v>
      </c>
      <c r="AB113" s="45">
        <f t="shared" si="530"/>
        <v>0.045</v>
      </c>
      <c r="AC113" s="45">
        <f t="shared" si="530"/>
        <v>0.045</v>
      </c>
      <c r="AD113" s="45">
        <f t="shared" si="530"/>
        <v>0.045</v>
      </c>
      <c r="AE113" s="45">
        <f t="shared" si="530"/>
        <v>0.045</v>
      </c>
      <c r="AF113" s="45">
        <f t="shared" si="530"/>
        <v>0.045</v>
      </c>
      <c r="AG113" s="45">
        <f t="shared" si="530"/>
        <v>0.045</v>
      </c>
      <c r="AH113" s="45">
        <f t="shared" si="530"/>
        <v>0.045</v>
      </c>
      <c r="AI113" s="45">
        <f t="shared" si="530"/>
        <v>0.045</v>
      </c>
      <c r="AJ113" s="45">
        <f t="shared" si="530"/>
        <v>0.045</v>
      </c>
      <c r="AK113" s="30"/>
      <c r="AL113" s="45">
        <f t="shared" ref="AL113:AO113" si="531">AL29/AL$4</f>
        <v>0.045</v>
      </c>
      <c r="AM113" s="45">
        <f t="shared" si="531"/>
        <v>0.045</v>
      </c>
      <c r="AN113" s="45">
        <f t="shared" si="531"/>
        <v>0.045</v>
      </c>
      <c r="AO113" s="45">
        <f t="shared" si="531"/>
        <v>0.045</v>
      </c>
      <c r="AP113" s="30"/>
      <c r="AQ113" s="45">
        <f t="shared" si="471"/>
        <v>0.045</v>
      </c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30"/>
      <c r="BF113" s="45"/>
      <c r="BG113" s="45"/>
      <c r="BH113" s="45"/>
      <c r="BI113" s="45"/>
      <c r="BJ113" s="30"/>
      <c r="BK113" s="45"/>
      <c r="BM113" s="3"/>
    </row>
    <row r="114" hidden="1" outlineLevel="2">
      <c r="A114" s="31"/>
      <c r="B114" s="31"/>
      <c r="C114" s="31" t="str">
        <f t="shared" si="435"/>
        <v>    Shipping Fees - Outbound - Sales</v>
      </c>
      <c r="D114" s="82"/>
      <c r="E114" s="55">
        <f t="shared" ref="E114:P114" si="532">E30/E$4</f>
        <v>0.025</v>
      </c>
      <c r="F114" s="55">
        <f t="shared" si="532"/>
        <v>0.025</v>
      </c>
      <c r="G114" s="55">
        <f t="shared" si="532"/>
        <v>0.025</v>
      </c>
      <c r="H114" s="55">
        <f t="shared" si="532"/>
        <v>0.025</v>
      </c>
      <c r="I114" s="55">
        <f t="shared" si="532"/>
        <v>0.025</v>
      </c>
      <c r="J114" s="55">
        <f t="shared" si="532"/>
        <v>0.025</v>
      </c>
      <c r="K114" s="55">
        <f t="shared" si="532"/>
        <v>0.025</v>
      </c>
      <c r="L114" s="55">
        <f t="shared" si="532"/>
        <v>0.025</v>
      </c>
      <c r="M114" s="55">
        <f t="shared" si="532"/>
        <v>0.025</v>
      </c>
      <c r="N114" s="55">
        <f t="shared" si="532"/>
        <v>0.025</v>
      </c>
      <c r="O114" s="55">
        <f t="shared" si="532"/>
        <v>0.025</v>
      </c>
      <c r="P114" s="55">
        <f t="shared" si="532"/>
        <v>0.025</v>
      </c>
      <c r="Q114" s="30"/>
      <c r="R114" s="55">
        <f t="shared" ref="R114:U114" si="533">R30/R$4</f>
        <v>0.025</v>
      </c>
      <c r="S114" s="55">
        <f t="shared" si="533"/>
        <v>0.025</v>
      </c>
      <c r="T114" s="55">
        <f t="shared" si="533"/>
        <v>0.025</v>
      </c>
      <c r="U114" s="55">
        <f t="shared" si="533"/>
        <v>0.025</v>
      </c>
      <c r="V114" s="30"/>
      <c r="W114" s="55">
        <f t="shared" si="468"/>
        <v>0.025</v>
      </c>
      <c r="Y114" s="55">
        <f t="shared" ref="Y114:AJ114" si="534">Y30/Y$4</f>
        <v>0.025</v>
      </c>
      <c r="Z114" s="55">
        <f t="shared" si="534"/>
        <v>0.025</v>
      </c>
      <c r="AA114" s="55">
        <f t="shared" si="534"/>
        <v>0.025</v>
      </c>
      <c r="AB114" s="55">
        <f t="shared" si="534"/>
        <v>0.025</v>
      </c>
      <c r="AC114" s="55">
        <f t="shared" si="534"/>
        <v>0.025</v>
      </c>
      <c r="AD114" s="55">
        <f t="shared" si="534"/>
        <v>0.025</v>
      </c>
      <c r="AE114" s="55">
        <f t="shared" si="534"/>
        <v>0.025</v>
      </c>
      <c r="AF114" s="55">
        <f t="shared" si="534"/>
        <v>0.025</v>
      </c>
      <c r="AG114" s="55">
        <f t="shared" si="534"/>
        <v>0.025</v>
      </c>
      <c r="AH114" s="55">
        <f t="shared" si="534"/>
        <v>0.025</v>
      </c>
      <c r="AI114" s="55">
        <f t="shared" si="534"/>
        <v>0.025</v>
      </c>
      <c r="AJ114" s="55">
        <f t="shared" si="534"/>
        <v>0.025</v>
      </c>
      <c r="AK114" s="30"/>
      <c r="AL114" s="55">
        <f t="shared" ref="AL114:AO114" si="535">AL30/AL$4</f>
        <v>0.025</v>
      </c>
      <c r="AM114" s="55">
        <f t="shared" si="535"/>
        <v>0.025</v>
      </c>
      <c r="AN114" s="55">
        <f t="shared" si="535"/>
        <v>0.025</v>
      </c>
      <c r="AO114" s="55">
        <f t="shared" si="535"/>
        <v>0.025</v>
      </c>
      <c r="AP114" s="30"/>
      <c r="AQ114" s="55">
        <f t="shared" si="471"/>
        <v>0.025</v>
      </c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30"/>
      <c r="BF114" s="55"/>
      <c r="BG114" s="55"/>
      <c r="BH114" s="55"/>
      <c r="BI114" s="55"/>
      <c r="BJ114" s="30"/>
      <c r="BK114" s="55"/>
      <c r="BM114" s="3"/>
    </row>
    <row r="115" hidden="1" outlineLevel="2">
      <c r="A115" s="31"/>
      <c r="B115" s="31"/>
      <c r="C115" s="31" t="str">
        <f t="shared" si="435"/>
        <v>    Shipping Fees - Outbound - Internal</v>
      </c>
      <c r="D115" s="82"/>
      <c r="E115" s="55">
        <f t="shared" ref="E115:P115" si="536">E31/E$4</f>
        <v>0.015</v>
      </c>
      <c r="F115" s="55">
        <f t="shared" si="536"/>
        <v>0.015</v>
      </c>
      <c r="G115" s="55">
        <f t="shared" si="536"/>
        <v>0.015</v>
      </c>
      <c r="H115" s="55">
        <f t="shared" si="536"/>
        <v>0.015</v>
      </c>
      <c r="I115" s="55">
        <f t="shared" si="536"/>
        <v>0.015</v>
      </c>
      <c r="J115" s="55">
        <f t="shared" si="536"/>
        <v>0.015</v>
      </c>
      <c r="K115" s="55">
        <f t="shared" si="536"/>
        <v>0.015</v>
      </c>
      <c r="L115" s="55">
        <f t="shared" si="536"/>
        <v>0.015</v>
      </c>
      <c r="M115" s="55">
        <f t="shared" si="536"/>
        <v>0.015</v>
      </c>
      <c r="N115" s="55">
        <f t="shared" si="536"/>
        <v>0.015</v>
      </c>
      <c r="O115" s="55">
        <f t="shared" si="536"/>
        <v>0.015</v>
      </c>
      <c r="P115" s="55">
        <f t="shared" si="536"/>
        <v>0.015</v>
      </c>
      <c r="Q115" s="30"/>
      <c r="R115" s="55">
        <f t="shared" ref="R115:U115" si="537">R31/R$4</f>
        <v>0.015</v>
      </c>
      <c r="S115" s="55">
        <f t="shared" si="537"/>
        <v>0.015</v>
      </c>
      <c r="T115" s="55">
        <f t="shared" si="537"/>
        <v>0.015</v>
      </c>
      <c r="U115" s="55">
        <f t="shared" si="537"/>
        <v>0.015</v>
      </c>
      <c r="V115" s="30"/>
      <c r="W115" s="55">
        <f t="shared" si="468"/>
        <v>0.015</v>
      </c>
      <c r="Y115" s="55">
        <f t="shared" ref="Y115:AJ115" si="538">Y31/Y$4</f>
        <v>0.015</v>
      </c>
      <c r="Z115" s="55">
        <f t="shared" si="538"/>
        <v>0.015</v>
      </c>
      <c r="AA115" s="55">
        <f t="shared" si="538"/>
        <v>0.015</v>
      </c>
      <c r="AB115" s="55">
        <f t="shared" si="538"/>
        <v>0.015</v>
      </c>
      <c r="AC115" s="55">
        <f t="shared" si="538"/>
        <v>0.015</v>
      </c>
      <c r="AD115" s="55">
        <f t="shared" si="538"/>
        <v>0.015</v>
      </c>
      <c r="AE115" s="55">
        <f t="shared" si="538"/>
        <v>0.015</v>
      </c>
      <c r="AF115" s="55">
        <f t="shared" si="538"/>
        <v>0.015</v>
      </c>
      <c r="AG115" s="55">
        <f t="shared" si="538"/>
        <v>0.015</v>
      </c>
      <c r="AH115" s="55">
        <f t="shared" si="538"/>
        <v>0.015</v>
      </c>
      <c r="AI115" s="55">
        <f t="shared" si="538"/>
        <v>0.015</v>
      </c>
      <c r="AJ115" s="55">
        <f t="shared" si="538"/>
        <v>0.015</v>
      </c>
      <c r="AK115" s="30"/>
      <c r="AL115" s="55">
        <f t="shared" ref="AL115:AO115" si="539">AL31/AL$4</f>
        <v>0.015</v>
      </c>
      <c r="AM115" s="55">
        <f t="shared" si="539"/>
        <v>0.015</v>
      </c>
      <c r="AN115" s="55">
        <f t="shared" si="539"/>
        <v>0.015</v>
      </c>
      <c r="AO115" s="55">
        <f t="shared" si="539"/>
        <v>0.015</v>
      </c>
      <c r="AP115" s="30"/>
      <c r="AQ115" s="55">
        <f t="shared" si="471"/>
        <v>0.015</v>
      </c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30"/>
      <c r="BF115" s="55"/>
      <c r="BG115" s="55"/>
      <c r="BH115" s="55"/>
      <c r="BI115" s="55"/>
      <c r="BJ115" s="30"/>
      <c r="BK115" s="55"/>
      <c r="BM115" s="3"/>
    </row>
    <row r="116" hidden="1" outlineLevel="2">
      <c r="A116" s="31"/>
      <c r="B116" s="31"/>
      <c r="C116" s="31" t="str">
        <f t="shared" si="435"/>
        <v>    Shipping Fees - Outbound - Other</v>
      </c>
      <c r="D116" s="82"/>
      <c r="E116" s="55">
        <f t="shared" ref="E116:P116" si="540">E32/E$4</f>
        <v>0.005</v>
      </c>
      <c r="F116" s="55">
        <f t="shared" si="540"/>
        <v>0.005</v>
      </c>
      <c r="G116" s="55">
        <f t="shared" si="540"/>
        <v>0.005</v>
      </c>
      <c r="H116" s="55">
        <f t="shared" si="540"/>
        <v>0.005</v>
      </c>
      <c r="I116" s="55">
        <f t="shared" si="540"/>
        <v>0.005</v>
      </c>
      <c r="J116" s="55">
        <f t="shared" si="540"/>
        <v>0.005</v>
      </c>
      <c r="K116" s="55">
        <f t="shared" si="540"/>
        <v>0.005</v>
      </c>
      <c r="L116" s="55">
        <f t="shared" si="540"/>
        <v>0.005</v>
      </c>
      <c r="M116" s="55">
        <f t="shared" si="540"/>
        <v>0.005</v>
      </c>
      <c r="N116" s="55">
        <f t="shared" si="540"/>
        <v>0.005</v>
      </c>
      <c r="O116" s="55">
        <f t="shared" si="540"/>
        <v>0.005</v>
      </c>
      <c r="P116" s="55">
        <f t="shared" si="540"/>
        <v>0.005</v>
      </c>
      <c r="Q116" s="30"/>
      <c r="R116" s="55">
        <f t="shared" ref="R116:U116" si="541">R32/R$4</f>
        <v>0.005</v>
      </c>
      <c r="S116" s="55">
        <f t="shared" si="541"/>
        <v>0.005</v>
      </c>
      <c r="T116" s="55">
        <f t="shared" si="541"/>
        <v>0.005</v>
      </c>
      <c r="U116" s="55">
        <f t="shared" si="541"/>
        <v>0.005</v>
      </c>
      <c r="V116" s="30"/>
      <c r="W116" s="55">
        <f t="shared" si="468"/>
        <v>0.005</v>
      </c>
      <c r="Y116" s="55">
        <f t="shared" ref="Y116:AJ116" si="542">Y32/Y$4</f>
        <v>0.005</v>
      </c>
      <c r="Z116" s="55">
        <f t="shared" si="542"/>
        <v>0.005</v>
      </c>
      <c r="AA116" s="55">
        <f t="shared" si="542"/>
        <v>0.005</v>
      </c>
      <c r="AB116" s="55">
        <f t="shared" si="542"/>
        <v>0.005</v>
      </c>
      <c r="AC116" s="55">
        <f t="shared" si="542"/>
        <v>0.005</v>
      </c>
      <c r="AD116" s="55">
        <f t="shared" si="542"/>
        <v>0.005</v>
      </c>
      <c r="AE116" s="55">
        <f t="shared" si="542"/>
        <v>0.005</v>
      </c>
      <c r="AF116" s="55">
        <f t="shared" si="542"/>
        <v>0.005</v>
      </c>
      <c r="AG116" s="55">
        <f t="shared" si="542"/>
        <v>0.005</v>
      </c>
      <c r="AH116" s="55">
        <f t="shared" si="542"/>
        <v>0.005</v>
      </c>
      <c r="AI116" s="55">
        <f t="shared" si="542"/>
        <v>0.005</v>
      </c>
      <c r="AJ116" s="55">
        <f t="shared" si="542"/>
        <v>0.005</v>
      </c>
      <c r="AK116" s="30"/>
      <c r="AL116" s="55">
        <f t="shared" ref="AL116:AO116" si="543">AL32/AL$4</f>
        <v>0.005</v>
      </c>
      <c r="AM116" s="55">
        <f t="shared" si="543"/>
        <v>0.005</v>
      </c>
      <c r="AN116" s="55">
        <f t="shared" si="543"/>
        <v>0.005</v>
      </c>
      <c r="AO116" s="55">
        <f t="shared" si="543"/>
        <v>0.005</v>
      </c>
      <c r="AP116" s="30"/>
      <c r="AQ116" s="55">
        <f t="shared" si="471"/>
        <v>0.005</v>
      </c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30"/>
      <c r="BF116" s="55"/>
      <c r="BG116" s="55"/>
      <c r="BH116" s="55"/>
      <c r="BI116" s="55"/>
      <c r="BJ116" s="30"/>
      <c r="BK116" s="55"/>
      <c r="BM116" s="3"/>
    </row>
    <row r="117" hidden="1" outlineLevel="1">
      <c r="A117" s="25"/>
      <c r="B117" s="25"/>
      <c r="C117" s="25" t="str">
        <f t="shared" si="435"/>
        <v>  Shipping Fees - Returns</v>
      </c>
      <c r="D117" s="80"/>
      <c r="E117" s="45">
        <f t="shared" ref="E117:P117" si="544">E33/E$4</f>
        <v>0.000675</v>
      </c>
      <c r="F117" s="45">
        <f t="shared" si="544"/>
        <v>0.000675</v>
      </c>
      <c r="G117" s="45">
        <f t="shared" si="544"/>
        <v>0.000675</v>
      </c>
      <c r="H117" s="45">
        <f t="shared" si="544"/>
        <v>0.000675</v>
      </c>
      <c r="I117" s="45">
        <f t="shared" si="544"/>
        <v>0.000675</v>
      </c>
      <c r="J117" s="45">
        <f t="shared" si="544"/>
        <v>0.000675</v>
      </c>
      <c r="K117" s="45">
        <f t="shared" si="544"/>
        <v>0.000675</v>
      </c>
      <c r="L117" s="45">
        <f t="shared" si="544"/>
        <v>0.000675</v>
      </c>
      <c r="M117" s="45">
        <f t="shared" si="544"/>
        <v>0.000675</v>
      </c>
      <c r="N117" s="45">
        <f t="shared" si="544"/>
        <v>0.000675</v>
      </c>
      <c r="O117" s="45">
        <f t="shared" si="544"/>
        <v>0.000675</v>
      </c>
      <c r="P117" s="45">
        <f t="shared" si="544"/>
        <v>0.000675</v>
      </c>
      <c r="Q117" s="30"/>
      <c r="R117" s="45">
        <f t="shared" ref="R117:U117" si="545">R33/R$4</f>
        <v>0.000675</v>
      </c>
      <c r="S117" s="45">
        <f t="shared" si="545"/>
        <v>0.000675</v>
      </c>
      <c r="T117" s="45">
        <f t="shared" si="545"/>
        <v>0.000675</v>
      </c>
      <c r="U117" s="45">
        <f t="shared" si="545"/>
        <v>0.000675</v>
      </c>
      <c r="V117" s="30"/>
      <c r="W117" s="45">
        <f t="shared" si="468"/>
        <v>0.000675</v>
      </c>
      <c r="Y117" s="45">
        <f t="shared" ref="Y117:AJ117" si="546">Y33/Y$4</f>
        <v>0.000675</v>
      </c>
      <c r="Z117" s="45">
        <f t="shared" si="546"/>
        <v>0.000675</v>
      </c>
      <c r="AA117" s="45">
        <f t="shared" si="546"/>
        <v>0.000675</v>
      </c>
      <c r="AB117" s="45">
        <f t="shared" si="546"/>
        <v>0.000675</v>
      </c>
      <c r="AC117" s="45">
        <f t="shared" si="546"/>
        <v>0.000675</v>
      </c>
      <c r="AD117" s="45">
        <f t="shared" si="546"/>
        <v>0.000675</v>
      </c>
      <c r="AE117" s="45">
        <f t="shared" si="546"/>
        <v>0.000675</v>
      </c>
      <c r="AF117" s="45">
        <f t="shared" si="546"/>
        <v>0.000675</v>
      </c>
      <c r="AG117" s="45">
        <f t="shared" si="546"/>
        <v>0.000675</v>
      </c>
      <c r="AH117" s="45">
        <f t="shared" si="546"/>
        <v>0.000675</v>
      </c>
      <c r="AI117" s="45">
        <f t="shared" si="546"/>
        <v>0.000675</v>
      </c>
      <c r="AJ117" s="45">
        <f t="shared" si="546"/>
        <v>0.000675</v>
      </c>
      <c r="AK117" s="30"/>
      <c r="AL117" s="45">
        <f t="shared" ref="AL117:AO117" si="547">AL33/AL$4</f>
        <v>0.000675</v>
      </c>
      <c r="AM117" s="45">
        <f t="shared" si="547"/>
        <v>0.000675</v>
      </c>
      <c r="AN117" s="45">
        <f t="shared" si="547"/>
        <v>0.000675</v>
      </c>
      <c r="AO117" s="45">
        <f t="shared" si="547"/>
        <v>0.000675</v>
      </c>
      <c r="AP117" s="30"/>
      <c r="AQ117" s="45">
        <f t="shared" si="471"/>
        <v>0.000675</v>
      </c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30"/>
      <c r="BF117" s="45"/>
      <c r="BG117" s="45"/>
      <c r="BH117" s="45"/>
      <c r="BI117" s="45"/>
      <c r="BJ117" s="30"/>
      <c r="BK117" s="45"/>
      <c r="BM117" s="3"/>
    </row>
    <row r="118" hidden="1" outlineLevel="1">
      <c r="A118" s="31"/>
      <c r="B118" s="31"/>
      <c r="C118" s="31" t="str">
        <f t="shared" si="435"/>
        <v>    Shipping Fees - Returns</v>
      </c>
      <c r="D118" s="82"/>
      <c r="E118" s="55">
        <f t="shared" ref="E118:P118" si="548">E34/E$4</f>
        <v>0.000675</v>
      </c>
      <c r="F118" s="55">
        <f t="shared" si="548"/>
        <v>0.000675</v>
      </c>
      <c r="G118" s="55">
        <f t="shared" si="548"/>
        <v>0.000675</v>
      </c>
      <c r="H118" s="55">
        <f t="shared" si="548"/>
        <v>0.000675</v>
      </c>
      <c r="I118" s="55">
        <f t="shared" si="548"/>
        <v>0.000675</v>
      </c>
      <c r="J118" s="55">
        <f t="shared" si="548"/>
        <v>0.000675</v>
      </c>
      <c r="K118" s="55">
        <f t="shared" si="548"/>
        <v>0.000675</v>
      </c>
      <c r="L118" s="55">
        <f t="shared" si="548"/>
        <v>0.000675</v>
      </c>
      <c r="M118" s="55">
        <f t="shared" si="548"/>
        <v>0.000675</v>
      </c>
      <c r="N118" s="55">
        <f t="shared" si="548"/>
        <v>0.000675</v>
      </c>
      <c r="O118" s="55">
        <f t="shared" si="548"/>
        <v>0.000675</v>
      </c>
      <c r="P118" s="55">
        <f t="shared" si="548"/>
        <v>0.000675</v>
      </c>
      <c r="Q118" s="30"/>
      <c r="R118" s="55">
        <f t="shared" ref="R118:U118" si="549">R34/R$4</f>
        <v>0.000675</v>
      </c>
      <c r="S118" s="55">
        <f t="shared" si="549"/>
        <v>0.000675</v>
      </c>
      <c r="T118" s="55">
        <f t="shared" si="549"/>
        <v>0.000675</v>
      </c>
      <c r="U118" s="55">
        <f t="shared" si="549"/>
        <v>0.000675</v>
      </c>
      <c r="V118" s="30"/>
      <c r="W118" s="55">
        <f t="shared" si="468"/>
        <v>0.000675</v>
      </c>
      <c r="Y118" s="55">
        <f t="shared" ref="Y118:AJ118" si="550">Y34/Y$4</f>
        <v>0.000675</v>
      </c>
      <c r="Z118" s="55">
        <f t="shared" si="550"/>
        <v>0.000675</v>
      </c>
      <c r="AA118" s="55">
        <f t="shared" si="550"/>
        <v>0.000675</v>
      </c>
      <c r="AB118" s="55">
        <f t="shared" si="550"/>
        <v>0.000675</v>
      </c>
      <c r="AC118" s="55">
        <f t="shared" si="550"/>
        <v>0.000675</v>
      </c>
      <c r="AD118" s="55">
        <f t="shared" si="550"/>
        <v>0.000675</v>
      </c>
      <c r="AE118" s="55">
        <f t="shared" si="550"/>
        <v>0.000675</v>
      </c>
      <c r="AF118" s="55">
        <f t="shared" si="550"/>
        <v>0.000675</v>
      </c>
      <c r="AG118" s="55">
        <f t="shared" si="550"/>
        <v>0.000675</v>
      </c>
      <c r="AH118" s="55">
        <f t="shared" si="550"/>
        <v>0.000675</v>
      </c>
      <c r="AI118" s="55">
        <f t="shared" si="550"/>
        <v>0.000675</v>
      </c>
      <c r="AJ118" s="55">
        <f t="shared" si="550"/>
        <v>0.000675</v>
      </c>
      <c r="AK118" s="30"/>
      <c r="AL118" s="55">
        <f t="shared" ref="AL118:AO118" si="551">AL34/AL$4</f>
        <v>0.000675</v>
      </c>
      <c r="AM118" s="55">
        <f t="shared" si="551"/>
        <v>0.000675</v>
      </c>
      <c r="AN118" s="55">
        <f t="shared" si="551"/>
        <v>0.000675</v>
      </c>
      <c r="AO118" s="55">
        <f t="shared" si="551"/>
        <v>0.000675</v>
      </c>
      <c r="AP118" s="30"/>
      <c r="AQ118" s="55">
        <f t="shared" si="471"/>
        <v>0.000675</v>
      </c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30"/>
      <c r="BF118" s="55"/>
      <c r="BG118" s="55"/>
      <c r="BH118" s="55"/>
      <c r="BI118" s="55"/>
      <c r="BJ118" s="30"/>
      <c r="BK118" s="55"/>
      <c r="BM118" s="3"/>
    </row>
    <row r="119">
      <c r="A119" s="19"/>
      <c r="B119" s="19"/>
      <c r="C119" s="19" t="str">
        <f t="shared" si="435"/>
        <v>Total COGS</v>
      </c>
      <c r="D119" s="76"/>
      <c r="E119" s="38">
        <f t="shared" ref="E119:P119" si="552">E35/E$4</f>
        <v>0.5453</v>
      </c>
      <c r="F119" s="38">
        <f t="shared" si="552"/>
        <v>0.5453</v>
      </c>
      <c r="G119" s="38">
        <f t="shared" si="552"/>
        <v>0.5453</v>
      </c>
      <c r="H119" s="38">
        <f t="shared" si="552"/>
        <v>0.5453</v>
      </c>
      <c r="I119" s="38">
        <f t="shared" si="552"/>
        <v>0.5453</v>
      </c>
      <c r="J119" s="38">
        <f t="shared" si="552"/>
        <v>0.5453</v>
      </c>
      <c r="K119" s="38">
        <f t="shared" si="552"/>
        <v>0.5453</v>
      </c>
      <c r="L119" s="38">
        <f t="shared" si="552"/>
        <v>0.5453</v>
      </c>
      <c r="M119" s="38">
        <f t="shared" si="552"/>
        <v>0.5453</v>
      </c>
      <c r="N119" s="38">
        <f t="shared" si="552"/>
        <v>0.5453</v>
      </c>
      <c r="O119" s="38">
        <f t="shared" si="552"/>
        <v>0.5453</v>
      </c>
      <c r="P119" s="38">
        <f t="shared" si="552"/>
        <v>0.5453</v>
      </c>
      <c r="Q119" s="24"/>
      <c r="R119" s="38">
        <f t="shared" ref="R119:U119" si="553">R35/R$4</f>
        <v>0.5453</v>
      </c>
      <c r="S119" s="38">
        <f t="shared" si="553"/>
        <v>0.5453</v>
      </c>
      <c r="T119" s="38">
        <f t="shared" si="553"/>
        <v>0.5453</v>
      </c>
      <c r="U119" s="38">
        <f t="shared" si="553"/>
        <v>0.5453</v>
      </c>
      <c r="V119" s="24"/>
      <c r="W119" s="38">
        <f t="shared" si="468"/>
        <v>0.5453</v>
      </c>
      <c r="X119" s="9"/>
      <c r="Y119" s="38">
        <f t="shared" ref="Y119:AJ119" si="554">Y35/Y$4</f>
        <v>0.5453</v>
      </c>
      <c r="Z119" s="38">
        <f t="shared" si="554"/>
        <v>0.5453</v>
      </c>
      <c r="AA119" s="38">
        <f t="shared" si="554"/>
        <v>0.5453</v>
      </c>
      <c r="AB119" s="38">
        <f t="shared" si="554"/>
        <v>0.5453</v>
      </c>
      <c r="AC119" s="38">
        <f t="shared" si="554"/>
        <v>0.5453</v>
      </c>
      <c r="AD119" s="38">
        <f t="shared" si="554"/>
        <v>0.5453</v>
      </c>
      <c r="AE119" s="38">
        <f t="shared" si="554"/>
        <v>0.5453</v>
      </c>
      <c r="AF119" s="38">
        <f t="shared" si="554"/>
        <v>0.5453</v>
      </c>
      <c r="AG119" s="38">
        <f t="shared" si="554"/>
        <v>0.5453</v>
      </c>
      <c r="AH119" s="38">
        <f t="shared" si="554"/>
        <v>0.5453</v>
      </c>
      <c r="AI119" s="38">
        <f t="shared" si="554"/>
        <v>0.5453</v>
      </c>
      <c r="AJ119" s="38">
        <f t="shared" si="554"/>
        <v>0.5453</v>
      </c>
      <c r="AK119" s="24"/>
      <c r="AL119" s="38">
        <f t="shared" ref="AL119:AO119" si="555">AL35/AL$4</f>
        <v>0.5453</v>
      </c>
      <c r="AM119" s="38">
        <f t="shared" si="555"/>
        <v>0.5453</v>
      </c>
      <c r="AN119" s="38">
        <f t="shared" si="555"/>
        <v>0.5453</v>
      </c>
      <c r="AO119" s="38">
        <f t="shared" si="555"/>
        <v>0.5453</v>
      </c>
      <c r="AP119" s="24"/>
      <c r="AQ119" s="38">
        <f t="shared" si="471"/>
        <v>0.5453</v>
      </c>
      <c r="AR119" s="9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24"/>
      <c r="BF119" s="38"/>
      <c r="BG119" s="38"/>
      <c r="BH119" s="38"/>
      <c r="BI119" s="38"/>
      <c r="BJ119" s="24"/>
      <c r="BK119" s="38"/>
      <c r="BL119" s="9"/>
      <c r="BM119" s="3"/>
    </row>
    <row r="120">
      <c r="A120" s="25"/>
      <c r="B120" s="25"/>
      <c r="C120" s="25" t="str">
        <f t="shared" si="435"/>
        <v>Total COGS % of Net Revenue</v>
      </c>
      <c r="D120" s="39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R120" s="40"/>
      <c r="S120" s="40"/>
      <c r="T120" s="40"/>
      <c r="U120" s="40"/>
      <c r="W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L120" s="40"/>
      <c r="AM120" s="40"/>
      <c r="AN120" s="40"/>
      <c r="AO120" s="40"/>
      <c r="AQ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30"/>
      <c r="BF120" s="40"/>
      <c r="BG120" s="40"/>
      <c r="BH120" s="40"/>
      <c r="BI120" s="40"/>
      <c r="BJ120" s="30"/>
      <c r="BK120" s="40"/>
      <c r="BM120" s="3"/>
    </row>
    <row r="121">
      <c r="D121" s="41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R121" s="5"/>
      <c r="S121" s="5"/>
      <c r="T121" s="5"/>
      <c r="U121" s="5"/>
      <c r="W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L121" s="5"/>
      <c r="AM121" s="5"/>
      <c r="AN121" s="5"/>
      <c r="AO121" s="5"/>
      <c r="AQ121" s="5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30"/>
      <c r="BF121" s="42"/>
      <c r="BG121" s="42"/>
      <c r="BH121" s="42"/>
      <c r="BI121" s="42"/>
      <c r="BJ121" s="30"/>
      <c r="BK121" s="42"/>
      <c r="BM121" s="3"/>
    </row>
    <row r="122">
      <c r="A122" s="19"/>
      <c r="B122" s="19"/>
      <c r="C122" s="19" t="str">
        <f t="shared" ref="C122:C123" si="560">C38</f>
        <v>Gross Profit</v>
      </c>
      <c r="D122" s="83"/>
      <c r="E122" s="59">
        <f t="shared" ref="E122:P122" si="556">E38/E$4</f>
        <v>0.3147</v>
      </c>
      <c r="F122" s="59">
        <f t="shared" si="556"/>
        <v>0.3147</v>
      </c>
      <c r="G122" s="59">
        <f t="shared" si="556"/>
        <v>0.3147</v>
      </c>
      <c r="H122" s="59">
        <f t="shared" si="556"/>
        <v>0.3147</v>
      </c>
      <c r="I122" s="59">
        <f t="shared" si="556"/>
        <v>0.3147</v>
      </c>
      <c r="J122" s="59">
        <f t="shared" si="556"/>
        <v>0.3147</v>
      </c>
      <c r="K122" s="59">
        <f t="shared" si="556"/>
        <v>0.3147</v>
      </c>
      <c r="L122" s="59">
        <f t="shared" si="556"/>
        <v>0.3147</v>
      </c>
      <c r="M122" s="59">
        <f t="shared" si="556"/>
        <v>0.3147</v>
      </c>
      <c r="N122" s="59">
        <f t="shared" si="556"/>
        <v>0.3147</v>
      </c>
      <c r="O122" s="59">
        <f t="shared" si="556"/>
        <v>0.3147</v>
      </c>
      <c r="P122" s="59">
        <f t="shared" si="556"/>
        <v>0.3147</v>
      </c>
      <c r="Q122" s="24"/>
      <c r="R122" s="59">
        <f t="shared" ref="R122:U122" si="557">R38/R$4</f>
        <v>0.3147</v>
      </c>
      <c r="S122" s="59">
        <f t="shared" si="557"/>
        <v>0.3147</v>
      </c>
      <c r="T122" s="59">
        <f t="shared" si="557"/>
        <v>0.3147</v>
      </c>
      <c r="U122" s="59">
        <f t="shared" si="557"/>
        <v>0.3147</v>
      </c>
      <c r="V122" s="59"/>
      <c r="W122" s="59">
        <f>W38/W$4</f>
        <v>0.3147</v>
      </c>
      <c r="X122" s="9"/>
      <c r="Y122" s="59">
        <f t="shared" ref="Y122:AJ122" si="558">Y38/Y$4</f>
        <v>0.3147</v>
      </c>
      <c r="Z122" s="59">
        <f t="shared" si="558"/>
        <v>0.3147</v>
      </c>
      <c r="AA122" s="59">
        <f t="shared" si="558"/>
        <v>0.3147</v>
      </c>
      <c r="AB122" s="59">
        <f t="shared" si="558"/>
        <v>0.3147</v>
      </c>
      <c r="AC122" s="59">
        <f t="shared" si="558"/>
        <v>0.3147</v>
      </c>
      <c r="AD122" s="59">
        <f t="shared" si="558"/>
        <v>0.3147</v>
      </c>
      <c r="AE122" s="59">
        <f t="shared" si="558"/>
        <v>0.3147</v>
      </c>
      <c r="AF122" s="59">
        <f t="shared" si="558"/>
        <v>0.3147</v>
      </c>
      <c r="AG122" s="59">
        <f t="shared" si="558"/>
        <v>0.3147</v>
      </c>
      <c r="AH122" s="59">
        <f t="shared" si="558"/>
        <v>0.3147</v>
      </c>
      <c r="AI122" s="59">
        <f t="shared" si="558"/>
        <v>0.3147</v>
      </c>
      <c r="AJ122" s="59">
        <f t="shared" si="558"/>
        <v>0.3147</v>
      </c>
      <c r="AK122" s="24"/>
      <c r="AL122" s="59">
        <f t="shared" ref="AL122:AO122" si="559">AL38/AL$4</f>
        <v>0.3147</v>
      </c>
      <c r="AM122" s="59">
        <f t="shared" si="559"/>
        <v>0.3147</v>
      </c>
      <c r="AN122" s="59">
        <f t="shared" si="559"/>
        <v>0.3147</v>
      </c>
      <c r="AO122" s="59">
        <f t="shared" si="559"/>
        <v>0.3147</v>
      </c>
      <c r="AP122" s="59"/>
      <c r="AQ122" s="59">
        <f>AQ38/AQ$4</f>
        <v>0.3147</v>
      </c>
      <c r="AR122" s="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24"/>
      <c r="BF122" s="59"/>
      <c r="BG122" s="59"/>
      <c r="BH122" s="59"/>
      <c r="BI122" s="59"/>
      <c r="BJ122" s="59"/>
      <c r="BK122" s="59"/>
      <c r="BL122" s="9"/>
      <c r="BM122" s="3"/>
    </row>
    <row r="123">
      <c r="A123" s="31"/>
      <c r="B123" s="31"/>
      <c r="C123" s="31" t="str">
        <f t="shared" si="560"/>
        <v>Margin % of Net Revenue</v>
      </c>
      <c r="D123" s="39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R123" s="40"/>
      <c r="S123" s="40"/>
      <c r="T123" s="40"/>
      <c r="U123" s="40"/>
      <c r="W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L123" s="40"/>
      <c r="AM123" s="40"/>
      <c r="AN123" s="40"/>
      <c r="AO123" s="40"/>
      <c r="AQ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30"/>
      <c r="BF123" s="40"/>
      <c r="BG123" s="40"/>
      <c r="BH123" s="40"/>
      <c r="BI123" s="40"/>
      <c r="BJ123" s="30"/>
      <c r="BK123" s="40"/>
      <c r="BM123" s="3"/>
    </row>
    <row r="124">
      <c r="D124" s="41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R124" s="5"/>
      <c r="S124" s="5"/>
      <c r="T124" s="5"/>
      <c r="U124" s="5"/>
      <c r="W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L124" s="5"/>
      <c r="AM124" s="5"/>
      <c r="AN124" s="5"/>
      <c r="AO124" s="5"/>
      <c r="AQ124" s="5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30"/>
      <c r="BF124" s="42"/>
      <c r="BG124" s="42"/>
      <c r="BH124" s="42"/>
      <c r="BI124" s="42"/>
      <c r="BJ124" s="30"/>
      <c r="BK124" s="42"/>
      <c r="BM124" s="3"/>
    </row>
    <row r="125" collapsed="1">
      <c r="A125" s="25"/>
      <c r="B125" s="25"/>
      <c r="C125" s="50" t="str">
        <f t="shared" ref="C125:C132" si="565">C41</f>
        <v>Payroll</v>
      </c>
      <c r="D125" s="80"/>
      <c r="E125" s="45">
        <f t="shared" ref="E125:P125" si="561">E41/E$4</f>
        <v>0.136</v>
      </c>
      <c r="F125" s="45">
        <f t="shared" si="561"/>
        <v>0.09066666667</v>
      </c>
      <c r="G125" s="45">
        <f t="shared" si="561"/>
        <v>0.1088</v>
      </c>
      <c r="H125" s="45">
        <f t="shared" si="561"/>
        <v>0.1236363636</v>
      </c>
      <c r="I125" s="45">
        <f t="shared" si="561"/>
        <v>0.07771428571</v>
      </c>
      <c r="J125" s="45">
        <f t="shared" si="561"/>
        <v>0.09066666667</v>
      </c>
      <c r="K125" s="45">
        <f t="shared" si="561"/>
        <v>0.1088</v>
      </c>
      <c r="L125" s="45">
        <f t="shared" si="561"/>
        <v>0.1236363636</v>
      </c>
      <c r="M125" s="45">
        <f t="shared" si="561"/>
        <v>0.136</v>
      </c>
      <c r="N125" s="45">
        <f t="shared" si="561"/>
        <v>0.09066666667</v>
      </c>
      <c r="O125" s="45">
        <f t="shared" si="561"/>
        <v>0.068</v>
      </c>
      <c r="P125" s="45">
        <f t="shared" si="561"/>
        <v>0.0544</v>
      </c>
      <c r="Q125" s="30"/>
      <c r="R125" s="45">
        <f t="shared" ref="R125:U125" si="562">R41/R$4</f>
        <v>0.1088</v>
      </c>
      <c r="S125" s="45">
        <f t="shared" si="562"/>
        <v>0.09379310345</v>
      </c>
      <c r="T125" s="45">
        <f t="shared" si="562"/>
        <v>0.1217910448</v>
      </c>
      <c r="U125" s="45">
        <f t="shared" si="562"/>
        <v>0.068</v>
      </c>
      <c r="V125" s="30"/>
      <c r="W125" s="45">
        <f t="shared" ref="W125:W164" si="568">W41/W$4</f>
        <v>0.0935243553</v>
      </c>
      <c r="Y125" s="45">
        <f t="shared" ref="Y125:AJ125" si="563">Y41/Y$4</f>
        <v>0.136</v>
      </c>
      <c r="Z125" s="45">
        <f t="shared" si="563"/>
        <v>0.09066666667</v>
      </c>
      <c r="AA125" s="45">
        <f t="shared" si="563"/>
        <v>0.1088</v>
      </c>
      <c r="AB125" s="45">
        <f t="shared" si="563"/>
        <v>0.1236363636</v>
      </c>
      <c r="AC125" s="45">
        <f t="shared" si="563"/>
        <v>0.07771428571</v>
      </c>
      <c r="AD125" s="45">
        <f t="shared" si="563"/>
        <v>0.09066666667</v>
      </c>
      <c r="AE125" s="45">
        <f t="shared" si="563"/>
        <v>0.1088</v>
      </c>
      <c r="AF125" s="45">
        <f t="shared" si="563"/>
        <v>0.1236363636</v>
      </c>
      <c r="AG125" s="45">
        <f t="shared" si="563"/>
        <v>0.136</v>
      </c>
      <c r="AH125" s="45">
        <f t="shared" si="563"/>
        <v>0.09066666667</v>
      </c>
      <c r="AI125" s="45">
        <f t="shared" si="563"/>
        <v>0.068</v>
      </c>
      <c r="AJ125" s="45">
        <f t="shared" si="563"/>
        <v>0.0544</v>
      </c>
      <c r="AK125" s="30"/>
      <c r="AL125" s="45">
        <f t="shared" ref="AL125:AO125" si="564">AL41/AL$4</f>
        <v>0.1088</v>
      </c>
      <c r="AM125" s="45">
        <f t="shared" si="564"/>
        <v>0.09379310345</v>
      </c>
      <c r="AN125" s="45">
        <f t="shared" si="564"/>
        <v>0.1217910448</v>
      </c>
      <c r="AO125" s="45">
        <f t="shared" si="564"/>
        <v>0.068</v>
      </c>
      <c r="AP125" s="30"/>
      <c r="AQ125" s="45">
        <f t="shared" ref="AQ125:AQ164" si="571">AQ41/AQ$4</f>
        <v>0.0935243553</v>
      </c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30"/>
      <c r="BF125" s="45"/>
      <c r="BG125" s="45"/>
      <c r="BH125" s="45"/>
      <c r="BI125" s="45"/>
      <c r="BJ125" s="30"/>
      <c r="BK125" s="45"/>
      <c r="BM125" s="3"/>
    </row>
    <row r="126" hidden="1" outlineLevel="1">
      <c r="A126" s="31"/>
      <c r="B126" s="31"/>
      <c r="C126" s="52" t="str">
        <f t="shared" si="565"/>
        <v>  Payroll - Wages</v>
      </c>
      <c r="D126" s="81"/>
      <c r="E126" s="48">
        <f t="shared" ref="E126:P126" si="566">E42/E$4</f>
        <v>0.1</v>
      </c>
      <c r="F126" s="48">
        <f t="shared" si="566"/>
        <v>0.06666666667</v>
      </c>
      <c r="G126" s="48">
        <f t="shared" si="566"/>
        <v>0.08</v>
      </c>
      <c r="H126" s="48">
        <f t="shared" si="566"/>
        <v>0.09090909091</v>
      </c>
      <c r="I126" s="48">
        <f t="shared" si="566"/>
        <v>0.05714285714</v>
      </c>
      <c r="J126" s="48">
        <f t="shared" si="566"/>
        <v>0.06666666667</v>
      </c>
      <c r="K126" s="48">
        <f t="shared" si="566"/>
        <v>0.08</v>
      </c>
      <c r="L126" s="48">
        <f t="shared" si="566"/>
        <v>0.09090909091</v>
      </c>
      <c r="M126" s="48">
        <f t="shared" si="566"/>
        <v>0.1</v>
      </c>
      <c r="N126" s="48">
        <f t="shared" si="566"/>
        <v>0.06666666667</v>
      </c>
      <c r="O126" s="48">
        <f t="shared" si="566"/>
        <v>0.05</v>
      </c>
      <c r="P126" s="48">
        <f t="shared" si="566"/>
        <v>0.04</v>
      </c>
      <c r="Q126" s="30"/>
      <c r="R126" s="55">
        <f t="shared" ref="R126:U126" si="567">R42/R$4</f>
        <v>0.08</v>
      </c>
      <c r="S126" s="55">
        <f t="shared" si="567"/>
        <v>0.06896551724</v>
      </c>
      <c r="T126" s="55">
        <f t="shared" si="567"/>
        <v>0.08955223881</v>
      </c>
      <c r="U126" s="55">
        <f t="shared" si="567"/>
        <v>0.05</v>
      </c>
      <c r="V126" s="30"/>
      <c r="W126" s="55">
        <f t="shared" si="568"/>
        <v>0.06876790831</v>
      </c>
      <c r="Y126" s="48">
        <f t="shared" ref="Y126:AJ126" si="569">Y42/Y$4</f>
        <v>0.1</v>
      </c>
      <c r="Z126" s="48">
        <f t="shared" si="569"/>
        <v>0.06666666667</v>
      </c>
      <c r="AA126" s="48">
        <f t="shared" si="569"/>
        <v>0.08</v>
      </c>
      <c r="AB126" s="48">
        <f t="shared" si="569"/>
        <v>0.09090909091</v>
      </c>
      <c r="AC126" s="48">
        <f t="shared" si="569"/>
        <v>0.05714285714</v>
      </c>
      <c r="AD126" s="48">
        <f t="shared" si="569"/>
        <v>0.06666666667</v>
      </c>
      <c r="AE126" s="48">
        <f t="shared" si="569"/>
        <v>0.08</v>
      </c>
      <c r="AF126" s="48">
        <f t="shared" si="569"/>
        <v>0.09090909091</v>
      </c>
      <c r="AG126" s="48">
        <f t="shared" si="569"/>
        <v>0.1</v>
      </c>
      <c r="AH126" s="48">
        <f t="shared" si="569"/>
        <v>0.06666666667</v>
      </c>
      <c r="AI126" s="48">
        <f t="shared" si="569"/>
        <v>0.05</v>
      </c>
      <c r="AJ126" s="48">
        <f t="shared" si="569"/>
        <v>0.04</v>
      </c>
      <c r="AK126" s="30"/>
      <c r="AL126" s="55">
        <f t="shared" ref="AL126:AO126" si="570">AL42/AL$4</f>
        <v>0.08</v>
      </c>
      <c r="AM126" s="55">
        <f t="shared" si="570"/>
        <v>0.06896551724</v>
      </c>
      <c r="AN126" s="55">
        <f t="shared" si="570"/>
        <v>0.08955223881</v>
      </c>
      <c r="AO126" s="55">
        <f t="shared" si="570"/>
        <v>0.05</v>
      </c>
      <c r="AP126" s="30"/>
      <c r="AQ126" s="55">
        <f t="shared" si="571"/>
        <v>0.06876790831</v>
      </c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30"/>
      <c r="BF126" s="55"/>
      <c r="BG126" s="55"/>
      <c r="BH126" s="55"/>
      <c r="BI126" s="55"/>
      <c r="BJ126" s="30"/>
      <c r="BK126" s="55"/>
      <c r="BM126" s="3"/>
    </row>
    <row r="127" hidden="1" outlineLevel="1">
      <c r="A127" s="31"/>
      <c r="B127" s="31"/>
      <c r="C127" s="52" t="str">
        <f t="shared" si="565"/>
        <v>  Payroll - Vacation</v>
      </c>
      <c r="D127" s="81"/>
      <c r="E127" s="48">
        <f t="shared" ref="E127:P127" si="572">E43/E$4</f>
        <v>0.01</v>
      </c>
      <c r="F127" s="48">
        <f t="shared" si="572"/>
        <v>0.006666666667</v>
      </c>
      <c r="G127" s="48">
        <f t="shared" si="572"/>
        <v>0.008</v>
      </c>
      <c r="H127" s="48">
        <f t="shared" si="572"/>
        <v>0.009090909091</v>
      </c>
      <c r="I127" s="48">
        <f t="shared" si="572"/>
        <v>0.005714285714</v>
      </c>
      <c r="J127" s="48">
        <f t="shared" si="572"/>
        <v>0.006666666667</v>
      </c>
      <c r="K127" s="48">
        <f t="shared" si="572"/>
        <v>0.008</v>
      </c>
      <c r="L127" s="48">
        <f t="shared" si="572"/>
        <v>0.009090909091</v>
      </c>
      <c r="M127" s="48">
        <f t="shared" si="572"/>
        <v>0.01</v>
      </c>
      <c r="N127" s="48">
        <f t="shared" si="572"/>
        <v>0.006666666667</v>
      </c>
      <c r="O127" s="48">
        <f t="shared" si="572"/>
        <v>0.005</v>
      </c>
      <c r="P127" s="48">
        <f t="shared" si="572"/>
        <v>0.004</v>
      </c>
      <c r="Q127" s="30"/>
      <c r="R127" s="55">
        <f t="shared" ref="R127:U127" si="573">R43/R$4</f>
        <v>0.008</v>
      </c>
      <c r="S127" s="55">
        <f t="shared" si="573"/>
        <v>0.006896551724</v>
      </c>
      <c r="T127" s="55">
        <f t="shared" si="573"/>
        <v>0.008955223881</v>
      </c>
      <c r="U127" s="55">
        <f t="shared" si="573"/>
        <v>0.005</v>
      </c>
      <c r="V127" s="30"/>
      <c r="W127" s="55">
        <f t="shared" si="568"/>
        <v>0.006876790831</v>
      </c>
      <c r="Y127" s="48">
        <f t="shared" ref="Y127:AJ127" si="574">Y43/Y$4</f>
        <v>0.01</v>
      </c>
      <c r="Z127" s="48">
        <f t="shared" si="574"/>
        <v>0.006666666667</v>
      </c>
      <c r="AA127" s="48">
        <f t="shared" si="574"/>
        <v>0.008</v>
      </c>
      <c r="AB127" s="48">
        <f t="shared" si="574"/>
        <v>0.009090909091</v>
      </c>
      <c r="AC127" s="48">
        <f t="shared" si="574"/>
        <v>0.005714285714</v>
      </c>
      <c r="AD127" s="48">
        <f t="shared" si="574"/>
        <v>0.006666666667</v>
      </c>
      <c r="AE127" s="48">
        <f t="shared" si="574"/>
        <v>0.008</v>
      </c>
      <c r="AF127" s="48">
        <f t="shared" si="574"/>
        <v>0.009090909091</v>
      </c>
      <c r="AG127" s="48">
        <f t="shared" si="574"/>
        <v>0.01</v>
      </c>
      <c r="AH127" s="48">
        <f t="shared" si="574"/>
        <v>0.006666666667</v>
      </c>
      <c r="AI127" s="48">
        <f t="shared" si="574"/>
        <v>0.005</v>
      </c>
      <c r="AJ127" s="48">
        <f t="shared" si="574"/>
        <v>0.004</v>
      </c>
      <c r="AK127" s="30"/>
      <c r="AL127" s="55">
        <f t="shared" ref="AL127:AO127" si="575">AL43/AL$4</f>
        <v>0.008</v>
      </c>
      <c r="AM127" s="55">
        <f t="shared" si="575"/>
        <v>0.006896551724</v>
      </c>
      <c r="AN127" s="55">
        <f t="shared" si="575"/>
        <v>0.008955223881</v>
      </c>
      <c r="AO127" s="55">
        <f t="shared" si="575"/>
        <v>0.005</v>
      </c>
      <c r="AP127" s="30"/>
      <c r="AQ127" s="55">
        <f t="shared" si="571"/>
        <v>0.006876790831</v>
      </c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30"/>
      <c r="BF127" s="55"/>
      <c r="BG127" s="55"/>
      <c r="BH127" s="55"/>
      <c r="BI127" s="55"/>
      <c r="BJ127" s="30"/>
      <c r="BK127" s="55"/>
      <c r="BM127" s="3"/>
    </row>
    <row r="128" hidden="1" outlineLevel="1">
      <c r="A128" s="31"/>
      <c r="B128" s="31"/>
      <c r="C128" s="52" t="str">
        <f t="shared" si="565"/>
        <v>  Payroll - Employee Benefits</v>
      </c>
      <c r="D128" s="81"/>
      <c r="E128" s="48">
        <f t="shared" ref="E128:P128" si="576">E44/E$4</f>
        <v>0.01</v>
      </c>
      <c r="F128" s="48">
        <f t="shared" si="576"/>
        <v>0.006666666667</v>
      </c>
      <c r="G128" s="48">
        <f t="shared" si="576"/>
        <v>0.008</v>
      </c>
      <c r="H128" s="48">
        <f t="shared" si="576"/>
        <v>0.009090909091</v>
      </c>
      <c r="I128" s="48">
        <f t="shared" si="576"/>
        <v>0.005714285714</v>
      </c>
      <c r="J128" s="48">
        <f t="shared" si="576"/>
        <v>0.006666666667</v>
      </c>
      <c r="K128" s="48">
        <f t="shared" si="576"/>
        <v>0.008</v>
      </c>
      <c r="L128" s="48">
        <f t="shared" si="576"/>
        <v>0.009090909091</v>
      </c>
      <c r="M128" s="48">
        <f t="shared" si="576"/>
        <v>0.01</v>
      </c>
      <c r="N128" s="48">
        <f t="shared" si="576"/>
        <v>0.006666666667</v>
      </c>
      <c r="O128" s="48">
        <f t="shared" si="576"/>
        <v>0.005</v>
      </c>
      <c r="P128" s="48">
        <f t="shared" si="576"/>
        <v>0.004</v>
      </c>
      <c r="Q128" s="30"/>
      <c r="R128" s="55">
        <f t="shared" ref="R128:U128" si="577">R44/R$4</f>
        <v>0.008</v>
      </c>
      <c r="S128" s="55">
        <f t="shared" si="577"/>
        <v>0.006896551724</v>
      </c>
      <c r="T128" s="55">
        <f t="shared" si="577"/>
        <v>0.008955223881</v>
      </c>
      <c r="U128" s="55">
        <f t="shared" si="577"/>
        <v>0.005</v>
      </c>
      <c r="V128" s="30"/>
      <c r="W128" s="55">
        <f t="shared" si="568"/>
        <v>0.006876790831</v>
      </c>
      <c r="Y128" s="48">
        <f t="shared" ref="Y128:AJ128" si="578">Y44/Y$4</f>
        <v>0.01</v>
      </c>
      <c r="Z128" s="48">
        <f t="shared" si="578"/>
        <v>0.006666666667</v>
      </c>
      <c r="AA128" s="48">
        <f t="shared" si="578"/>
        <v>0.008</v>
      </c>
      <c r="AB128" s="48">
        <f t="shared" si="578"/>
        <v>0.009090909091</v>
      </c>
      <c r="AC128" s="48">
        <f t="shared" si="578"/>
        <v>0.005714285714</v>
      </c>
      <c r="AD128" s="48">
        <f t="shared" si="578"/>
        <v>0.006666666667</v>
      </c>
      <c r="AE128" s="48">
        <f t="shared" si="578"/>
        <v>0.008</v>
      </c>
      <c r="AF128" s="48">
        <f t="shared" si="578"/>
        <v>0.009090909091</v>
      </c>
      <c r="AG128" s="48">
        <f t="shared" si="578"/>
        <v>0.01</v>
      </c>
      <c r="AH128" s="48">
        <f t="shared" si="578"/>
        <v>0.006666666667</v>
      </c>
      <c r="AI128" s="48">
        <f t="shared" si="578"/>
        <v>0.005</v>
      </c>
      <c r="AJ128" s="48">
        <f t="shared" si="578"/>
        <v>0.004</v>
      </c>
      <c r="AK128" s="30"/>
      <c r="AL128" s="55">
        <f t="shared" ref="AL128:AO128" si="579">AL44/AL$4</f>
        <v>0.008</v>
      </c>
      <c r="AM128" s="55">
        <f t="shared" si="579"/>
        <v>0.006896551724</v>
      </c>
      <c r="AN128" s="55">
        <f t="shared" si="579"/>
        <v>0.008955223881</v>
      </c>
      <c r="AO128" s="55">
        <f t="shared" si="579"/>
        <v>0.005</v>
      </c>
      <c r="AP128" s="30"/>
      <c r="AQ128" s="55">
        <f t="shared" si="571"/>
        <v>0.006876790831</v>
      </c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30"/>
      <c r="BF128" s="55"/>
      <c r="BG128" s="55"/>
      <c r="BH128" s="55"/>
      <c r="BI128" s="55"/>
      <c r="BJ128" s="30"/>
      <c r="BK128" s="55"/>
      <c r="BM128" s="3"/>
    </row>
    <row r="129" hidden="1" outlineLevel="1">
      <c r="A129" s="31"/>
      <c r="B129" s="31"/>
      <c r="C129" s="52" t="str">
        <f t="shared" si="565"/>
        <v>  Payroll - Taxes</v>
      </c>
      <c r="D129" s="81"/>
      <c r="E129" s="48">
        <f t="shared" ref="E129:P129" si="580">E45/E$4</f>
        <v>0.004</v>
      </c>
      <c r="F129" s="48">
        <f t="shared" si="580"/>
        <v>0.002666666667</v>
      </c>
      <c r="G129" s="48">
        <f t="shared" si="580"/>
        <v>0.0032</v>
      </c>
      <c r="H129" s="48">
        <f t="shared" si="580"/>
        <v>0.003636363636</v>
      </c>
      <c r="I129" s="48">
        <f t="shared" si="580"/>
        <v>0.002285714286</v>
      </c>
      <c r="J129" s="48">
        <f t="shared" si="580"/>
        <v>0.002666666667</v>
      </c>
      <c r="K129" s="48">
        <f t="shared" si="580"/>
        <v>0.0032</v>
      </c>
      <c r="L129" s="48">
        <f t="shared" si="580"/>
        <v>0.003636363636</v>
      </c>
      <c r="M129" s="48">
        <f t="shared" si="580"/>
        <v>0.004</v>
      </c>
      <c r="N129" s="48">
        <f t="shared" si="580"/>
        <v>0.002666666667</v>
      </c>
      <c r="O129" s="48">
        <f t="shared" si="580"/>
        <v>0.002</v>
      </c>
      <c r="P129" s="48">
        <f t="shared" si="580"/>
        <v>0.0016</v>
      </c>
      <c r="Q129" s="30"/>
      <c r="R129" s="55">
        <f t="shared" ref="R129:U129" si="581">R45/R$4</f>
        <v>0.0032</v>
      </c>
      <c r="S129" s="55">
        <f t="shared" si="581"/>
        <v>0.00275862069</v>
      </c>
      <c r="T129" s="55">
        <f t="shared" si="581"/>
        <v>0.003582089552</v>
      </c>
      <c r="U129" s="55">
        <f t="shared" si="581"/>
        <v>0.002</v>
      </c>
      <c r="V129" s="30"/>
      <c r="W129" s="55">
        <f t="shared" si="568"/>
        <v>0.002750716332</v>
      </c>
      <c r="Y129" s="48">
        <f t="shared" ref="Y129:AJ129" si="582">Y45/Y$4</f>
        <v>0.004</v>
      </c>
      <c r="Z129" s="48">
        <f t="shared" si="582"/>
        <v>0.002666666667</v>
      </c>
      <c r="AA129" s="48">
        <f t="shared" si="582"/>
        <v>0.0032</v>
      </c>
      <c r="AB129" s="48">
        <f t="shared" si="582"/>
        <v>0.003636363636</v>
      </c>
      <c r="AC129" s="48">
        <f t="shared" si="582"/>
        <v>0.002285714286</v>
      </c>
      <c r="AD129" s="48">
        <f t="shared" si="582"/>
        <v>0.002666666667</v>
      </c>
      <c r="AE129" s="48">
        <f t="shared" si="582"/>
        <v>0.0032</v>
      </c>
      <c r="AF129" s="48">
        <f t="shared" si="582"/>
        <v>0.003636363636</v>
      </c>
      <c r="AG129" s="48">
        <f t="shared" si="582"/>
        <v>0.004</v>
      </c>
      <c r="AH129" s="48">
        <f t="shared" si="582"/>
        <v>0.002666666667</v>
      </c>
      <c r="AI129" s="48">
        <f t="shared" si="582"/>
        <v>0.002</v>
      </c>
      <c r="AJ129" s="48">
        <f t="shared" si="582"/>
        <v>0.0016</v>
      </c>
      <c r="AK129" s="30"/>
      <c r="AL129" s="55">
        <f t="shared" ref="AL129:AO129" si="583">AL45/AL$4</f>
        <v>0.0032</v>
      </c>
      <c r="AM129" s="55">
        <f t="shared" si="583"/>
        <v>0.00275862069</v>
      </c>
      <c r="AN129" s="55">
        <f t="shared" si="583"/>
        <v>0.003582089552</v>
      </c>
      <c r="AO129" s="55">
        <f t="shared" si="583"/>
        <v>0.002</v>
      </c>
      <c r="AP129" s="30"/>
      <c r="AQ129" s="55">
        <f t="shared" si="571"/>
        <v>0.002750716332</v>
      </c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30"/>
      <c r="BF129" s="55"/>
      <c r="BG129" s="55"/>
      <c r="BH129" s="55"/>
      <c r="BI129" s="55"/>
      <c r="BJ129" s="30"/>
      <c r="BK129" s="55"/>
      <c r="BM129" s="3"/>
    </row>
    <row r="130" hidden="1" outlineLevel="1">
      <c r="A130" s="31"/>
      <c r="B130" s="31"/>
      <c r="C130" s="52" t="str">
        <f t="shared" si="565"/>
        <v>  Payroll - Bonuses</v>
      </c>
      <c r="D130" s="81"/>
      <c r="E130" s="48">
        <f t="shared" ref="E130:P130" si="584">E46/E$4</f>
        <v>0.01</v>
      </c>
      <c r="F130" s="48">
        <f t="shared" si="584"/>
        <v>0.006666666667</v>
      </c>
      <c r="G130" s="48">
        <f t="shared" si="584"/>
        <v>0.008</v>
      </c>
      <c r="H130" s="48">
        <f t="shared" si="584"/>
        <v>0.009090909091</v>
      </c>
      <c r="I130" s="48">
        <f t="shared" si="584"/>
        <v>0.005714285714</v>
      </c>
      <c r="J130" s="48">
        <f t="shared" si="584"/>
        <v>0.006666666667</v>
      </c>
      <c r="K130" s="48">
        <f t="shared" si="584"/>
        <v>0.008</v>
      </c>
      <c r="L130" s="48">
        <f t="shared" si="584"/>
        <v>0.009090909091</v>
      </c>
      <c r="M130" s="48">
        <f t="shared" si="584"/>
        <v>0.01</v>
      </c>
      <c r="N130" s="48">
        <f t="shared" si="584"/>
        <v>0.006666666667</v>
      </c>
      <c r="O130" s="48">
        <f t="shared" si="584"/>
        <v>0.005</v>
      </c>
      <c r="P130" s="48">
        <f t="shared" si="584"/>
        <v>0.004</v>
      </c>
      <c r="Q130" s="30"/>
      <c r="R130" s="55">
        <f t="shared" ref="R130:U130" si="585">R46/R$4</f>
        <v>0.008</v>
      </c>
      <c r="S130" s="55">
        <f t="shared" si="585"/>
        <v>0.006896551724</v>
      </c>
      <c r="T130" s="55">
        <f t="shared" si="585"/>
        <v>0.008955223881</v>
      </c>
      <c r="U130" s="55">
        <f t="shared" si="585"/>
        <v>0.005</v>
      </c>
      <c r="V130" s="30"/>
      <c r="W130" s="55">
        <f t="shared" si="568"/>
        <v>0.006876790831</v>
      </c>
      <c r="Y130" s="48">
        <f t="shared" ref="Y130:AJ130" si="586">Y46/Y$4</f>
        <v>0.01</v>
      </c>
      <c r="Z130" s="48">
        <f t="shared" si="586"/>
        <v>0.006666666667</v>
      </c>
      <c r="AA130" s="48">
        <f t="shared" si="586"/>
        <v>0.008</v>
      </c>
      <c r="AB130" s="48">
        <f t="shared" si="586"/>
        <v>0.009090909091</v>
      </c>
      <c r="AC130" s="48">
        <f t="shared" si="586"/>
        <v>0.005714285714</v>
      </c>
      <c r="AD130" s="48">
        <f t="shared" si="586"/>
        <v>0.006666666667</v>
      </c>
      <c r="AE130" s="48">
        <f t="shared" si="586"/>
        <v>0.008</v>
      </c>
      <c r="AF130" s="48">
        <f t="shared" si="586"/>
        <v>0.009090909091</v>
      </c>
      <c r="AG130" s="48">
        <f t="shared" si="586"/>
        <v>0.01</v>
      </c>
      <c r="AH130" s="48">
        <f t="shared" si="586"/>
        <v>0.006666666667</v>
      </c>
      <c r="AI130" s="48">
        <f t="shared" si="586"/>
        <v>0.005</v>
      </c>
      <c r="AJ130" s="48">
        <f t="shared" si="586"/>
        <v>0.004</v>
      </c>
      <c r="AK130" s="30"/>
      <c r="AL130" s="55">
        <f t="shared" ref="AL130:AO130" si="587">AL46/AL$4</f>
        <v>0.008</v>
      </c>
      <c r="AM130" s="55">
        <f t="shared" si="587"/>
        <v>0.006896551724</v>
      </c>
      <c r="AN130" s="55">
        <f t="shared" si="587"/>
        <v>0.008955223881</v>
      </c>
      <c r="AO130" s="55">
        <f t="shared" si="587"/>
        <v>0.005</v>
      </c>
      <c r="AP130" s="30"/>
      <c r="AQ130" s="55">
        <f t="shared" si="571"/>
        <v>0.006876790831</v>
      </c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30"/>
      <c r="BF130" s="55"/>
      <c r="BG130" s="55"/>
      <c r="BH130" s="55"/>
      <c r="BI130" s="55"/>
      <c r="BJ130" s="30"/>
      <c r="BK130" s="55"/>
      <c r="BM130" s="3"/>
    </row>
    <row r="131" hidden="1" outlineLevel="1">
      <c r="A131" s="31"/>
      <c r="B131" s="31"/>
      <c r="C131" s="52" t="str">
        <f t="shared" si="565"/>
        <v>  Payroll - Fee</v>
      </c>
      <c r="D131" s="81"/>
      <c r="E131" s="48">
        <f t="shared" ref="E131:P131" si="588">E47/E$4</f>
        <v>0.002</v>
      </c>
      <c r="F131" s="48">
        <f t="shared" si="588"/>
        <v>0.001333333333</v>
      </c>
      <c r="G131" s="48">
        <f t="shared" si="588"/>
        <v>0.0016</v>
      </c>
      <c r="H131" s="48">
        <f t="shared" si="588"/>
        <v>0.001818181818</v>
      </c>
      <c r="I131" s="48">
        <f t="shared" si="588"/>
        <v>0.001142857143</v>
      </c>
      <c r="J131" s="48">
        <f t="shared" si="588"/>
        <v>0.001333333333</v>
      </c>
      <c r="K131" s="48">
        <f t="shared" si="588"/>
        <v>0.0016</v>
      </c>
      <c r="L131" s="48">
        <f t="shared" si="588"/>
        <v>0.001818181818</v>
      </c>
      <c r="M131" s="48">
        <f t="shared" si="588"/>
        <v>0.002</v>
      </c>
      <c r="N131" s="48">
        <f t="shared" si="588"/>
        <v>0.001333333333</v>
      </c>
      <c r="O131" s="48">
        <f t="shared" si="588"/>
        <v>0.001</v>
      </c>
      <c r="P131" s="48">
        <f t="shared" si="588"/>
        <v>0.0008</v>
      </c>
      <c r="Q131" s="30"/>
      <c r="R131" s="55">
        <f t="shared" ref="R131:U131" si="589">R47/R$4</f>
        <v>0.0016</v>
      </c>
      <c r="S131" s="55">
        <f t="shared" si="589"/>
        <v>0.001379310345</v>
      </c>
      <c r="T131" s="55">
        <f t="shared" si="589"/>
        <v>0.001791044776</v>
      </c>
      <c r="U131" s="55">
        <f t="shared" si="589"/>
        <v>0.001</v>
      </c>
      <c r="V131" s="30"/>
      <c r="W131" s="55">
        <f t="shared" si="568"/>
        <v>0.001375358166</v>
      </c>
      <c r="Y131" s="48">
        <f t="shared" ref="Y131:AJ131" si="590">Y47/Y$4</f>
        <v>0.002</v>
      </c>
      <c r="Z131" s="48">
        <f t="shared" si="590"/>
        <v>0.001333333333</v>
      </c>
      <c r="AA131" s="48">
        <f t="shared" si="590"/>
        <v>0.0016</v>
      </c>
      <c r="AB131" s="48">
        <f t="shared" si="590"/>
        <v>0.001818181818</v>
      </c>
      <c r="AC131" s="48">
        <f t="shared" si="590"/>
        <v>0.001142857143</v>
      </c>
      <c r="AD131" s="48">
        <f t="shared" si="590"/>
        <v>0.001333333333</v>
      </c>
      <c r="AE131" s="48">
        <f t="shared" si="590"/>
        <v>0.0016</v>
      </c>
      <c r="AF131" s="48">
        <f t="shared" si="590"/>
        <v>0.001818181818</v>
      </c>
      <c r="AG131" s="48">
        <f t="shared" si="590"/>
        <v>0.002</v>
      </c>
      <c r="AH131" s="48">
        <f t="shared" si="590"/>
        <v>0.001333333333</v>
      </c>
      <c r="AI131" s="48">
        <f t="shared" si="590"/>
        <v>0.001</v>
      </c>
      <c r="AJ131" s="48">
        <f t="shared" si="590"/>
        <v>0.0008</v>
      </c>
      <c r="AK131" s="30"/>
      <c r="AL131" s="55">
        <f t="shared" ref="AL131:AO131" si="591">AL47/AL$4</f>
        <v>0.0016</v>
      </c>
      <c r="AM131" s="55">
        <f t="shared" si="591"/>
        <v>0.001379310345</v>
      </c>
      <c r="AN131" s="55">
        <f t="shared" si="591"/>
        <v>0.001791044776</v>
      </c>
      <c r="AO131" s="55">
        <f t="shared" si="591"/>
        <v>0.001</v>
      </c>
      <c r="AP131" s="30"/>
      <c r="AQ131" s="55">
        <f t="shared" si="571"/>
        <v>0.001375358166</v>
      </c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30"/>
      <c r="BF131" s="55"/>
      <c r="BG131" s="55"/>
      <c r="BH131" s="55"/>
      <c r="BI131" s="55"/>
      <c r="BJ131" s="30"/>
      <c r="BK131" s="55"/>
      <c r="BM131" s="3"/>
    </row>
    <row r="132" hidden="1" outlineLevel="1">
      <c r="A132" s="31"/>
      <c r="B132" s="31"/>
      <c r="C132" s="52" t="str">
        <f t="shared" si="565"/>
        <v>Total Payroll Expenses % of Net Revenue</v>
      </c>
      <c r="D132" s="39"/>
      <c r="E132" s="40">
        <f t="shared" ref="E132:P132" si="592">E48/E$4</f>
        <v>0.0003162790698</v>
      </c>
      <c r="F132" s="40">
        <f t="shared" si="592"/>
        <v>0.0001405684755</v>
      </c>
      <c r="G132" s="40">
        <f t="shared" si="592"/>
        <v>0.0002024186047</v>
      </c>
      <c r="H132" s="40">
        <f t="shared" si="592"/>
        <v>0.000261387661</v>
      </c>
      <c r="I132" s="40">
        <f t="shared" si="592"/>
        <v>0.0001032747983</v>
      </c>
      <c r="J132" s="40">
        <f t="shared" si="592"/>
        <v>0.0001405684755</v>
      </c>
      <c r="K132" s="40">
        <f t="shared" si="592"/>
        <v>0.0002024186047</v>
      </c>
      <c r="L132" s="40">
        <f t="shared" si="592"/>
        <v>0.000261387661</v>
      </c>
      <c r="M132" s="40">
        <f t="shared" si="592"/>
        <v>0.0003162790698</v>
      </c>
      <c r="N132" s="40">
        <f t="shared" si="592"/>
        <v>0.0001405684755</v>
      </c>
      <c r="O132" s="40">
        <f t="shared" si="592"/>
        <v>0.00007906976744</v>
      </c>
      <c r="P132" s="40">
        <f t="shared" si="592"/>
        <v>0.00005060465116</v>
      </c>
      <c r="Q132" s="61"/>
      <c r="R132" s="40">
        <f t="shared" ref="R132:U132" si="593">R48/R$4</f>
        <v>0.00006747286822</v>
      </c>
      <c r="S132" s="40">
        <f t="shared" si="593"/>
        <v>0.0000501433325</v>
      </c>
      <c r="T132" s="40">
        <f t="shared" si="593"/>
        <v>0.00008454775757</v>
      </c>
      <c r="U132" s="40">
        <f t="shared" si="593"/>
        <v>0.00002635658915</v>
      </c>
      <c r="V132" s="61"/>
      <c r="W132" s="40">
        <f t="shared" si="568"/>
        <v>0.00001246409746</v>
      </c>
      <c r="X132" s="60"/>
      <c r="Y132" s="40">
        <f t="shared" ref="Y132:AJ132" si="594">Y48/Y$4</f>
        <v>0.0003514211886</v>
      </c>
      <c r="Z132" s="40">
        <f t="shared" si="594"/>
        <v>0.0001561871949</v>
      </c>
      <c r="AA132" s="40">
        <f t="shared" si="594"/>
        <v>0.0002249095607</v>
      </c>
      <c r="AB132" s="40">
        <f t="shared" si="594"/>
        <v>0.0002904307344</v>
      </c>
      <c r="AC132" s="40">
        <f t="shared" si="594"/>
        <v>0.0001147497759</v>
      </c>
      <c r="AD132" s="40">
        <f t="shared" si="594"/>
        <v>0.0001561871949</v>
      </c>
      <c r="AE132" s="40">
        <f t="shared" si="594"/>
        <v>0.0002249095607</v>
      </c>
      <c r="AF132" s="40">
        <f t="shared" si="594"/>
        <v>0.0002904307344</v>
      </c>
      <c r="AG132" s="40">
        <f t="shared" si="594"/>
        <v>0.0003514211886</v>
      </c>
      <c r="AH132" s="40">
        <f t="shared" si="594"/>
        <v>0.0001561871949</v>
      </c>
      <c r="AI132" s="40">
        <f t="shared" si="594"/>
        <v>0.00008785529716</v>
      </c>
      <c r="AJ132" s="40">
        <f t="shared" si="594"/>
        <v>0.00005622739018</v>
      </c>
      <c r="AK132" s="61"/>
      <c r="AL132" s="40">
        <f t="shared" ref="AL132:AO132" si="595">AL48/AL$4</f>
        <v>0.00007496985357</v>
      </c>
      <c r="AM132" s="40">
        <f t="shared" si="595"/>
        <v>0.00005571481389</v>
      </c>
      <c r="AN132" s="40">
        <f t="shared" si="595"/>
        <v>0.00009394195285</v>
      </c>
      <c r="AO132" s="40">
        <f t="shared" si="595"/>
        <v>0.00002928509905</v>
      </c>
      <c r="AP132" s="61"/>
      <c r="AQ132" s="40">
        <f t="shared" si="571"/>
        <v>0.00001384899718</v>
      </c>
      <c r="AR132" s="6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61"/>
      <c r="BF132" s="40"/>
      <c r="BG132" s="40"/>
      <c r="BH132" s="40"/>
      <c r="BI132" s="40"/>
      <c r="BJ132" s="61"/>
      <c r="BK132" s="40"/>
      <c r="BL132" s="60"/>
      <c r="BM132" s="3"/>
    </row>
    <row r="133" hidden="1" outlineLevel="1">
      <c r="C133" s="62"/>
      <c r="D133" s="84"/>
      <c r="E133" s="42">
        <f t="shared" ref="E133:P133" si="596">E49/E$4</f>
        <v>0</v>
      </c>
      <c r="F133" s="42">
        <f t="shared" si="596"/>
        <v>0</v>
      </c>
      <c r="G133" s="42">
        <f t="shared" si="596"/>
        <v>0</v>
      </c>
      <c r="H133" s="42">
        <f t="shared" si="596"/>
        <v>0</v>
      </c>
      <c r="I133" s="42">
        <f t="shared" si="596"/>
        <v>0</v>
      </c>
      <c r="J133" s="42">
        <f t="shared" si="596"/>
        <v>0</v>
      </c>
      <c r="K133" s="42">
        <f t="shared" si="596"/>
        <v>0</v>
      </c>
      <c r="L133" s="42">
        <f t="shared" si="596"/>
        <v>0</v>
      </c>
      <c r="M133" s="42">
        <f t="shared" si="596"/>
        <v>0</v>
      </c>
      <c r="N133" s="42">
        <f t="shared" si="596"/>
        <v>0</v>
      </c>
      <c r="O133" s="42">
        <f t="shared" si="596"/>
        <v>0</v>
      </c>
      <c r="P133" s="42">
        <f t="shared" si="596"/>
        <v>0</v>
      </c>
      <c r="Q133" s="30"/>
      <c r="R133" s="42">
        <f t="shared" ref="R133:U133" si="597">R49/R$4</f>
        <v>0</v>
      </c>
      <c r="S133" s="42">
        <f t="shared" si="597"/>
        <v>0</v>
      </c>
      <c r="T133" s="42">
        <f t="shared" si="597"/>
        <v>0</v>
      </c>
      <c r="U133" s="42">
        <f t="shared" si="597"/>
        <v>0</v>
      </c>
      <c r="V133" s="30"/>
      <c r="W133" s="42">
        <f t="shared" si="568"/>
        <v>0</v>
      </c>
      <c r="Y133" s="42">
        <f t="shared" ref="Y133:AJ133" si="598">Y49/Y$4</f>
        <v>0</v>
      </c>
      <c r="Z133" s="42">
        <f t="shared" si="598"/>
        <v>0</v>
      </c>
      <c r="AA133" s="42">
        <f t="shared" si="598"/>
        <v>0</v>
      </c>
      <c r="AB133" s="42">
        <f t="shared" si="598"/>
        <v>0</v>
      </c>
      <c r="AC133" s="42">
        <f t="shared" si="598"/>
        <v>0</v>
      </c>
      <c r="AD133" s="42">
        <f t="shared" si="598"/>
        <v>0</v>
      </c>
      <c r="AE133" s="42">
        <f t="shared" si="598"/>
        <v>0</v>
      </c>
      <c r="AF133" s="42">
        <f t="shared" si="598"/>
        <v>0</v>
      </c>
      <c r="AG133" s="42">
        <f t="shared" si="598"/>
        <v>0</v>
      </c>
      <c r="AH133" s="42">
        <f t="shared" si="598"/>
        <v>0</v>
      </c>
      <c r="AI133" s="42">
        <f t="shared" si="598"/>
        <v>0</v>
      </c>
      <c r="AJ133" s="42">
        <f t="shared" si="598"/>
        <v>0</v>
      </c>
      <c r="AK133" s="30"/>
      <c r="AL133" s="42">
        <f t="shared" ref="AL133:AO133" si="599">AL49/AL$4</f>
        <v>0</v>
      </c>
      <c r="AM133" s="42">
        <f t="shared" si="599"/>
        <v>0</v>
      </c>
      <c r="AN133" s="42">
        <f t="shared" si="599"/>
        <v>0</v>
      </c>
      <c r="AO133" s="42">
        <f t="shared" si="599"/>
        <v>0</v>
      </c>
      <c r="AP133" s="30"/>
      <c r="AQ133" s="42">
        <f t="shared" si="571"/>
        <v>0</v>
      </c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30"/>
      <c r="BF133" s="42"/>
      <c r="BG133" s="42"/>
      <c r="BH133" s="42"/>
      <c r="BI133" s="42"/>
      <c r="BJ133" s="30"/>
      <c r="BK133" s="42"/>
      <c r="BM133" s="3"/>
    </row>
    <row r="134" collapsed="1">
      <c r="A134" s="25"/>
      <c r="B134" s="25"/>
      <c r="C134" s="50" t="str">
        <f t="shared" ref="C134:C152" si="604">C50</f>
        <v>G&amp;A</v>
      </c>
      <c r="D134" s="80"/>
      <c r="E134" s="45">
        <f t="shared" ref="E134:P134" si="600">E50/E$4</f>
        <v>0.09</v>
      </c>
      <c r="F134" s="45">
        <f t="shared" si="600"/>
        <v>0.06</v>
      </c>
      <c r="G134" s="45">
        <f t="shared" si="600"/>
        <v>0.072</v>
      </c>
      <c r="H134" s="45">
        <f t="shared" si="600"/>
        <v>0.08181818182</v>
      </c>
      <c r="I134" s="45">
        <f t="shared" si="600"/>
        <v>0.05142857143</v>
      </c>
      <c r="J134" s="45">
        <f t="shared" si="600"/>
        <v>0.06</v>
      </c>
      <c r="K134" s="45">
        <f t="shared" si="600"/>
        <v>0.072</v>
      </c>
      <c r="L134" s="45">
        <f t="shared" si="600"/>
        <v>0.08181818182</v>
      </c>
      <c r="M134" s="45">
        <f t="shared" si="600"/>
        <v>0.09</v>
      </c>
      <c r="N134" s="45">
        <f t="shared" si="600"/>
        <v>0.06</v>
      </c>
      <c r="O134" s="45">
        <f t="shared" si="600"/>
        <v>0.045</v>
      </c>
      <c r="P134" s="45">
        <f t="shared" si="600"/>
        <v>0.036</v>
      </c>
      <c r="Q134" s="30"/>
      <c r="R134" s="45">
        <f t="shared" ref="R134:U134" si="601">R50/R$4</f>
        <v>0.072</v>
      </c>
      <c r="S134" s="45">
        <f t="shared" si="601"/>
        <v>0.06206896552</v>
      </c>
      <c r="T134" s="45">
        <f t="shared" si="601"/>
        <v>0.08059701493</v>
      </c>
      <c r="U134" s="45">
        <f t="shared" si="601"/>
        <v>0.045</v>
      </c>
      <c r="V134" s="30"/>
      <c r="W134" s="45">
        <f t="shared" si="568"/>
        <v>0.06189111748</v>
      </c>
      <c r="Y134" s="45">
        <f t="shared" ref="Y134:AJ134" si="602">Y50/Y$4</f>
        <v>0.09</v>
      </c>
      <c r="Z134" s="45">
        <f t="shared" si="602"/>
        <v>0.06</v>
      </c>
      <c r="AA134" s="45">
        <f t="shared" si="602"/>
        <v>0.072</v>
      </c>
      <c r="AB134" s="45">
        <f t="shared" si="602"/>
        <v>0.08181818182</v>
      </c>
      <c r="AC134" s="45">
        <f t="shared" si="602"/>
        <v>0.05142857143</v>
      </c>
      <c r="AD134" s="45">
        <f t="shared" si="602"/>
        <v>0.06</v>
      </c>
      <c r="AE134" s="45">
        <f t="shared" si="602"/>
        <v>0.072</v>
      </c>
      <c r="AF134" s="45">
        <f t="shared" si="602"/>
        <v>0.08181818182</v>
      </c>
      <c r="AG134" s="45">
        <f t="shared" si="602"/>
        <v>0.09</v>
      </c>
      <c r="AH134" s="45">
        <f t="shared" si="602"/>
        <v>0.06</v>
      </c>
      <c r="AI134" s="45">
        <f t="shared" si="602"/>
        <v>0.045</v>
      </c>
      <c r="AJ134" s="45">
        <f t="shared" si="602"/>
        <v>0.036</v>
      </c>
      <c r="AK134" s="30"/>
      <c r="AL134" s="45">
        <f t="shared" ref="AL134:AO134" si="603">AL50/AL$4</f>
        <v>0.072</v>
      </c>
      <c r="AM134" s="45">
        <f t="shared" si="603"/>
        <v>0.06206896552</v>
      </c>
      <c r="AN134" s="45">
        <f t="shared" si="603"/>
        <v>0.08059701493</v>
      </c>
      <c r="AO134" s="45">
        <f t="shared" si="603"/>
        <v>0.045</v>
      </c>
      <c r="AP134" s="30"/>
      <c r="AQ134" s="45">
        <f t="shared" si="571"/>
        <v>0.06189111748</v>
      </c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30"/>
      <c r="BF134" s="45"/>
      <c r="BG134" s="45"/>
      <c r="BH134" s="45"/>
      <c r="BI134" s="45"/>
      <c r="BJ134" s="30"/>
      <c r="BK134" s="45"/>
      <c r="BM134" s="3"/>
    </row>
    <row r="135" hidden="1" outlineLevel="1">
      <c r="A135" s="31"/>
      <c r="B135" s="31"/>
      <c r="C135" s="52" t="str">
        <f t="shared" si="604"/>
        <v>  Accounting</v>
      </c>
      <c r="D135" s="81"/>
      <c r="E135" s="48">
        <f t="shared" ref="E135:P135" si="605">E51/E$4</f>
        <v>0.002</v>
      </c>
      <c r="F135" s="48">
        <f t="shared" si="605"/>
        <v>0.001333333333</v>
      </c>
      <c r="G135" s="48">
        <f t="shared" si="605"/>
        <v>0.0016</v>
      </c>
      <c r="H135" s="48">
        <f t="shared" si="605"/>
        <v>0.001818181818</v>
      </c>
      <c r="I135" s="48">
        <f t="shared" si="605"/>
        <v>0.001142857143</v>
      </c>
      <c r="J135" s="48">
        <f t="shared" si="605"/>
        <v>0.001333333333</v>
      </c>
      <c r="K135" s="48">
        <f t="shared" si="605"/>
        <v>0.0016</v>
      </c>
      <c r="L135" s="48">
        <f t="shared" si="605"/>
        <v>0.001818181818</v>
      </c>
      <c r="M135" s="48">
        <f t="shared" si="605"/>
        <v>0.002</v>
      </c>
      <c r="N135" s="48">
        <f t="shared" si="605"/>
        <v>0.001333333333</v>
      </c>
      <c r="O135" s="48">
        <f t="shared" si="605"/>
        <v>0.001</v>
      </c>
      <c r="P135" s="48">
        <f t="shared" si="605"/>
        <v>0.0008</v>
      </c>
      <c r="Q135" s="30"/>
      <c r="R135" s="55">
        <f t="shared" ref="R135:U135" si="606">R51/R$4</f>
        <v>0.0016</v>
      </c>
      <c r="S135" s="55">
        <f t="shared" si="606"/>
        <v>0.001379310345</v>
      </c>
      <c r="T135" s="55">
        <f t="shared" si="606"/>
        <v>0.001791044776</v>
      </c>
      <c r="U135" s="55">
        <f t="shared" si="606"/>
        <v>0.001</v>
      </c>
      <c r="V135" s="30"/>
      <c r="W135" s="55">
        <f t="shared" si="568"/>
        <v>0.001375358166</v>
      </c>
      <c r="Y135" s="48">
        <f t="shared" ref="Y135:AJ135" si="607">Y51/Y$4</f>
        <v>0.002</v>
      </c>
      <c r="Z135" s="48">
        <f t="shared" si="607"/>
        <v>0.001333333333</v>
      </c>
      <c r="AA135" s="48">
        <f t="shared" si="607"/>
        <v>0.0016</v>
      </c>
      <c r="AB135" s="48">
        <f t="shared" si="607"/>
        <v>0.001818181818</v>
      </c>
      <c r="AC135" s="48">
        <f t="shared" si="607"/>
        <v>0.001142857143</v>
      </c>
      <c r="AD135" s="48">
        <f t="shared" si="607"/>
        <v>0.001333333333</v>
      </c>
      <c r="AE135" s="48">
        <f t="shared" si="607"/>
        <v>0.0016</v>
      </c>
      <c r="AF135" s="48">
        <f t="shared" si="607"/>
        <v>0.001818181818</v>
      </c>
      <c r="AG135" s="48">
        <f t="shared" si="607"/>
        <v>0.002</v>
      </c>
      <c r="AH135" s="48">
        <f t="shared" si="607"/>
        <v>0.001333333333</v>
      </c>
      <c r="AI135" s="48">
        <f t="shared" si="607"/>
        <v>0.001</v>
      </c>
      <c r="AJ135" s="48">
        <f t="shared" si="607"/>
        <v>0.0008</v>
      </c>
      <c r="AK135" s="30"/>
      <c r="AL135" s="55">
        <f t="shared" ref="AL135:AO135" si="608">AL51/AL$4</f>
        <v>0.0016</v>
      </c>
      <c r="AM135" s="55">
        <f t="shared" si="608"/>
        <v>0.001379310345</v>
      </c>
      <c r="AN135" s="55">
        <f t="shared" si="608"/>
        <v>0.001791044776</v>
      </c>
      <c r="AO135" s="55">
        <f t="shared" si="608"/>
        <v>0.001</v>
      </c>
      <c r="AP135" s="30"/>
      <c r="AQ135" s="55">
        <f t="shared" si="571"/>
        <v>0.001375358166</v>
      </c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30"/>
      <c r="BF135" s="55"/>
      <c r="BG135" s="55"/>
      <c r="BH135" s="55"/>
      <c r="BI135" s="55"/>
      <c r="BJ135" s="30"/>
      <c r="BK135" s="55"/>
      <c r="BM135" s="3"/>
    </row>
    <row r="136" hidden="1" outlineLevel="1">
      <c r="A136" s="31"/>
      <c r="B136" s="31"/>
      <c r="C136" s="52" t="str">
        <f t="shared" si="604"/>
        <v>  Bank Fees</v>
      </c>
      <c r="D136" s="81"/>
      <c r="E136" s="48">
        <f t="shared" ref="E136:P136" si="609">E52/E$4</f>
        <v>0.004</v>
      </c>
      <c r="F136" s="48">
        <f t="shared" si="609"/>
        <v>0.002666666667</v>
      </c>
      <c r="G136" s="48">
        <f t="shared" si="609"/>
        <v>0.0032</v>
      </c>
      <c r="H136" s="48">
        <f t="shared" si="609"/>
        <v>0.003636363636</v>
      </c>
      <c r="I136" s="48">
        <f t="shared" si="609"/>
        <v>0.002285714286</v>
      </c>
      <c r="J136" s="48">
        <f t="shared" si="609"/>
        <v>0.002666666667</v>
      </c>
      <c r="K136" s="48">
        <f t="shared" si="609"/>
        <v>0.0032</v>
      </c>
      <c r="L136" s="48">
        <f t="shared" si="609"/>
        <v>0.003636363636</v>
      </c>
      <c r="M136" s="48">
        <f t="shared" si="609"/>
        <v>0.004</v>
      </c>
      <c r="N136" s="48">
        <f t="shared" si="609"/>
        <v>0.002666666667</v>
      </c>
      <c r="O136" s="48">
        <f t="shared" si="609"/>
        <v>0.002</v>
      </c>
      <c r="P136" s="48">
        <f t="shared" si="609"/>
        <v>0.0016</v>
      </c>
      <c r="Q136" s="30"/>
      <c r="R136" s="55">
        <f t="shared" ref="R136:U136" si="610">R52/R$4</f>
        <v>0.0032</v>
      </c>
      <c r="S136" s="55">
        <f t="shared" si="610"/>
        <v>0.00275862069</v>
      </c>
      <c r="T136" s="55">
        <f t="shared" si="610"/>
        <v>0.003582089552</v>
      </c>
      <c r="U136" s="55">
        <f t="shared" si="610"/>
        <v>0.002</v>
      </c>
      <c r="V136" s="30"/>
      <c r="W136" s="55">
        <f t="shared" si="568"/>
        <v>0.002750716332</v>
      </c>
      <c r="Y136" s="48">
        <f t="shared" ref="Y136:AJ136" si="611">Y52/Y$4</f>
        <v>0.004</v>
      </c>
      <c r="Z136" s="48">
        <f t="shared" si="611"/>
        <v>0.002666666667</v>
      </c>
      <c r="AA136" s="48">
        <f t="shared" si="611"/>
        <v>0.0032</v>
      </c>
      <c r="AB136" s="48">
        <f t="shared" si="611"/>
        <v>0.003636363636</v>
      </c>
      <c r="AC136" s="48">
        <f t="shared" si="611"/>
        <v>0.002285714286</v>
      </c>
      <c r="AD136" s="48">
        <f t="shared" si="611"/>
        <v>0.002666666667</v>
      </c>
      <c r="AE136" s="48">
        <f t="shared" si="611"/>
        <v>0.0032</v>
      </c>
      <c r="AF136" s="48">
        <f t="shared" si="611"/>
        <v>0.003636363636</v>
      </c>
      <c r="AG136" s="48">
        <f t="shared" si="611"/>
        <v>0.004</v>
      </c>
      <c r="AH136" s="48">
        <f t="shared" si="611"/>
        <v>0.002666666667</v>
      </c>
      <c r="AI136" s="48">
        <f t="shared" si="611"/>
        <v>0.002</v>
      </c>
      <c r="AJ136" s="48">
        <f t="shared" si="611"/>
        <v>0.0016</v>
      </c>
      <c r="AK136" s="30"/>
      <c r="AL136" s="55">
        <f t="shared" ref="AL136:AO136" si="612">AL52/AL$4</f>
        <v>0.0032</v>
      </c>
      <c r="AM136" s="55">
        <f t="shared" si="612"/>
        <v>0.00275862069</v>
      </c>
      <c r="AN136" s="55">
        <f t="shared" si="612"/>
        <v>0.003582089552</v>
      </c>
      <c r="AO136" s="55">
        <f t="shared" si="612"/>
        <v>0.002</v>
      </c>
      <c r="AP136" s="30"/>
      <c r="AQ136" s="55">
        <f t="shared" si="571"/>
        <v>0.002750716332</v>
      </c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30"/>
      <c r="BF136" s="55"/>
      <c r="BG136" s="55"/>
      <c r="BH136" s="55"/>
      <c r="BI136" s="55"/>
      <c r="BJ136" s="30"/>
      <c r="BK136" s="55"/>
      <c r="BM136" s="3"/>
    </row>
    <row r="137" hidden="1" outlineLevel="1">
      <c r="A137" s="31"/>
      <c r="B137" s="31"/>
      <c r="C137" s="52" t="str">
        <f t="shared" si="604"/>
        <v>  Consultants</v>
      </c>
      <c r="D137" s="81"/>
      <c r="E137" s="48">
        <f t="shared" ref="E137:P137" si="613">E53/E$4</f>
        <v>0.006</v>
      </c>
      <c r="F137" s="48">
        <f t="shared" si="613"/>
        <v>0.004</v>
      </c>
      <c r="G137" s="48">
        <f t="shared" si="613"/>
        <v>0.0048</v>
      </c>
      <c r="H137" s="48">
        <f t="shared" si="613"/>
        <v>0.005454545455</v>
      </c>
      <c r="I137" s="48">
        <f t="shared" si="613"/>
        <v>0.003428571429</v>
      </c>
      <c r="J137" s="48">
        <f t="shared" si="613"/>
        <v>0.004</v>
      </c>
      <c r="K137" s="48">
        <f t="shared" si="613"/>
        <v>0.0048</v>
      </c>
      <c r="L137" s="48">
        <f t="shared" si="613"/>
        <v>0.005454545455</v>
      </c>
      <c r="M137" s="48">
        <f t="shared" si="613"/>
        <v>0.006</v>
      </c>
      <c r="N137" s="48">
        <f t="shared" si="613"/>
        <v>0.004</v>
      </c>
      <c r="O137" s="48">
        <f t="shared" si="613"/>
        <v>0.003</v>
      </c>
      <c r="P137" s="48">
        <f t="shared" si="613"/>
        <v>0.0024</v>
      </c>
      <c r="Q137" s="30"/>
      <c r="R137" s="55">
        <f t="shared" ref="R137:U137" si="614">R53/R$4</f>
        <v>0.0048</v>
      </c>
      <c r="S137" s="55">
        <f t="shared" si="614"/>
        <v>0.004137931034</v>
      </c>
      <c r="T137" s="55">
        <f t="shared" si="614"/>
        <v>0.005373134328</v>
      </c>
      <c r="U137" s="55">
        <f t="shared" si="614"/>
        <v>0.003</v>
      </c>
      <c r="V137" s="30"/>
      <c r="W137" s="55">
        <f t="shared" si="568"/>
        <v>0.004126074499</v>
      </c>
      <c r="Y137" s="48">
        <f t="shared" ref="Y137:AJ137" si="615">Y53/Y$4</f>
        <v>0.006</v>
      </c>
      <c r="Z137" s="48">
        <f t="shared" si="615"/>
        <v>0.004</v>
      </c>
      <c r="AA137" s="48">
        <f t="shared" si="615"/>
        <v>0.0048</v>
      </c>
      <c r="AB137" s="48">
        <f t="shared" si="615"/>
        <v>0.005454545455</v>
      </c>
      <c r="AC137" s="48">
        <f t="shared" si="615"/>
        <v>0.003428571429</v>
      </c>
      <c r="AD137" s="48">
        <f t="shared" si="615"/>
        <v>0.004</v>
      </c>
      <c r="AE137" s="48">
        <f t="shared" si="615"/>
        <v>0.0048</v>
      </c>
      <c r="AF137" s="48">
        <f t="shared" si="615"/>
        <v>0.005454545455</v>
      </c>
      <c r="AG137" s="48">
        <f t="shared" si="615"/>
        <v>0.006</v>
      </c>
      <c r="AH137" s="48">
        <f t="shared" si="615"/>
        <v>0.004</v>
      </c>
      <c r="AI137" s="48">
        <f t="shared" si="615"/>
        <v>0.003</v>
      </c>
      <c r="AJ137" s="48">
        <f t="shared" si="615"/>
        <v>0.0024</v>
      </c>
      <c r="AK137" s="30"/>
      <c r="AL137" s="55">
        <f t="shared" ref="AL137:AO137" si="616">AL53/AL$4</f>
        <v>0.0048</v>
      </c>
      <c r="AM137" s="55">
        <f t="shared" si="616"/>
        <v>0.004137931034</v>
      </c>
      <c r="AN137" s="55">
        <f t="shared" si="616"/>
        <v>0.005373134328</v>
      </c>
      <c r="AO137" s="55">
        <f t="shared" si="616"/>
        <v>0.003</v>
      </c>
      <c r="AP137" s="30"/>
      <c r="AQ137" s="55">
        <f t="shared" si="571"/>
        <v>0.004126074499</v>
      </c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30"/>
      <c r="BF137" s="55"/>
      <c r="BG137" s="55"/>
      <c r="BH137" s="55"/>
      <c r="BI137" s="55"/>
      <c r="BJ137" s="30"/>
      <c r="BK137" s="55"/>
      <c r="BM137" s="3"/>
    </row>
    <row r="138" hidden="1" outlineLevel="1">
      <c r="A138" s="31"/>
      <c r="B138" s="31"/>
      <c r="C138" s="52" t="str">
        <f t="shared" si="604"/>
        <v>  Compliance Work</v>
      </c>
      <c r="D138" s="81"/>
      <c r="E138" s="48">
        <f t="shared" ref="E138:P138" si="617">E54/E$4</f>
        <v>0.002</v>
      </c>
      <c r="F138" s="48">
        <f t="shared" si="617"/>
        <v>0.001333333333</v>
      </c>
      <c r="G138" s="48">
        <f t="shared" si="617"/>
        <v>0.0016</v>
      </c>
      <c r="H138" s="48">
        <f t="shared" si="617"/>
        <v>0.001818181818</v>
      </c>
      <c r="I138" s="48">
        <f t="shared" si="617"/>
        <v>0.001142857143</v>
      </c>
      <c r="J138" s="48">
        <f t="shared" si="617"/>
        <v>0.001333333333</v>
      </c>
      <c r="K138" s="48">
        <f t="shared" si="617"/>
        <v>0.0016</v>
      </c>
      <c r="L138" s="48">
        <f t="shared" si="617"/>
        <v>0.001818181818</v>
      </c>
      <c r="M138" s="48">
        <f t="shared" si="617"/>
        <v>0.002</v>
      </c>
      <c r="N138" s="48">
        <f t="shared" si="617"/>
        <v>0.001333333333</v>
      </c>
      <c r="O138" s="48">
        <f t="shared" si="617"/>
        <v>0.001</v>
      </c>
      <c r="P138" s="48">
        <f t="shared" si="617"/>
        <v>0.0008</v>
      </c>
      <c r="Q138" s="30"/>
      <c r="R138" s="55">
        <f t="shared" ref="R138:U138" si="618">R54/R$4</f>
        <v>0.0016</v>
      </c>
      <c r="S138" s="55">
        <f t="shared" si="618"/>
        <v>0.001379310345</v>
      </c>
      <c r="T138" s="55">
        <f t="shared" si="618"/>
        <v>0.001791044776</v>
      </c>
      <c r="U138" s="55">
        <f t="shared" si="618"/>
        <v>0.001</v>
      </c>
      <c r="V138" s="30"/>
      <c r="W138" s="55">
        <f t="shared" si="568"/>
        <v>0.001375358166</v>
      </c>
      <c r="Y138" s="48">
        <f t="shared" ref="Y138:AJ138" si="619">Y54/Y$4</f>
        <v>0.002</v>
      </c>
      <c r="Z138" s="48">
        <f t="shared" si="619"/>
        <v>0.001333333333</v>
      </c>
      <c r="AA138" s="48">
        <f t="shared" si="619"/>
        <v>0.0016</v>
      </c>
      <c r="AB138" s="48">
        <f t="shared" si="619"/>
        <v>0.001818181818</v>
      </c>
      <c r="AC138" s="48">
        <f t="shared" si="619"/>
        <v>0.001142857143</v>
      </c>
      <c r="AD138" s="48">
        <f t="shared" si="619"/>
        <v>0.001333333333</v>
      </c>
      <c r="AE138" s="48">
        <f t="shared" si="619"/>
        <v>0.0016</v>
      </c>
      <c r="AF138" s="48">
        <f t="shared" si="619"/>
        <v>0.001818181818</v>
      </c>
      <c r="AG138" s="48">
        <f t="shared" si="619"/>
        <v>0.002</v>
      </c>
      <c r="AH138" s="48">
        <f t="shared" si="619"/>
        <v>0.001333333333</v>
      </c>
      <c r="AI138" s="48">
        <f t="shared" si="619"/>
        <v>0.001</v>
      </c>
      <c r="AJ138" s="48">
        <f t="shared" si="619"/>
        <v>0.0008</v>
      </c>
      <c r="AK138" s="30"/>
      <c r="AL138" s="55">
        <f t="shared" ref="AL138:AO138" si="620">AL54/AL$4</f>
        <v>0.0016</v>
      </c>
      <c r="AM138" s="55">
        <f t="shared" si="620"/>
        <v>0.001379310345</v>
      </c>
      <c r="AN138" s="55">
        <f t="shared" si="620"/>
        <v>0.001791044776</v>
      </c>
      <c r="AO138" s="55">
        <f t="shared" si="620"/>
        <v>0.001</v>
      </c>
      <c r="AP138" s="30"/>
      <c r="AQ138" s="55">
        <f t="shared" si="571"/>
        <v>0.001375358166</v>
      </c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30"/>
      <c r="BF138" s="55"/>
      <c r="BG138" s="55"/>
      <c r="BH138" s="55"/>
      <c r="BI138" s="55"/>
      <c r="BJ138" s="30"/>
      <c r="BK138" s="55"/>
      <c r="BM138" s="3"/>
    </row>
    <row r="139" hidden="1" outlineLevel="1">
      <c r="A139" s="31"/>
      <c r="B139" s="31"/>
      <c r="C139" s="52" t="str">
        <f t="shared" si="604"/>
        <v>  Donations</v>
      </c>
      <c r="D139" s="81"/>
      <c r="E139" s="48">
        <f t="shared" ref="E139:P139" si="621">E55/E$4</f>
        <v>0.004</v>
      </c>
      <c r="F139" s="48">
        <f t="shared" si="621"/>
        <v>0.002666666667</v>
      </c>
      <c r="G139" s="48">
        <f t="shared" si="621"/>
        <v>0.0032</v>
      </c>
      <c r="H139" s="48">
        <f t="shared" si="621"/>
        <v>0.003636363636</v>
      </c>
      <c r="I139" s="48">
        <f t="shared" si="621"/>
        <v>0.002285714286</v>
      </c>
      <c r="J139" s="48">
        <f t="shared" si="621"/>
        <v>0.002666666667</v>
      </c>
      <c r="K139" s="48">
        <f t="shared" si="621"/>
        <v>0.0032</v>
      </c>
      <c r="L139" s="48">
        <f t="shared" si="621"/>
        <v>0.003636363636</v>
      </c>
      <c r="M139" s="48">
        <f t="shared" si="621"/>
        <v>0.004</v>
      </c>
      <c r="N139" s="48">
        <f t="shared" si="621"/>
        <v>0.002666666667</v>
      </c>
      <c r="O139" s="48">
        <f t="shared" si="621"/>
        <v>0.002</v>
      </c>
      <c r="P139" s="48">
        <f t="shared" si="621"/>
        <v>0.0016</v>
      </c>
      <c r="Q139" s="30"/>
      <c r="R139" s="55">
        <f t="shared" ref="R139:U139" si="622">R55/R$4</f>
        <v>0.0032</v>
      </c>
      <c r="S139" s="55">
        <f t="shared" si="622"/>
        <v>0.00275862069</v>
      </c>
      <c r="T139" s="55">
        <f t="shared" si="622"/>
        <v>0.003582089552</v>
      </c>
      <c r="U139" s="55">
        <f t="shared" si="622"/>
        <v>0.002</v>
      </c>
      <c r="V139" s="30"/>
      <c r="W139" s="55">
        <f t="shared" si="568"/>
        <v>0.002750716332</v>
      </c>
      <c r="Y139" s="48">
        <f t="shared" ref="Y139:AJ139" si="623">Y55/Y$4</f>
        <v>0.004</v>
      </c>
      <c r="Z139" s="48">
        <f t="shared" si="623"/>
        <v>0.002666666667</v>
      </c>
      <c r="AA139" s="48">
        <f t="shared" si="623"/>
        <v>0.0032</v>
      </c>
      <c r="AB139" s="48">
        <f t="shared" si="623"/>
        <v>0.003636363636</v>
      </c>
      <c r="AC139" s="48">
        <f t="shared" si="623"/>
        <v>0.002285714286</v>
      </c>
      <c r="AD139" s="48">
        <f t="shared" si="623"/>
        <v>0.002666666667</v>
      </c>
      <c r="AE139" s="48">
        <f t="shared" si="623"/>
        <v>0.0032</v>
      </c>
      <c r="AF139" s="48">
        <f t="shared" si="623"/>
        <v>0.003636363636</v>
      </c>
      <c r="AG139" s="48">
        <f t="shared" si="623"/>
        <v>0.004</v>
      </c>
      <c r="AH139" s="48">
        <f t="shared" si="623"/>
        <v>0.002666666667</v>
      </c>
      <c r="AI139" s="48">
        <f t="shared" si="623"/>
        <v>0.002</v>
      </c>
      <c r="AJ139" s="48">
        <f t="shared" si="623"/>
        <v>0.0016</v>
      </c>
      <c r="AK139" s="30"/>
      <c r="AL139" s="55">
        <f t="shared" ref="AL139:AO139" si="624">AL55/AL$4</f>
        <v>0.0032</v>
      </c>
      <c r="AM139" s="55">
        <f t="shared" si="624"/>
        <v>0.00275862069</v>
      </c>
      <c r="AN139" s="55">
        <f t="shared" si="624"/>
        <v>0.003582089552</v>
      </c>
      <c r="AO139" s="55">
        <f t="shared" si="624"/>
        <v>0.002</v>
      </c>
      <c r="AP139" s="30"/>
      <c r="AQ139" s="55">
        <f t="shared" si="571"/>
        <v>0.002750716332</v>
      </c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30"/>
      <c r="BF139" s="55"/>
      <c r="BG139" s="55"/>
      <c r="BH139" s="55"/>
      <c r="BI139" s="55"/>
      <c r="BJ139" s="30"/>
      <c r="BK139" s="55"/>
      <c r="BM139" s="3"/>
    </row>
    <row r="140" hidden="1" outlineLevel="1">
      <c r="A140" s="31"/>
      <c r="B140" s="31"/>
      <c r="C140" s="52" t="str">
        <f t="shared" si="604"/>
        <v>  Dues &amp; Subscriptions</v>
      </c>
      <c r="D140" s="81"/>
      <c r="E140" s="48">
        <f t="shared" ref="E140:P140" si="625">E56/E$4</f>
        <v>0.006</v>
      </c>
      <c r="F140" s="48">
        <f t="shared" si="625"/>
        <v>0.004</v>
      </c>
      <c r="G140" s="48">
        <f t="shared" si="625"/>
        <v>0.0048</v>
      </c>
      <c r="H140" s="48">
        <f t="shared" si="625"/>
        <v>0.005454545455</v>
      </c>
      <c r="I140" s="48">
        <f t="shared" si="625"/>
        <v>0.003428571429</v>
      </c>
      <c r="J140" s="48">
        <f t="shared" si="625"/>
        <v>0.004</v>
      </c>
      <c r="K140" s="48">
        <f t="shared" si="625"/>
        <v>0.0048</v>
      </c>
      <c r="L140" s="48">
        <f t="shared" si="625"/>
        <v>0.005454545455</v>
      </c>
      <c r="M140" s="48">
        <f t="shared" si="625"/>
        <v>0.006</v>
      </c>
      <c r="N140" s="48">
        <f t="shared" si="625"/>
        <v>0.004</v>
      </c>
      <c r="O140" s="48">
        <f t="shared" si="625"/>
        <v>0.003</v>
      </c>
      <c r="P140" s="48">
        <f t="shared" si="625"/>
        <v>0.0024</v>
      </c>
      <c r="Q140" s="30"/>
      <c r="R140" s="55">
        <f t="shared" ref="R140:U140" si="626">R56/R$4</f>
        <v>0.0048</v>
      </c>
      <c r="S140" s="55">
        <f t="shared" si="626"/>
        <v>0.004137931034</v>
      </c>
      <c r="T140" s="55">
        <f t="shared" si="626"/>
        <v>0.005373134328</v>
      </c>
      <c r="U140" s="55">
        <f t="shared" si="626"/>
        <v>0.003</v>
      </c>
      <c r="V140" s="30"/>
      <c r="W140" s="55">
        <f t="shared" si="568"/>
        <v>0.004126074499</v>
      </c>
      <c r="Y140" s="48">
        <f t="shared" ref="Y140:AJ140" si="627">Y56/Y$4</f>
        <v>0.006</v>
      </c>
      <c r="Z140" s="48">
        <f t="shared" si="627"/>
        <v>0.004</v>
      </c>
      <c r="AA140" s="48">
        <f t="shared" si="627"/>
        <v>0.0048</v>
      </c>
      <c r="AB140" s="48">
        <f t="shared" si="627"/>
        <v>0.005454545455</v>
      </c>
      <c r="AC140" s="48">
        <f t="shared" si="627"/>
        <v>0.003428571429</v>
      </c>
      <c r="AD140" s="48">
        <f t="shared" si="627"/>
        <v>0.004</v>
      </c>
      <c r="AE140" s="48">
        <f t="shared" si="627"/>
        <v>0.0048</v>
      </c>
      <c r="AF140" s="48">
        <f t="shared" si="627"/>
        <v>0.005454545455</v>
      </c>
      <c r="AG140" s="48">
        <f t="shared" si="627"/>
        <v>0.006</v>
      </c>
      <c r="AH140" s="48">
        <f t="shared" si="627"/>
        <v>0.004</v>
      </c>
      <c r="AI140" s="48">
        <f t="shared" si="627"/>
        <v>0.003</v>
      </c>
      <c r="AJ140" s="48">
        <f t="shared" si="627"/>
        <v>0.0024</v>
      </c>
      <c r="AK140" s="30"/>
      <c r="AL140" s="55">
        <f t="shared" ref="AL140:AO140" si="628">AL56/AL$4</f>
        <v>0.0048</v>
      </c>
      <c r="AM140" s="55">
        <f t="shared" si="628"/>
        <v>0.004137931034</v>
      </c>
      <c r="AN140" s="55">
        <f t="shared" si="628"/>
        <v>0.005373134328</v>
      </c>
      <c r="AO140" s="55">
        <f t="shared" si="628"/>
        <v>0.003</v>
      </c>
      <c r="AP140" s="30"/>
      <c r="AQ140" s="55">
        <f t="shared" si="571"/>
        <v>0.004126074499</v>
      </c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30"/>
      <c r="BF140" s="55"/>
      <c r="BG140" s="55"/>
      <c r="BH140" s="55"/>
      <c r="BI140" s="55"/>
      <c r="BJ140" s="30"/>
      <c r="BK140" s="55"/>
      <c r="BM140" s="3"/>
    </row>
    <row r="141" hidden="1" outlineLevel="1">
      <c r="A141" s="31"/>
      <c r="B141" s="31"/>
      <c r="C141" s="52" t="str">
        <f t="shared" si="604"/>
        <v>  Financing Fees</v>
      </c>
      <c r="D141" s="81"/>
      <c r="E141" s="48">
        <f t="shared" ref="E141:P141" si="629">E57/E$4</f>
        <v>0.008</v>
      </c>
      <c r="F141" s="48">
        <f t="shared" si="629"/>
        <v>0.005333333333</v>
      </c>
      <c r="G141" s="48">
        <f t="shared" si="629"/>
        <v>0.0064</v>
      </c>
      <c r="H141" s="48">
        <f t="shared" si="629"/>
        <v>0.007272727273</v>
      </c>
      <c r="I141" s="48">
        <f t="shared" si="629"/>
        <v>0.004571428571</v>
      </c>
      <c r="J141" s="48">
        <f t="shared" si="629"/>
        <v>0.005333333333</v>
      </c>
      <c r="K141" s="48">
        <f t="shared" si="629"/>
        <v>0.0064</v>
      </c>
      <c r="L141" s="48">
        <f t="shared" si="629"/>
        <v>0.007272727273</v>
      </c>
      <c r="M141" s="48">
        <f t="shared" si="629"/>
        <v>0.008</v>
      </c>
      <c r="N141" s="48">
        <f t="shared" si="629"/>
        <v>0.005333333333</v>
      </c>
      <c r="O141" s="48">
        <f t="shared" si="629"/>
        <v>0.004</v>
      </c>
      <c r="P141" s="48">
        <f t="shared" si="629"/>
        <v>0.0032</v>
      </c>
      <c r="Q141" s="30"/>
      <c r="R141" s="55">
        <f t="shared" ref="R141:U141" si="630">R57/R$4</f>
        <v>0.0064</v>
      </c>
      <c r="S141" s="55">
        <f t="shared" si="630"/>
        <v>0.005517241379</v>
      </c>
      <c r="T141" s="55">
        <f t="shared" si="630"/>
        <v>0.007164179104</v>
      </c>
      <c r="U141" s="55">
        <f t="shared" si="630"/>
        <v>0.004</v>
      </c>
      <c r="V141" s="30"/>
      <c r="W141" s="55">
        <f t="shared" si="568"/>
        <v>0.005501432665</v>
      </c>
      <c r="Y141" s="48">
        <f t="shared" ref="Y141:AJ141" si="631">Y57/Y$4</f>
        <v>0.008</v>
      </c>
      <c r="Z141" s="48">
        <f t="shared" si="631"/>
        <v>0.005333333333</v>
      </c>
      <c r="AA141" s="48">
        <f t="shared" si="631"/>
        <v>0.0064</v>
      </c>
      <c r="AB141" s="48">
        <f t="shared" si="631"/>
        <v>0.007272727273</v>
      </c>
      <c r="AC141" s="48">
        <f t="shared" si="631"/>
        <v>0.004571428571</v>
      </c>
      <c r="AD141" s="48">
        <f t="shared" si="631"/>
        <v>0.005333333333</v>
      </c>
      <c r="AE141" s="48">
        <f t="shared" si="631"/>
        <v>0.0064</v>
      </c>
      <c r="AF141" s="48">
        <f t="shared" si="631"/>
        <v>0.007272727273</v>
      </c>
      <c r="AG141" s="48">
        <f t="shared" si="631"/>
        <v>0.008</v>
      </c>
      <c r="AH141" s="48">
        <f t="shared" si="631"/>
        <v>0.005333333333</v>
      </c>
      <c r="AI141" s="48">
        <f t="shared" si="631"/>
        <v>0.004</v>
      </c>
      <c r="AJ141" s="48">
        <f t="shared" si="631"/>
        <v>0.0032</v>
      </c>
      <c r="AK141" s="30"/>
      <c r="AL141" s="55">
        <f t="shared" ref="AL141:AO141" si="632">AL57/AL$4</f>
        <v>0.0064</v>
      </c>
      <c r="AM141" s="55">
        <f t="shared" si="632"/>
        <v>0.005517241379</v>
      </c>
      <c r="AN141" s="55">
        <f t="shared" si="632"/>
        <v>0.007164179104</v>
      </c>
      <c r="AO141" s="55">
        <f t="shared" si="632"/>
        <v>0.004</v>
      </c>
      <c r="AP141" s="30"/>
      <c r="AQ141" s="55">
        <f t="shared" si="571"/>
        <v>0.005501432665</v>
      </c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30"/>
      <c r="BF141" s="55"/>
      <c r="BG141" s="55"/>
      <c r="BH141" s="55"/>
      <c r="BI141" s="55"/>
      <c r="BJ141" s="30"/>
      <c r="BK141" s="55"/>
      <c r="BM141" s="3"/>
    </row>
    <row r="142" hidden="1" outlineLevel="1">
      <c r="A142" s="31"/>
      <c r="B142" s="31"/>
      <c r="C142" s="52" t="str">
        <f t="shared" si="604"/>
        <v>  Gifts</v>
      </c>
      <c r="D142" s="81"/>
      <c r="E142" s="48">
        <f t="shared" ref="E142:P142" si="633">E58/E$4</f>
        <v>0.002</v>
      </c>
      <c r="F142" s="48">
        <f t="shared" si="633"/>
        <v>0.001333333333</v>
      </c>
      <c r="G142" s="48">
        <f t="shared" si="633"/>
        <v>0.0016</v>
      </c>
      <c r="H142" s="48">
        <f t="shared" si="633"/>
        <v>0.001818181818</v>
      </c>
      <c r="I142" s="48">
        <f t="shared" si="633"/>
        <v>0.001142857143</v>
      </c>
      <c r="J142" s="48">
        <f t="shared" si="633"/>
        <v>0.001333333333</v>
      </c>
      <c r="K142" s="48">
        <f t="shared" si="633"/>
        <v>0.0016</v>
      </c>
      <c r="L142" s="48">
        <f t="shared" si="633"/>
        <v>0.001818181818</v>
      </c>
      <c r="M142" s="48">
        <f t="shared" si="633"/>
        <v>0.002</v>
      </c>
      <c r="N142" s="48">
        <f t="shared" si="633"/>
        <v>0.001333333333</v>
      </c>
      <c r="O142" s="48">
        <f t="shared" si="633"/>
        <v>0.001</v>
      </c>
      <c r="P142" s="48">
        <f t="shared" si="633"/>
        <v>0.0008</v>
      </c>
      <c r="Q142" s="30"/>
      <c r="R142" s="55">
        <f t="shared" ref="R142:U142" si="634">R58/R$4</f>
        <v>0.0016</v>
      </c>
      <c r="S142" s="55">
        <f t="shared" si="634"/>
        <v>0.001379310345</v>
      </c>
      <c r="T142" s="55">
        <f t="shared" si="634"/>
        <v>0.001791044776</v>
      </c>
      <c r="U142" s="55">
        <f t="shared" si="634"/>
        <v>0.001</v>
      </c>
      <c r="V142" s="30"/>
      <c r="W142" s="55">
        <f t="shared" si="568"/>
        <v>0.001375358166</v>
      </c>
      <c r="Y142" s="48">
        <f t="shared" ref="Y142:AJ142" si="635">Y58/Y$4</f>
        <v>0.002</v>
      </c>
      <c r="Z142" s="48">
        <f t="shared" si="635"/>
        <v>0.001333333333</v>
      </c>
      <c r="AA142" s="48">
        <f t="shared" si="635"/>
        <v>0.0016</v>
      </c>
      <c r="AB142" s="48">
        <f t="shared" si="635"/>
        <v>0.001818181818</v>
      </c>
      <c r="AC142" s="48">
        <f t="shared" si="635"/>
        <v>0.001142857143</v>
      </c>
      <c r="AD142" s="48">
        <f t="shared" si="635"/>
        <v>0.001333333333</v>
      </c>
      <c r="AE142" s="48">
        <f t="shared" si="635"/>
        <v>0.0016</v>
      </c>
      <c r="AF142" s="48">
        <f t="shared" si="635"/>
        <v>0.001818181818</v>
      </c>
      <c r="AG142" s="48">
        <f t="shared" si="635"/>
        <v>0.002</v>
      </c>
      <c r="AH142" s="48">
        <f t="shared" si="635"/>
        <v>0.001333333333</v>
      </c>
      <c r="AI142" s="48">
        <f t="shared" si="635"/>
        <v>0.001</v>
      </c>
      <c r="AJ142" s="48">
        <f t="shared" si="635"/>
        <v>0.0008</v>
      </c>
      <c r="AK142" s="30"/>
      <c r="AL142" s="55">
        <f t="shared" ref="AL142:AO142" si="636">AL58/AL$4</f>
        <v>0.0016</v>
      </c>
      <c r="AM142" s="55">
        <f t="shared" si="636"/>
        <v>0.001379310345</v>
      </c>
      <c r="AN142" s="55">
        <f t="shared" si="636"/>
        <v>0.001791044776</v>
      </c>
      <c r="AO142" s="55">
        <f t="shared" si="636"/>
        <v>0.001</v>
      </c>
      <c r="AP142" s="30"/>
      <c r="AQ142" s="55">
        <f t="shared" si="571"/>
        <v>0.001375358166</v>
      </c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30"/>
      <c r="BF142" s="55"/>
      <c r="BG142" s="55"/>
      <c r="BH142" s="55"/>
      <c r="BI142" s="55"/>
      <c r="BJ142" s="30"/>
      <c r="BK142" s="55"/>
      <c r="BM142" s="3"/>
    </row>
    <row r="143" hidden="1" outlineLevel="1">
      <c r="A143" s="31"/>
      <c r="B143" s="31"/>
      <c r="C143" s="52" t="str">
        <f t="shared" si="604"/>
        <v>  HR</v>
      </c>
      <c r="D143" s="81"/>
      <c r="E143" s="48">
        <f t="shared" ref="E143:P143" si="637">E59/E$4</f>
        <v>0.004</v>
      </c>
      <c r="F143" s="48">
        <f t="shared" si="637"/>
        <v>0.002666666667</v>
      </c>
      <c r="G143" s="48">
        <f t="shared" si="637"/>
        <v>0.0032</v>
      </c>
      <c r="H143" s="48">
        <f t="shared" si="637"/>
        <v>0.003636363636</v>
      </c>
      <c r="I143" s="48">
        <f t="shared" si="637"/>
        <v>0.002285714286</v>
      </c>
      <c r="J143" s="48">
        <f t="shared" si="637"/>
        <v>0.002666666667</v>
      </c>
      <c r="K143" s="48">
        <f t="shared" si="637"/>
        <v>0.0032</v>
      </c>
      <c r="L143" s="48">
        <f t="shared" si="637"/>
        <v>0.003636363636</v>
      </c>
      <c r="M143" s="48">
        <f t="shared" si="637"/>
        <v>0.004</v>
      </c>
      <c r="N143" s="48">
        <f t="shared" si="637"/>
        <v>0.002666666667</v>
      </c>
      <c r="O143" s="48">
        <f t="shared" si="637"/>
        <v>0.002</v>
      </c>
      <c r="P143" s="48">
        <f t="shared" si="637"/>
        <v>0.0016</v>
      </c>
      <c r="Q143" s="30"/>
      <c r="R143" s="55">
        <f t="shared" ref="R143:U143" si="638">R59/R$4</f>
        <v>0.0032</v>
      </c>
      <c r="S143" s="55">
        <f t="shared" si="638"/>
        <v>0.00275862069</v>
      </c>
      <c r="T143" s="55">
        <f t="shared" si="638"/>
        <v>0.003582089552</v>
      </c>
      <c r="U143" s="55">
        <f t="shared" si="638"/>
        <v>0.002</v>
      </c>
      <c r="V143" s="30"/>
      <c r="W143" s="55">
        <f t="shared" si="568"/>
        <v>0.002750716332</v>
      </c>
      <c r="Y143" s="48">
        <f t="shared" ref="Y143:AJ143" si="639">Y59/Y$4</f>
        <v>0.004</v>
      </c>
      <c r="Z143" s="48">
        <f t="shared" si="639"/>
        <v>0.002666666667</v>
      </c>
      <c r="AA143" s="48">
        <f t="shared" si="639"/>
        <v>0.0032</v>
      </c>
      <c r="AB143" s="48">
        <f t="shared" si="639"/>
        <v>0.003636363636</v>
      </c>
      <c r="AC143" s="48">
        <f t="shared" si="639"/>
        <v>0.002285714286</v>
      </c>
      <c r="AD143" s="48">
        <f t="shared" si="639"/>
        <v>0.002666666667</v>
      </c>
      <c r="AE143" s="48">
        <f t="shared" si="639"/>
        <v>0.0032</v>
      </c>
      <c r="AF143" s="48">
        <f t="shared" si="639"/>
        <v>0.003636363636</v>
      </c>
      <c r="AG143" s="48">
        <f t="shared" si="639"/>
        <v>0.004</v>
      </c>
      <c r="AH143" s="48">
        <f t="shared" si="639"/>
        <v>0.002666666667</v>
      </c>
      <c r="AI143" s="48">
        <f t="shared" si="639"/>
        <v>0.002</v>
      </c>
      <c r="AJ143" s="48">
        <f t="shared" si="639"/>
        <v>0.0016</v>
      </c>
      <c r="AK143" s="30"/>
      <c r="AL143" s="55">
        <f t="shared" ref="AL143:AO143" si="640">AL59/AL$4</f>
        <v>0.0032</v>
      </c>
      <c r="AM143" s="55">
        <f t="shared" si="640"/>
        <v>0.00275862069</v>
      </c>
      <c r="AN143" s="55">
        <f t="shared" si="640"/>
        <v>0.003582089552</v>
      </c>
      <c r="AO143" s="55">
        <f t="shared" si="640"/>
        <v>0.002</v>
      </c>
      <c r="AP143" s="30"/>
      <c r="AQ143" s="55">
        <f t="shared" si="571"/>
        <v>0.002750716332</v>
      </c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30"/>
      <c r="BF143" s="55"/>
      <c r="BG143" s="55"/>
      <c r="BH143" s="55"/>
      <c r="BI143" s="55"/>
      <c r="BJ143" s="30"/>
      <c r="BK143" s="55"/>
      <c r="BM143" s="3"/>
    </row>
    <row r="144" hidden="1" outlineLevel="1">
      <c r="A144" s="31"/>
      <c r="B144" s="31"/>
      <c r="C144" s="52" t="str">
        <f t="shared" si="604"/>
        <v>  Insurance</v>
      </c>
      <c r="D144" s="81"/>
      <c r="E144" s="48">
        <f t="shared" ref="E144:P144" si="641">E60/E$4</f>
        <v>0.002</v>
      </c>
      <c r="F144" s="48">
        <f t="shared" si="641"/>
        <v>0.001333333333</v>
      </c>
      <c r="G144" s="48">
        <f t="shared" si="641"/>
        <v>0.0016</v>
      </c>
      <c r="H144" s="48">
        <f t="shared" si="641"/>
        <v>0.001818181818</v>
      </c>
      <c r="I144" s="48">
        <f t="shared" si="641"/>
        <v>0.001142857143</v>
      </c>
      <c r="J144" s="48">
        <f t="shared" si="641"/>
        <v>0.001333333333</v>
      </c>
      <c r="K144" s="48">
        <f t="shared" si="641"/>
        <v>0.0016</v>
      </c>
      <c r="L144" s="48">
        <f t="shared" si="641"/>
        <v>0.001818181818</v>
      </c>
      <c r="M144" s="48">
        <f t="shared" si="641"/>
        <v>0.002</v>
      </c>
      <c r="N144" s="48">
        <f t="shared" si="641"/>
        <v>0.001333333333</v>
      </c>
      <c r="O144" s="48">
        <f t="shared" si="641"/>
        <v>0.001</v>
      </c>
      <c r="P144" s="48">
        <f t="shared" si="641"/>
        <v>0.0008</v>
      </c>
      <c r="Q144" s="30"/>
      <c r="R144" s="55">
        <f t="shared" ref="R144:U144" si="642">R60/R$4</f>
        <v>0.0016</v>
      </c>
      <c r="S144" s="55">
        <f t="shared" si="642"/>
        <v>0.001379310345</v>
      </c>
      <c r="T144" s="55">
        <f t="shared" si="642"/>
        <v>0.001791044776</v>
      </c>
      <c r="U144" s="55">
        <f t="shared" si="642"/>
        <v>0.001</v>
      </c>
      <c r="V144" s="30"/>
      <c r="W144" s="55">
        <f t="shared" si="568"/>
        <v>0.001375358166</v>
      </c>
      <c r="Y144" s="48">
        <f t="shared" ref="Y144:AJ144" si="643">Y60/Y$4</f>
        <v>0.002</v>
      </c>
      <c r="Z144" s="48">
        <f t="shared" si="643"/>
        <v>0.001333333333</v>
      </c>
      <c r="AA144" s="48">
        <f t="shared" si="643"/>
        <v>0.0016</v>
      </c>
      <c r="AB144" s="48">
        <f t="shared" si="643"/>
        <v>0.001818181818</v>
      </c>
      <c r="AC144" s="48">
        <f t="shared" si="643"/>
        <v>0.001142857143</v>
      </c>
      <c r="AD144" s="48">
        <f t="shared" si="643"/>
        <v>0.001333333333</v>
      </c>
      <c r="AE144" s="48">
        <f t="shared" si="643"/>
        <v>0.0016</v>
      </c>
      <c r="AF144" s="48">
        <f t="shared" si="643"/>
        <v>0.001818181818</v>
      </c>
      <c r="AG144" s="48">
        <f t="shared" si="643"/>
        <v>0.002</v>
      </c>
      <c r="AH144" s="48">
        <f t="shared" si="643"/>
        <v>0.001333333333</v>
      </c>
      <c r="AI144" s="48">
        <f t="shared" si="643"/>
        <v>0.001</v>
      </c>
      <c r="AJ144" s="48">
        <f t="shared" si="643"/>
        <v>0.0008</v>
      </c>
      <c r="AK144" s="30"/>
      <c r="AL144" s="55">
        <f t="shared" ref="AL144:AO144" si="644">AL60/AL$4</f>
        <v>0.0016</v>
      </c>
      <c r="AM144" s="55">
        <f t="shared" si="644"/>
        <v>0.001379310345</v>
      </c>
      <c r="AN144" s="55">
        <f t="shared" si="644"/>
        <v>0.001791044776</v>
      </c>
      <c r="AO144" s="55">
        <f t="shared" si="644"/>
        <v>0.001</v>
      </c>
      <c r="AP144" s="30"/>
      <c r="AQ144" s="55">
        <f t="shared" si="571"/>
        <v>0.001375358166</v>
      </c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30"/>
      <c r="BF144" s="55"/>
      <c r="BG144" s="55"/>
      <c r="BH144" s="55"/>
      <c r="BI144" s="55"/>
      <c r="BJ144" s="30"/>
      <c r="BK144" s="55"/>
      <c r="BM144" s="3"/>
    </row>
    <row r="145" hidden="1" outlineLevel="1">
      <c r="A145" s="31"/>
      <c r="B145" s="31"/>
      <c r="C145" s="52" t="str">
        <f t="shared" si="604"/>
        <v>  IT</v>
      </c>
      <c r="D145" s="81"/>
      <c r="E145" s="48">
        <f t="shared" ref="E145:P145" si="645">E61/E$4</f>
        <v>0.004</v>
      </c>
      <c r="F145" s="48">
        <f t="shared" si="645"/>
        <v>0.002666666667</v>
      </c>
      <c r="G145" s="48">
        <f t="shared" si="645"/>
        <v>0.0032</v>
      </c>
      <c r="H145" s="48">
        <f t="shared" si="645"/>
        <v>0.003636363636</v>
      </c>
      <c r="I145" s="48">
        <f t="shared" si="645"/>
        <v>0.002285714286</v>
      </c>
      <c r="J145" s="48">
        <f t="shared" si="645"/>
        <v>0.002666666667</v>
      </c>
      <c r="K145" s="48">
        <f t="shared" si="645"/>
        <v>0.0032</v>
      </c>
      <c r="L145" s="48">
        <f t="shared" si="645"/>
        <v>0.003636363636</v>
      </c>
      <c r="M145" s="48">
        <f t="shared" si="645"/>
        <v>0.004</v>
      </c>
      <c r="N145" s="48">
        <f t="shared" si="645"/>
        <v>0.002666666667</v>
      </c>
      <c r="O145" s="48">
        <f t="shared" si="645"/>
        <v>0.002</v>
      </c>
      <c r="P145" s="48">
        <f t="shared" si="645"/>
        <v>0.0016</v>
      </c>
      <c r="Q145" s="30"/>
      <c r="R145" s="55">
        <f t="shared" ref="R145:U145" si="646">R61/R$4</f>
        <v>0.0032</v>
      </c>
      <c r="S145" s="55">
        <f t="shared" si="646"/>
        <v>0.00275862069</v>
      </c>
      <c r="T145" s="55">
        <f t="shared" si="646"/>
        <v>0.003582089552</v>
      </c>
      <c r="U145" s="55">
        <f t="shared" si="646"/>
        <v>0.002</v>
      </c>
      <c r="V145" s="30"/>
      <c r="W145" s="55">
        <f t="shared" si="568"/>
        <v>0.002750716332</v>
      </c>
      <c r="Y145" s="48">
        <f t="shared" ref="Y145:AJ145" si="647">Y61/Y$4</f>
        <v>0.004</v>
      </c>
      <c r="Z145" s="48">
        <f t="shared" si="647"/>
        <v>0.002666666667</v>
      </c>
      <c r="AA145" s="48">
        <f t="shared" si="647"/>
        <v>0.0032</v>
      </c>
      <c r="AB145" s="48">
        <f t="shared" si="647"/>
        <v>0.003636363636</v>
      </c>
      <c r="AC145" s="48">
        <f t="shared" si="647"/>
        <v>0.002285714286</v>
      </c>
      <c r="AD145" s="48">
        <f t="shared" si="647"/>
        <v>0.002666666667</v>
      </c>
      <c r="AE145" s="48">
        <f t="shared" si="647"/>
        <v>0.0032</v>
      </c>
      <c r="AF145" s="48">
        <f t="shared" si="647"/>
        <v>0.003636363636</v>
      </c>
      <c r="AG145" s="48">
        <f t="shared" si="647"/>
        <v>0.004</v>
      </c>
      <c r="AH145" s="48">
        <f t="shared" si="647"/>
        <v>0.002666666667</v>
      </c>
      <c r="AI145" s="48">
        <f t="shared" si="647"/>
        <v>0.002</v>
      </c>
      <c r="AJ145" s="48">
        <f t="shared" si="647"/>
        <v>0.0016</v>
      </c>
      <c r="AK145" s="30"/>
      <c r="AL145" s="55">
        <f t="shared" ref="AL145:AO145" si="648">AL61/AL$4</f>
        <v>0.0032</v>
      </c>
      <c r="AM145" s="55">
        <f t="shared" si="648"/>
        <v>0.00275862069</v>
      </c>
      <c r="AN145" s="55">
        <f t="shared" si="648"/>
        <v>0.003582089552</v>
      </c>
      <c r="AO145" s="55">
        <f t="shared" si="648"/>
        <v>0.002</v>
      </c>
      <c r="AP145" s="30"/>
      <c r="AQ145" s="55">
        <f t="shared" si="571"/>
        <v>0.002750716332</v>
      </c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30"/>
      <c r="BF145" s="55"/>
      <c r="BG145" s="55"/>
      <c r="BH145" s="55"/>
      <c r="BI145" s="55"/>
      <c r="BJ145" s="30"/>
      <c r="BK145" s="55"/>
      <c r="BM145" s="3"/>
    </row>
    <row r="146" hidden="1" outlineLevel="1">
      <c r="A146" s="31"/>
      <c r="B146" s="31"/>
      <c r="C146" s="52" t="str">
        <f t="shared" si="604"/>
        <v>  Janitorial and Cleaning</v>
      </c>
      <c r="D146" s="81"/>
      <c r="E146" s="48">
        <f t="shared" ref="E146:P146" si="649">E62/E$4</f>
        <v>0.01</v>
      </c>
      <c r="F146" s="48">
        <f t="shared" si="649"/>
        <v>0.006666666667</v>
      </c>
      <c r="G146" s="48">
        <f t="shared" si="649"/>
        <v>0.008</v>
      </c>
      <c r="H146" s="48">
        <f t="shared" si="649"/>
        <v>0.009090909091</v>
      </c>
      <c r="I146" s="48">
        <f t="shared" si="649"/>
        <v>0.005714285714</v>
      </c>
      <c r="J146" s="48">
        <f t="shared" si="649"/>
        <v>0.006666666667</v>
      </c>
      <c r="K146" s="48">
        <f t="shared" si="649"/>
        <v>0.008</v>
      </c>
      <c r="L146" s="48">
        <f t="shared" si="649"/>
        <v>0.009090909091</v>
      </c>
      <c r="M146" s="48">
        <f t="shared" si="649"/>
        <v>0.01</v>
      </c>
      <c r="N146" s="48">
        <f t="shared" si="649"/>
        <v>0.006666666667</v>
      </c>
      <c r="O146" s="48">
        <f t="shared" si="649"/>
        <v>0.005</v>
      </c>
      <c r="P146" s="48">
        <f t="shared" si="649"/>
        <v>0.004</v>
      </c>
      <c r="Q146" s="30"/>
      <c r="R146" s="55">
        <f t="shared" ref="R146:U146" si="650">R62/R$4</f>
        <v>0.008</v>
      </c>
      <c r="S146" s="55">
        <f t="shared" si="650"/>
        <v>0.006896551724</v>
      </c>
      <c r="T146" s="55">
        <f t="shared" si="650"/>
        <v>0.008955223881</v>
      </c>
      <c r="U146" s="55">
        <f t="shared" si="650"/>
        <v>0.005</v>
      </c>
      <c r="V146" s="30"/>
      <c r="W146" s="55">
        <f t="shared" si="568"/>
        <v>0.006876790831</v>
      </c>
      <c r="Y146" s="48">
        <f t="shared" ref="Y146:AJ146" si="651">Y62/Y$4</f>
        <v>0.01</v>
      </c>
      <c r="Z146" s="48">
        <f t="shared" si="651"/>
        <v>0.006666666667</v>
      </c>
      <c r="AA146" s="48">
        <f t="shared" si="651"/>
        <v>0.008</v>
      </c>
      <c r="AB146" s="48">
        <f t="shared" si="651"/>
        <v>0.009090909091</v>
      </c>
      <c r="AC146" s="48">
        <f t="shared" si="651"/>
        <v>0.005714285714</v>
      </c>
      <c r="AD146" s="48">
        <f t="shared" si="651"/>
        <v>0.006666666667</v>
      </c>
      <c r="AE146" s="48">
        <f t="shared" si="651"/>
        <v>0.008</v>
      </c>
      <c r="AF146" s="48">
        <f t="shared" si="651"/>
        <v>0.009090909091</v>
      </c>
      <c r="AG146" s="48">
        <f t="shared" si="651"/>
        <v>0.01</v>
      </c>
      <c r="AH146" s="48">
        <f t="shared" si="651"/>
        <v>0.006666666667</v>
      </c>
      <c r="AI146" s="48">
        <f t="shared" si="651"/>
        <v>0.005</v>
      </c>
      <c r="AJ146" s="48">
        <f t="shared" si="651"/>
        <v>0.004</v>
      </c>
      <c r="AK146" s="30"/>
      <c r="AL146" s="55">
        <f t="shared" ref="AL146:AO146" si="652">AL62/AL$4</f>
        <v>0.008</v>
      </c>
      <c r="AM146" s="55">
        <f t="shared" si="652"/>
        <v>0.006896551724</v>
      </c>
      <c r="AN146" s="55">
        <f t="shared" si="652"/>
        <v>0.008955223881</v>
      </c>
      <c r="AO146" s="55">
        <f t="shared" si="652"/>
        <v>0.005</v>
      </c>
      <c r="AP146" s="30"/>
      <c r="AQ146" s="55">
        <f t="shared" si="571"/>
        <v>0.006876790831</v>
      </c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30"/>
      <c r="BF146" s="55"/>
      <c r="BG146" s="55"/>
      <c r="BH146" s="55"/>
      <c r="BI146" s="55"/>
      <c r="BJ146" s="30"/>
      <c r="BK146" s="55"/>
      <c r="BM146" s="3"/>
    </row>
    <row r="147" hidden="1" outlineLevel="1">
      <c r="A147" s="31"/>
      <c r="B147" s="31"/>
      <c r="C147" s="52" t="str">
        <f t="shared" si="604"/>
        <v>  Legal</v>
      </c>
      <c r="D147" s="81"/>
      <c r="E147" s="48">
        <f t="shared" ref="E147:P147" si="653">E63/E$4</f>
        <v>0.01</v>
      </c>
      <c r="F147" s="48">
        <f t="shared" si="653"/>
        <v>0.006666666667</v>
      </c>
      <c r="G147" s="48">
        <f t="shared" si="653"/>
        <v>0.008</v>
      </c>
      <c r="H147" s="48">
        <f t="shared" si="653"/>
        <v>0.009090909091</v>
      </c>
      <c r="I147" s="48">
        <f t="shared" si="653"/>
        <v>0.005714285714</v>
      </c>
      <c r="J147" s="48">
        <f t="shared" si="653"/>
        <v>0.006666666667</v>
      </c>
      <c r="K147" s="48">
        <f t="shared" si="653"/>
        <v>0.008</v>
      </c>
      <c r="L147" s="48">
        <f t="shared" si="653"/>
        <v>0.009090909091</v>
      </c>
      <c r="M147" s="48">
        <f t="shared" si="653"/>
        <v>0.01</v>
      </c>
      <c r="N147" s="48">
        <f t="shared" si="653"/>
        <v>0.006666666667</v>
      </c>
      <c r="O147" s="48">
        <f t="shared" si="653"/>
        <v>0.005</v>
      </c>
      <c r="P147" s="48">
        <f t="shared" si="653"/>
        <v>0.004</v>
      </c>
      <c r="Q147" s="30"/>
      <c r="R147" s="55">
        <f t="shared" ref="R147:U147" si="654">R63/R$4</f>
        <v>0.008</v>
      </c>
      <c r="S147" s="55">
        <f t="shared" si="654"/>
        <v>0.006896551724</v>
      </c>
      <c r="T147" s="55">
        <f t="shared" si="654"/>
        <v>0.008955223881</v>
      </c>
      <c r="U147" s="55">
        <f t="shared" si="654"/>
        <v>0.005</v>
      </c>
      <c r="V147" s="30"/>
      <c r="W147" s="55">
        <f t="shared" si="568"/>
        <v>0.006876790831</v>
      </c>
      <c r="Y147" s="48">
        <f t="shared" ref="Y147:AJ147" si="655">Y63/Y$4</f>
        <v>0.01</v>
      </c>
      <c r="Z147" s="48">
        <f t="shared" si="655"/>
        <v>0.006666666667</v>
      </c>
      <c r="AA147" s="48">
        <f t="shared" si="655"/>
        <v>0.008</v>
      </c>
      <c r="AB147" s="48">
        <f t="shared" si="655"/>
        <v>0.009090909091</v>
      </c>
      <c r="AC147" s="48">
        <f t="shared" si="655"/>
        <v>0.005714285714</v>
      </c>
      <c r="AD147" s="48">
        <f t="shared" si="655"/>
        <v>0.006666666667</v>
      </c>
      <c r="AE147" s="48">
        <f t="shared" si="655"/>
        <v>0.008</v>
      </c>
      <c r="AF147" s="48">
        <f t="shared" si="655"/>
        <v>0.009090909091</v>
      </c>
      <c r="AG147" s="48">
        <f t="shared" si="655"/>
        <v>0.01</v>
      </c>
      <c r="AH147" s="48">
        <f t="shared" si="655"/>
        <v>0.006666666667</v>
      </c>
      <c r="AI147" s="48">
        <f t="shared" si="655"/>
        <v>0.005</v>
      </c>
      <c r="AJ147" s="48">
        <f t="shared" si="655"/>
        <v>0.004</v>
      </c>
      <c r="AK147" s="30"/>
      <c r="AL147" s="55">
        <f t="shared" ref="AL147:AO147" si="656">AL63/AL$4</f>
        <v>0.008</v>
      </c>
      <c r="AM147" s="55">
        <f t="shared" si="656"/>
        <v>0.006896551724</v>
      </c>
      <c r="AN147" s="55">
        <f t="shared" si="656"/>
        <v>0.008955223881</v>
      </c>
      <c r="AO147" s="55">
        <f t="shared" si="656"/>
        <v>0.005</v>
      </c>
      <c r="AP147" s="30"/>
      <c r="AQ147" s="55">
        <f t="shared" si="571"/>
        <v>0.006876790831</v>
      </c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30"/>
      <c r="BF147" s="55"/>
      <c r="BG147" s="55"/>
      <c r="BH147" s="55"/>
      <c r="BI147" s="55"/>
      <c r="BJ147" s="30"/>
      <c r="BK147" s="55"/>
      <c r="BM147" s="3"/>
    </row>
    <row r="148" hidden="1" outlineLevel="1">
      <c r="A148" s="31"/>
      <c r="B148" s="31"/>
      <c r="C148" s="52" t="str">
        <f t="shared" si="604"/>
        <v>  Meals &amp; Entertainment</v>
      </c>
      <c r="D148" s="81"/>
      <c r="E148" s="48">
        <f t="shared" ref="E148:P148" si="657">E64/E$4</f>
        <v>0.004</v>
      </c>
      <c r="F148" s="48">
        <f t="shared" si="657"/>
        <v>0.002666666667</v>
      </c>
      <c r="G148" s="48">
        <f t="shared" si="657"/>
        <v>0.0032</v>
      </c>
      <c r="H148" s="48">
        <f t="shared" si="657"/>
        <v>0.003636363636</v>
      </c>
      <c r="I148" s="48">
        <f t="shared" si="657"/>
        <v>0.002285714286</v>
      </c>
      <c r="J148" s="48">
        <f t="shared" si="657"/>
        <v>0.002666666667</v>
      </c>
      <c r="K148" s="48">
        <f t="shared" si="657"/>
        <v>0.0032</v>
      </c>
      <c r="L148" s="48">
        <f t="shared" si="657"/>
        <v>0.003636363636</v>
      </c>
      <c r="M148" s="48">
        <f t="shared" si="657"/>
        <v>0.004</v>
      </c>
      <c r="N148" s="48">
        <f t="shared" si="657"/>
        <v>0.002666666667</v>
      </c>
      <c r="O148" s="48">
        <f t="shared" si="657"/>
        <v>0.002</v>
      </c>
      <c r="P148" s="48">
        <f t="shared" si="657"/>
        <v>0.0016</v>
      </c>
      <c r="Q148" s="30"/>
      <c r="R148" s="55">
        <f t="shared" ref="R148:U148" si="658">R64/R$4</f>
        <v>0.0032</v>
      </c>
      <c r="S148" s="55">
        <f t="shared" si="658"/>
        <v>0.00275862069</v>
      </c>
      <c r="T148" s="55">
        <f t="shared" si="658"/>
        <v>0.003582089552</v>
      </c>
      <c r="U148" s="55">
        <f t="shared" si="658"/>
        <v>0.002</v>
      </c>
      <c r="V148" s="30"/>
      <c r="W148" s="55">
        <f t="shared" si="568"/>
        <v>0.002750716332</v>
      </c>
      <c r="Y148" s="48">
        <f t="shared" ref="Y148:AJ148" si="659">Y64/Y$4</f>
        <v>0.004</v>
      </c>
      <c r="Z148" s="48">
        <f t="shared" si="659"/>
        <v>0.002666666667</v>
      </c>
      <c r="AA148" s="48">
        <f t="shared" si="659"/>
        <v>0.0032</v>
      </c>
      <c r="AB148" s="48">
        <f t="shared" si="659"/>
        <v>0.003636363636</v>
      </c>
      <c r="AC148" s="48">
        <f t="shared" si="659"/>
        <v>0.002285714286</v>
      </c>
      <c r="AD148" s="48">
        <f t="shared" si="659"/>
        <v>0.002666666667</v>
      </c>
      <c r="AE148" s="48">
        <f t="shared" si="659"/>
        <v>0.0032</v>
      </c>
      <c r="AF148" s="48">
        <f t="shared" si="659"/>
        <v>0.003636363636</v>
      </c>
      <c r="AG148" s="48">
        <f t="shared" si="659"/>
        <v>0.004</v>
      </c>
      <c r="AH148" s="48">
        <f t="shared" si="659"/>
        <v>0.002666666667</v>
      </c>
      <c r="AI148" s="48">
        <f t="shared" si="659"/>
        <v>0.002</v>
      </c>
      <c r="AJ148" s="48">
        <f t="shared" si="659"/>
        <v>0.0016</v>
      </c>
      <c r="AK148" s="30"/>
      <c r="AL148" s="55">
        <f t="shared" ref="AL148:AO148" si="660">AL64/AL$4</f>
        <v>0.0032</v>
      </c>
      <c r="AM148" s="55">
        <f t="shared" si="660"/>
        <v>0.00275862069</v>
      </c>
      <c r="AN148" s="55">
        <f t="shared" si="660"/>
        <v>0.003582089552</v>
      </c>
      <c r="AO148" s="55">
        <f t="shared" si="660"/>
        <v>0.002</v>
      </c>
      <c r="AP148" s="30"/>
      <c r="AQ148" s="55">
        <f t="shared" si="571"/>
        <v>0.002750716332</v>
      </c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30"/>
      <c r="BF148" s="55"/>
      <c r="BG148" s="55"/>
      <c r="BH148" s="55"/>
      <c r="BI148" s="55"/>
      <c r="BJ148" s="30"/>
      <c r="BK148" s="55"/>
      <c r="BM148" s="3"/>
    </row>
    <row r="149" hidden="1" outlineLevel="1">
      <c r="A149" s="31"/>
      <c r="B149" s="31"/>
      <c r="C149" s="52" t="str">
        <f t="shared" si="604"/>
        <v>  Misc Expenses</v>
      </c>
      <c r="D149" s="81"/>
      <c r="E149" s="48">
        <f t="shared" ref="E149:P149" si="661">E65/E$4</f>
        <v>0.004</v>
      </c>
      <c r="F149" s="48">
        <f t="shared" si="661"/>
        <v>0.002666666667</v>
      </c>
      <c r="G149" s="48">
        <f t="shared" si="661"/>
        <v>0.0032</v>
      </c>
      <c r="H149" s="48">
        <f t="shared" si="661"/>
        <v>0.003636363636</v>
      </c>
      <c r="I149" s="48">
        <f t="shared" si="661"/>
        <v>0.002285714286</v>
      </c>
      <c r="J149" s="48">
        <f t="shared" si="661"/>
        <v>0.002666666667</v>
      </c>
      <c r="K149" s="48">
        <f t="shared" si="661"/>
        <v>0.0032</v>
      </c>
      <c r="L149" s="48">
        <f t="shared" si="661"/>
        <v>0.003636363636</v>
      </c>
      <c r="M149" s="48">
        <f t="shared" si="661"/>
        <v>0.004</v>
      </c>
      <c r="N149" s="48">
        <f t="shared" si="661"/>
        <v>0.002666666667</v>
      </c>
      <c r="O149" s="48">
        <f t="shared" si="661"/>
        <v>0.002</v>
      </c>
      <c r="P149" s="48">
        <f t="shared" si="661"/>
        <v>0.0016</v>
      </c>
      <c r="Q149" s="30"/>
      <c r="R149" s="55">
        <f t="shared" ref="R149:U149" si="662">R65/R$4</f>
        <v>0.0032</v>
      </c>
      <c r="S149" s="55">
        <f t="shared" si="662"/>
        <v>0.00275862069</v>
      </c>
      <c r="T149" s="55">
        <f t="shared" si="662"/>
        <v>0.003582089552</v>
      </c>
      <c r="U149" s="55">
        <f t="shared" si="662"/>
        <v>0.002</v>
      </c>
      <c r="V149" s="30"/>
      <c r="W149" s="55">
        <f t="shared" si="568"/>
        <v>0.002750716332</v>
      </c>
      <c r="Y149" s="48">
        <f t="shared" ref="Y149:AJ149" si="663">Y65/Y$4</f>
        <v>0.004</v>
      </c>
      <c r="Z149" s="48">
        <f t="shared" si="663"/>
        <v>0.002666666667</v>
      </c>
      <c r="AA149" s="48">
        <f t="shared" si="663"/>
        <v>0.0032</v>
      </c>
      <c r="AB149" s="48">
        <f t="shared" si="663"/>
        <v>0.003636363636</v>
      </c>
      <c r="AC149" s="48">
        <f t="shared" si="663"/>
        <v>0.002285714286</v>
      </c>
      <c r="AD149" s="48">
        <f t="shared" si="663"/>
        <v>0.002666666667</v>
      </c>
      <c r="AE149" s="48">
        <f t="shared" si="663"/>
        <v>0.0032</v>
      </c>
      <c r="AF149" s="48">
        <f t="shared" si="663"/>
        <v>0.003636363636</v>
      </c>
      <c r="AG149" s="48">
        <f t="shared" si="663"/>
        <v>0.004</v>
      </c>
      <c r="AH149" s="48">
        <f t="shared" si="663"/>
        <v>0.002666666667</v>
      </c>
      <c r="AI149" s="48">
        <f t="shared" si="663"/>
        <v>0.002</v>
      </c>
      <c r="AJ149" s="48">
        <f t="shared" si="663"/>
        <v>0.0016</v>
      </c>
      <c r="AK149" s="30"/>
      <c r="AL149" s="55">
        <f t="shared" ref="AL149:AO149" si="664">AL65/AL$4</f>
        <v>0.0032</v>
      </c>
      <c r="AM149" s="55">
        <f t="shared" si="664"/>
        <v>0.00275862069</v>
      </c>
      <c r="AN149" s="55">
        <f t="shared" si="664"/>
        <v>0.003582089552</v>
      </c>
      <c r="AO149" s="55">
        <f t="shared" si="664"/>
        <v>0.002</v>
      </c>
      <c r="AP149" s="30"/>
      <c r="AQ149" s="55">
        <f t="shared" si="571"/>
        <v>0.002750716332</v>
      </c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30"/>
      <c r="BF149" s="55"/>
      <c r="BG149" s="55"/>
      <c r="BH149" s="55"/>
      <c r="BI149" s="55"/>
      <c r="BJ149" s="30"/>
      <c r="BK149" s="55"/>
      <c r="BM149" s="3"/>
    </row>
    <row r="150" hidden="1" outlineLevel="1">
      <c r="A150" s="31"/>
      <c r="B150" s="31"/>
      <c r="C150" s="52" t="str">
        <f t="shared" si="604"/>
        <v>  Office Expenses - Retail</v>
      </c>
      <c r="D150" s="81"/>
      <c r="E150" s="48">
        <f t="shared" ref="E150:P150" si="665">E66/E$4</f>
        <v>0.008</v>
      </c>
      <c r="F150" s="48">
        <f t="shared" si="665"/>
        <v>0.005333333333</v>
      </c>
      <c r="G150" s="48">
        <f t="shared" si="665"/>
        <v>0.0064</v>
      </c>
      <c r="H150" s="48">
        <f t="shared" si="665"/>
        <v>0.007272727273</v>
      </c>
      <c r="I150" s="48">
        <f t="shared" si="665"/>
        <v>0.004571428571</v>
      </c>
      <c r="J150" s="48">
        <f t="shared" si="665"/>
        <v>0.005333333333</v>
      </c>
      <c r="K150" s="48">
        <f t="shared" si="665"/>
        <v>0.0064</v>
      </c>
      <c r="L150" s="48">
        <f t="shared" si="665"/>
        <v>0.007272727273</v>
      </c>
      <c r="M150" s="48">
        <f t="shared" si="665"/>
        <v>0.008</v>
      </c>
      <c r="N150" s="48">
        <f t="shared" si="665"/>
        <v>0.005333333333</v>
      </c>
      <c r="O150" s="48">
        <f t="shared" si="665"/>
        <v>0.004</v>
      </c>
      <c r="P150" s="48">
        <f t="shared" si="665"/>
        <v>0.0032</v>
      </c>
      <c r="Q150" s="30"/>
      <c r="R150" s="55">
        <f t="shared" ref="R150:U150" si="666">R66/R$4</f>
        <v>0.0064</v>
      </c>
      <c r="S150" s="55">
        <f t="shared" si="666"/>
        <v>0.005517241379</v>
      </c>
      <c r="T150" s="55">
        <f t="shared" si="666"/>
        <v>0.007164179104</v>
      </c>
      <c r="U150" s="55">
        <f t="shared" si="666"/>
        <v>0.004</v>
      </c>
      <c r="V150" s="30"/>
      <c r="W150" s="55">
        <f t="shared" si="568"/>
        <v>0.005501432665</v>
      </c>
      <c r="Y150" s="48">
        <f t="shared" ref="Y150:AJ150" si="667">Y66/Y$4</f>
        <v>0.008</v>
      </c>
      <c r="Z150" s="48">
        <f t="shared" si="667"/>
        <v>0.005333333333</v>
      </c>
      <c r="AA150" s="48">
        <f t="shared" si="667"/>
        <v>0.0064</v>
      </c>
      <c r="AB150" s="48">
        <f t="shared" si="667"/>
        <v>0.007272727273</v>
      </c>
      <c r="AC150" s="48">
        <f t="shared" si="667"/>
        <v>0.004571428571</v>
      </c>
      <c r="AD150" s="48">
        <f t="shared" si="667"/>
        <v>0.005333333333</v>
      </c>
      <c r="AE150" s="48">
        <f t="shared" si="667"/>
        <v>0.0064</v>
      </c>
      <c r="AF150" s="48">
        <f t="shared" si="667"/>
        <v>0.007272727273</v>
      </c>
      <c r="AG150" s="48">
        <f t="shared" si="667"/>
        <v>0.008</v>
      </c>
      <c r="AH150" s="48">
        <f t="shared" si="667"/>
        <v>0.005333333333</v>
      </c>
      <c r="AI150" s="48">
        <f t="shared" si="667"/>
        <v>0.004</v>
      </c>
      <c r="AJ150" s="48">
        <f t="shared" si="667"/>
        <v>0.0032</v>
      </c>
      <c r="AK150" s="30"/>
      <c r="AL150" s="55">
        <f t="shared" ref="AL150:AO150" si="668">AL66/AL$4</f>
        <v>0.0064</v>
      </c>
      <c r="AM150" s="55">
        <f t="shared" si="668"/>
        <v>0.005517241379</v>
      </c>
      <c r="AN150" s="55">
        <f t="shared" si="668"/>
        <v>0.007164179104</v>
      </c>
      <c r="AO150" s="55">
        <f t="shared" si="668"/>
        <v>0.004</v>
      </c>
      <c r="AP150" s="30"/>
      <c r="AQ150" s="55">
        <f t="shared" si="571"/>
        <v>0.005501432665</v>
      </c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30"/>
      <c r="BF150" s="55"/>
      <c r="BG150" s="55"/>
      <c r="BH150" s="55"/>
      <c r="BI150" s="55"/>
      <c r="BJ150" s="30"/>
      <c r="BK150" s="55"/>
      <c r="BM150" s="3"/>
    </row>
    <row r="151" hidden="1" outlineLevel="1">
      <c r="A151" s="31"/>
      <c r="B151" s="31"/>
      <c r="C151" s="52" t="str">
        <f t="shared" si="604"/>
        <v>  Rent</v>
      </c>
      <c r="D151" s="81"/>
      <c r="E151" s="48">
        <f t="shared" ref="E151:P151" si="669">E67/E$4</f>
        <v>0.01</v>
      </c>
      <c r="F151" s="48">
        <f t="shared" si="669"/>
        <v>0.006666666667</v>
      </c>
      <c r="G151" s="48">
        <f t="shared" si="669"/>
        <v>0.008</v>
      </c>
      <c r="H151" s="48">
        <f t="shared" si="669"/>
        <v>0.009090909091</v>
      </c>
      <c r="I151" s="48">
        <f t="shared" si="669"/>
        <v>0.005714285714</v>
      </c>
      <c r="J151" s="48">
        <f t="shared" si="669"/>
        <v>0.006666666667</v>
      </c>
      <c r="K151" s="48">
        <f t="shared" si="669"/>
        <v>0.008</v>
      </c>
      <c r="L151" s="48">
        <f t="shared" si="669"/>
        <v>0.009090909091</v>
      </c>
      <c r="M151" s="48">
        <f t="shared" si="669"/>
        <v>0.01</v>
      </c>
      <c r="N151" s="48">
        <f t="shared" si="669"/>
        <v>0.006666666667</v>
      </c>
      <c r="O151" s="48">
        <f t="shared" si="669"/>
        <v>0.005</v>
      </c>
      <c r="P151" s="48">
        <f t="shared" si="669"/>
        <v>0.004</v>
      </c>
      <c r="Q151" s="30"/>
      <c r="R151" s="55">
        <f t="shared" ref="R151:U151" si="670">R67/R$4</f>
        <v>0.008</v>
      </c>
      <c r="S151" s="55">
        <f t="shared" si="670"/>
        <v>0.006896551724</v>
      </c>
      <c r="T151" s="55">
        <f t="shared" si="670"/>
        <v>0.008955223881</v>
      </c>
      <c r="U151" s="55">
        <f t="shared" si="670"/>
        <v>0.005</v>
      </c>
      <c r="V151" s="30"/>
      <c r="W151" s="55">
        <f t="shared" si="568"/>
        <v>0.006876790831</v>
      </c>
      <c r="Y151" s="48">
        <f t="shared" ref="Y151:AJ151" si="671">Y67/Y$4</f>
        <v>0.01</v>
      </c>
      <c r="Z151" s="48">
        <f t="shared" si="671"/>
        <v>0.006666666667</v>
      </c>
      <c r="AA151" s="48">
        <f t="shared" si="671"/>
        <v>0.008</v>
      </c>
      <c r="AB151" s="48">
        <f t="shared" si="671"/>
        <v>0.009090909091</v>
      </c>
      <c r="AC151" s="48">
        <f t="shared" si="671"/>
        <v>0.005714285714</v>
      </c>
      <c r="AD151" s="48">
        <f t="shared" si="671"/>
        <v>0.006666666667</v>
      </c>
      <c r="AE151" s="48">
        <f t="shared" si="671"/>
        <v>0.008</v>
      </c>
      <c r="AF151" s="48">
        <f t="shared" si="671"/>
        <v>0.009090909091</v>
      </c>
      <c r="AG151" s="48">
        <f t="shared" si="671"/>
        <v>0.01</v>
      </c>
      <c r="AH151" s="48">
        <f t="shared" si="671"/>
        <v>0.006666666667</v>
      </c>
      <c r="AI151" s="48">
        <f t="shared" si="671"/>
        <v>0.005</v>
      </c>
      <c r="AJ151" s="48">
        <f t="shared" si="671"/>
        <v>0.004</v>
      </c>
      <c r="AK151" s="30"/>
      <c r="AL151" s="55">
        <f t="shared" ref="AL151:AO151" si="672">AL67/AL$4</f>
        <v>0.008</v>
      </c>
      <c r="AM151" s="55">
        <f t="shared" si="672"/>
        <v>0.006896551724</v>
      </c>
      <c r="AN151" s="55">
        <f t="shared" si="672"/>
        <v>0.008955223881</v>
      </c>
      <c r="AO151" s="55">
        <f t="shared" si="672"/>
        <v>0.005</v>
      </c>
      <c r="AP151" s="30"/>
      <c r="AQ151" s="55">
        <f t="shared" si="571"/>
        <v>0.006876790831</v>
      </c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30"/>
      <c r="BF151" s="55"/>
      <c r="BG151" s="55"/>
      <c r="BH151" s="55"/>
      <c r="BI151" s="55"/>
      <c r="BJ151" s="30"/>
      <c r="BK151" s="55"/>
      <c r="BM151" s="3"/>
    </row>
    <row r="152" hidden="1" outlineLevel="1">
      <c r="A152" s="31"/>
      <c r="B152" s="31"/>
      <c r="C152" s="52" t="str">
        <f t="shared" si="604"/>
        <v>Total G&amp;A % of Net Revenue</v>
      </c>
      <c r="D152" s="63"/>
      <c r="E152" s="64">
        <f t="shared" ref="E152:P152" si="673">E68/E$4</f>
        <v>0.0002093023256</v>
      </c>
      <c r="F152" s="64">
        <f t="shared" si="673"/>
        <v>0.00009302325581</v>
      </c>
      <c r="G152" s="64">
        <f t="shared" si="673"/>
        <v>0.0001339534884</v>
      </c>
      <c r="H152" s="64">
        <f t="shared" si="673"/>
        <v>0.0001729771286</v>
      </c>
      <c r="I152" s="64">
        <f t="shared" si="673"/>
        <v>0.00006834361652</v>
      </c>
      <c r="J152" s="64">
        <f t="shared" si="673"/>
        <v>0.00009302325581</v>
      </c>
      <c r="K152" s="64">
        <f t="shared" si="673"/>
        <v>0.0001339534884</v>
      </c>
      <c r="L152" s="64">
        <f t="shared" si="673"/>
        <v>0.0001729771286</v>
      </c>
      <c r="M152" s="64">
        <f t="shared" si="673"/>
        <v>0.0002093023256</v>
      </c>
      <c r="N152" s="64">
        <f t="shared" si="673"/>
        <v>0.00009302325581</v>
      </c>
      <c r="O152" s="64">
        <f t="shared" si="673"/>
        <v>0.0000523255814</v>
      </c>
      <c r="P152" s="64">
        <f t="shared" si="673"/>
        <v>0.00003348837209</v>
      </c>
      <c r="Q152" s="61"/>
      <c r="R152" s="64">
        <f t="shared" ref="R152:U152" si="674">R68/R$4</f>
        <v>0.00004465116279</v>
      </c>
      <c r="S152" s="64">
        <f t="shared" si="674"/>
        <v>0.00003318308769</v>
      </c>
      <c r="T152" s="64">
        <f t="shared" si="674"/>
        <v>0.00005595072192</v>
      </c>
      <c r="U152" s="64">
        <f t="shared" si="674"/>
        <v>0.00001744186047</v>
      </c>
      <c r="V152" s="61"/>
      <c r="W152" s="64">
        <f t="shared" si="568"/>
        <v>0.000008248299791</v>
      </c>
      <c r="X152" s="60"/>
      <c r="Y152" s="64">
        <f t="shared" ref="Y152:AJ152" si="675">Y68/Y$4</f>
        <v>0.0002325581395</v>
      </c>
      <c r="Z152" s="64">
        <f t="shared" si="675"/>
        <v>0.0001033591731</v>
      </c>
      <c r="AA152" s="64">
        <f t="shared" si="675"/>
        <v>0.0001488372093</v>
      </c>
      <c r="AB152" s="64">
        <f t="shared" si="675"/>
        <v>0.0001921968095</v>
      </c>
      <c r="AC152" s="64">
        <f t="shared" si="675"/>
        <v>0.00007593735168</v>
      </c>
      <c r="AD152" s="64">
        <f t="shared" si="675"/>
        <v>0.0001033591731</v>
      </c>
      <c r="AE152" s="64">
        <f t="shared" si="675"/>
        <v>0.0001488372093</v>
      </c>
      <c r="AF152" s="64">
        <f t="shared" si="675"/>
        <v>0.0001921968095</v>
      </c>
      <c r="AG152" s="64">
        <f t="shared" si="675"/>
        <v>0.0002325581395</v>
      </c>
      <c r="AH152" s="64">
        <f t="shared" si="675"/>
        <v>0.0001033591731</v>
      </c>
      <c r="AI152" s="64">
        <f t="shared" si="675"/>
        <v>0.00005813953488</v>
      </c>
      <c r="AJ152" s="64">
        <f t="shared" si="675"/>
        <v>0.00003720930233</v>
      </c>
      <c r="AK152" s="61"/>
      <c r="AL152" s="64">
        <f t="shared" ref="AL152:AO152" si="676">AL68/AL$4</f>
        <v>0.0000496124031</v>
      </c>
      <c r="AM152" s="64">
        <f t="shared" si="676"/>
        <v>0.00003687009743</v>
      </c>
      <c r="AN152" s="64">
        <f t="shared" si="676"/>
        <v>0.0000621674688</v>
      </c>
      <c r="AO152" s="64">
        <f t="shared" si="676"/>
        <v>0.00001937984496</v>
      </c>
      <c r="AP152" s="61"/>
      <c r="AQ152" s="64">
        <f t="shared" si="571"/>
        <v>0.000009164777545</v>
      </c>
      <c r="AR152" s="60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1"/>
      <c r="BF152" s="64"/>
      <c r="BG152" s="64"/>
      <c r="BH152" s="64"/>
      <c r="BI152" s="64"/>
      <c r="BJ152" s="61"/>
      <c r="BK152" s="64"/>
      <c r="BL152" s="60"/>
      <c r="BM152" s="3"/>
    </row>
    <row r="153" hidden="1" outlineLevel="1">
      <c r="C153" s="62"/>
      <c r="D153" s="84"/>
      <c r="E153" s="42">
        <f t="shared" ref="E153:P153" si="677">E69/E$4</f>
        <v>0</v>
      </c>
      <c r="F153" s="42">
        <f t="shared" si="677"/>
        <v>0</v>
      </c>
      <c r="G153" s="42">
        <f t="shared" si="677"/>
        <v>0</v>
      </c>
      <c r="H153" s="42">
        <f t="shared" si="677"/>
        <v>0</v>
      </c>
      <c r="I153" s="42">
        <f t="shared" si="677"/>
        <v>0</v>
      </c>
      <c r="J153" s="42">
        <f t="shared" si="677"/>
        <v>0</v>
      </c>
      <c r="K153" s="42">
        <f t="shared" si="677"/>
        <v>0</v>
      </c>
      <c r="L153" s="42">
        <f t="shared" si="677"/>
        <v>0</v>
      </c>
      <c r="M153" s="42">
        <f t="shared" si="677"/>
        <v>0</v>
      </c>
      <c r="N153" s="42">
        <f t="shared" si="677"/>
        <v>0</v>
      </c>
      <c r="O153" s="42">
        <f t="shared" si="677"/>
        <v>0</v>
      </c>
      <c r="P153" s="42">
        <f t="shared" si="677"/>
        <v>0</v>
      </c>
      <c r="Q153" s="30"/>
      <c r="R153" s="42">
        <f t="shared" ref="R153:U153" si="678">R69/R$4</f>
        <v>0</v>
      </c>
      <c r="S153" s="42">
        <f t="shared" si="678"/>
        <v>0</v>
      </c>
      <c r="T153" s="42">
        <f t="shared" si="678"/>
        <v>0</v>
      </c>
      <c r="U153" s="42">
        <f t="shared" si="678"/>
        <v>0</v>
      </c>
      <c r="V153" s="30"/>
      <c r="W153" s="42">
        <f t="shared" si="568"/>
        <v>0</v>
      </c>
      <c r="Y153" s="42">
        <f t="shared" ref="Y153:AJ153" si="679">Y69/Y$4</f>
        <v>0</v>
      </c>
      <c r="Z153" s="42">
        <f t="shared" si="679"/>
        <v>0</v>
      </c>
      <c r="AA153" s="42">
        <f t="shared" si="679"/>
        <v>0</v>
      </c>
      <c r="AB153" s="42">
        <f t="shared" si="679"/>
        <v>0</v>
      </c>
      <c r="AC153" s="42">
        <f t="shared" si="679"/>
        <v>0</v>
      </c>
      <c r="AD153" s="42">
        <f t="shared" si="679"/>
        <v>0</v>
      </c>
      <c r="AE153" s="42">
        <f t="shared" si="679"/>
        <v>0</v>
      </c>
      <c r="AF153" s="42">
        <f t="shared" si="679"/>
        <v>0</v>
      </c>
      <c r="AG153" s="42">
        <f t="shared" si="679"/>
        <v>0</v>
      </c>
      <c r="AH153" s="42">
        <f t="shared" si="679"/>
        <v>0</v>
      </c>
      <c r="AI153" s="42">
        <f t="shared" si="679"/>
        <v>0</v>
      </c>
      <c r="AJ153" s="42">
        <f t="shared" si="679"/>
        <v>0</v>
      </c>
      <c r="AK153" s="30"/>
      <c r="AL153" s="42">
        <f t="shared" ref="AL153:AO153" si="680">AL69/AL$4</f>
        <v>0</v>
      </c>
      <c r="AM153" s="42">
        <f t="shared" si="680"/>
        <v>0</v>
      </c>
      <c r="AN153" s="42">
        <f t="shared" si="680"/>
        <v>0</v>
      </c>
      <c r="AO153" s="42">
        <f t="shared" si="680"/>
        <v>0</v>
      </c>
      <c r="AP153" s="30"/>
      <c r="AQ153" s="42">
        <f t="shared" si="571"/>
        <v>0</v>
      </c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30"/>
      <c r="BF153" s="42"/>
      <c r="BG153" s="42"/>
      <c r="BH153" s="42"/>
      <c r="BI153" s="42"/>
      <c r="BJ153" s="30"/>
      <c r="BK153" s="42"/>
      <c r="BM153" s="3"/>
    </row>
    <row r="154" collapsed="1">
      <c r="A154" s="25"/>
      <c r="B154" s="25"/>
      <c r="C154" s="50" t="str">
        <f t="shared" ref="C154:C162" si="685">C70</f>
        <v>Marketing</v>
      </c>
      <c r="D154" s="80"/>
      <c r="E154" s="45">
        <f t="shared" ref="E154:P154" si="681">E70/E$4</f>
        <v>0.034</v>
      </c>
      <c r="F154" s="45">
        <f t="shared" si="681"/>
        <v>0.02266666667</v>
      </c>
      <c r="G154" s="45">
        <f t="shared" si="681"/>
        <v>0.0272</v>
      </c>
      <c r="H154" s="45">
        <f t="shared" si="681"/>
        <v>0.03090909091</v>
      </c>
      <c r="I154" s="45">
        <f t="shared" si="681"/>
        <v>0.01942857143</v>
      </c>
      <c r="J154" s="45">
        <f t="shared" si="681"/>
        <v>0.02266666667</v>
      </c>
      <c r="K154" s="45">
        <f t="shared" si="681"/>
        <v>0.0272</v>
      </c>
      <c r="L154" s="45">
        <f t="shared" si="681"/>
        <v>0.03090909091</v>
      </c>
      <c r="M154" s="45">
        <f t="shared" si="681"/>
        <v>0.034</v>
      </c>
      <c r="N154" s="45">
        <f t="shared" si="681"/>
        <v>0.02266666667</v>
      </c>
      <c r="O154" s="45">
        <f t="shared" si="681"/>
        <v>0.017</v>
      </c>
      <c r="P154" s="45">
        <f t="shared" si="681"/>
        <v>0.0136</v>
      </c>
      <c r="Q154" s="30"/>
      <c r="R154" s="45">
        <f t="shared" ref="R154:U154" si="682">R70/R$4</f>
        <v>0.0272</v>
      </c>
      <c r="S154" s="45">
        <f t="shared" si="682"/>
        <v>0.02344827586</v>
      </c>
      <c r="T154" s="45">
        <f t="shared" si="682"/>
        <v>0.03044776119</v>
      </c>
      <c r="U154" s="45">
        <f t="shared" si="682"/>
        <v>0.017</v>
      </c>
      <c r="V154" s="30"/>
      <c r="W154" s="45">
        <f t="shared" si="568"/>
        <v>0.02338108883</v>
      </c>
      <c r="Y154" s="45">
        <f t="shared" ref="Y154:AJ154" si="683">Y70/Y$4</f>
        <v>0.034</v>
      </c>
      <c r="Z154" s="45">
        <f t="shared" si="683"/>
        <v>0.02266666667</v>
      </c>
      <c r="AA154" s="45">
        <f t="shared" si="683"/>
        <v>0.0272</v>
      </c>
      <c r="AB154" s="45">
        <f t="shared" si="683"/>
        <v>0.03090909091</v>
      </c>
      <c r="AC154" s="45">
        <f t="shared" si="683"/>
        <v>0.01942857143</v>
      </c>
      <c r="AD154" s="45">
        <f t="shared" si="683"/>
        <v>0.02266666667</v>
      </c>
      <c r="AE154" s="45">
        <f t="shared" si="683"/>
        <v>0.0272</v>
      </c>
      <c r="AF154" s="45">
        <f t="shared" si="683"/>
        <v>0.03090909091</v>
      </c>
      <c r="AG154" s="45">
        <f t="shared" si="683"/>
        <v>0.034</v>
      </c>
      <c r="AH154" s="45">
        <f t="shared" si="683"/>
        <v>0.02266666667</v>
      </c>
      <c r="AI154" s="45">
        <f t="shared" si="683"/>
        <v>0.017</v>
      </c>
      <c r="AJ154" s="45">
        <f t="shared" si="683"/>
        <v>0.0136</v>
      </c>
      <c r="AK154" s="30"/>
      <c r="AL154" s="45">
        <f t="shared" ref="AL154:AO154" si="684">AL70/AL$4</f>
        <v>0.0272</v>
      </c>
      <c r="AM154" s="45">
        <f t="shared" si="684"/>
        <v>0.02344827586</v>
      </c>
      <c r="AN154" s="45">
        <f t="shared" si="684"/>
        <v>0.03044776119</v>
      </c>
      <c r="AO154" s="45">
        <f t="shared" si="684"/>
        <v>0.017</v>
      </c>
      <c r="AP154" s="30"/>
      <c r="AQ154" s="45">
        <f t="shared" si="571"/>
        <v>0.02338108883</v>
      </c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30"/>
      <c r="BF154" s="45"/>
      <c r="BG154" s="45"/>
      <c r="BH154" s="45"/>
      <c r="BI154" s="45"/>
      <c r="BJ154" s="30"/>
      <c r="BK154" s="45"/>
      <c r="BM154" s="3"/>
    </row>
    <row r="155" hidden="1" outlineLevel="1">
      <c r="A155" s="31"/>
      <c r="B155" s="31"/>
      <c r="C155" s="52" t="str">
        <f t="shared" si="685"/>
        <v>  Performance Marketing</v>
      </c>
      <c r="D155" s="81"/>
      <c r="E155" s="48">
        <f t="shared" ref="E155:P155" si="686">E71/E$4</f>
        <v>0.01</v>
      </c>
      <c r="F155" s="48">
        <f t="shared" si="686"/>
        <v>0.006666666667</v>
      </c>
      <c r="G155" s="48">
        <f t="shared" si="686"/>
        <v>0.008</v>
      </c>
      <c r="H155" s="48">
        <f t="shared" si="686"/>
        <v>0.009090909091</v>
      </c>
      <c r="I155" s="48">
        <f t="shared" si="686"/>
        <v>0.005714285714</v>
      </c>
      <c r="J155" s="48">
        <f t="shared" si="686"/>
        <v>0.006666666667</v>
      </c>
      <c r="K155" s="48">
        <f t="shared" si="686"/>
        <v>0.008</v>
      </c>
      <c r="L155" s="48">
        <f t="shared" si="686"/>
        <v>0.009090909091</v>
      </c>
      <c r="M155" s="48">
        <f t="shared" si="686"/>
        <v>0.01</v>
      </c>
      <c r="N155" s="48">
        <f t="shared" si="686"/>
        <v>0.006666666667</v>
      </c>
      <c r="O155" s="48">
        <f t="shared" si="686"/>
        <v>0.005</v>
      </c>
      <c r="P155" s="48">
        <f t="shared" si="686"/>
        <v>0.004</v>
      </c>
      <c r="Q155" s="30"/>
      <c r="R155" s="55">
        <f t="shared" ref="R155:U155" si="687">R71/R$4</f>
        <v>0.008</v>
      </c>
      <c r="S155" s="55">
        <f t="shared" si="687"/>
        <v>0.006896551724</v>
      </c>
      <c r="T155" s="55">
        <f t="shared" si="687"/>
        <v>0.008955223881</v>
      </c>
      <c r="U155" s="55">
        <f t="shared" si="687"/>
        <v>0.005</v>
      </c>
      <c r="V155" s="30"/>
      <c r="W155" s="55">
        <f t="shared" si="568"/>
        <v>0.006876790831</v>
      </c>
      <c r="Y155" s="48">
        <f t="shared" ref="Y155:AJ155" si="688">Y71/Y$4</f>
        <v>0.01</v>
      </c>
      <c r="Z155" s="48">
        <f t="shared" si="688"/>
        <v>0.006666666667</v>
      </c>
      <c r="AA155" s="48">
        <f t="shared" si="688"/>
        <v>0.008</v>
      </c>
      <c r="AB155" s="48">
        <f t="shared" si="688"/>
        <v>0.009090909091</v>
      </c>
      <c r="AC155" s="48">
        <f t="shared" si="688"/>
        <v>0.005714285714</v>
      </c>
      <c r="AD155" s="48">
        <f t="shared" si="688"/>
        <v>0.006666666667</v>
      </c>
      <c r="AE155" s="48">
        <f t="shared" si="688"/>
        <v>0.008</v>
      </c>
      <c r="AF155" s="48">
        <f t="shared" si="688"/>
        <v>0.009090909091</v>
      </c>
      <c r="AG155" s="48">
        <f t="shared" si="688"/>
        <v>0.01</v>
      </c>
      <c r="AH155" s="48">
        <f t="shared" si="688"/>
        <v>0.006666666667</v>
      </c>
      <c r="AI155" s="48">
        <f t="shared" si="688"/>
        <v>0.005</v>
      </c>
      <c r="AJ155" s="48">
        <f t="shared" si="688"/>
        <v>0.004</v>
      </c>
      <c r="AK155" s="30"/>
      <c r="AL155" s="55">
        <f t="shared" ref="AL155:AO155" si="689">AL71/AL$4</f>
        <v>0.008</v>
      </c>
      <c r="AM155" s="55">
        <f t="shared" si="689"/>
        <v>0.006896551724</v>
      </c>
      <c r="AN155" s="55">
        <f t="shared" si="689"/>
        <v>0.008955223881</v>
      </c>
      <c r="AO155" s="55">
        <f t="shared" si="689"/>
        <v>0.005</v>
      </c>
      <c r="AP155" s="30"/>
      <c r="AQ155" s="55">
        <f t="shared" si="571"/>
        <v>0.006876790831</v>
      </c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30"/>
      <c r="BF155" s="55"/>
      <c r="BG155" s="55"/>
      <c r="BH155" s="55"/>
      <c r="BI155" s="55"/>
      <c r="BJ155" s="30"/>
      <c r="BK155" s="55"/>
      <c r="BM155" s="3"/>
    </row>
    <row r="156" hidden="1" outlineLevel="1">
      <c r="A156" s="31"/>
      <c r="B156" s="31"/>
      <c r="C156" s="52" t="str">
        <f t="shared" si="685"/>
        <v>  Affiliate Commissions</v>
      </c>
      <c r="D156" s="81"/>
      <c r="E156" s="48">
        <f t="shared" ref="E156:P156" si="690">E72/E$4</f>
        <v>0.002</v>
      </c>
      <c r="F156" s="48">
        <f t="shared" si="690"/>
        <v>0.001333333333</v>
      </c>
      <c r="G156" s="48">
        <f t="shared" si="690"/>
        <v>0.0016</v>
      </c>
      <c r="H156" s="48">
        <f t="shared" si="690"/>
        <v>0.001818181818</v>
      </c>
      <c r="I156" s="48">
        <f t="shared" si="690"/>
        <v>0.001142857143</v>
      </c>
      <c r="J156" s="48">
        <f t="shared" si="690"/>
        <v>0.001333333333</v>
      </c>
      <c r="K156" s="48">
        <f t="shared" si="690"/>
        <v>0.0016</v>
      </c>
      <c r="L156" s="48">
        <f t="shared" si="690"/>
        <v>0.001818181818</v>
      </c>
      <c r="M156" s="48">
        <f t="shared" si="690"/>
        <v>0.002</v>
      </c>
      <c r="N156" s="48">
        <f t="shared" si="690"/>
        <v>0.001333333333</v>
      </c>
      <c r="O156" s="48">
        <f t="shared" si="690"/>
        <v>0.001</v>
      </c>
      <c r="P156" s="48">
        <f t="shared" si="690"/>
        <v>0.0008</v>
      </c>
      <c r="Q156" s="30"/>
      <c r="R156" s="55">
        <f t="shared" ref="R156:U156" si="691">R72/R$4</f>
        <v>0.0016</v>
      </c>
      <c r="S156" s="55">
        <f t="shared" si="691"/>
        <v>0.001379310345</v>
      </c>
      <c r="T156" s="55">
        <f t="shared" si="691"/>
        <v>0.001791044776</v>
      </c>
      <c r="U156" s="55">
        <f t="shared" si="691"/>
        <v>0.001</v>
      </c>
      <c r="V156" s="30"/>
      <c r="W156" s="55">
        <f t="shared" si="568"/>
        <v>0.001375358166</v>
      </c>
      <c r="Y156" s="48">
        <f t="shared" ref="Y156:AJ156" si="692">Y72/Y$4</f>
        <v>0.002</v>
      </c>
      <c r="Z156" s="48">
        <f t="shared" si="692"/>
        <v>0.001333333333</v>
      </c>
      <c r="AA156" s="48">
        <f t="shared" si="692"/>
        <v>0.0016</v>
      </c>
      <c r="AB156" s="48">
        <f t="shared" si="692"/>
        <v>0.001818181818</v>
      </c>
      <c r="AC156" s="48">
        <f t="shared" si="692"/>
        <v>0.001142857143</v>
      </c>
      <c r="AD156" s="48">
        <f t="shared" si="692"/>
        <v>0.001333333333</v>
      </c>
      <c r="AE156" s="48">
        <f t="shared" si="692"/>
        <v>0.0016</v>
      </c>
      <c r="AF156" s="48">
        <f t="shared" si="692"/>
        <v>0.001818181818</v>
      </c>
      <c r="AG156" s="48">
        <f t="shared" si="692"/>
        <v>0.002</v>
      </c>
      <c r="AH156" s="48">
        <f t="shared" si="692"/>
        <v>0.001333333333</v>
      </c>
      <c r="AI156" s="48">
        <f t="shared" si="692"/>
        <v>0.001</v>
      </c>
      <c r="AJ156" s="48">
        <f t="shared" si="692"/>
        <v>0.0008</v>
      </c>
      <c r="AK156" s="30"/>
      <c r="AL156" s="55">
        <f t="shared" ref="AL156:AO156" si="693">AL72/AL$4</f>
        <v>0.0016</v>
      </c>
      <c r="AM156" s="55">
        <f t="shared" si="693"/>
        <v>0.001379310345</v>
      </c>
      <c r="AN156" s="55">
        <f t="shared" si="693"/>
        <v>0.001791044776</v>
      </c>
      <c r="AO156" s="55">
        <f t="shared" si="693"/>
        <v>0.001</v>
      </c>
      <c r="AP156" s="30"/>
      <c r="AQ156" s="55">
        <f t="shared" si="571"/>
        <v>0.001375358166</v>
      </c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30"/>
      <c r="BF156" s="55"/>
      <c r="BG156" s="55"/>
      <c r="BH156" s="55"/>
      <c r="BI156" s="55"/>
      <c r="BJ156" s="30"/>
      <c r="BK156" s="55"/>
      <c r="BM156" s="3"/>
    </row>
    <row r="157" hidden="1" outlineLevel="1">
      <c r="A157" s="31"/>
      <c r="B157" s="31"/>
      <c r="C157" s="52" t="str">
        <f t="shared" si="685"/>
        <v>  Editorial</v>
      </c>
      <c r="D157" s="81"/>
      <c r="E157" s="48">
        <f t="shared" ref="E157:P157" si="694">E73/E$4</f>
        <v>0.004</v>
      </c>
      <c r="F157" s="48">
        <f t="shared" si="694"/>
        <v>0.002666666667</v>
      </c>
      <c r="G157" s="48">
        <f t="shared" si="694"/>
        <v>0.0032</v>
      </c>
      <c r="H157" s="48">
        <f t="shared" si="694"/>
        <v>0.003636363636</v>
      </c>
      <c r="I157" s="48">
        <f t="shared" si="694"/>
        <v>0.002285714286</v>
      </c>
      <c r="J157" s="48">
        <f t="shared" si="694"/>
        <v>0.002666666667</v>
      </c>
      <c r="K157" s="48">
        <f t="shared" si="694"/>
        <v>0.0032</v>
      </c>
      <c r="L157" s="48">
        <f t="shared" si="694"/>
        <v>0.003636363636</v>
      </c>
      <c r="M157" s="48">
        <f t="shared" si="694"/>
        <v>0.004</v>
      </c>
      <c r="N157" s="48">
        <f t="shared" si="694"/>
        <v>0.002666666667</v>
      </c>
      <c r="O157" s="48">
        <f t="shared" si="694"/>
        <v>0.002</v>
      </c>
      <c r="P157" s="48">
        <f t="shared" si="694"/>
        <v>0.0016</v>
      </c>
      <c r="Q157" s="30"/>
      <c r="R157" s="55">
        <f t="shared" ref="R157:U157" si="695">R73/R$4</f>
        <v>0.0032</v>
      </c>
      <c r="S157" s="55">
        <f t="shared" si="695"/>
        <v>0.00275862069</v>
      </c>
      <c r="T157" s="55">
        <f t="shared" si="695"/>
        <v>0.003582089552</v>
      </c>
      <c r="U157" s="55">
        <f t="shared" si="695"/>
        <v>0.002</v>
      </c>
      <c r="V157" s="30"/>
      <c r="W157" s="55">
        <f t="shared" si="568"/>
        <v>0.002750716332</v>
      </c>
      <c r="Y157" s="48">
        <f t="shared" ref="Y157:AJ157" si="696">Y73/Y$4</f>
        <v>0.004</v>
      </c>
      <c r="Z157" s="48">
        <f t="shared" si="696"/>
        <v>0.002666666667</v>
      </c>
      <c r="AA157" s="48">
        <f t="shared" si="696"/>
        <v>0.0032</v>
      </c>
      <c r="AB157" s="48">
        <f t="shared" si="696"/>
        <v>0.003636363636</v>
      </c>
      <c r="AC157" s="48">
        <f t="shared" si="696"/>
        <v>0.002285714286</v>
      </c>
      <c r="AD157" s="48">
        <f t="shared" si="696"/>
        <v>0.002666666667</v>
      </c>
      <c r="AE157" s="48">
        <f t="shared" si="696"/>
        <v>0.0032</v>
      </c>
      <c r="AF157" s="48">
        <f t="shared" si="696"/>
        <v>0.003636363636</v>
      </c>
      <c r="AG157" s="48">
        <f t="shared" si="696"/>
        <v>0.004</v>
      </c>
      <c r="AH157" s="48">
        <f t="shared" si="696"/>
        <v>0.002666666667</v>
      </c>
      <c r="AI157" s="48">
        <f t="shared" si="696"/>
        <v>0.002</v>
      </c>
      <c r="AJ157" s="48">
        <f t="shared" si="696"/>
        <v>0.0016</v>
      </c>
      <c r="AK157" s="30"/>
      <c r="AL157" s="55">
        <f t="shared" ref="AL157:AO157" si="697">AL73/AL$4</f>
        <v>0.0032</v>
      </c>
      <c r="AM157" s="55">
        <f t="shared" si="697"/>
        <v>0.00275862069</v>
      </c>
      <c r="AN157" s="55">
        <f t="shared" si="697"/>
        <v>0.003582089552</v>
      </c>
      <c r="AO157" s="55">
        <f t="shared" si="697"/>
        <v>0.002</v>
      </c>
      <c r="AP157" s="30"/>
      <c r="AQ157" s="55">
        <f t="shared" si="571"/>
        <v>0.002750716332</v>
      </c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30"/>
      <c r="BF157" s="55"/>
      <c r="BG157" s="55"/>
      <c r="BH157" s="55"/>
      <c r="BI157" s="55"/>
      <c r="BJ157" s="30"/>
      <c r="BK157" s="55"/>
      <c r="BM157" s="3"/>
    </row>
    <row r="158" hidden="1" outlineLevel="1">
      <c r="A158" s="31"/>
      <c r="B158" s="31"/>
      <c r="C158" s="52" t="str">
        <f t="shared" si="685"/>
        <v>  Media Agency Fees</v>
      </c>
      <c r="D158" s="81"/>
      <c r="E158" s="48">
        <f t="shared" ref="E158:P158" si="698">E74/E$4</f>
        <v>0.002</v>
      </c>
      <c r="F158" s="48">
        <f t="shared" si="698"/>
        <v>0.001333333333</v>
      </c>
      <c r="G158" s="48">
        <f t="shared" si="698"/>
        <v>0.0016</v>
      </c>
      <c r="H158" s="48">
        <f t="shared" si="698"/>
        <v>0.001818181818</v>
      </c>
      <c r="I158" s="48">
        <f t="shared" si="698"/>
        <v>0.001142857143</v>
      </c>
      <c r="J158" s="48">
        <f t="shared" si="698"/>
        <v>0.001333333333</v>
      </c>
      <c r="K158" s="48">
        <f t="shared" si="698"/>
        <v>0.0016</v>
      </c>
      <c r="L158" s="48">
        <f t="shared" si="698"/>
        <v>0.001818181818</v>
      </c>
      <c r="M158" s="48">
        <f t="shared" si="698"/>
        <v>0.002</v>
      </c>
      <c r="N158" s="48">
        <f t="shared" si="698"/>
        <v>0.001333333333</v>
      </c>
      <c r="O158" s="48">
        <f t="shared" si="698"/>
        <v>0.001</v>
      </c>
      <c r="P158" s="48">
        <f t="shared" si="698"/>
        <v>0.0008</v>
      </c>
      <c r="Q158" s="30"/>
      <c r="R158" s="55">
        <f t="shared" ref="R158:U158" si="699">R74/R$4</f>
        <v>0.0016</v>
      </c>
      <c r="S158" s="55">
        <f t="shared" si="699"/>
        <v>0.001379310345</v>
      </c>
      <c r="T158" s="55">
        <f t="shared" si="699"/>
        <v>0.001791044776</v>
      </c>
      <c r="U158" s="55">
        <f t="shared" si="699"/>
        <v>0.001</v>
      </c>
      <c r="V158" s="30"/>
      <c r="W158" s="55">
        <f t="shared" si="568"/>
        <v>0.001375358166</v>
      </c>
      <c r="Y158" s="48">
        <f t="shared" ref="Y158:AJ158" si="700">Y74/Y$4</f>
        <v>0.002</v>
      </c>
      <c r="Z158" s="48">
        <f t="shared" si="700"/>
        <v>0.001333333333</v>
      </c>
      <c r="AA158" s="48">
        <f t="shared" si="700"/>
        <v>0.0016</v>
      </c>
      <c r="AB158" s="48">
        <f t="shared" si="700"/>
        <v>0.001818181818</v>
      </c>
      <c r="AC158" s="48">
        <f t="shared" si="700"/>
        <v>0.001142857143</v>
      </c>
      <c r="AD158" s="48">
        <f t="shared" si="700"/>
        <v>0.001333333333</v>
      </c>
      <c r="AE158" s="48">
        <f t="shared" si="700"/>
        <v>0.0016</v>
      </c>
      <c r="AF158" s="48">
        <f t="shared" si="700"/>
        <v>0.001818181818</v>
      </c>
      <c r="AG158" s="48">
        <f t="shared" si="700"/>
        <v>0.002</v>
      </c>
      <c r="AH158" s="48">
        <f t="shared" si="700"/>
        <v>0.001333333333</v>
      </c>
      <c r="AI158" s="48">
        <f t="shared" si="700"/>
        <v>0.001</v>
      </c>
      <c r="AJ158" s="48">
        <f t="shared" si="700"/>
        <v>0.0008</v>
      </c>
      <c r="AK158" s="30"/>
      <c r="AL158" s="55">
        <f t="shared" ref="AL158:AO158" si="701">AL74/AL$4</f>
        <v>0.0016</v>
      </c>
      <c r="AM158" s="55">
        <f t="shared" si="701"/>
        <v>0.001379310345</v>
      </c>
      <c r="AN158" s="55">
        <f t="shared" si="701"/>
        <v>0.001791044776</v>
      </c>
      <c r="AO158" s="55">
        <f t="shared" si="701"/>
        <v>0.001</v>
      </c>
      <c r="AP158" s="30"/>
      <c r="AQ158" s="55">
        <f t="shared" si="571"/>
        <v>0.001375358166</v>
      </c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30"/>
      <c r="BF158" s="55"/>
      <c r="BG158" s="55"/>
      <c r="BH158" s="55"/>
      <c r="BI158" s="55"/>
      <c r="BJ158" s="30"/>
      <c r="BK158" s="55"/>
      <c r="BM158" s="3"/>
    </row>
    <row r="159" hidden="1" outlineLevel="1">
      <c r="A159" s="31"/>
      <c r="B159" s="31"/>
      <c r="C159" s="52" t="str">
        <f t="shared" si="685"/>
        <v>  Brand Marketing</v>
      </c>
      <c r="D159" s="81"/>
      <c r="E159" s="48">
        <f t="shared" ref="E159:P159" si="702">E75/E$4</f>
        <v>0.006</v>
      </c>
      <c r="F159" s="48">
        <f t="shared" si="702"/>
        <v>0.004</v>
      </c>
      <c r="G159" s="48">
        <f t="shared" si="702"/>
        <v>0.0048</v>
      </c>
      <c r="H159" s="48">
        <f t="shared" si="702"/>
        <v>0.005454545455</v>
      </c>
      <c r="I159" s="48">
        <f t="shared" si="702"/>
        <v>0.003428571429</v>
      </c>
      <c r="J159" s="48">
        <f t="shared" si="702"/>
        <v>0.004</v>
      </c>
      <c r="K159" s="48">
        <f t="shared" si="702"/>
        <v>0.0048</v>
      </c>
      <c r="L159" s="48">
        <f t="shared" si="702"/>
        <v>0.005454545455</v>
      </c>
      <c r="M159" s="48">
        <f t="shared" si="702"/>
        <v>0.006</v>
      </c>
      <c r="N159" s="48">
        <f t="shared" si="702"/>
        <v>0.004</v>
      </c>
      <c r="O159" s="48">
        <f t="shared" si="702"/>
        <v>0.003</v>
      </c>
      <c r="P159" s="48">
        <f t="shared" si="702"/>
        <v>0.0024</v>
      </c>
      <c r="Q159" s="30"/>
      <c r="R159" s="55">
        <f t="shared" ref="R159:U159" si="703">R75/R$4</f>
        <v>0.0048</v>
      </c>
      <c r="S159" s="55">
        <f t="shared" si="703"/>
        <v>0.004137931034</v>
      </c>
      <c r="T159" s="55">
        <f t="shared" si="703"/>
        <v>0.005373134328</v>
      </c>
      <c r="U159" s="55">
        <f t="shared" si="703"/>
        <v>0.003</v>
      </c>
      <c r="V159" s="30"/>
      <c r="W159" s="55">
        <f t="shared" si="568"/>
        <v>0.004126074499</v>
      </c>
      <c r="Y159" s="48">
        <f t="shared" ref="Y159:AJ159" si="704">Y75/Y$4</f>
        <v>0.006</v>
      </c>
      <c r="Z159" s="48">
        <f t="shared" si="704"/>
        <v>0.004</v>
      </c>
      <c r="AA159" s="48">
        <f t="shared" si="704"/>
        <v>0.0048</v>
      </c>
      <c r="AB159" s="48">
        <f t="shared" si="704"/>
        <v>0.005454545455</v>
      </c>
      <c r="AC159" s="48">
        <f t="shared" si="704"/>
        <v>0.003428571429</v>
      </c>
      <c r="AD159" s="48">
        <f t="shared" si="704"/>
        <v>0.004</v>
      </c>
      <c r="AE159" s="48">
        <f t="shared" si="704"/>
        <v>0.0048</v>
      </c>
      <c r="AF159" s="48">
        <f t="shared" si="704"/>
        <v>0.005454545455</v>
      </c>
      <c r="AG159" s="48">
        <f t="shared" si="704"/>
        <v>0.006</v>
      </c>
      <c r="AH159" s="48">
        <f t="shared" si="704"/>
        <v>0.004</v>
      </c>
      <c r="AI159" s="48">
        <f t="shared" si="704"/>
        <v>0.003</v>
      </c>
      <c r="AJ159" s="48">
        <f t="shared" si="704"/>
        <v>0.0024</v>
      </c>
      <c r="AK159" s="30"/>
      <c r="AL159" s="55">
        <f t="shared" ref="AL159:AO159" si="705">AL75/AL$4</f>
        <v>0.0048</v>
      </c>
      <c r="AM159" s="55">
        <f t="shared" si="705"/>
        <v>0.004137931034</v>
      </c>
      <c r="AN159" s="55">
        <f t="shared" si="705"/>
        <v>0.005373134328</v>
      </c>
      <c r="AO159" s="55">
        <f t="shared" si="705"/>
        <v>0.003</v>
      </c>
      <c r="AP159" s="30"/>
      <c r="AQ159" s="55">
        <f t="shared" si="571"/>
        <v>0.004126074499</v>
      </c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30"/>
      <c r="BF159" s="55"/>
      <c r="BG159" s="55"/>
      <c r="BH159" s="55"/>
      <c r="BI159" s="55"/>
      <c r="BJ159" s="30"/>
      <c r="BK159" s="55"/>
      <c r="BM159" s="3"/>
    </row>
    <row r="160" hidden="1" outlineLevel="1">
      <c r="A160" s="31"/>
      <c r="B160" s="31"/>
      <c r="C160" s="52" t="str">
        <f t="shared" si="685"/>
        <v>  Photography</v>
      </c>
      <c r="D160" s="81"/>
      <c r="E160" s="48">
        <f t="shared" ref="E160:P160" si="706">E76/E$4</f>
        <v>0.008</v>
      </c>
      <c r="F160" s="48">
        <f t="shared" si="706"/>
        <v>0.005333333333</v>
      </c>
      <c r="G160" s="48">
        <f t="shared" si="706"/>
        <v>0.0064</v>
      </c>
      <c r="H160" s="48">
        <f t="shared" si="706"/>
        <v>0.007272727273</v>
      </c>
      <c r="I160" s="48">
        <f t="shared" si="706"/>
        <v>0.004571428571</v>
      </c>
      <c r="J160" s="48">
        <f t="shared" si="706"/>
        <v>0.005333333333</v>
      </c>
      <c r="K160" s="48">
        <f t="shared" si="706"/>
        <v>0.0064</v>
      </c>
      <c r="L160" s="48">
        <f t="shared" si="706"/>
        <v>0.007272727273</v>
      </c>
      <c r="M160" s="48">
        <f t="shared" si="706"/>
        <v>0.008</v>
      </c>
      <c r="N160" s="48">
        <f t="shared" si="706"/>
        <v>0.005333333333</v>
      </c>
      <c r="O160" s="48">
        <f t="shared" si="706"/>
        <v>0.004</v>
      </c>
      <c r="P160" s="48">
        <f t="shared" si="706"/>
        <v>0.0032</v>
      </c>
      <c r="Q160" s="30"/>
      <c r="R160" s="55">
        <f t="shared" ref="R160:U160" si="707">R76/R$4</f>
        <v>0.0064</v>
      </c>
      <c r="S160" s="55">
        <f t="shared" si="707"/>
        <v>0.005517241379</v>
      </c>
      <c r="T160" s="55">
        <f t="shared" si="707"/>
        <v>0.007164179104</v>
      </c>
      <c r="U160" s="55">
        <f t="shared" si="707"/>
        <v>0.004</v>
      </c>
      <c r="V160" s="30"/>
      <c r="W160" s="55">
        <f t="shared" si="568"/>
        <v>0.005501432665</v>
      </c>
      <c r="Y160" s="48">
        <f t="shared" ref="Y160:AJ160" si="708">Y76/Y$4</f>
        <v>0.008</v>
      </c>
      <c r="Z160" s="48">
        <f t="shared" si="708"/>
        <v>0.005333333333</v>
      </c>
      <c r="AA160" s="48">
        <f t="shared" si="708"/>
        <v>0.0064</v>
      </c>
      <c r="AB160" s="48">
        <f t="shared" si="708"/>
        <v>0.007272727273</v>
      </c>
      <c r="AC160" s="48">
        <f t="shared" si="708"/>
        <v>0.004571428571</v>
      </c>
      <c r="AD160" s="48">
        <f t="shared" si="708"/>
        <v>0.005333333333</v>
      </c>
      <c r="AE160" s="48">
        <f t="shared" si="708"/>
        <v>0.0064</v>
      </c>
      <c r="AF160" s="48">
        <f t="shared" si="708"/>
        <v>0.007272727273</v>
      </c>
      <c r="AG160" s="48">
        <f t="shared" si="708"/>
        <v>0.008</v>
      </c>
      <c r="AH160" s="48">
        <f t="shared" si="708"/>
        <v>0.005333333333</v>
      </c>
      <c r="AI160" s="48">
        <f t="shared" si="708"/>
        <v>0.004</v>
      </c>
      <c r="AJ160" s="48">
        <f t="shared" si="708"/>
        <v>0.0032</v>
      </c>
      <c r="AK160" s="30"/>
      <c r="AL160" s="55">
        <f t="shared" ref="AL160:AO160" si="709">AL76/AL$4</f>
        <v>0.0064</v>
      </c>
      <c r="AM160" s="55">
        <f t="shared" si="709"/>
        <v>0.005517241379</v>
      </c>
      <c r="AN160" s="55">
        <f t="shared" si="709"/>
        <v>0.007164179104</v>
      </c>
      <c r="AO160" s="55">
        <f t="shared" si="709"/>
        <v>0.004</v>
      </c>
      <c r="AP160" s="30"/>
      <c r="AQ160" s="55">
        <f t="shared" si="571"/>
        <v>0.005501432665</v>
      </c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30"/>
      <c r="BF160" s="55"/>
      <c r="BG160" s="55"/>
      <c r="BH160" s="55"/>
      <c r="BI160" s="55"/>
      <c r="BJ160" s="30"/>
      <c r="BK160" s="55"/>
      <c r="BM160" s="3"/>
    </row>
    <row r="161" hidden="1" outlineLevel="1">
      <c r="A161" s="31"/>
      <c r="B161" s="31"/>
      <c r="C161" s="52" t="str">
        <f t="shared" si="685"/>
        <v>  PR Agency Fees</v>
      </c>
      <c r="D161" s="81"/>
      <c r="E161" s="48">
        <f t="shared" ref="E161:P161" si="710">E77/E$4</f>
        <v>0.002</v>
      </c>
      <c r="F161" s="48">
        <f t="shared" si="710"/>
        <v>0.001333333333</v>
      </c>
      <c r="G161" s="48">
        <f t="shared" si="710"/>
        <v>0.0016</v>
      </c>
      <c r="H161" s="48">
        <f t="shared" si="710"/>
        <v>0.001818181818</v>
      </c>
      <c r="I161" s="48">
        <f t="shared" si="710"/>
        <v>0.001142857143</v>
      </c>
      <c r="J161" s="48">
        <f t="shared" si="710"/>
        <v>0.001333333333</v>
      </c>
      <c r="K161" s="48">
        <f t="shared" si="710"/>
        <v>0.0016</v>
      </c>
      <c r="L161" s="48">
        <f t="shared" si="710"/>
        <v>0.001818181818</v>
      </c>
      <c r="M161" s="48">
        <f t="shared" si="710"/>
        <v>0.002</v>
      </c>
      <c r="N161" s="48">
        <f t="shared" si="710"/>
        <v>0.001333333333</v>
      </c>
      <c r="O161" s="48">
        <f t="shared" si="710"/>
        <v>0.001</v>
      </c>
      <c r="P161" s="48">
        <f t="shared" si="710"/>
        <v>0.0008</v>
      </c>
      <c r="Q161" s="30"/>
      <c r="R161" s="55">
        <f t="shared" ref="R161:U161" si="711">R77/R$4</f>
        <v>0.0016</v>
      </c>
      <c r="S161" s="55">
        <f t="shared" si="711"/>
        <v>0.001379310345</v>
      </c>
      <c r="T161" s="55">
        <f t="shared" si="711"/>
        <v>0.001791044776</v>
      </c>
      <c r="U161" s="55">
        <f t="shared" si="711"/>
        <v>0.001</v>
      </c>
      <c r="V161" s="30"/>
      <c r="W161" s="55">
        <f t="shared" si="568"/>
        <v>0.001375358166</v>
      </c>
      <c r="Y161" s="48">
        <f t="shared" ref="Y161:AJ161" si="712">Y77/Y$4</f>
        <v>0.002</v>
      </c>
      <c r="Z161" s="48">
        <f t="shared" si="712"/>
        <v>0.001333333333</v>
      </c>
      <c r="AA161" s="48">
        <f t="shared" si="712"/>
        <v>0.0016</v>
      </c>
      <c r="AB161" s="48">
        <f t="shared" si="712"/>
        <v>0.001818181818</v>
      </c>
      <c r="AC161" s="48">
        <f t="shared" si="712"/>
        <v>0.001142857143</v>
      </c>
      <c r="AD161" s="48">
        <f t="shared" si="712"/>
        <v>0.001333333333</v>
      </c>
      <c r="AE161" s="48">
        <f t="shared" si="712"/>
        <v>0.0016</v>
      </c>
      <c r="AF161" s="48">
        <f t="shared" si="712"/>
        <v>0.001818181818</v>
      </c>
      <c r="AG161" s="48">
        <f t="shared" si="712"/>
        <v>0.002</v>
      </c>
      <c r="AH161" s="48">
        <f t="shared" si="712"/>
        <v>0.001333333333</v>
      </c>
      <c r="AI161" s="48">
        <f t="shared" si="712"/>
        <v>0.001</v>
      </c>
      <c r="AJ161" s="48">
        <f t="shared" si="712"/>
        <v>0.0008</v>
      </c>
      <c r="AK161" s="30"/>
      <c r="AL161" s="55">
        <f t="shared" ref="AL161:AO161" si="713">AL77/AL$4</f>
        <v>0.0016</v>
      </c>
      <c r="AM161" s="55">
        <f t="shared" si="713"/>
        <v>0.001379310345</v>
      </c>
      <c r="AN161" s="55">
        <f t="shared" si="713"/>
        <v>0.001791044776</v>
      </c>
      <c r="AO161" s="55">
        <f t="shared" si="713"/>
        <v>0.001</v>
      </c>
      <c r="AP161" s="30"/>
      <c r="AQ161" s="55">
        <f t="shared" si="571"/>
        <v>0.001375358166</v>
      </c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30"/>
      <c r="BF161" s="55"/>
      <c r="BG161" s="55"/>
      <c r="BH161" s="55"/>
      <c r="BI161" s="55"/>
      <c r="BJ161" s="30"/>
      <c r="BK161" s="55"/>
      <c r="BM161" s="3"/>
    </row>
    <row r="162" hidden="1" outlineLevel="1">
      <c r="A162" s="31"/>
      <c r="B162" s="31"/>
      <c r="C162" s="52" t="str">
        <f t="shared" si="685"/>
        <v>Total Marketing Expenses % of Net Revenue</v>
      </c>
      <c r="D162" s="39"/>
      <c r="E162" s="40">
        <f t="shared" ref="E162:P162" si="714">E78/E$4</f>
        <v>0.00007906976744</v>
      </c>
      <c r="F162" s="40">
        <f t="shared" si="714"/>
        <v>0.00003514211886</v>
      </c>
      <c r="G162" s="40">
        <f t="shared" si="714"/>
        <v>0.00005060465116</v>
      </c>
      <c r="H162" s="40">
        <f t="shared" si="714"/>
        <v>0.00006534691524</v>
      </c>
      <c r="I162" s="40">
        <f t="shared" si="714"/>
        <v>0.00002581869957</v>
      </c>
      <c r="J162" s="40">
        <f t="shared" si="714"/>
        <v>0.00003514211886</v>
      </c>
      <c r="K162" s="40">
        <f t="shared" si="714"/>
        <v>0.00005060465116</v>
      </c>
      <c r="L162" s="40">
        <f t="shared" si="714"/>
        <v>0.00006534691524</v>
      </c>
      <c r="M162" s="40">
        <f t="shared" si="714"/>
        <v>0.00007906976744</v>
      </c>
      <c r="N162" s="40">
        <f t="shared" si="714"/>
        <v>0.00003514211886</v>
      </c>
      <c r="O162" s="40">
        <f t="shared" si="714"/>
        <v>0.00001976744186</v>
      </c>
      <c r="P162" s="40">
        <f t="shared" si="714"/>
        <v>0.00001265116279</v>
      </c>
      <c r="Q162" s="61"/>
      <c r="R162" s="40">
        <f t="shared" ref="R162:U162" si="715">R78/R$4</f>
        <v>0.00001686821705</v>
      </c>
      <c r="S162" s="40">
        <f t="shared" si="715"/>
        <v>0.00001253583313</v>
      </c>
      <c r="T162" s="40">
        <f t="shared" si="715"/>
        <v>0.00002113693939</v>
      </c>
      <c r="U162" s="40">
        <f t="shared" si="715"/>
        <v>0.000006589147287</v>
      </c>
      <c r="V162" s="61"/>
      <c r="W162" s="40">
        <f t="shared" si="568"/>
        <v>0.000003116024365</v>
      </c>
      <c r="X162" s="60"/>
      <c r="Y162" s="40">
        <f t="shared" ref="Y162:AJ162" si="716">Y78/Y$4</f>
        <v>0.00008785529716</v>
      </c>
      <c r="Z162" s="40">
        <f t="shared" si="716"/>
        <v>0.00003904679874</v>
      </c>
      <c r="AA162" s="40">
        <f t="shared" si="716"/>
        <v>0.00005622739018</v>
      </c>
      <c r="AB162" s="40">
        <f t="shared" si="716"/>
        <v>0.0000726076836</v>
      </c>
      <c r="AC162" s="40">
        <f t="shared" si="716"/>
        <v>0.00002868744397</v>
      </c>
      <c r="AD162" s="40">
        <f t="shared" si="716"/>
        <v>0.00003904679874</v>
      </c>
      <c r="AE162" s="40">
        <f t="shared" si="716"/>
        <v>0.00005622739018</v>
      </c>
      <c r="AF162" s="40">
        <f t="shared" si="716"/>
        <v>0.0000726076836</v>
      </c>
      <c r="AG162" s="40">
        <f t="shared" si="716"/>
        <v>0.00008785529716</v>
      </c>
      <c r="AH162" s="40">
        <f t="shared" si="716"/>
        <v>0.00003904679874</v>
      </c>
      <c r="AI162" s="40">
        <f t="shared" si="716"/>
        <v>0.00002196382429</v>
      </c>
      <c r="AJ162" s="40">
        <f t="shared" si="716"/>
        <v>0.00001405684755</v>
      </c>
      <c r="AK162" s="61"/>
      <c r="AL162" s="40">
        <f t="shared" ref="AL162:AO162" si="717">AL78/AL$4</f>
        <v>0.00001874246339</v>
      </c>
      <c r="AM162" s="40">
        <f t="shared" si="717"/>
        <v>0.00001392870347</v>
      </c>
      <c r="AN162" s="40">
        <f t="shared" si="717"/>
        <v>0.00002348548821</v>
      </c>
      <c r="AO162" s="40">
        <f t="shared" si="717"/>
        <v>0.000007321274763</v>
      </c>
      <c r="AP162" s="61"/>
      <c r="AQ162" s="40">
        <f t="shared" si="571"/>
        <v>0.000003462249295</v>
      </c>
      <c r="AR162" s="6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61"/>
      <c r="BF162" s="40"/>
      <c r="BG162" s="40"/>
      <c r="BH162" s="40"/>
      <c r="BI162" s="40"/>
      <c r="BJ162" s="61"/>
      <c r="BK162" s="40"/>
      <c r="BL162" s="60"/>
      <c r="BM162" s="3"/>
    </row>
    <row r="163" hidden="1" outlineLevel="1">
      <c r="C163" s="62"/>
      <c r="D163" s="84"/>
      <c r="E163" s="42">
        <f t="shared" ref="E163:P163" si="718">E79/E$4</f>
        <v>0</v>
      </c>
      <c r="F163" s="42">
        <f t="shared" si="718"/>
        <v>0</v>
      </c>
      <c r="G163" s="42">
        <f t="shared" si="718"/>
        <v>0</v>
      </c>
      <c r="H163" s="42">
        <f t="shared" si="718"/>
        <v>0</v>
      </c>
      <c r="I163" s="42">
        <f t="shared" si="718"/>
        <v>0</v>
      </c>
      <c r="J163" s="42">
        <f t="shared" si="718"/>
        <v>0</v>
      </c>
      <c r="K163" s="42">
        <f t="shared" si="718"/>
        <v>0</v>
      </c>
      <c r="L163" s="42">
        <f t="shared" si="718"/>
        <v>0</v>
      </c>
      <c r="M163" s="42">
        <f t="shared" si="718"/>
        <v>0</v>
      </c>
      <c r="N163" s="42">
        <f t="shared" si="718"/>
        <v>0</v>
      </c>
      <c r="O163" s="42">
        <f t="shared" si="718"/>
        <v>0</v>
      </c>
      <c r="P163" s="42">
        <f t="shared" si="718"/>
        <v>0</v>
      </c>
      <c r="Q163" s="30"/>
      <c r="R163" s="42">
        <f t="shared" ref="R163:U163" si="719">R79/R$4</f>
        <v>0</v>
      </c>
      <c r="S163" s="42">
        <f t="shared" si="719"/>
        <v>0</v>
      </c>
      <c r="T163" s="42">
        <f t="shared" si="719"/>
        <v>0</v>
      </c>
      <c r="U163" s="42">
        <f t="shared" si="719"/>
        <v>0</v>
      </c>
      <c r="V163" s="30"/>
      <c r="W163" s="42">
        <f t="shared" si="568"/>
        <v>0</v>
      </c>
      <c r="Y163" s="42">
        <f t="shared" ref="Y163:AJ163" si="720">Y79/Y$4</f>
        <v>0</v>
      </c>
      <c r="Z163" s="42">
        <f t="shared" si="720"/>
        <v>0</v>
      </c>
      <c r="AA163" s="42">
        <f t="shared" si="720"/>
        <v>0</v>
      </c>
      <c r="AB163" s="42">
        <f t="shared" si="720"/>
        <v>0</v>
      </c>
      <c r="AC163" s="42">
        <f t="shared" si="720"/>
        <v>0</v>
      </c>
      <c r="AD163" s="42">
        <f t="shared" si="720"/>
        <v>0</v>
      </c>
      <c r="AE163" s="42">
        <f t="shared" si="720"/>
        <v>0</v>
      </c>
      <c r="AF163" s="42">
        <f t="shared" si="720"/>
        <v>0</v>
      </c>
      <c r="AG163" s="42">
        <f t="shared" si="720"/>
        <v>0</v>
      </c>
      <c r="AH163" s="42">
        <f t="shared" si="720"/>
        <v>0</v>
      </c>
      <c r="AI163" s="42">
        <f t="shared" si="720"/>
        <v>0</v>
      </c>
      <c r="AJ163" s="42">
        <f t="shared" si="720"/>
        <v>0</v>
      </c>
      <c r="AK163" s="30"/>
      <c r="AL163" s="42">
        <f t="shared" ref="AL163:AO163" si="721">AL79/AL$4</f>
        <v>0</v>
      </c>
      <c r="AM163" s="42">
        <f t="shared" si="721"/>
        <v>0</v>
      </c>
      <c r="AN163" s="42">
        <f t="shared" si="721"/>
        <v>0</v>
      </c>
      <c r="AO163" s="42">
        <f t="shared" si="721"/>
        <v>0</v>
      </c>
      <c r="AP163" s="30"/>
      <c r="AQ163" s="42">
        <f t="shared" si="571"/>
        <v>0</v>
      </c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30"/>
      <c r="BF163" s="42"/>
      <c r="BG163" s="42"/>
      <c r="BH163" s="42"/>
      <c r="BI163" s="42"/>
      <c r="BJ163" s="30"/>
      <c r="BK163" s="42"/>
      <c r="BM163" s="3"/>
    </row>
    <row r="164">
      <c r="A164" s="19"/>
      <c r="B164" s="19"/>
      <c r="C164" s="66" t="str">
        <f t="shared" ref="C164:C165" si="726">C80</f>
        <v>Total Operating Expenses</v>
      </c>
      <c r="D164" s="83"/>
      <c r="E164" s="68">
        <f t="shared" ref="E164:P164" si="722">E80/E$4</f>
        <v>0.26</v>
      </c>
      <c r="F164" s="68">
        <f t="shared" si="722"/>
        <v>0.1733333333</v>
      </c>
      <c r="G164" s="68">
        <f t="shared" si="722"/>
        <v>0.208</v>
      </c>
      <c r="H164" s="68">
        <f t="shared" si="722"/>
        <v>0.2363636364</v>
      </c>
      <c r="I164" s="68">
        <f t="shared" si="722"/>
        <v>0.1485714286</v>
      </c>
      <c r="J164" s="68">
        <f t="shared" si="722"/>
        <v>0.1733333333</v>
      </c>
      <c r="K164" s="68">
        <f t="shared" si="722"/>
        <v>0.208</v>
      </c>
      <c r="L164" s="68">
        <f t="shared" si="722"/>
        <v>0.2363636364</v>
      </c>
      <c r="M164" s="68">
        <f t="shared" si="722"/>
        <v>0.26</v>
      </c>
      <c r="N164" s="68">
        <f t="shared" si="722"/>
        <v>0.1733333333</v>
      </c>
      <c r="O164" s="68">
        <f t="shared" si="722"/>
        <v>0.13</v>
      </c>
      <c r="P164" s="68">
        <f t="shared" si="722"/>
        <v>0.104</v>
      </c>
      <c r="Q164" s="24"/>
      <c r="R164" s="68">
        <f t="shared" ref="R164:U164" si="723">R80/R$4</f>
        <v>0.208</v>
      </c>
      <c r="S164" s="68">
        <f t="shared" si="723"/>
        <v>0.1793103448</v>
      </c>
      <c r="T164" s="68">
        <f t="shared" si="723"/>
        <v>0.2328358209</v>
      </c>
      <c r="U164" s="68">
        <f t="shared" si="723"/>
        <v>0.13</v>
      </c>
      <c r="V164" s="24"/>
      <c r="W164" s="68">
        <f t="shared" si="568"/>
        <v>0.1787965616</v>
      </c>
      <c r="X164" s="9"/>
      <c r="Y164" s="68">
        <f t="shared" ref="Y164:AJ164" si="724">Y80/Y$4</f>
        <v>0.26</v>
      </c>
      <c r="Z164" s="68">
        <f t="shared" si="724"/>
        <v>0.1733333333</v>
      </c>
      <c r="AA164" s="68">
        <f t="shared" si="724"/>
        <v>0.208</v>
      </c>
      <c r="AB164" s="68">
        <f t="shared" si="724"/>
        <v>0.2363636364</v>
      </c>
      <c r="AC164" s="68">
        <f t="shared" si="724"/>
        <v>0.1485714286</v>
      </c>
      <c r="AD164" s="68">
        <f t="shared" si="724"/>
        <v>0.1733333333</v>
      </c>
      <c r="AE164" s="68">
        <f t="shared" si="724"/>
        <v>0.208</v>
      </c>
      <c r="AF164" s="68">
        <f t="shared" si="724"/>
        <v>0.2363636364</v>
      </c>
      <c r="AG164" s="68">
        <f t="shared" si="724"/>
        <v>0.26</v>
      </c>
      <c r="AH164" s="68">
        <f t="shared" si="724"/>
        <v>0.1733333333</v>
      </c>
      <c r="AI164" s="68">
        <f t="shared" si="724"/>
        <v>0.13</v>
      </c>
      <c r="AJ164" s="68">
        <f t="shared" si="724"/>
        <v>0.104</v>
      </c>
      <c r="AK164" s="24"/>
      <c r="AL164" s="68">
        <f t="shared" ref="AL164:AO164" si="725">AL80/AL$4</f>
        <v>0.208</v>
      </c>
      <c r="AM164" s="68">
        <f t="shared" si="725"/>
        <v>0.1793103448</v>
      </c>
      <c r="AN164" s="68">
        <f t="shared" si="725"/>
        <v>0.2328358209</v>
      </c>
      <c r="AO164" s="68">
        <f t="shared" si="725"/>
        <v>0.13</v>
      </c>
      <c r="AP164" s="24"/>
      <c r="AQ164" s="68">
        <f t="shared" si="571"/>
        <v>0.1787965616</v>
      </c>
      <c r="AR164" s="9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24"/>
      <c r="BF164" s="68"/>
      <c r="BG164" s="68"/>
      <c r="BH164" s="68"/>
      <c r="BI164" s="68"/>
      <c r="BJ164" s="24"/>
      <c r="BK164" s="68"/>
      <c r="BL164" s="9"/>
      <c r="BM164" s="3"/>
    </row>
    <row r="165">
      <c r="A165" s="31"/>
      <c r="B165" s="31"/>
      <c r="C165" s="52" t="str">
        <f t="shared" si="726"/>
        <v>Total Operating Expenses % of Net Revenue</v>
      </c>
      <c r="D165" s="39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60"/>
      <c r="R165" s="40"/>
      <c r="S165" s="40"/>
      <c r="T165" s="40"/>
      <c r="U165" s="40"/>
      <c r="V165" s="60"/>
      <c r="W165" s="40"/>
      <c r="X165" s="6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60"/>
      <c r="AL165" s="40"/>
      <c r="AM165" s="40"/>
      <c r="AN165" s="40"/>
      <c r="AO165" s="40"/>
      <c r="AP165" s="60"/>
      <c r="AQ165" s="40"/>
      <c r="AR165" s="6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61"/>
      <c r="BF165" s="40"/>
      <c r="BG165" s="40"/>
      <c r="BH165" s="40"/>
      <c r="BI165" s="40"/>
      <c r="BJ165" s="61"/>
      <c r="BK165" s="40"/>
      <c r="BL165" s="60"/>
      <c r="BM165" s="3"/>
    </row>
    <row r="166">
      <c r="D166" s="41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R166" s="5"/>
      <c r="S166" s="5"/>
      <c r="T166" s="5"/>
      <c r="U166" s="5"/>
      <c r="W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L166" s="5"/>
      <c r="AM166" s="5"/>
      <c r="AN166" s="5"/>
      <c r="AO166" s="5"/>
      <c r="AQ166" s="5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30"/>
      <c r="BF166" s="42"/>
      <c r="BG166" s="42"/>
      <c r="BH166" s="42"/>
      <c r="BI166" s="42"/>
      <c r="BJ166" s="30"/>
      <c r="BK166" s="42"/>
      <c r="BM166" s="3"/>
    </row>
    <row r="167">
      <c r="A167" s="19"/>
      <c r="B167" s="19"/>
      <c r="C167" s="19" t="str">
        <f t="shared" ref="C167:C168" si="731">C83</f>
        <v>EBITDA</v>
      </c>
      <c r="D167" s="83"/>
      <c r="E167" s="70">
        <f t="shared" ref="E167:P167" si="727">E83/E$4</f>
        <v>0.0547</v>
      </c>
      <c r="F167" s="70">
        <f t="shared" si="727"/>
        <v>0.1413666667</v>
      </c>
      <c r="G167" s="70">
        <f t="shared" si="727"/>
        <v>0.1067</v>
      </c>
      <c r="H167" s="70">
        <f t="shared" si="727"/>
        <v>0.07833636364</v>
      </c>
      <c r="I167" s="70">
        <f t="shared" si="727"/>
        <v>0.1661285714</v>
      </c>
      <c r="J167" s="70">
        <f t="shared" si="727"/>
        <v>0.1413666667</v>
      </c>
      <c r="K167" s="70">
        <f t="shared" si="727"/>
        <v>0.1067</v>
      </c>
      <c r="L167" s="70">
        <f t="shared" si="727"/>
        <v>0.07833636364</v>
      </c>
      <c r="M167" s="70">
        <f t="shared" si="727"/>
        <v>0.0547</v>
      </c>
      <c r="N167" s="70">
        <f t="shared" si="727"/>
        <v>0.1413666667</v>
      </c>
      <c r="O167" s="70">
        <f t="shared" si="727"/>
        <v>0.1847</v>
      </c>
      <c r="P167" s="70">
        <f t="shared" si="727"/>
        <v>0.2107</v>
      </c>
      <c r="Q167" s="24"/>
      <c r="R167" s="70">
        <f t="shared" ref="R167:U167" si="728">R83/R$4</f>
        <v>0.1067</v>
      </c>
      <c r="S167" s="70">
        <f t="shared" si="728"/>
        <v>0.1353896552</v>
      </c>
      <c r="T167" s="70">
        <f t="shared" si="728"/>
        <v>0.0818641791</v>
      </c>
      <c r="U167" s="70">
        <f t="shared" si="728"/>
        <v>0.1847</v>
      </c>
      <c r="V167" s="24"/>
      <c r="W167" s="70">
        <f>W83/W$4</f>
        <v>0.1359034384</v>
      </c>
      <c r="X167" s="9"/>
      <c r="Y167" s="70">
        <f t="shared" ref="Y167:AJ167" si="729">Y83/Y$4</f>
        <v>0.0547</v>
      </c>
      <c r="Z167" s="70">
        <f t="shared" si="729"/>
        <v>0.1413666667</v>
      </c>
      <c r="AA167" s="70">
        <f t="shared" si="729"/>
        <v>0.1067</v>
      </c>
      <c r="AB167" s="70">
        <f t="shared" si="729"/>
        <v>0.07833636364</v>
      </c>
      <c r="AC167" s="70">
        <f t="shared" si="729"/>
        <v>0.1661285714</v>
      </c>
      <c r="AD167" s="70">
        <f t="shared" si="729"/>
        <v>0.1413666667</v>
      </c>
      <c r="AE167" s="70">
        <f t="shared" si="729"/>
        <v>0.1067</v>
      </c>
      <c r="AF167" s="70">
        <f t="shared" si="729"/>
        <v>0.07833636364</v>
      </c>
      <c r="AG167" s="70">
        <f t="shared" si="729"/>
        <v>0.0547</v>
      </c>
      <c r="AH167" s="70">
        <f t="shared" si="729"/>
        <v>0.1413666667</v>
      </c>
      <c r="AI167" s="70">
        <f t="shared" si="729"/>
        <v>0.1847</v>
      </c>
      <c r="AJ167" s="70">
        <f t="shared" si="729"/>
        <v>0.2107</v>
      </c>
      <c r="AK167" s="24"/>
      <c r="AL167" s="70">
        <f t="shared" ref="AL167:AO167" si="730">AL83/AL$4</f>
        <v>0.1067</v>
      </c>
      <c r="AM167" s="70">
        <f t="shared" si="730"/>
        <v>0.1353896552</v>
      </c>
      <c r="AN167" s="70">
        <f t="shared" si="730"/>
        <v>0.0818641791</v>
      </c>
      <c r="AO167" s="70">
        <f t="shared" si="730"/>
        <v>0.1847</v>
      </c>
      <c r="AP167" s="24"/>
      <c r="AQ167" s="70">
        <f>AQ83/AQ$4</f>
        <v>0.1359034384</v>
      </c>
      <c r="AR167" s="9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24"/>
      <c r="BF167" s="70"/>
      <c r="BG167" s="70"/>
      <c r="BH167" s="70"/>
      <c r="BI167" s="70"/>
      <c r="BJ167" s="24"/>
      <c r="BK167" s="70"/>
      <c r="BL167" s="9"/>
      <c r="BM167" s="3"/>
    </row>
    <row r="168">
      <c r="A168" s="31"/>
      <c r="B168" s="31"/>
      <c r="C168" s="31" t="str">
        <f t="shared" si="731"/>
        <v>EBITDA % of Net Revenue</v>
      </c>
      <c r="D168" s="39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R168" s="40"/>
      <c r="S168" s="40"/>
      <c r="T168" s="40"/>
      <c r="U168" s="40"/>
      <c r="W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L168" s="40"/>
      <c r="AM168" s="40"/>
      <c r="AN168" s="40"/>
      <c r="AO168" s="40"/>
      <c r="AQ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30"/>
      <c r="BF168" s="40"/>
      <c r="BG168" s="40"/>
      <c r="BH168" s="40"/>
      <c r="BI168" s="40"/>
      <c r="BJ168" s="30"/>
      <c r="BK168" s="40"/>
      <c r="BM168" s="3" t="s">
        <v>11</v>
      </c>
    </row>
    <row r="169">
      <c r="D169" s="41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BM169" s="3" t="s">
        <v>11</v>
      </c>
    </row>
    <row r="170">
      <c r="D170" s="41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BM170" s="3" t="s">
        <v>11</v>
      </c>
    </row>
    <row r="171">
      <c r="A171" s="3"/>
      <c r="B171" s="3"/>
      <c r="C171" s="3" t="s">
        <v>11</v>
      </c>
      <c r="D171" s="14"/>
      <c r="E171" s="3" t="s">
        <v>11</v>
      </c>
      <c r="F171" s="3" t="s">
        <v>11</v>
      </c>
      <c r="G171" s="3" t="s">
        <v>11</v>
      </c>
      <c r="H171" s="3" t="s">
        <v>11</v>
      </c>
      <c r="I171" s="3" t="s">
        <v>11</v>
      </c>
      <c r="J171" s="3" t="s">
        <v>11</v>
      </c>
      <c r="K171" s="3" t="s">
        <v>11</v>
      </c>
      <c r="L171" s="3" t="s">
        <v>11</v>
      </c>
      <c r="M171" s="3" t="s">
        <v>11</v>
      </c>
      <c r="N171" s="3" t="s">
        <v>11</v>
      </c>
      <c r="O171" s="3" t="s">
        <v>11</v>
      </c>
      <c r="P171" s="3" t="s">
        <v>11</v>
      </c>
      <c r="Q171" s="3" t="s">
        <v>11</v>
      </c>
      <c r="R171" s="3" t="s">
        <v>11</v>
      </c>
      <c r="S171" s="3" t="s">
        <v>11</v>
      </c>
      <c r="T171" s="3" t="s">
        <v>11</v>
      </c>
      <c r="U171" s="3" t="s">
        <v>11</v>
      </c>
      <c r="V171" s="3" t="s">
        <v>11</v>
      </c>
      <c r="W171" s="3" t="s">
        <v>11</v>
      </c>
      <c r="X171" s="3" t="s">
        <v>11</v>
      </c>
      <c r="Y171" s="3" t="s">
        <v>11</v>
      </c>
      <c r="Z171" s="3" t="s">
        <v>11</v>
      </c>
      <c r="AA171" s="3" t="s">
        <v>11</v>
      </c>
      <c r="AB171" s="3" t="s">
        <v>11</v>
      </c>
      <c r="AC171" s="3" t="s">
        <v>11</v>
      </c>
      <c r="AD171" s="3" t="s">
        <v>11</v>
      </c>
      <c r="AE171" s="3" t="s">
        <v>11</v>
      </c>
      <c r="AF171" s="3" t="s">
        <v>11</v>
      </c>
      <c r="AG171" s="3" t="s">
        <v>11</v>
      </c>
      <c r="AH171" s="3" t="s">
        <v>11</v>
      </c>
      <c r="AI171" s="3" t="s">
        <v>11</v>
      </c>
      <c r="AJ171" s="3" t="s">
        <v>11</v>
      </c>
      <c r="AK171" s="3" t="s">
        <v>11</v>
      </c>
      <c r="AL171" s="3" t="s">
        <v>11</v>
      </c>
      <c r="AM171" s="3" t="s">
        <v>11</v>
      </c>
      <c r="AN171" s="3" t="s">
        <v>11</v>
      </c>
      <c r="AO171" s="3" t="s">
        <v>11</v>
      </c>
      <c r="AP171" s="3" t="s">
        <v>11</v>
      </c>
      <c r="AQ171" s="3" t="s">
        <v>11</v>
      </c>
      <c r="AR171" s="3" t="s">
        <v>11</v>
      </c>
      <c r="AS171" s="3" t="s">
        <v>11</v>
      </c>
      <c r="AT171" s="3" t="s">
        <v>11</v>
      </c>
      <c r="AU171" s="3" t="s">
        <v>11</v>
      </c>
      <c r="AV171" s="3" t="s">
        <v>11</v>
      </c>
      <c r="AW171" s="3" t="s">
        <v>11</v>
      </c>
      <c r="AX171" s="3" t="s">
        <v>11</v>
      </c>
      <c r="AY171" s="3" t="s">
        <v>11</v>
      </c>
      <c r="AZ171" s="3" t="s">
        <v>11</v>
      </c>
      <c r="BA171" s="3" t="s">
        <v>11</v>
      </c>
      <c r="BB171" s="3" t="s">
        <v>11</v>
      </c>
      <c r="BC171" s="3" t="s">
        <v>11</v>
      </c>
      <c r="BD171" s="3" t="s">
        <v>11</v>
      </c>
      <c r="BE171" s="3" t="s">
        <v>11</v>
      </c>
      <c r="BF171" s="3" t="s">
        <v>11</v>
      </c>
      <c r="BG171" s="3" t="s">
        <v>11</v>
      </c>
      <c r="BH171" s="3" t="s">
        <v>11</v>
      </c>
      <c r="BI171" s="3" t="s">
        <v>11</v>
      </c>
      <c r="BJ171" s="3" t="s">
        <v>11</v>
      </c>
      <c r="BK171" s="3" t="s">
        <v>11</v>
      </c>
      <c r="BL171" s="3" t="s">
        <v>11</v>
      </c>
      <c r="BM171" s="3" t="s">
        <v>11</v>
      </c>
    </row>
    <row r="172">
      <c r="D172" s="41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</sheetData>
  <mergeCells count="3">
    <mergeCell ref="E1:W1"/>
    <mergeCell ref="Y1:AQ1"/>
    <mergeCell ref="AS1:BK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 outlineLevelCol="1" outlineLevelRow="1"/>
  <cols>
    <col customWidth="1" hidden="1" min="1" max="1" width="40.5"/>
    <col customWidth="1" min="2" max="2" width="1.38"/>
    <col customWidth="1" min="3" max="3" width="40.5"/>
    <col customWidth="1" min="4" max="4" width="1.38" outlineLevel="1"/>
    <col min="5" max="16" width="12.63" outlineLevel="1"/>
    <col customWidth="1" min="17" max="17" width="3.25"/>
    <col min="18" max="21" width="12.63" outlineLevel="1"/>
    <col customWidth="1" min="22" max="22" width="3.25" outlineLevel="1"/>
    <col min="25" max="36" width="12.63" outlineLevel="1"/>
    <col customWidth="1" min="37" max="37" width="3.25"/>
    <col min="38" max="41" width="12.63" outlineLevel="1"/>
    <col customWidth="1" min="42" max="42" width="3.25"/>
    <col customWidth="1" min="57" max="57" width="3.25"/>
    <col customWidth="1" min="62" max="62" width="3.25"/>
  </cols>
  <sheetData>
    <row r="1">
      <c r="A1" s="6"/>
      <c r="B1" s="6" t="s">
        <v>95</v>
      </c>
      <c r="C1" s="6"/>
      <c r="D1" s="7"/>
      <c r="E1" s="8" t="s">
        <v>4</v>
      </c>
      <c r="X1" s="9"/>
      <c r="Y1" s="10" t="s">
        <v>5</v>
      </c>
      <c r="AR1" s="9"/>
      <c r="AS1" s="11" t="s">
        <v>6</v>
      </c>
      <c r="BL1" s="9"/>
      <c r="BM1" s="12"/>
    </row>
    <row r="2">
      <c r="A2" s="13"/>
      <c r="B2" s="13"/>
      <c r="C2" s="13"/>
      <c r="D2" s="14"/>
      <c r="E2" s="3" t="s">
        <v>7</v>
      </c>
      <c r="F2" s="3" t="str">
        <f t="shared" ref="F2:G2" si="1">E2</f>
        <v>Q1</v>
      </c>
      <c r="G2" s="3" t="str">
        <f t="shared" si="1"/>
        <v>Q1</v>
      </c>
      <c r="H2" s="3" t="s">
        <v>8</v>
      </c>
      <c r="I2" s="3" t="str">
        <f t="shared" ref="I2:J2" si="2">H2</f>
        <v>Q2</v>
      </c>
      <c r="J2" s="3" t="str">
        <f t="shared" si="2"/>
        <v>Q2</v>
      </c>
      <c r="K2" s="3" t="s">
        <v>9</v>
      </c>
      <c r="L2" s="3" t="str">
        <f t="shared" ref="L2:M2" si="3">K2</f>
        <v>Q3</v>
      </c>
      <c r="M2" s="3" t="str">
        <f t="shared" si="3"/>
        <v>Q3</v>
      </c>
      <c r="N2" s="3" t="s">
        <v>10</v>
      </c>
      <c r="O2" s="3" t="str">
        <f t="shared" ref="O2:P2" si="4">N2</f>
        <v>Q4</v>
      </c>
      <c r="P2" s="3" t="str">
        <f t="shared" si="4"/>
        <v>Q4</v>
      </c>
      <c r="R2" s="15"/>
      <c r="S2" s="15"/>
      <c r="T2" s="15"/>
      <c r="U2" s="15"/>
      <c r="W2" s="15"/>
      <c r="Y2" s="3" t="s">
        <v>7</v>
      </c>
      <c r="Z2" s="3" t="str">
        <f t="shared" ref="Z2:AA2" si="5">Y2</f>
        <v>Q1</v>
      </c>
      <c r="AA2" s="3" t="str">
        <f t="shared" si="5"/>
        <v>Q1</v>
      </c>
      <c r="AB2" s="3" t="s">
        <v>8</v>
      </c>
      <c r="AC2" s="3" t="str">
        <f t="shared" ref="AC2:AD2" si="6">AB2</f>
        <v>Q2</v>
      </c>
      <c r="AD2" s="3" t="str">
        <f t="shared" si="6"/>
        <v>Q2</v>
      </c>
      <c r="AE2" s="3" t="s">
        <v>9</v>
      </c>
      <c r="AF2" s="3" t="str">
        <f t="shared" ref="AF2:AG2" si="7">AE2</f>
        <v>Q3</v>
      </c>
      <c r="AG2" s="3" t="str">
        <f t="shared" si="7"/>
        <v>Q3</v>
      </c>
      <c r="AH2" s="3" t="s">
        <v>10</v>
      </c>
      <c r="AI2" s="3" t="str">
        <f t="shared" ref="AI2:AJ2" si="8">AH2</f>
        <v>Q4</v>
      </c>
      <c r="AJ2" s="3" t="str">
        <f t="shared" si="8"/>
        <v>Q4</v>
      </c>
      <c r="AL2" s="15"/>
      <c r="AM2" s="15"/>
      <c r="AN2" s="15"/>
      <c r="AO2" s="15"/>
      <c r="AQ2" s="15"/>
      <c r="BM2" s="3" t="s">
        <v>11</v>
      </c>
    </row>
    <row r="3">
      <c r="A3" s="13" t="s">
        <v>12</v>
      </c>
      <c r="B3" s="13"/>
      <c r="C3" s="13" t="s">
        <v>13</v>
      </c>
      <c r="D3" s="16"/>
      <c r="E3" s="17">
        <v>44562.0</v>
      </c>
      <c r="F3" s="17">
        <v>44593.0</v>
      </c>
      <c r="G3" s="17">
        <v>44621.0</v>
      </c>
      <c r="H3" s="17">
        <v>44652.0</v>
      </c>
      <c r="I3" s="17">
        <v>44682.0</v>
      </c>
      <c r="J3" s="17">
        <v>44713.0</v>
      </c>
      <c r="K3" s="17">
        <v>44743.0</v>
      </c>
      <c r="L3" s="17">
        <v>44774.0</v>
      </c>
      <c r="M3" s="17">
        <v>44805.0</v>
      </c>
      <c r="N3" s="17">
        <v>44835.0</v>
      </c>
      <c r="O3" s="17">
        <v>44866.0</v>
      </c>
      <c r="P3" s="17">
        <v>44896.0</v>
      </c>
      <c r="R3" s="17" t="s">
        <v>7</v>
      </c>
      <c r="S3" s="17" t="s">
        <v>8</v>
      </c>
      <c r="T3" s="17" t="s">
        <v>9</v>
      </c>
      <c r="U3" s="17" t="s">
        <v>10</v>
      </c>
      <c r="W3" s="17" t="s">
        <v>14</v>
      </c>
      <c r="Y3" s="17">
        <f t="shared" ref="Y3:AJ3" si="9">EDATE(E3,-12)</f>
        <v>44197</v>
      </c>
      <c r="Z3" s="17">
        <f t="shared" si="9"/>
        <v>44228</v>
      </c>
      <c r="AA3" s="17">
        <f t="shared" si="9"/>
        <v>44256</v>
      </c>
      <c r="AB3" s="17">
        <f t="shared" si="9"/>
        <v>44287</v>
      </c>
      <c r="AC3" s="17">
        <f t="shared" si="9"/>
        <v>44317</v>
      </c>
      <c r="AD3" s="17">
        <f t="shared" si="9"/>
        <v>44348</v>
      </c>
      <c r="AE3" s="17">
        <f t="shared" si="9"/>
        <v>44378</v>
      </c>
      <c r="AF3" s="17">
        <f t="shared" si="9"/>
        <v>44409</v>
      </c>
      <c r="AG3" s="17">
        <f t="shared" si="9"/>
        <v>44440</v>
      </c>
      <c r="AH3" s="17">
        <f t="shared" si="9"/>
        <v>44470</v>
      </c>
      <c r="AI3" s="17">
        <f t="shared" si="9"/>
        <v>44501</v>
      </c>
      <c r="AJ3" s="17">
        <f t="shared" si="9"/>
        <v>44531</v>
      </c>
      <c r="AL3" s="17" t="s">
        <v>7</v>
      </c>
      <c r="AM3" s="17" t="s">
        <v>8</v>
      </c>
      <c r="AN3" s="17" t="s">
        <v>9</v>
      </c>
      <c r="AO3" s="17" t="s">
        <v>10</v>
      </c>
      <c r="AQ3" s="17" t="s">
        <v>15</v>
      </c>
      <c r="AS3" s="17" t="str">
        <f t="shared" ref="AS3:BD3" si="10">TEXT(Y3,"MMM")</f>
        <v>Jan</v>
      </c>
      <c r="AT3" s="17" t="str">
        <f t="shared" si="10"/>
        <v>Feb</v>
      </c>
      <c r="AU3" s="17" t="str">
        <f t="shared" si="10"/>
        <v>Mar</v>
      </c>
      <c r="AV3" s="17" t="str">
        <f t="shared" si="10"/>
        <v>Apr</v>
      </c>
      <c r="AW3" s="17" t="str">
        <f t="shared" si="10"/>
        <v>May</v>
      </c>
      <c r="AX3" s="17" t="str">
        <f t="shared" si="10"/>
        <v>Jun</v>
      </c>
      <c r="AY3" s="17" t="str">
        <f t="shared" si="10"/>
        <v>Jul</v>
      </c>
      <c r="AZ3" s="17" t="str">
        <f t="shared" si="10"/>
        <v>Aug</v>
      </c>
      <c r="BA3" s="17" t="str">
        <f t="shared" si="10"/>
        <v>Sep</v>
      </c>
      <c r="BB3" s="17" t="str">
        <f t="shared" si="10"/>
        <v>Oct</v>
      </c>
      <c r="BC3" s="17" t="str">
        <f t="shared" si="10"/>
        <v>Nov</v>
      </c>
      <c r="BD3" s="17" t="str">
        <f t="shared" si="10"/>
        <v>Dec</v>
      </c>
      <c r="BF3" s="17" t="str">
        <f t="shared" ref="BF3:BI3" si="11">TEXT(AL3,"MMM")</f>
        <v>Q1</v>
      </c>
      <c r="BG3" s="17" t="str">
        <f t="shared" si="11"/>
        <v>Q2</v>
      </c>
      <c r="BH3" s="17" t="str">
        <f t="shared" si="11"/>
        <v>Q3</v>
      </c>
      <c r="BI3" s="17" t="str">
        <f t="shared" si="11"/>
        <v>Q4</v>
      </c>
      <c r="BK3" s="17" t="s">
        <v>16</v>
      </c>
      <c r="BM3" s="3" t="s">
        <v>11</v>
      </c>
    </row>
    <row r="4">
      <c r="A4" s="18" t="s">
        <v>17</v>
      </c>
      <c r="B4" s="19"/>
      <c r="C4" s="19" t="s">
        <v>96</v>
      </c>
      <c r="D4" s="20"/>
      <c r="E4" s="21">
        <v>500.0</v>
      </c>
      <c r="F4" s="21">
        <v>750.0</v>
      </c>
      <c r="G4" s="21">
        <v>625.0</v>
      </c>
      <c r="H4" s="21">
        <v>550.0</v>
      </c>
      <c r="I4" s="21">
        <v>875.0</v>
      </c>
      <c r="J4" s="21">
        <v>750.0</v>
      </c>
      <c r="K4" s="21">
        <v>625.0</v>
      </c>
      <c r="L4" s="21">
        <v>550.0</v>
      </c>
      <c r="M4" s="21">
        <v>500.0</v>
      </c>
      <c r="N4" s="21">
        <v>750.0</v>
      </c>
      <c r="O4" s="21">
        <v>1000.0</v>
      </c>
      <c r="P4" s="21">
        <v>1250.0</v>
      </c>
      <c r="Q4" s="22"/>
      <c r="R4" s="21">
        <f t="shared" ref="R4:U4" si="12">SUMIFS($E4:$P4,$E$2:$P$2,R$3)</f>
        <v>1875</v>
      </c>
      <c r="S4" s="21">
        <f t="shared" si="12"/>
        <v>2175</v>
      </c>
      <c r="T4" s="21">
        <f t="shared" si="12"/>
        <v>1675</v>
      </c>
      <c r="U4" s="21">
        <f t="shared" si="12"/>
        <v>3000</v>
      </c>
      <c r="V4" s="22"/>
      <c r="W4" s="21">
        <f t="shared" ref="W4:W7" si="18">sum(R4:U4)</f>
        <v>8725</v>
      </c>
      <c r="X4" s="9"/>
      <c r="Y4" s="21">
        <f t="shared" ref="Y4:AJ4" si="13">0.9*E4</f>
        <v>450</v>
      </c>
      <c r="Z4" s="21">
        <f t="shared" si="13"/>
        <v>675</v>
      </c>
      <c r="AA4" s="21">
        <f t="shared" si="13"/>
        <v>562.5</v>
      </c>
      <c r="AB4" s="21">
        <f t="shared" si="13"/>
        <v>495</v>
      </c>
      <c r="AC4" s="21">
        <f t="shared" si="13"/>
        <v>787.5</v>
      </c>
      <c r="AD4" s="21">
        <f t="shared" si="13"/>
        <v>675</v>
      </c>
      <c r="AE4" s="21">
        <f t="shared" si="13"/>
        <v>562.5</v>
      </c>
      <c r="AF4" s="21">
        <f t="shared" si="13"/>
        <v>495</v>
      </c>
      <c r="AG4" s="21">
        <f t="shared" si="13"/>
        <v>450</v>
      </c>
      <c r="AH4" s="21">
        <f t="shared" si="13"/>
        <v>675</v>
      </c>
      <c r="AI4" s="21">
        <f t="shared" si="13"/>
        <v>900</v>
      </c>
      <c r="AJ4" s="21">
        <f t="shared" si="13"/>
        <v>1125</v>
      </c>
      <c r="AK4" s="22"/>
      <c r="AL4" s="21">
        <f t="shared" ref="AL4:AO4" si="14">0.9*R4</f>
        <v>1687.5</v>
      </c>
      <c r="AM4" s="21">
        <f t="shared" si="14"/>
        <v>1957.5</v>
      </c>
      <c r="AN4" s="21">
        <f t="shared" si="14"/>
        <v>1507.5</v>
      </c>
      <c r="AO4" s="21">
        <f t="shared" si="14"/>
        <v>2700</v>
      </c>
      <c r="AP4" s="22"/>
      <c r="AQ4" s="21">
        <f t="shared" ref="AQ4:AQ7" si="21">0.9*W4</f>
        <v>7852.5</v>
      </c>
      <c r="AR4" s="9"/>
      <c r="AS4" s="23">
        <f t="shared" ref="AS4:BD4" si="15">IFERROR((E4/Y4)-1,0)</f>
        <v>0.1111111111</v>
      </c>
      <c r="AT4" s="23">
        <f t="shared" si="15"/>
        <v>0.1111111111</v>
      </c>
      <c r="AU4" s="23">
        <f t="shared" si="15"/>
        <v>0.1111111111</v>
      </c>
      <c r="AV4" s="23">
        <f t="shared" si="15"/>
        <v>0.1111111111</v>
      </c>
      <c r="AW4" s="23">
        <f t="shared" si="15"/>
        <v>0.1111111111</v>
      </c>
      <c r="AX4" s="23">
        <f t="shared" si="15"/>
        <v>0.1111111111</v>
      </c>
      <c r="AY4" s="23">
        <f t="shared" si="15"/>
        <v>0.1111111111</v>
      </c>
      <c r="AZ4" s="23">
        <f t="shared" si="15"/>
        <v>0.1111111111</v>
      </c>
      <c r="BA4" s="23">
        <f t="shared" si="15"/>
        <v>0.1111111111</v>
      </c>
      <c r="BB4" s="23">
        <f t="shared" si="15"/>
        <v>0.1111111111</v>
      </c>
      <c r="BC4" s="23">
        <f t="shared" si="15"/>
        <v>0.1111111111</v>
      </c>
      <c r="BD4" s="23">
        <f t="shared" si="15"/>
        <v>0.1111111111</v>
      </c>
      <c r="BE4" s="24"/>
      <c r="BF4" s="23">
        <f t="shared" ref="BF4:BI4" si="16">IFERROR((R4/AL4)-1,0)</f>
        <v>0.1111111111</v>
      </c>
      <c r="BG4" s="23">
        <f t="shared" si="16"/>
        <v>0.1111111111</v>
      </c>
      <c r="BH4" s="23">
        <f t="shared" si="16"/>
        <v>0.1111111111</v>
      </c>
      <c r="BI4" s="23">
        <f t="shared" si="16"/>
        <v>0.1111111111</v>
      </c>
      <c r="BJ4" s="24"/>
      <c r="BK4" s="23">
        <f t="shared" ref="BK4:BK7" si="24">IFERROR((W4/AQ4)-1,0)</f>
        <v>0.1111111111</v>
      </c>
      <c r="BL4" s="9"/>
      <c r="BM4" s="3" t="s">
        <v>11</v>
      </c>
    </row>
    <row r="5">
      <c r="A5" s="18" t="s">
        <v>17</v>
      </c>
      <c r="B5" s="25"/>
      <c r="C5" s="25" t="s">
        <v>20</v>
      </c>
      <c r="D5" s="26"/>
      <c r="E5" s="27">
        <v>-75.0</v>
      </c>
      <c r="F5" s="27">
        <v>-112.5</v>
      </c>
      <c r="G5" s="27">
        <v>-93.75</v>
      </c>
      <c r="H5" s="27">
        <v>-82.5</v>
      </c>
      <c r="I5" s="27">
        <v>-131.25</v>
      </c>
      <c r="J5" s="27">
        <v>-112.5</v>
      </c>
      <c r="K5" s="27">
        <v>-93.75</v>
      </c>
      <c r="L5" s="27">
        <v>-82.5</v>
      </c>
      <c r="M5" s="27">
        <v>-75.0</v>
      </c>
      <c r="N5" s="27">
        <v>-112.5</v>
      </c>
      <c r="O5" s="27">
        <v>-150.0</v>
      </c>
      <c r="P5" s="27">
        <v>-187.5</v>
      </c>
      <c r="Q5" s="28"/>
      <c r="R5" s="27">
        <f t="shared" ref="R5:U5" si="17">SUMIFS($E5:$P5,$E$2:$P$2,R$3)</f>
        <v>-281.25</v>
      </c>
      <c r="S5" s="27">
        <f t="shared" si="17"/>
        <v>-326.25</v>
      </c>
      <c r="T5" s="27">
        <f t="shared" si="17"/>
        <v>-251.25</v>
      </c>
      <c r="U5" s="27">
        <f t="shared" si="17"/>
        <v>-450</v>
      </c>
      <c r="V5" s="28"/>
      <c r="W5" s="27">
        <f t="shared" si="18"/>
        <v>-1308.75</v>
      </c>
      <c r="Y5" s="27">
        <f t="shared" ref="Y5:AJ5" si="19">0.9*E5</f>
        <v>-67.5</v>
      </c>
      <c r="Z5" s="27">
        <f t="shared" si="19"/>
        <v>-101.25</v>
      </c>
      <c r="AA5" s="27">
        <f t="shared" si="19"/>
        <v>-84.375</v>
      </c>
      <c r="AB5" s="27">
        <f t="shared" si="19"/>
        <v>-74.25</v>
      </c>
      <c r="AC5" s="27">
        <f t="shared" si="19"/>
        <v>-118.125</v>
      </c>
      <c r="AD5" s="27">
        <f t="shared" si="19"/>
        <v>-101.25</v>
      </c>
      <c r="AE5" s="27">
        <f t="shared" si="19"/>
        <v>-84.375</v>
      </c>
      <c r="AF5" s="27">
        <f t="shared" si="19"/>
        <v>-74.25</v>
      </c>
      <c r="AG5" s="27">
        <f t="shared" si="19"/>
        <v>-67.5</v>
      </c>
      <c r="AH5" s="27">
        <f t="shared" si="19"/>
        <v>-101.25</v>
      </c>
      <c r="AI5" s="27">
        <f t="shared" si="19"/>
        <v>-135</v>
      </c>
      <c r="AJ5" s="27">
        <f t="shared" si="19"/>
        <v>-168.75</v>
      </c>
      <c r="AK5" s="28"/>
      <c r="AL5" s="27">
        <f t="shared" ref="AL5:AO5" si="20">0.9*R5</f>
        <v>-253.125</v>
      </c>
      <c r="AM5" s="27">
        <f t="shared" si="20"/>
        <v>-293.625</v>
      </c>
      <c r="AN5" s="27">
        <f t="shared" si="20"/>
        <v>-226.125</v>
      </c>
      <c r="AO5" s="27">
        <f t="shared" si="20"/>
        <v>-405</v>
      </c>
      <c r="AP5" s="28"/>
      <c r="AQ5" s="27">
        <f t="shared" si="21"/>
        <v>-1177.875</v>
      </c>
      <c r="AS5" s="29">
        <f t="shared" ref="AS5:BD5" si="22">IFERROR((E5/Y5)-1,0)</f>
        <v>0.1111111111</v>
      </c>
      <c r="AT5" s="29">
        <f t="shared" si="22"/>
        <v>0.1111111111</v>
      </c>
      <c r="AU5" s="29">
        <f t="shared" si="22"/>
        <v>0.1111111111</v>
      </c>
      <c r="AV5" s="29">
        <f t="shared" si="22"/>
        <v>0.1111111111</v>
      </c>
      <c r="AW5" s="29">
        <f t="shared" si="22"/>
        <v>0.1111111111</v>
      </c>
      <c r="AX5" s="29">
        <f t="shared" si="22"/>
        <v>0.1111111111</v>
      </c>
      <c r="AY5" s="29">
        <f t="shared" si="22"/>
        <v>0.1111111111</v>
      </c>
      <c r="AZ5" s="29">
        <f t="shared" si="22"/>
        <v>0.1111111111</v>
      </c>
      <c r="BA5" s="29">
        <f t="shared" si="22"/>
        <v>0.1111111111</v>
      </c>
      <c r="BB5" s="29">
        <f t="shared" si="22"/>
        <v>0.1111111111</v>
      </c>
      <c r="BC5" s="29">
        <f t="shared" si="22"/>
        <v>0.1111111111</v>
      </c>
      <c r="BD5" s="29">
        <f t="shared" si="22"/>
        <v>0.1111111111</v>
      </c>
      <c r="BE5" s="30"/>
      <c r="BF5" s="29">
        <f t="shared" ref="BF5:BI5" si="23">IFERROR((R5/AL5)-1,0)</f>
        <v>0.1111111111</v>
      </c>
      <c r="BG5" s="29">
        <f t="shared" si="23"/>
        <v>0.1111111111</v>
      </c>
      <c r="BH5" s="29">
        <f t="shared" si="23"/>
        <v>0.1111111111</v>
      </c>
      <c r="BI5" s="29">
        <f t="shared" si="23"/>
        <v>0.1111111111</v>
      </c>
      <c r="BJ5" s="30"/>
      <c r="BK5" s="29">
        <f t="shared" si="24"/>
        <v>0.1111111111</v>
      </c>
      <c r="BM5" s="3" t="s">
        <v>11</v>
      </c>
    </row>
    <row r="6">
      <c r="A6" s="18" t="s">
        <v>17</v>
      </c>
      <c r="B6" s="25"/>
      <c r="C6" s="25" t="s">
        <v>97</v>
      </c>
      <c r="D6" s="26"/>
      <c r="E6" s="27">
        <f t="shared" ref="E6:P6" si="25">0.05*E4</f>
        <v>25</v>
      </c>
      <c r="F6" s="27">
        <f t="shared" si="25"/>
        <v>37.5</v>
      </c>
      <c r="G6" s="27">
        <f t="shared" si="25"/>
        <v>31.25</v>
      </c>
      <c r="H6" s="27">
        <f t="shared" si="25"/>
        <v>27.5</v>
      </c>
      <c r="I6" s="27">
        <f t="shared" si="25"/>
        <v>43.75</v>
      </c>
      <c r="J6" s="27">
        <f t="shared" si="25"/>
        <v>37.5</v>
      </c>
      <c r="K6" s="27">
        <f t="shared" si="25"/>
        <v>31.25</v>
      </c>
      <c r="L6" s="27">
        <f t="shared" si="25"/>
        <v>27.5</v>
      </c>
      <c r="M6" s="27">
        <f t="shared" si="25"/>
        <v>25</v>
      </c>
      <c r="N6" s="27">
        <f t="shared" si="25"/>
        <v>37.5</v>
      </c>
      <c r="O6" s="27">
        <f t="shared" si="25"/>
        <v>50</v>
      </c>
      <c r="P6" s="27">
        <f t="shared" si="25"/>
        <v>62.5</v>
      </c>
      <c r="Q6" s="28"/>
      <c r="R6" s="27">
        <f t="shared" ref="R6:U6" si="26">SUMIFS($E6:$P6,$E$2:$P$2,R$3)</f>
        <v>93.75</v>
      </c>
      <c r="S6" s="27">
        <f t="shared" si="26"/>
        <v>108.75</v>
      </c>
      <c r="T6" s="27">
        <f t="shared" si="26"/>
        <v>83.75</v>
      </c>
      <c r="U6" s="27">
        <f t="shared" si="26"/>
        <v>150</v>
      </c>
      <c r="V6" s="28"/>
      <c r="W6" s="27">
        <f t="shared" si="18"/>
        <v>436.25</v>
      </c>
      <c r="Y6" s="27">
        <f t="shared" ref="Y6:AJ6" si="27">0.9*E6</f>
        <v>22.5</v>
      </c>
      <c r="Z6" s="27">
        <f t="shared" si="27"/>
        <v>33.75</v>
      </c>
      <c r="AA6" s="27">
        <f t="shared" si="27"/>
        <v>28.125</v>
      </c>
      <c r="AB6" s="27">
        <f t="shared" si="27"/>
        <v>24.75</v>
      </c>
      <c r="AC6" s="27">
        <f t="shared" si="27"/>
        <v>39.375</v>
      </c>
      <c r="AD6" s="27">
        <f t="shared" si="27"/>
        <v>33.75</v>
      </c>
      <c r="AE6" s="27">
        <f t="shared" si="27"/>
        <v>28.125</v>
      </c>
      <c r="AF6" s="27">
        <f t="shared" si="27"/>
        <v>24.75</v>
      </c>
      <c r="AG6" s="27">
        <f t="shared" si="27"/>
        <v>22.5</v>
      </c>
      <c r="AH6" s="27">
        <f t="shared" si="27"/>
        <v>33.75</v>
      </c>
      <c r="AI6" s="27">
        <f t="shared" si="27"/>
        <v>45</v>
      </c>
      <c r="AJ6" s="27">
        <f t="shared" si="27"/>
        <v>56.25</v>
      </c>
      <c r="AK6" s="28"/>
      <c r="AL6" s="27">
        <f t="shared" ref="AL6:AO6" si="28">0.9*R6</f>
        <v>84.375</v>
      </c>
      <c r="AM6" s="27">
        <f t="shared" si="28"/>
        <v>97.875</v>
      </c>
      <c r="AN6" s="27">
        <f t="shared" si="28"/>
        <v>75.375</v>
      </c>
      <c r="AO6" s="27">
        <f t="shared" si="28"/>
        <v>135</v>
      </c>
      <c r="AP6" s="28"/>
      <c r="AQ6" s="27">
        <f t="shared" si="21"/>
        <v>392.625</v>
      </c>
      <c r="AS6" s="29">
        <f t="shared" ref="AS6:BD6" si="29">IFERROR((E6/Y6)-1,0)</f>
        <v>0.1111111111</v>
      </c>
      <c r="AT6" s="29">
        <f t="shared" si="29"/>
        <v>0.1111111111</v>
      </c>
      <c r="AU6" s="29">
        <f t="shared" si="29"/>
        <v>0.1111111111</v>
      </c>
      <c r="AV6" s="29">
        <f t="shared" si="29"/>
        <v>0.1111111111</v>
      </c>
      <c r="AW6" s="29">
        <f t="shared" si="29"/>
        <v>0.1111111111</v>
      </c>
      <c r="AX6" s="29">
        <f t="shared" si="29"/>
        <v>0.1111111111</v>
      </c>
      <c r="AY6" s="29">
        <f t="shared" si="29"/>
        <v>0.1111111111</v>
      </c>
      <c r="AZ6" s="29">
        <f t="shared" si="29"/>
        <v>0.1111111111</v>
      </c>
      <c r="BA6" s="29">
        <f t="shared" si="29"/>
        <v>0.1111111111</v>
      </c>
      <c r="BB6" s="29">
        <f t="shared" si="29"/>
        <v>0.1111111111</v>
      </c>
      <c r="BC6" s="29">
        <f t="shared" si="29"/>
        <v>0.1111111111</v>
      </c>
      <c r="BD6" s="29">
        <f t="shared" si="29"/>
        <v>0.1111111111</v>
      </c>
      <c r="BE6" s="30"/>
      <c r="BF6" s="29">
        <f t="shared" ref="BF6:BI6" si="30">IFERROR((R6/AL6)-1,0)</f>
        <v>0.1111111111</v>
      </c>
      <c r="BG6" s="29">
        <f t="shared" si="30"/>
        <v>0.1111111111</v>
      </c>
      <c r="BH6" s="29">
        <f t="shared" si="30"/>
        <v>0.1111111111</v>
      </c>
      <c r="BI6" s="29">
        <f t="shared" si="30"/>
        <v>0.1111111111</v>
      </c>
      <c r="BJ6" s="30"/>
      <c r="BK6" s="29">
        <f t="shared" si="24"/>
        <v>0.1111111111</v>
      </c>
      <c r="BM6" s="3" t="s">
        <v>11</v>
      </c>
    </row>
    <row r="7">
      <c r="A7" s="18" t="s">
        <v>17</v>
      </c>
      <c r="B7" s="19"/>
      <c r="C7" s="19" t="s">
        <v>24</v>
      </c>
      <c r="D7" s="20"/>
      <c r="E7" s="37">
        <f t="shared" ref="E7:P7" si="31">SUM(E4:E6)</f>
        <v>450</v>
      </c>
      <c r="F7" s="37">
        <f t="shared" si="31"/>
        <v>675</v>
      </c>
      <c r="G7" s="37">
        <f t="shared" si="31"/>
        <v>562.5</v>
      </c>
      <c r="H7" s="37">
        <f t="shared" si="31"/>
        <v>495</v>
      </c>
      <c r="I7" s="37">
        <f t="shared" si="31"/>
        <v>787.5</v>
      </c>
      <c r="J7" s="37">
        <f t="shared" si="31"/>
        <v>675</v>
      </c>
      <c r="K7" s="37">
        <f t="shared" si="31"/>
        <v>562.5</v>
      </c>
      <c r="L7" s="37">
        <f t="shared" si="31"/>
        <v>495</v>
      </c>
      <c r="M7" s="37">
        <f t="shared" si="31"/>
        <v>450</v>
      </c>
      <c r="N7" s="37">
        <f t="shared" si="31"/>
        <v>675</v>
      </c>
      <c r="O7" s="37">
        <f t="shared" si="31"/>
        <v>900</v>
      </c>
      <c r="P7" s="37">
        <f t="shared" si="31"/>
        <v>1125</v>
      </c>
      <c r="Q7" s="22"/>
      <c r="R7" s="37">
        <f t="shared" ref="R7:U7" si="32">SUMIFS($E7:$P7,$E$2:$P$2,R$3)</f>
        <v>1687.5</v>
      </c>
      <c r="S7" s="37">
        <f t="shared" si="32"/>
        <v>1957.5</v>
      </c>
      <c r="T7" s="37">
        <f t="shared" si="32"/>
        <v>1507.5</v>
      </c>
      <c r="U7" s="37">
        <f t="shared" si="32"/>
        <v>2700</v>
      </c>
      <c r="V7" s="22"/>
      <c r="W7" s="37">
        <f t="shared" si="18"/>
        <v>7852.5</v>
      </c>
      <c r="X7" s="9"/>
      <c r="Y7" s="37">
        <f t="shared" ref="Y7:AJ7" si="33">0.9*E7</f>
        <v>405</v>
      </c>
      <c r="Z7" s="37">
        <f t="shared" si="33"/>
        <v>607.5</v>
      </c>
      <c r="AA7" s="37">
        <f t="shared" si="33"/>
        <v>506.25</v>
      </c>
      <c r="AB7" s="37">
        <f t="shared" si="33"/>
        <v>445.5</v>
      </c>
      <c r="AC7" s="37">
        <f t="shared" si="33"/>
        <v>708.75</v>
      </c>
      <c r="AD7" s="37">
        <f t="shared" si="33"/>
        <v>607.5</v>
      </c>
      <c r="AE7" s="37">
        <f t="shared" si="33"/>
        <v>506.25</v>
      </c>
      <c r="AF7" s="37">
        <f t="shared" si="33"/>
        <v>445.5</v>
      </c>
      <c r="AG7" s="37">
        <f t="shared" si="33"/>
        <v>405</v>
      </c>
      <c r="AH7" s="37">
        <f t="shared" si="33"/>
        <v>607.5</v>
      </c>
      <c r="AI7" s="37">
        <f t="shared" si="33"/>
        <v>810</v>
      </c>
      <c r="AJ7" s="37">
        <f t="shared" si="33"/>
        <v>1012.5</v>
      </c>
      <c r="AK7" s="22"/>
      <c r="AL7" s="37">
        <f t="shared" ref="AL7:AO7" si="34">0.9*R7</f>
        <v>1518.75</v>
      </c>
      <c r="AM7" s="37">
        <f t="shared" si="34"/>
        <v>1761.75</v>
      </c>
      <c r="AN7" s="37">
        <f t="shared" si="34"/>
        <v>1356.75</v>
      </c>
      <c r="AO7" s="37">
        <f t="shared" si="34"/>
        <v>2430</v>
      </c>
      <c r="AP7" s="22"/>
      <c r="AQ7" s="37">
        <f t="shared" si="21"/>
        <v>7067.25</v>
      </c>
      <c r="AR7" s="9"/>
      <c r="AS7" s="38">
        <f t="shared" ref="AS7:BD7" si="35">IFERROR((E7/Y7)-1,0)</f>
        <v>0.1111111111</v>
      </c>
      <c r="AT7" s="38">
        <f t="shared" si="35"/>
        <v>0.1111111111</v>
      </c>
      <c r="AU7" s="38">
        <f t="shared" si="35"/>
        <v>0.1111111111</v>
      </c>
      <c r="AV7" s="38">
        <f t="shared" si="35"/>
        <v>0.1111111111</v>
      </c>
      <c r="AW7" s="38">
        <f t="shared" si="35"/>
        <v>0.1111111111</v>
      </c>
      <c r="AX7" s="38">
        <f t="shared" si="35"/>
        <v>0.1111111111</v>
      </c>
      <c r="AY7" s="38">
        <f t="shared" si="35"/>
        <v>0.1111111111</v>
      </c>
      <c r="AZ7" s="38">
        <f t="shared" si="35"/>
        <v>0.1111111111</v>
      </c>
      <c r="BA7" s="38">
        <f t="shared" si="35"/>
        <v>0.1111111111</v>
      </c>
      <c r="BB7" s="38">
        <f t="shared" si="35"/>
        <v>0.1111111111</v>
      </c>
      <c r="BC7" s="38">
        <f t="shared" si="35"/>
        <v>0.1111111111</v>
      </c>
      <c r="BD7" s="38">
        <f t="shared" si="35"/>
        <v>0.1111111111</v>
      </c>
      <c r="BE7" s="24"/>
      <c r="BF7" s="38">
        <f t="shared" ref="BF7:BI7" si="36">IFERROR((R7/AL7)-1,0)</f>
        <v>0.1111111111</v>
      </c>
      <c r="BG7" s="38">
        <f t="shared" si="36"/>
        <v>0.1111111111</v>
      </c>
      <c r="BH7" s="38">
        <f t="shared" si="36"/>
        <v>0.1111111111</v>
      </c>
      <c r="BI7" s="38">
        <f t="shared" si="36"/>
        <v>0.1111111111</v>
      </c>
      <c r="BJ7" s="24"/>
      <c r="BK7" s="38">
        <f t="shared" si="24"/>
        <v>0.1111111111</v>
      </c>
      <c r="BL7" s="9"/>
      <c r="BM7" s="3" t="s">
        <v>11</v>
      </c>
    </row>
    <row r="8">
      <c r="A8" s="31"/>
      <c r="B8" s="31"/>
      <c r="C8" s="31" t="s">
        <v>25</v>
      </c>
      <c r="D8" s="39"/>
      <c r="E8" s="40">
        <f t="shared" ref="E8:P8" si="37">E7/E$4</f>
        <v>0.9</v>
      </c>
      <c r="F8" s="40">
        <f t="shared" si="37"/>
        <v>0.9</v>
      </c>
      <c r="G8" s="40">
        <f t="shared" si="37"/>
        <v>0.9</v>
      </c>
      <c r="H8" s="40">
        <f t="shared" si="37"/>
        <v>0.9</v>
      </c>
      <c r="I8" s="40">
        <f t="shared" si="37"/>
        <v>0.9</v>
      </c>
      <c r="J8" s="40">
        <f t="shared" si="37"/>
        <v>0.9</v>
      </c>
      <c r="K8" s="40">
        <f t="shared" si="37"/>
        <v>0.9</v>
      </c>
      <c r="L8" s="40">
        <f t="shared" si="37"/>
        <v>0.9</v>
      </c>
      <c r="M8" s="40">
        <f t="shared" si="37"/>
        <v>0.9</v>
      </c>
      <c r="N8" s="40">
        <f t="shared" si="37"/>
        <v>0.9</v>
      </c>
      <c r="O8" s="40">
        <f t="shared" si="37"/>
        <v>0.9</v>
      </c>
      <c r="P8" s="40">
        <f t="shared" si="37"/>
        <v>0.9</v>
      </c>
      <c r="R8" s="40">
        <f t="shared" ref="R8:U8" si="38">R7/R$4</f>
        <v>0.9</v>
      </c>
      <c r="S8" s="40">
        <f t="shared" si="38"/>
        <v>0.9</v>
      </c>
      <c r="T8" s="40">
        <f t="shared" si="38"/>
        <v>0.9</v>
      </c>
      <c r="U8" s="40">
        <f t="shared" si="38"/>
        <v>0.9</v>
      </c>
      <c r="W8" s="40">
        <f>W7/W$4</f>
        <v>0.9</v>
      </c>
      <c r="Y8" s="40">
        <f t="shared" ref="Y8:AJ8" si="39">Y7/Y$4</f>
        <v>0.9</v>
      </c>
      <c r="Z8" s="40">
        <f t="shared" si="39"/>
        <v>0.9</v>
      </c>
      <c r="AA8" s="40">
        <f t="shared" si="39"/>
        <v>0.9</v>
      </c>
      <c r="AB8" s="40">
        <f t="shared" si="39"/>
        <v>0.9</v>
      </c>
      <c r="AC8" s="40">
        <f t="shared" si="39"/>
        <v>0.9</v>
      </c>
      <c r="AD8" s="40">
        <f t="shared" si="39"/>
        <v>0.9</v>
      </c>
      <c r="AE8" s="40">
        <f t="shared" si="39"/>
        <v>0.9</v>
      </c>
      <c r="AF8" s="40">
        <f t="shared" si="39"/>
        <v>0.9</v>
      </c>
      <c r="AG8" s="40">
        <f t="shared" si="39"/>
        <v>0.9</v>
      </c>
      <c r="AH8" s="40">
        <f t="shared" si="39"/>
        <v>0.9</v>
      </c>
      <c r="AI8" s="40">
        <f t="shared" si="39"/>
        <v>0.9</v>
      </c>
      <c r="AJ8" s="40">
        <f t="shared" si="39"/>
        <v>0.9</v>
      </c>
      <c r="AL8" s="40">
        <f t="shared" ref="AL8:AO8" si="40">AL7/AL$4</f>
        <v>0.9</v>
      </c>
      <c r="AM8" s="40">
        <f t="shared" si="40"/>
        <v>0.9</v>
      </c>
      <c r="AN8" s="40">
        <f t="shared" si="40"/>
        <v>0.9</v>
      </c>
      <c r="AO8" s="40">
        <f t="shared" si="40"/>
        <v>0.9</v>
      </c>
      <c r="AQ8" s="40">
        <f>AQ7/AQ$4</f>
        <v>0.9</v>
      </c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30"/>
      <c r="BF8" s="40"/>
      <c r="BG8" s="40"/>
      <c r="BH8" s="40"/>
      <c r="BI8" s="40"/>
      <c r="BJ8" s="30"/>
      <c r="BK8" s="40"/>
      <c r="BM8" s="3" t="s">
        <v>11</v>
      </c>
    </row>
    <row r="9">
      <c r="D9" s="4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R9" s="5"/>
      <c r="S9" s="5"/>
      <c r="T9" s="5"/>
      <c r="U9" s="5"/>
      <c r="W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L9" s="5"/>
      <c r="AM9" s="5"/>
      <c r="AN9" s="5"/>
      <c r="AO9" s="5"/>
      <c r="AQ9" s="5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30"/>
      <c r="BF9" s="42"/>
      <c r="BG9" s="42"/>
      <c r="BH9" s="42"/>
      <c r="BI9" s="42"/>
      <c r="BJ9" s="30"/>
      <c r="BK9" s="42"/>
      <c r="BM9" s="3" t="s">
        <v>11</v>
      </c>
    </row>
    <row r="10" collapsed="1">
      <c r="A10" s="25"/>
      <c r="B10" s="25"/>
      <c r="C10" s="25" t="s">
        <v>26</v>
      </c>
      <c r="D10" s="43"/>
      <c r="E10" s="44">
        <f t="shared" ref="E10:P10" si="41">sum(E11)</f>
        <v>175</v>
      </c>
      <c r="F10" s="44">
        <f t="shared" si="41"/>
        <v>175</v>
      </c>
      <c r="G10" s="44">
        <f t="shared" si="41"/>
        <v>175</v>
      </c>
      <c r="H10" s="44">
        <f t="shared" si="41"/>
        <v>175</v>
      </c>
      <c r="I10" s="44">
        <f t="shared" si="41"/>
        <v>175</v>
      </c>
      <c r="J10" s="44">
        <f t="shared" si="41"/>
        <v>175</v>
      </c>
      <c r="K10" s="44">
        <f t="shared" si="41"/>
        <v>175</v>
      </c>
      <c r="L10" s="44">
        <f t="shared" si="41"/>
        <v>175</v>
      </c>
      <c r="M10" s="44">
        <f t="shared" si="41"/>
        <v>175</v>
      </c>
      <c r="N10" s="44">
        <f t="shared" si="41"/>
        <v>175</v>
      </c>
      <c r="O10" s="44">
        <f t="shared" si="41"/>
        <v>175</v>
      </c>
      <c r="P10" s="44">
        <f t="shared" si="41"/>
        <v>175</v>
      </c>
      <c r="Q10" s="28"/>
      <c r="R10" s="44">
        <f t="shared" ref="R10:U10" si="42">SUMIFS($E10:$P10,$E$2:$P$2,R$3)</f>
        <v>525</v>
      </c>
      <c r="S10" s="44">
        <f t="shared" si="42"/>
        <v>525</v>
      </c>
      <c r="T10" s="44">
        <f t="shared" si="42"/>
        <v>525</v>
      </c>
      <c r="U10" s="44">
        <f t="shared" si="42"/>
        <v>525</v>
      </c>
      <c r="V10" s="28"/>
      <c r="W10" s="44">
        <f t="shared" ref="W10:W14" si="48">sum(R10:U10)</f>
        <v>2100</v>
      </c>
      <c r="Y10" s="44">
        <f t="shared" ref="Y10:AJ10" si="43">0.9*E10</f>
        <v>157.5</v>
      </c>
      <c r="Z10" s="44">
        <f t="shared" si="43"/>
        <v>157.5</v>
      </c>
      <c r="AA10" s="44">
        <f t="shared" si="43"/>
        <v>157.5</v>
      </c>
      <c r="AB10" s="44">
        <f t="shared" si="43"/>
        <v>157.5</v>
      </c>
      <c r="AC10" s="44">
        <f t="shared" si="43"/>
        <v>157.5</v>
      </c>
      <c r="AD10" s="44">
        <f t="shared" si="43"/>
        <v>157.5</v>
      </c>
      <c r="AE10" s="44">
        <f t="shared" si="43"/>
        <v>157.5</v>
      </c>
      <c r="AF10" s="44">
        <f t="shared" si="43"/>
        <v>157.5</v>
      </c>
      <c r="AG10" s="44">
        <f t="shared" si="43"/>
        <v>157.5</v>
      </c>
      <c r="AH10" s="44">
        <f t="shared" si="43"/>
        <v>157.5</v>
      </c>
      <c r="AI10" s="44">
        <f t="shared" si="43"/>
        <v>157.5</v>
      </c>
      <c r="AJ10" s="44">
        <f t="shared" si="43"/>
        <v>157.5</v>
      </c>
      <c r="AK10" s="28"/>
      <c r="AL10" s="44">
        <f t="shared" ref="AL10:AO10" si="44">0.9*R10</f>
        <v>472.5</v>
      </c>
      <c r="AM10" s="44">
        <f t="shared" si="44"/>
        <v>472.5</v>
      </c>
      <c r="AN10" s="44">
        <f t="shared" si="44"/>
        <v>472.5</v>
      </c>
      <c r="AO10" s="44">
        <f t="shared" si="44"/>
        <v>472.5</v>
      </c>
      <c r="AP10" s="28"/>
      <c r="AQ10" s="44">
        <f t="shared" ref="AQ10:AQ14" si="51">0.9*W10</f>
        <v>1890</v>
      </c>
      <c r="AS10" s="45">
        <f t="shared" ref="AS10:BD10" si="45">IFERROR((E10/Y10)-1,0)</f>
        <v>0.1111111111</v>
      </c>
      <c r="AT10" s="45">
        <f t="shared" si="45"/>
        <v>0.1111111111</v>
      </c>
      <c r="AU10" s="45">
        <f t="shared" si="45"/>
        <v>0.1111111111</v>
      </c>
      <c r="AV10" s="45">
        <f t="shared" si="45"/>
        <v>0.1111111111</v>
      </c>
      <c r="AW10" s="45">
        <f t="shared" si="45"/>
        <v>0.1111111111</v>
      </c>
      <c r="AX10" s="45">
        <f t="shared" si="45"/>
        <v>0.1111111111</v>
      </c>
      <c r="AY10" s="45">
        <f t="shared" si="45"/>
        <v>0.1111111111</v>
      </c>
      <c r="AZ10" s="45">
        <f t="shared" si="45"/>
        <v>0.1111111111</v>
      </c>
      <c r="BA10" s="45">
        <f t="shared" si="45"/>
        <v>0.1111111111</v>
      </c>
      <c r="BB10" s="45">
        <f t="shared" si="45"/>
        <v>0.1111111111</v>
      </c>
      <c r="BC10" s="45">
        <f t="shared" si="45"/>
        <v>0.1111111111</v>
      </c>
      <c r="BD10" s="45">
        <f t="shared" si="45"/>
        <v>0.1111111111</v>
      </c>
      <c r="BE10" s="30"/>
      <c r="BF10" s="45">
        <f t="shared" ref="BF10:BI10" si="46">IFERROR((R10/AL10)-1,0)</f>
        <v>0.1111111111</v>
      </c>
      <c r="BG10" s="45">
        <f t="shared" si="46"/>
        <v>0.1111111111</v>
      </c>
      <c r="BH10" s="45">
        <f t="shared" si="46"/>
        <v>0.1111111111</v>
      </c>
      <c r="BI10" s="45">
        <f t="shared" si="46"/>
        <v>0.1111111111</v>
      </c>
      <c r="BJ10" s="30"/>
      <c r="BK10" s="45">
        <f t="shared" ref="BK10:BK14" si="54">IFERROR((W10/AQ10)-1,0)</f>
        <v>0.1111111111</v>
      </c>
      <c r="BM10" s="3" t="s">
        <v>11</v>
      </c>
    </row>
    <row r="11" hidden="1" outlineLevel="1">
      <c r="A11" s="18" t="s">
        <v>17</v>
      </c>
      <c r="B11" s="31"/>
      <c r="C11" s="31" t="s">
        <v>98</v>
      </c>
      <c r="D11" s="46"/>
      <c r="E11" s="47">
        <v>175.0</v>
      </c>
      <c r="F11" s="47">
        <v>175.0</v>
      </c>
      <c r="G11" s="47">
        <v>175.0</v>
      </c>
      <c r="H11" s="47">
        <v>175.0</v>
      </c>
      <c r="I11" s="47">
        <v>175.0</v>
      </c>
      <c r="J11" s="47">
        <v>175.0</v>
      </c>
      <c r="K11" s="47">
        <v>175.0</v>
      </c>
      <c r="L11" s="47">
        <v>175.0</v>
      </c>
      <c r="M11" s="47">
        <v>175.0</v>
      </c>
      <c r="N11" s="47">
        <v>175.0</v>
      </c>
      <c r="O11" s="47">
        <v>175.0</v>
      </c>
      <c r="P11" s="47">
        <v>175.0</v>
      </c>
      <c r="Q11" s="28"/>
      <c r="R11" s="47">
        <f t="shared" ref="R11:U11" si="47">SUMIFS($E11:$P11,$E$2:$P$2,R$3)</f>
        <v>525</v>
      </c>
      <c r="S11" s="47">
        <f t="shared" si="47"/>
        <v>525</v>
      </c>
      <c r="T11" s="47">
        <f t="shared" si="47"/>
        <v>525</v>
      </c>
      <c r="U11" s="47">
        <f t="shared" si="47"/>
        <v>525</v>
      </c>
      <c r="V11" s="28"/>
      <c r="W11" s="47">
        <f t="shared" si="48"/>
        <v>2100</v>
      </c>
      <c r="Y11" s="47">
        <f t="shared" ref="Y11:AJ11" si="49">0.9*E11</f>
        <v>157.5</v>
      </c>
      <c r="Z11" s="47">
        <f t="shared" si="49"/>
        <v>157.5</v>
      </c>
      <c r="AA11" s="47">
        <f t="shared" si="49"/>
        <v>157.5</v>
      </c>
      <c r="AB11" s="47">
        <f t="shared" si="49"/>
        <v>157.5</v>
      </c>
      <c r="AC11" s="47">
        <f t="shared" si="49"/>
        <v>157.5</v>
      </c>
      <c r="AD11" s="47">
        <f t="shared" si="49"/>
        <v>157.5</v>
      </c>
      <c r="AE11" s="47">
        <f t="shared" si="49"/>
        <v>157.5</v>
      </c>
      <c r="AF11" s="47">
        <f t="shared" si="49"/>
        <v>157.5</v>
      </c>
      <c r="AG11" s="47">
        <f t="shared" si="49"/>
        <v>157.5</v>
      </c>
      <c r="AH11" s="47">
        <f t="shared" si="49"/>
        <v>157.5</v>
      </c>
      <c r="AI11" s="47">
        <f t="shared" si="49"/>
        <v>157.5</v>
      </c>
      <c r="AJ11" s="47">
        <f t="shared" si="49"/>
        <v>157.5</v>
      </c>
      <c r="AK11" s="28"/>
      <c r="AL11" s="47">
        <f t="shared" ref="AL11:AO11" si="50">0.9*R11</f>
        <v>472.5</v>
      </c>
      <c r="AM11" s="47">
        <f t="shared" si="50"/>
        <v>472.5</v>
      </c>
      <c r="AN11" s="47">
        <f t="shared" si="50"/>
        <v>472.5</v>
      </c>
      <c r="AO11" s="47">
        <f t="shared" si="50"/>
        <v>472.5</v>
      </c>
      <c r="AP11" s="28"/>
      <c r="AQ11" s="47">
        <f t="shared" si="51"/>
        <v>1890</v>
      </c>
      <c r="AS11" s="48">
        <f t="shared" ref="AS11:BD11" si="52">IFERROR((E11/Y11)-1,0)</f>
        <v>0.1111111111</v>
      </c>
      <c r="AT11" s="48">
        <f t="shared" si="52"/>
        <v>0.1111111111</v>
      </c>
      <c r="AU11" s="48">
        <f t="shared" si="52"/>
        <v>0.1111111111</v>
      </c>
      <c r="AV11" s="48">
        <f t="shared" si="52"/>
        <v>0.1111111111</v>
      </c>
      <c r="AW11" s="48">
        <f t="shared" si="52"/>
        <v>0.1111111111</v>
      </c>
      <c r="AX11" s="48">
        <f t="shared" si="52"/>
        <v>0.1111111111</v>
      </c>
      <c r="AY11" s="48">
        <f t="shared" si="52"/>
        <v>0.1111111111</v>
      </c>
      <c r="AZ11" s="48">
        <f t="shared" si="52"/>
        <v>0.1111111111</v>
      </c>
      <c r="BA11" s="48">
        <f t="shared" si="52"/>
        <v>0.1111111111</v>
      </c>
      <c r="BB11" s="48">
        <f t="shared" si="52"/>
        <v>0.1111111111</v>
      </c>
      <c r="BC11" s="48">
        <f t="shared" si="52"/>
        <v>0.1111111111</v>
      </c>
      <c r="BD11" s="48">
        <f t="shared" si="52"/>
        <v>0.1111111111</v>
      </c>
      <c r="BE11" s="30"/>
      <c r="BF11" s="48">
        <f t="shared" ref="BF11:BI11" si="53">IFERROR((R11/AL11)-1,0)</f>
        <v>0.1111111111</v>
      </c>
      <c r="BG11" s="48">
        <f t="shared" si="53"/>
        <v>0.1111111111</v>
      </c>
      <c r="BH11" s="48">
        <f t="shared" si="53"/>
        <v>0.1111111111</v>
      </c>
      <c r="BI11" s="48">
        <f t="shared" si="53"/>
        <v>0.1111111111</v>
      </c>
      <c r="BJ11" s="30"/>
      <c r="BK11" s="48">
        <f t="shared" si="54"/>
        <v>0.1111111111</v>
      </c>
      <c r="BM11" s="3" t="s">
        <v>11</v>
      </c>
    </row>
    <row r="12">
      <c r="A12" s="49" t="s">
        <v>29</v>
      </c>
      <c r="B12" s="25"/>
      <c r="C12" s="25" t="s">
        <v>31</v>
      </c>
      <c r="D12" s="43"/>
      <c r="E12" s="44">
        <v>5.0</v>
      </c>
      <c r="F12" s="44">
        <v>5.0</v>
      </c>
      <c r="G12" s="44">
        <v>5.0</v>
      </c>
      <c r="H12" s="44">
        <v>5.0</v>
      </c>
      <c r="I12" s="44">
        <v>5.0</v>
      </c>
      <c r="J12" s="44">
        <v>5.0</v>
      </c>
      <c r="K12" s="44">
        <v>5.0</v>
      </c>
      <c r="L12" s="44">
        <v>5.0</v>
      </c>
      <c r="M12" s="44">
        <v>5.0</v>
      </c>
      <c r="N12" s="44">
        <v>5.0</v>
      </c>
      <c r="O12" s="44">
        <v>5.0</v>
      </c>
      <c r="P12" s="44">
        <v>5.0</v>
      </c>
      <c r="Q12" s="28"/>
      <c r="R12" s="44">
        <f t="shared" ref="R12:U12" si="55">SUMIFS($E12:$P12,$E$2:$P$2,R$3)</f>
        <v>15</v>
      </c>
      <c r="S12" s="44">
        <f t="shared" si="55"/>
        <v>15</v>
      </c>
      <c r="T12" s="44">
        <f t="shared" si="55"/>
        <v>15</v>
      </c>
      <c r="U12" s="44">
        <f t="shared" si="55"/>
        <v>15</v>
      </c>
      <c r="V12" s="28"/>
      <c r="W12" s="44">
        <f t="shared" si="48"/>
        <v>60</v>
      </c>
      <c r="Y12" s="44">
        <f t="shared" ref="Y12:AJ12" si="56">0.9*E12</f>
        <v>4.5</v>
      </c>
      <c r="Z12" s="44">
        <f t="shared" si="56"/>
        <v>4.5</v>
      </c>
      <c r="AA12" s="44">
        <f t="shared" si="56"/>
        <v>4.5</v>
      </c>
      <c r="AB12" s="44">
        <f t="shared" si="56"/>
        <v>4.5</v>
      </c>
      <c r="AC12" s="44">
        <f t="shared" si="56"/>
        <v>4.5</v>
      </c>
      <c r="AD12" s="44">
        <f t="shared" si="56"/>
        <v>4.5</v>
      </c>
      <c r="AE12" s="44">
        <f t="shared" si="56"/>
        <v>4.5</v>
      </c>
      <c r="AF12" s="44">
        <f t="shared" si="56"/>
        <v>4.5</v>
      </c>
      <c r="AG12" s="44">
        <f t="shared" si="56"/>
        <v>4.5</v>
      </c>
      <c r="AH12" s="44">
        <f t="shared" si="56"/>
        <v>4.5</v>
      </c>
      <c r="AI12" s="44">
        <f t="shared" si="56"/>
        <v>4.5</v>
      </c>
      <c r="AJ12" s="44">
        <f t="shared" si="56"/>
        <v>4.5</v>
      </c>
      <c r="AK12" s="28"/>
      <c r="AL12" s="44">
        <f t="shared" ref="AL12:AO12" si="57">0.9*R12</f>
        <v>13.5</v>
      </c>
      <c r="AM12" s="44">
        <f t="shared" si="57"/>
        <v>13.5</v>
      </c>
      <c r="AN12" s="44">
        <f t="shared" si="57"/>
        <v>13.5</v>
      </c>
      <c r="AO12" s="44">
        <f t="shared" si="57"/>
        <v>13.5</v>
      </c>
      <c r="AP12" s="28"/>
      <c r="AQ12" s="44">
        <f t="shared" si="51"/>
        <v>54</v>
      </c>
      <c r="AS12" s="45">
        <f t="shared" ref="AS12:BD12" si="58">IFERROR((E12/Y12)-1,0)</f>
        <v>0.1111111111</v>
      </c>
      <c r="AT12" s="45">
        <f t="shared" si="58"/>
        <v>0.1111111111</v>
      </c>
      <c r="AU12" s="45">
        <f t="shared" si="58"/>
        <v>0.1111111111</v>
      </c>
      <c r="AV12" s="45">
        <f t="shared" si="58"/>
        <v>0.1111111111</v>
      </c>
      <c r="AW12" s="45">
        <f t="shared" si="58"/>
        <v>0.1111111111</v>
      </c>
      <c r="AX12" s="45">
        <f t="shared" si="58"/>
        <v>0.1111111111</v>
      </c>
      <c r="AY12" s="45">
        <f t="shared" si="58"/>
        <v>0.1111111111</v>
      </c>
      <c r="AZ12" s="45">
        <f t="shared" si="58"/>
        <v>0.1111111111</v>
      </c>
      <c r="BA12" s="45">
        <f t="shared" si="58"/>
        <v>0.1111111111</v>
      </c>
      <c r="BB12" s="45">
        <f t="shared" si="58"/>
        <v>0.1111111111</v>
      </c>
      <c r="BC12" s="45">
        <f t="shared" si="58"/>
        <v>0.1111111111</v>
      </c>
      <c r="BD12" s="45">
        <f t="shared" si="58"/>
        <v>0.1111111111</v>
      </c>
      <c r="BE12" s="30"/>
      <c r="BF12" s="45">
        <f t="shared" ref="BF12:BI12" si="59">IFERROR((R12/AL12)-1,0)</f>
        <v>0.1111111111</v>
      </c>
      <c r="BG12" s="45">
        <f t="shared" si="59"/>
        <v>0.1111111111</v>
      </c>
      <c r="BH12" s="45">
        <f t="shared" si="59"/>
        <v>0.1111111111</v>
      </c>
      <c r="BI12" s="45">
        <f t="shared" si="59"/>
        <v>0.1111111111</v>
      </c>
      <c r="BJ12" s="30"/>
      <c r="BK12" s="45">
        <f t="shared" si="54"/>
        <v>0.1111111111</v>
      </c>
      <c r="BM12" s="3" t="s">
        <v>11</v>
      </c>
    </row>
    <row r="13">
      <c r="A13" s="18" t="s">
        <v>17</v>
      </c>
      <c r="B13" s="25"/>
      <c r="C13" s="25" t="s">
        <v>37</v>
      </c>
      <c r="D13" s="43"/>
      <c r="E13" s="44">
        <f t="shared" ref="E13:P13" si="60">0.03*E$4</f>
        <v>15</v>
      </c>
      <c r="F13" s="44">
        <f t="shared" si="60"/>
        <v>22.5</v>
      </c>
      <c r="G13" s="44">
        <f t="shared" si="60"/>
        <v>18.75</v>
      </c>
      <c r="H13" s="44">
        <f t="shared" si="60"/>
        <v>16.5</v>
      </c>
      <c r="I13" s="44">
        <f t="shared" si="60"/>
        <v>26.25</v>
      </c>
      <c r="J13" s="44">
        <f t="shared" si="60"/>
        <v>22.5</v>
      </c>
      <c r="K13" s="44">
        <f t="shared" si="60"/>
        <v>18.75</v>
      </c>
      <c r="L13" s="44">
        <f t="shared" si="60"/>
        <v>16.5</v>
      </c>
      <c r="M13" s="44">
        <f t="shared" si="60"/>
        <v>15</v>
      </c>
      <c r="N13" s="44">
        <f t="shared" si="60"/>
        <v>22.5</v>
      </c>
      <c r="O13" s="44">
        <f t="shared" si="60"/>
        <v>30</v>
      </c>
      <c r="P13" s="44">
        <f t="shared" si="60"/>
        <v>37.5</v>
      </c>
      <c r="Q13" s="28"/>
      <c r="R13" s="44">
        <f t="shared" ref="R13:U13" si="61">SUMIFS($E13:$P13,$E$2:$P$2,R$3)</f>
        <v>56.25</v>
      </c>
      <c r="S13" s="44">
        <f t="shared" si="61"/>
        <v>65.25</v>
      </c>
      <c r="T13" s="44">
        <f t="shared" si="61"/>
        <v>50.25</v>
      </c>
      <c r="U13" s="44">
        <f t="shared" si="61"/>
        <v>90</v>
      </c>
      <c r="V13" s="28"/>
      <c r="W13" s="44">
        <f t="shared" si="48"/>
        <v>261.75</v>
      </c>
      <c r="Y13" s="44">
        <f t="shared" ref="Y13:AJ13" si="62">0.9*E13</f>
        <v>13.5</v>
      </c>
      <c r="Z13" s="44">
        <f t="shared" si="62"/>
        <v>20.25</v>
      </c>
      <c r="AA13" s="44">
        <f t="shared" si="62"/>
        <v>16.875</v>
      </c>
      <c r="AB13" s="44">
        <f t="shared" si="62"/>
        <v>14.85</v>
      </c>
      <c r="AC13" s="44">
        <f t="shared" si="62"/>
        <v>23.625</v>
      </c>
      <c r="AD13" s="44">
        <f t="shared" si="62"/>
        <v>20.25</v>
      </c>
      <c r="AE13" s="44">
        <f t="shared" si="62"/>
        <v>16.875</v>
      </c>
      <c r="AF13" s="44">
        <f t="shared" si="62"/>
        <v>14.85</v>
      </c>
      <c r="AG13" s="44">
        <f t="shared" si="62"/>
        <v>13.5</v>
      </c>
      <c r="AH13" s="44">
        <f t="shared" si="62"/>
        <v>20.25</v>
      </c>
      <c r="AI13" s="44">
        <f t="shared" si="62"/>
        <v>27</v>
      </c>
      <c r="AJ13" s="44">
        <f t="shared" si="62"/>
        <v>33.75</v>
      </c>
      <c r="AK13" s="28"/>
      <c r="AL13" s="44">
        <f t="shared" ref="AL13:AO13" si="63">0.9*R13</f>
        <v>50.625</v>
      </c>
      <c r="AM13" s="44">
        <f t="shared" si="63"/>
        <v>58.725</v>
      </c>
      <c r="AN13" s="44">
        <f t="shared" si="63"/>
        <v>45.225</v>
      </c>
      <c r="AO13" s="44">
        <f t="shared" si="63"/>
        <v>81</v>
      </c>
      <c r="AP13" s="28"/>
      <c r="AQ13" s="44">
        <f t="shared" si="51"/>
        <v>235.575</v>
      </c>
      <c r="AS13" s="45">
        <f t="shared" ref="AS13:BD13" si="64">IFERROR((E13/Y13)-1,0)</f>
        <v>0.1111111111</v>
      </c>
      <c r="AT13" s="45">
        <f t="shared" si="64"/>
        <v>0.1111111111</v>
      </c>
      <c r="AU13" s="45">
        <f t="shared" si="64"/>
        <v>0.1111111111</v>
      </c>
      <c r="AV13" s="45">
        <f t="shared" si="64"/>
        <v>0.1111111111</v>
      </c>
      <c r="AW13" s="45">
        <f t="shared" si="64"/>
        <v>0.1111111111</v>
      </c>
      <c r="AX13" s="45">
        <f t="shared" si="64"/>
        <v>0.1111111111</v>
      </c>
      <c r="AY13" s="45">
        <f t="shared" si="64"/>
        <v>0.1111111111</v>
      </c>
      <c r="AZ13" s="45">
        <f t="shared" si="64"/>
        <v>0.1111111111</v>
      </c>
      <c r="BA13" s="45">
        <f t="shared" si="64"/>
        <v>0.1111111111</v>
      </c>
      <c r="BB13" s="45">
        <f t="shared" si="64"/>
        <v>0.1111111111</v>
      </c>
      <c r="BC13" s="45">
        <f t="shared" si="64"/>
        <v>0.1111111111</v>
      </c>
      <c r="BD13" s="45">
        <f t="shared" si="64"/>
        <v>0.1111111111</v>
      </c>
      <c r="BE13" s="30"/>
      <c r="BF13" s="45">
        <f t="shared" ref="BF13:BI13" si="65">IFERROR((R13/AL13)-1,0)</f>
        <v>0.1111111111</v>
      </c>
      <c r="BG13" s="45">
        <f t="shared" si="65"/>
        <v>0.1111111111</v>
      </c>
      <c r="BH13" s="45">
        <f t="shared" si="65"/>
        <v>0.1111111111</v>
      </c>
      <c r="BI13" s="45">
        <f t="shared" si="65"/>
        <v>0.1111111111</v>
      </c>
      <c r="BJ13" s="30"/>
      <c r="BK13" s="45">
        <f t="shared" si="54"/>
        <v>0.1111111111</v>
      </c>
      <c r="BM13" s="3" t="s">
        <v>11</v>
      </c>
    </row>
    <row r="14">
      <c r="A14" s="19"/>
      <c r="B14" s="19"/>
      <c r="C14" s="19" t="s">
        <v>49</v>
      </c>
      <c r="D14" s="20"/>
      <c r="E14" s="37">
        <f t="shared" ref="E14:P14" si="66">SUM(E10,E12,E13)</f>
        <v>195</v>
      </c>
      <c r="F14" s="37">
        <f t="shared" si="66"/>
        <v>202.5</v>
      </c>
      <c r="G14" s="37">
        <f t="shared" si="66"/>
        <v>198.75</v>
      </c>
      <c r="H14" s="37">
        <f t="shared" si="66"/>
        <v>196.5</v>
      </c>
      <c r="I14" s="37">
        <f t="shared" si="66"/>
        <v>206.25</v>
      </c>
      <c r="J14" s="37">
        <f t="shared" si="66"/>
        <v>202.5</v>
      </c>
      <c r="K14" s="37">
        <f t="shared" si="66"/>
        <v>198.75</v>
      </c>
      <c r="L14" s="37">
        <f t="shared" si="66"/>
        <v>196.5</v>
      </c>
      <c r="M14" s="37">
        <f t="shared" si="66"/>
        <v>195</v>
      </c>
      <c r="N14" s="37">
        <f t="shared" si="66"/>
        <v>202.5</v>
      </c>
      <c r="O14" s="37">
        <f t="shared" si="66"/>
        <v>210</v>
      </c>
      <c r="P14" s="37">
        <f t="shared" si="66"/>
        <v>217.5</v>
      </c>
      <c r="Q14" s="22"/>
      <c r="R14" s="37">
        <f t="shared" ref="R14:U14" si="67">SUMIFS($E14:$P14,$E$2:$P$2,R$3)</f>
        <v>596.25</v>
      </c>
      <c r="S14" s="37">
        <f t="shared" si="67"/>
        <v>605.25</v>
      </c>
      <c r="T14" s="37">
        <f t="shared" si="67"/>
        <v>590.25</v>
      </c>
      <c r="U14" s="37">
        <f t="shared" si="67"/>
        <v>630</v>
      </c>
      <c r="V14" s="22"/>
      <c r="W14" s="37">
        <f t="shared" si="48"/>
        <v>2421.75</v>
      </c>
      <c r="X14" s="9"/>
      <c r="Y14" s="37">
        <f t="shared" ref="Y14:AJ14" si="68">0.9*E14</f>
        <v>175.5</v>
      </c>
      <c r="Z14" s="37">
        <f t="shared" si="68"/>
        <v>182.25</v>
      </c>
      <c r="AA14" s="37">
        <f t="shared" si="68"/>
        <v>178.875</v>
      </c>
      <c r="AB14" s="37">
        <f t="shared" si="68"/>
        <v>176.85</v>
      </c>
      <c r="AC14" s="37">
        <f t="shared" si="68"/>
        <v>185.625</v>
      </c>
      <c r="AD14" s="37">
        <f t="shared" si="68"/>
        <v>182.25</v>
      </c>
      <c r="AE14" s="37">
        <f t="shared" si="68"/>
        <v>178.875</v>
      </c>
      <c r="AF14" s="37">
        <f t="shared" si="68"/>
        <v>176.85</v>
      </c>
      <c r="AG14" s="37">
        <f t="shared" si="68"/>
        <v>175.5</v>
      </c>
      <c r="AH14" s="37">
        <f t="shared" si="68"/>
        <v>182.25</v>
      </c>
      <c r="AI14" s="37">
        <f t="shared" si="68"/>
        <v>189</v>
      </c>
      <c r="AJ14" s="37">
        <f t="shared" si="68"/>
        <v>195.75</v>
      </c>
      <c r="AK14" s="22"/>
      <c r="AL14" s="37">
        <f t="shared" ref="AL14:AO14" si="69">0.9*R14</f>
        <v>536.625</v>
      </c>
      <c r="AM14" s="37">
        <f t="shared" si="69"/>
        <v>544.725</v>
      </c>
      <c r="AN14" s="37">
        <f t="shared" si="69"/>
        <v>531.225</v>
      </c>
      <c r="AO14" s="37">
        <f t="shared" si="69"/>
        <v>567</v>
      </c>
      <c r="AP14" s="22"/>
      <c r="AQ14" s="37">
        <f t="shared" si="51"/>
        <v>2179.575</v>
      </c>
      <c r="AR14" s="9"/>
      <c r="AS14" s="38">
        <f t="shared" ref="AS14:BD14" si="70">IFERROR((E14/Y14)-1,0)</f>
        <v>0.1111111111</v>
      </c>
      <c r="AT14" s="38">
        <f t="shared" si="70"/>
        <v>0.1111111111</v>
      </c>
      <c r="AU14" s="38">
        <f t="shared" si="70"/>
        <v>0.1111111111</v>
      </c>
      <c r="AV14" s="38">
        <f t="shared" si="70"/>
        <v>0.1111111111</v>
      </c>
      <c r="AW14" s="38">
        <f t="shared" si="70"/>
        <v>0.1111111111</v>
      </c>
      <c r="AX14" s="38">
        <f t="shared" si="70"/>
        <v>0.1111111111</v>
      </c>
      <c r="AY14" s="38">
        <f t="shared" si="70"/>
        <v>0.1111111111</v>
      </c>
      <c r="AZ14" s="38">
        <f t="shared" si="70"/>
        <v>0.1111111111</v>
      </c>
      <c r="BA14" s="38">
        <f t="shared" si="70"/>
        <v>0.1111111111</v>
      </c>
      <c r="BB14" s="38">
        <f t="shared" si="70"/>
        <v>0.1111111111</v>
      </c>
      <c r="BC14" s="38">
        <f t="shared" si="70"/>
        <v>0.1111111111</v>
      </c>
      <c r="BD14" s="38">
        <f t="shared" si="70"/>
        <v>0.1111111111</v>
      </c>
      <c r="BE14" s="24"/>
      <c r="BF14" s="38">
        <f t="shared" ref="BF14:BI14" si="71">IFERROR((R14/AL14)-1,0)</f>
        <v>0.1111111111</v>
      </c>
      <c r="BG14" s="38">
        <f t="shared" si="71"/>
        <v>0.1111111111</v>
      </c>
      <c r="BH14" s="38">
        <f t="shared" si="71"/>
        <v>0.1111111111</v>
      </c>
      <c r="BI14" s="38">
        <f t="shared" si="71"/>
        <v>0.1111111111</v>
      </c>
      <c r="BJ14" s="24"/>
      <c r="BK14" s="38">
        <f t="shared" si="54"/>
        <v>0.1111111111</v>
      </c>
      <c r="BL14" s="9"/>
      <c r="BM14" s="3" t="s">
        <v>11</v>
      </c>
    </row>
    <row r="15">
      <c r="A15" s="25"/>
      <c r="B15" s="25"/>
      <c r="C15" s="25" t="s">
        <v>50</v>
      </c>
      <c r="D15" s="39"/>
      <c r="E15" s="40">
        <f t="shared" ref="E15:P15" si="72">E14/E$7</f>
        <v>0.4333333333</v>
      </c>
      <c r="F15" s="40">
        <f t="shared" si="72"/>
        <v>0.3</v>
      </c>
      <c r="G15" s="40">
        <f t="shared" si="72"/>
        <v>0.3533333333</v>
      </c>
      <c r="H15" s="40">
        <f t="shared" si="72"/>
        <v>0.396969697</v>
      </c>
      <c r="I15" s="40">
        <f t="shared" si="72"/>
        <v>0.2619047619</v>
      </c>
      <c r="J15" s="40">
        <f t="shared" si="72"/>
        <v>0.3</v>
      </c>
      <c r="K15" s="40">
        <f t="shared" si="72"/>
        <v>0.3533333333</v>
      </c>
      <c r="L15" s="40">
        <f t="shared" si="72"/>
        <v>0.396969697</v>
      </c>
      <c r="M15" s="40">
        <f t="shared" si="72"/>
        <v>0.4333333333</v>
      </c>
      <c r="N15" s="40">
        <f t="shared" si="72"/>
        <v>0.3</v>
      </c>
      <c r="O15" s="40">
        <f t="shared" si="72"/>
        <v>0.2333333333</v>
      </c>
      <c r="P15" s="40">
        <f t="shared" si="72"/>
        <v>0.1933333333</v>
      </c>
      <c r="R15" s="40">
        <f t="shared" ref="R15:U15" si="73">R14/R$7</f>
        <v>0.3533333333</v>
      </c>
      <c r="S15" s="40">
        <f t="shared" si="73"/>
        <v>0.3091954023</v>
      </c>
      <c r="T15" s="40">
        <f t="shared" si="73"/>
        <v>0.3915422886</v>
      </c>
      <c r="U15" s="40">
        <f t="shared" si="73"/>
        <v>0.2333333333</v>
      </c>
      <c r="W15" s="40">
        <f>W14/W$7</f>
        <v>0.3084049666</v>
      </c>
      <c r="Y15" s="40">
        <f t="shared" ref="Y15:AJ15" si="74">Y14/Y$7</f>
        <v>0.4333333333</v>
      </c>
      <c r="Z15" s="40">
        <f t="shared" si="74"/>
        <v>0.3</v>
      </c>
      <c r="AA15" s="40">
        <f t="shared" si="74"/>
        <v>0.3533333333</v>
      </c>
      <c r="AB15" s="40">
        <f t="shared" si="74"/>
        <v>0.396969697</v>
      </c>
      <c r="AC15" s="40">
        <f t="shared" si="74"/>
        <v>0.2619047619</v>
      </c>
      <c r="AD15" s="40">
        <f t="shared" si="74"/>
        <v>0.3</v>
      </c>
      <c r="AE15" s="40">
        <f t="shared" si="74"/>
        <v>0.3533333333</v>
      </c>
      <c r="AF15" s="40">
        <f t="shared" si="74"/>
        <v>0.396969697</v>
      </c>
      <c r="AG15" s="40">
        <f t="shared" si="74"/>
        <v>0.4333333333</v>
      </c>
      <c r="AH15" s="40">
        <f t="shared" si="74"/>
        <v>0.3</v>
      </c>
      <c r="AI15" s="40">
        <f t="shared" si="74"/>
        <v>0.2333333333</v>
      </c>
      <c r="AJ15" s="40">
        <f t="shared" si="74"/>
        <v>0.1933333333</v>
      </c>
      <c r="AL15" s="40">
        <f t="shared" ref="AL15:AO15" si="75">AL14/AL$7</f>
        <v>0.3533333333</v>
      </c>
      <c r="AM15" s="40">
        <f t="shared" si="75"/>
        <v>0.3091954023</v>
      </c>
      <c r="AN15" s="40">
        <f t="shared" si="75"/>
        <v>0.3915422886</v>
      </c>
      <c r="AO15" s="40">
        <f t="shared" si="75"/>
        <v>0.2333333333</v>
      </c>
      <c r="AQ15" s="40">
        <f>AQ14/AQ$7</f>
        <v>0.3084049666</v>
      </c>
      <c r="AS15" s="40">
        <f t="shared" ref="AS15:BD15" si="76">IFERROR(E15-Y15,0)</f>
        <v>0</v>
      </c>
      <c r="AT15" s="40">
        <f t="shared" si="76"/>
        <v>0</v>
      </c>
      <c r="AU15" s="40">
        <f t="shared" si="76"/>
        <v>0</v>
      </c>
      <c r="AV15" s="40">
        <f t="shared" si="76"/>
        <v>0</v>
      </c>
      <c r="AW15" s="40">
        <f t="shared" si="76"/>
        <v>0</v>
      </c>
      <c r="AX15" s="40">
        <f t="shared" si="76"/>
        <v>0</v>
      </c>
      <c r="AY15" s="40">
        <f t="shared" si="76"/>
        <v>0</v>
      </c>
      <c r="AZ15" s="40">
        <f t="shared" si="76"/>
        <v>0</v>
      </c>
      <c r="BA15" s="40">
        <f t="shared" si="76"/>
        <v>0</v>
      </c>
      <c r="BB15" s="40">
        <f t="shared" si="76"/>
        <v>0</v>
      </c>
      <c r="BC15" s="40">
        <f t="shared" si="76"/>
        <v>0</v>
      </c>
      <c r="BD15" s="40">
        <f t="shared" si="76"/>
        <v>0</v>
      </c>
      <c r="BE15" s="30"/>
      <c r="BF15" s="40">
        <f t="shared" ref="BF15:BI15" si="77">IFERROR(R15-AL15,0)</f>
        <v>0</v>
      </c>
      <c r="BG15" s="40">
        <f t="shared" si="77"/>
        <v>0</v>
      </c>
      <c r="BH15" s="40">
        <f t="shared" si="77"/>
        <v>0</v>
      </c>
      <c r="BI15" s="40">
        <f t="shared" si="77"/>
        <v>0</v>
      </c>
      <c r="BJ15" s="30"/>
      <c r="BK15" s="40">
        <f>IFERROR(W15-AQ15,0)</f>
        <v>0</v>
      </c>
      <c r="BM15" s="3" t="s">
        <v>11</v>
      </c>
    </row>
    <row r="16">
      <c r="D16" s="4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R16" s="5"/>
      <c r="S16" s="5"/>
      <c r="T16" s="5"/>
      <c r="U16" s="5"/>
      <c r="W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L16" s="5"/>
      <c r="AM16" s="5"/>
      <c r="AN16" s="5"/>
      <c r="AO16" s="5"/>
      <c r="AQ16" s="5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30"/>
      <c r="BF16" s="42"/>
      <c r="BG16" s="42"/>
      <c r="BH16" s="42"/>
      <c r="BI16" s="42"/>
      <c r="BJ16" s="30"/>
      <c r="BK16" s="42"/>
      <c r="BM16" s="3" t="s">
        <v>11</v>
      </c>
    </row>
    <row r="17">
      <c r="A17" s="19"/>
      <c r="B17" s="19"/>
      <c r="C17" s="19" t="s">
        <v>51</v>
      </c>
      <c r="D17" s="57"/>
      <c r="E17" s="58">
        <f t="shared" ref="E17:P17" si="78">E7-E14</f>
        <v>255</v>
      </c>
      <c r="F17" s="58">
        <f t="shared" si="78"/>
        <v>472.5</v>
      </c>
      <c r="G17" s="58">
        <f t="shared" si="78"/>
        <v>363.75</v>
      </c>
      <c r="H17" s="58">
        <f t="shared" si="78"/>
        <v>298.5</v>
      </c>
      <c r="I17" s="58">
        <f t="shared" si="78"/>
        <v>581.25</v>
      </c>
      <c r="J17" s="58">
        <f t="shared" si="78"/>
        <v>472.5</v>
      </c>
      <c r="K17" s="58">
        <f t="shared" si="78"/>
        <v>363.75</v>
      </c>
      <c r="L17" s="58">
        <f t="shared" si="78"/>
        <v>298.5</v>
      </c>
      <c r="M17" s="58">
        <f t="shared" si="78"/>
        <v>255</v>
      </c>
      <c r="N17" s="58">
        <f t="shared" si="78"/>
        <v>472.5</v>
      </c>
      <c r="O17" s="58">
        <f t="shared" si="78"/>
        <v>690</v>
      </c>
      <c r="P17" s="58">
        <f t="shared" si="78"/>
        <v>907.5</v>
      </c>
      <c r="Q17" s="22"/>
      <c r="R17" s="58">
        <f t="shared" ref="R17:U17" si="79">SUMIFS($E17:$P17,$E$2:$P$2,R$3)</f>
        <v>1091.25</v>
      </c>
      <c r="S17" s="58">
        <f t="shared" si="79"/>
        <v>1352.25</v>
      </c>
      <c r="T17" s="58">
        <f t="shared" si="79"/>
        <v>917.25</v>
      </c>
      <c r="U17" s="58">
        <f t="shared" si="79"/>
        <v>2070</v>
      </c>
      <c r="V17" s="58"/>
      <c r="W17" s="58">
        <f>sum(R17:U17)</f>
        <v>5430.75</v>
      </c>
      <c r="X17" s="9"/>
      <c r="Y17" s="58">
        <f t="shared" ref="Y17:AJ17" si="80">0.9*E17</f>
        <v>229.5</v>
      </c>
      <c r="Z17" s="58">
        <f t="shared" si="80"/>
        <v>425.25</v>
      </c>
      <c r="AA17" s="58">
        <f t="shared" si="80"/>
        <v>327.375</v>
      </c>
      <c r="AB17" s="58">
        <f t="shared" si="80"/>
        <v>268.65</v>
      </c>
      <c r="AC17" s="58">
        <f t="shared" si="80"/>
        <v>523.125</v>
      </c>
      <c r="AD17" s="58">
        <f t="shared" si="80"/>
        <v>425.25</v>
      </c>
      <c r="AE17" s="58">
        <f t="shared" si="80"/>
        <v>327.375</v>
      </c>
      <c r="AF17" s="58">
        <f t="shared" si="80"/>
        <v>268.65</v>
      </c>
      <c r="AG17" s="58">
        <f t="shared" si="80"/>
        <v>229.5</v>
      </c>
      <c r="AH17" s="58">
        <f t="shared" si="80"/>
        <v>425.25</v>
      </c>
      <c r="AI17" s="58">
        <f t="shared" si="80"/>
        <v>621</v>
      </c>
      <c r="AJ17" s="58">
        <f t="shared" si="80"/>
        <v>816.75</v>
      </c>
      <c r="AK17" s="22"/>
      <c r="AL17" s="58">
        <f t="shared" ref="AL17:AO17" si="81">0.9*R17</f>
        <v>982.125</v>
      </c>
      <c r="AM17" s="58">
        <f t="shared" si="81"/>
        <v>1217.025</v>
      </c>
      <c r="AN17" s="58">
        <f t="shared" si="81"/>
        <v>825.525</v>
      </c>
      <c r="AO17" s="58">
        <f t="shared" si="81"/>
        <v>1863</v>
      </c>
      <c r="AP17" s="58"/>
      <c r="AQ17" s="58">
        <f>0.9*W17</f>
        <v>4887.675</v>
      </c>
      <c r="AR17" s="9"/>
      <c r="AS17" s="59">
        <f t="shared" ref="AS17:BD17" si="82">IFERROR((E17/Y17)-1,0)</f>
        <v>0.1111111111</v>
      </c>
      <c r="AT17" s="59">
        <f t="shared" si="82"/>
        <v>0.1111111111</v>
      </c>
      <c r="AU17" s="59">
        <f t="shared" si="82"/>
        <v>0.1111111111</v>
      </c>
      <c r="AV17" s="59">
        <f t="shared" si="82"/>
        <v>0.1111111111</v>
      </c>
      <c r="AW17" s="59">
        <f t="shared" si="82"/>
        <v>0.1111111111</v>
      </c>
      <c r="AX17" s="59">
        <f t="shared" si="82"/>
        <v>0.1111111111</v>
      </c>
      <c r="AY17" s="59">
        <f t="shared" si="82"/>
        <v>0.1111111111</v>
      </c>
      <c r="AZ17" s="59">
        <f t="shared" si="82"/>
        <v>0.1111111111</v>
      </c>
      <c r="BA17" s="59">
        <f t="shared" si="82"/>
        <v>0.1111111111</v>
      </c>
      <c r="BB17" s="59">
        <f t="shared" si="82"/>
        <v>0.1111111111</v>
      </c>
      <c r="BC17" s="59">
        <f t="shared" si="82"/>
        <v>0.1111111111</v>
      </c>
      <c r="BD17" s="59">
        <f t="shared" si="82"/>
        <v>0.1111111111</v>
      </c>
      <c r="BE17" s="24"/>
      <c r="BF17" s="59">
        <f t="shared" ref="BF17:BI17" si="83">IFERROR((R17/AL17)-1,0)</f>
        <v>0.1111111111</v>
      </c>
      <c r="BG17" s="59">
        <f t="shared" si="83"/>
        <v>0.1111111111</v>
      </c>
      <c r="BH17" s="59">
        <f t="shared" si="83"/>
        <v>0.1111111111</v>
      </c>
      <c r="BI17" s="59">
        <f t="shared" si="83"/>
        <v>0.1111111111</v>
      </c>
      <c r="BJ17" s="59"/>
      <c r="BK17" s="59">
        <f>IFERROR((W17/AQ17)-1,0)</f>
        <v>0.1111111111</v>
      </c>
      <c r="BL17" s="9"/>
      <c r="BM17" s="3" t="s">
        <v>11</v>
      </c>
    </row>
    <row r="18">
      <c r="A18" s="31"/>
      <c r="B18" s="31"/>
      <c r="C18" s="31" t="s">
        <v>52</v>
      </c>
      <c r="D18" s="39"/>
      <c r="E18" s="40">
        <f t="shared" ref="E18:P18" si="84">E17/E$7</f>
        <v>0.5666666667</v>
      </c>
      <c r="F18" s="40">
        <f t="shared" si="84"/>
        <v>0.7</v>
      </c>
      <c r="G18" s="40">
        <f t="shared" si="84"/>
        <v>0.6466666667</v>
      </c>
      <c r="H18" s="40">
        <f t="shared" si="84"/>
        <v>0.603030303</v>
      </c>
      <c r="I18" s="40">
        <f t="shared" si="84"/>
        <v>0.7380952381</v>
      </c>
      <c r="J18" s="40">
        <f t="shared" si="84"/>
        <v>0.7</v>
      </c>
      <c r="K18" s="40">
        <f t="shared" si="84"/>
        <v>0.6466666667</v>
      </c>
      <c r="L18" s="40">
        <f t="shared" si="84"/>
        <v>0.603030303</v>
      </c>
      <c r="M18" s="40">
        <f t="shared" si="84"/>
        <v>0.5666666667</v>
      </c>
      <c r="N18" s="40">
        <f t="shared" si="84"/>
        <v>0.7</v>
      </c>
      <c r="O18" s="40">
        <f t="shared" si="84"/>
        <v>0.7666666667</v>
      </c>
      <c r="P18" s="40">
        <f t="shared" si="84"/>
        <v>0.8066666667</v>
      </c>
      <c r="R18" s="40">
        <f t="shared" ref="R18:U18" si="85">R17/R$7</f>
        <v>0.6466666667</v>
      </c>
      <c r="S18" s="40">
        <f t="shared" si="85"/>
        <v>0.6908045977</v>
      </c>
      <c r="T18" s="40">
        <f t="shared" si="85"/>
        <v>0.6084577114</v>
      </c>
      <c r="U18" s="40">
        <f t="shared" si="85"/>
        <v>0.7666666667</v>
      </c>
      <c r="W18" s="40">
        <f>W17/W$7</f>
        <v>0.6915950334</v>
      </c>
      <c r="Y18" s="40">
        <f t="shared" ref="Y18:AJ18" si="86">Y17/Y$7</f>
        <v>0.5666666667</v>
      </c>
      <c r="Z18" s="40">
        <f t="shared" si="86"/>
        <v>0.7</v>
      </c>
      <c r="AA18" s="40">
        <f t="shared" si="86"/>
        <v>0.6466666667</v>
      </c>
      <c r="AB18" s="40">
        <f t="shared" si="86"/>
        <v>0.603030303</v>
      </c>
      <c r="AC18" s="40">
        <f t="shared" si="86"/>
        <v>0.7380952381</v>
      </c>
      <c r="AD18" s="40">
        <f t="shared" si="86"/>
        <v>0.7</v>
      </c>
      <c r="AE18" s="40">
        <f t="shared" si="86"/>
        <v>0.6466666667</v>
      </c>
      <c r="AF18" s="40">
        <f t="shared" si="86"/>
        <v>0.603030303</v>
      </c>
      <c r="AG18" s="40">
        <f t="shared" si="86"/>
        <v>0.5666666667</v>
      </c>
      <c r="AH18" s="40">
        <f t="shared" si="86"/>
        <v>0.7</v>
      </c>
      <c r="AI18" s="40">
        <f t="shared" si="86"/>
        <v>0.7666666667</v>
      </c>
      <c r="AJ18" s="40">
        <f t="shared" si="86"/>
        <v>0.8066666667</v>
      </c>
      <c r="AL18" s="40">
        <f t="shared" ref="AL18:AO18" si="87">AL17/AL$7</f>
        <v>0.6466666667</v>
      </c>
      <c r="AM18" s="40">
        <f t="shared" si="87"/>
        <v>0.6908045977</v>
      </c>
      <c r="AN18" s="40">
        <f t="shared" si="87"/>
        <v>0.6084577114</v>
      </c>
      <c r="AO18" s="40">
        <f t="shared" si="87"/>
        <v>0.7666666667</v>
      </c>
      <c r="AQ18" s="40">
        <f>AQ17/AQ$7</f>
        <v>0.6915950334</v>
      </c>
      <c r="AS18" s="40">
        <f t="shared" ref="AS18:BD18" si="88">IFERROR(E18-Y18,0)</f>
        <v>0</v>
      </c>
      <c r="AT18" s="40">
        <f t="shared" si="88"/>
        <v>0</v>
      </c>
      <c r="AU18" s="40">
        <f t="shared" si="88"/>
        <v>0</v>
      </c>
      <c r="AV18" s="40">
        <f t="shared" si="88"/>
        <v>0</v>
      </c>
      <c r="AW18" s="40">
        <f t="shared" si="88"/>
        <v>0</v>
      </c>
      <c r="AX18" s="40">
        <f t="shared" si="88"/>
        <v>0</v>
      </c>
      <c r="AY18" s="40">
        <f t="shared" si="88"/>
        <v>0</v>
      </c>
      <c r="AZ18" s="40">
        <f t="shared" si="88"/>
        <v>0</v>
      </c>
      <c r="BA18" s="40">
        <f t="shared" si="88"/>
        <v>0</v>
      </c>
      <c r="BB18" s="40">
        <f t="shared" si="88"/>
        <v>0</v>
      </c>
      <c r="BC18" s="40">
        <f t="shared" si="88"/>
        <v>0</v>
      </c>
      <c r="BD18" s="40">
        <f t="shared" si="88"/>
        <v>0</v>
      </c>
      <c r="BE18" s="30"/>
      <c r="BF18" s="40">
        <f t="shared" ref="BF18:BI18" si="89">IFERROR(R18-AL18,0)</f>
        <v>0</v>
      </c>
      <c r="BG18" s="40">
        <f t="shared" si="89"/>
        <v>0</v>
      </c>
      <c r="BH18" s="40">
        <f t="shared" si="89"/>
        <v>0</v>
      </c>
      <c r="BI18" s="40">
        <f t="shared" si="89"/>
        <v>0</v>
      </c>
      <c r="BJ18" s="30"/>
      <c r="BK18" s="40">
        <f>IFERROR(W18-AQ18,0)</f>
        <v>0</v>
      </c>
      <c r="BM18" s="3" t="s">
        <v>11</v>
      </c>
    </row>
    <row r="19">
      <c r="D19" s="4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R19" s="5"/>
      <c r="S19" s="5"/>
      <c r="T19" s="5"/>
      <c r="U19" s="5"/>
      <c r="W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L19" s="5"/>
      <c r="AM19" s="5"/>
      <c r="AN19" s="5"/>
      <c r="AO19" s="5"/>
      <c r="AQ19" s="5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30"/>
      <c r="BF19" s="42"/>
      <c r="BG19" s="42"/>
      <c r="BH19" s="42"/>
      <c r="BI19" s="42"/>
      <c r="BJ19" s="30"/>
      <c r="BK19" s="42"/>
      <c r="BM19" s="3" t="s">
        <v>11</v>
      </c>
    </row>
    <row r="20" collapsed="1">
      <c r="A20" s="49" t="s">
        <v>29</v>
      </c>
      <c r="B20" s="25"/>
      <c r="C20" s="25" t="s">
        <v>53</v>
      </c>
      <c r="D20" s="43"/>
      <c r="E20" s="44">
        <f t="shared" ref="E20:P20" si="90">SUM(E21:E26)</f>
        <v>68</v>
      </c>
      <c r="F20" s="44">
        <f t="shared" si="90"/>
        <v>68</v>
      </c>
      <c r="G20" s="44">
        <f t="shared" si="90"/>
        <v>68</v>
      </c>
      <c r="H20" s="44">
        <f t="shared" si="90"/>
        <v>68</v>
      </c>
      <c r="I20" s="44">
        <f t="shared" si="90"/>
        <v>68</v>
      </c>
      <c r="J20" s="44">
        <f t="shared" si="90"/>
        <v>68</v>
      </c>
      <c r="K20" s="44">
        <f t="shared" si="90"/>
        <v>68</v>
      </c>
      <c r="L20" s="44">
        <f t="shared" si="90"/>
        <v>68</v>
      </c>
      <c r="M20" s="44">
        <f t="shared" si="90"/>
        <v>68</v>
      </c>
      <c r="N20" s="44">
        <f t="shared" si="90"/>
        <v>68</v>
      </c>
      <c r="O20" s="44">
        <f t="shared" si="90"/>
        <v>68</v>
      </c>
      <c r="P20" s="44">
        <f t="shared" si="90"/>
        <v>68</v>
      </c>
      <c r="Q20" s="28"/>
      <c r="R20" s="44">
        <f t="shared" ref="R20:U20" si="91">SUMIFS($E20:$P20,$E$2:$P$2,R$3)</f>
        <v>204</v>
      </c>
      <c r="S20" s="44">
        <f t="shared" si="91"/>
        <v>204</v>
      </c>
      <c r="T20" s="44">
        <f t="shared" si="91"/>
        <v>204</v>
      </c>
      <c r="U20" s="44">
        <f t="shared" si="91"/>
        <v>204</v>
      </c>
      <c r="V20" s="28"/>
      <c r="W20" s="44">
        <f t="shared" ref="W20:W26" si="97">sum(R20:U20)</f>
        <v>816</v>
      </c>
      <c r="Y20" s="44">
        <f t="shared" ref="Y20:AJ20" si="92">0.9*E20</f>
        <v>61.2</v>
      </c>
      <c r="Z20" s="44">
        <f t="shared" si="92"/>
        <v>61.2</v>
      </c>
      <c r="AA20" s="44">
        <f t="shared" si="92"/>
        <v>61.2</v>
      </c>
      <c r="AB20" s="44">
        <f t="shared" si="92"/>
        <v>61.2</v>
      </c>
      <c r="AC20" s="44">
        <f t="shared" si="92"/>
        <v>61.2</v>
      </c>
      <c r="AD20" s="44">
        <f t="shared" si="92"/>
        <v>61.2</v>
      </c>
      <c r="AE20" s="44">
        <f t="shared" si="92"/>
        <v>61.2</v>
      </c>
      <c r="AF20" s="44">
        <f t="shared" si="92"/>
        <v>61.2</v>
      </c>
      <c r="AG20" s="44">
        <f t="shared" si="92"/>
        <v>61.2</v>
      </c>
      <c r="AH20" s="44">
        <f t="shared" si="92"/>
        <v>61.2</v>
      </c>
      <c r="AI20" s="44">
        <f t="shared" si="92"/>
        <v>61.2</v>
      </c>
      <c r="AJ20" s="44">
        <f t="shared" si="92"/>
        <v>61.2</v>
      </c>
      <c r="AK20" s="28"/>
      <c r="AL20" s="44">
        <f t="shared" ref="AL20:AO20" si="93">0.9*R20</f>
        <v>183.6</v>
      </c>
      <c r="AM20" s="44">
        <f t="shared" si="93"/>
        <v>183.6</v>
      </c>
      <c r="AN20" s="44">
        <f t="shared" si="93"/>
        <v>183.6</v>
      </c>
      <c r="AO20" s="44">
        <f t="shared" si="93"/>
        <v>183.6</v>
      </c>
      <c r="AP20" s="28"/>
      <c r="AQ20" s="44">
        <f t="shared" ref="AQ20:AQ26" si="100">0.9*W20</f>
        <v>734.4</v>
      </c>
      <c r="AS20" s="45">
        <f t="shared" ref="AS20:BD20" si="94">IFERROR((E20/Y20)-1,0)</f>
        <v>0.1111111111</v>
      </c>
      <c r="AT20" s="45">
        <f t="shared" si="94"/>
        <v>0.1111111111</v>
      </c>
      <c r="AU20" s="45">
        <f t="shared" si="94"/>
        <v>0.1111111111</v>
      </c>
      <c r="AV20" s="45">
        <f t="shared" si="94"/>
        <v>0.1111111111</v>
      </c>
      <c r="AW20" s="45">
        <f t="shared" si="94"/>
        <v>0.1111111111</v>
      </c>
      <c r="AX20" s="45">
        <f t="shared" si="94"/>
        <v>0.1111111111</v>
      </c>
      <c r="AY20" s="45">
        <f t="shared" si="94"/>
        <v>0.1111111111</v>
      </c>
      <c r="AZ20" s="45">
        <f t="shared" si="94"/>
        <v>0.1111111111</v>
      </c>
      <c r="BA20" s="45">
        <f t="shared" si="94"/>
        <v>0.1111111111</v>
      </c>
      <c r="BB20" s="45">
        <f t="shared" si="94"/>
        <v>0.1111111111</v>
      </c>
      <c r="BC20" s="45">
        <f t="shared" si="94"/>
        <v>0.1111111111</v>
      </c>
      <c r="BD20" s="45">
        <f t="shared" si="94"/>
        <v>0.1111111111</v>
      </c>
      <c r="BE20" s="30"/>
      <c r="BF20" s="45">
        <f t="shared" ref="BF20:BI20" si="95">IFERROR((R20/AL20)-1,0)</f>
        <v>0.1111111111</v>
      </c>
      <c r="BG20" s="45">
        <f t="shared" si="95"/>
        <v>0.1111111111</v>
      </c>
      <c r="BH20" s="45">
        <f t="shared" si="95"/>
        <v>0.1111111111</v>
      </c>
      <c r="BI20" s="45">
        <f t="shared" si="95"/>
        <v>0.1111111111</v>
      </c>
      <c r="BJ20" s="30"/>
      <c r="BK20" s="45">
        <f t="shared" ref="BK20:BK26" si="103">IFERROR((W20/AQ20)-1,0)</f>
        <v>0.1111111111</v>
      </c>
      <c r="BM20" s="3" t="s">
        <v>11</v>
      </c>
    </row>
    <row r="21" hidden="1" outlineLevel="1">
      <c r="A21" s="49" t="s">
        <v>29</v>
      </c>
      <c r="B21" s="31"/>
      <c r="C21" s="31" t="s">
        <v>54</v>
      </c>
      <c r="D21" s="46"/>
      <c r="E21" s="47">
        <v>50.0</v>
      </c>
      <c r="F21" s="47">
        <v>50.0</v>
      </c>
      <c r="G21" s="47">
        <v>50.0</v>
      </c>
      <c r="H21" s="47">
        <v>50.0</v>
      </c>
      <c r="I21" s="47">
        <v>50.0</v>
      </c>
      <c r="J21" s="47">
        <v>50.0</v>
      </c>
      <c r="K21" s="47">
        <v>50.0</v>
      </c>
      <c r="L21" s="47">
        <v>50.0</v>
      </c>
      <c r="M21" s="47">
        <v>50.0</v>
      </c>
      <c r="N21" s="47">
        <v>50.0</v>
      </c>
      <c r="O21" s="47">
        <v>50.0</v>
      </c>
      <c r="P21" s="47">
        <v>50.0</v>
      </c>
      <c r="Q21" s="28"/>
      <c r="R21" s="54">
        <f t="shared" ref="R21:U21" si="96">SUMIFS($E21:$P21,$E$2:$P$2,R$3)</f>
        <v>150</v>
      </c>
      <c r="S21" s="54">
        <f t="shared" si="96"/>
        <v>150</v>
      </c>
      <c r="T21" s="54">
        <f t="shared" si="96"/>
        <v>150</v>
      </c>
      <c r="U21" s="54">
        <f t="shared" si="96"/>
        <v>150</v>
      </c>
      <c r="V21" s="28"/>
      <c r="W21" s="54">
        <f t="shared" si="97"/>
        <v>600</v>
      </c>
      <c r="Y21" s="47">
        <f t="shared" ref="Y21:AJ21" si="98">0.9*E21</f>
        <v>45</v>
      </c>
      <c r="Z21" s="47">
        <f t="shared" si="98"/>
        <v>45</v>
      </c>
      <c r="AA21" s="47">
        <f t="shared" si="98"/>
        <v>45</v>
      </c>
      <c r="AB21" s="47">
        <f t="shared" si="98"/>
        <v>45</v>
      </c>
      <c r="AC21" s="47">
        <f t="shared" si="98"/>
        <v>45</v>
      </c>
      <c r="AD21" s="47">
        <f t="shared" si="98"/>
        <v>45</v>
      </c>
      <c r="AE21" s="47">
        <f t="shared" si="98"/>
        <v>45</v>
      </c>
      <c r="AF21" s="47">
        <f t="shared" si="98"/>
        <v>45</v>
      </c>
      <c r="AG21" s="47">
        <f t="shared" si="98"/>
        <v>45</v>
      </c>
      <c r="AH21" s="47">
        <f t="shared" si="98"/>
        <v>45</v>
      </c>
      <c r="AI21" s="47">
        <f t="shared" si="98"/>
        <v>45</v>
      </c>
      <c r="AJ21" s="47">
        <f t="shared" si="98"/>
        <v>45</v>
      </c>
      <c r="AK21" s="28"/>
      <c r="AL21" s="54">
        <f t="shared" ref="AL21:AO21" si="99">0.9*R21</f>
        <v>135</v>
      </c>
      <c r="AM21" s="54">
        <f t="shared" si="99"/>
        <v>135</v>
      </c>
      <c r="AN21" s="54">
        <f t="shared" si="99"/>
        <v>135</v>
      </c>
      <c r="AO21" s="54">
        <f t="shared" si="99"/>
        <v>135</v>
      </c>
      <c r="AP21" s="28"/>
      <c r="AQ21" s="54">
        <f t="shared" si="100"/>
        <v>540</v>
      </c>
      <c r="AS21" s="48">
        <f t="shared" ref="AS21:BD21" si="101">IFERROR((E21/Y21)-1,0)</f>
        <v>0.1111111111</v>
      </c>
      <c r="AT21" s="48">
        <f t="shared" si="101"/>
        <v>0.1111111111</v>
      </c>
      <c r="AU21" s="48">
        <f t="shared" si="101"/>
        <v>0.1111111111</v>
      </c>
      <c r="AV21" s="48">
        <f t="shared" si="101"/>
        <v>0.1111111111</v>
      </c>
      <c r="AW21" s="48">
        <f t="shared" si="101"/>
        <v>0.1111111111</v>
      </c>
      <c r="AX21" s="48">
        <f t="shared" si="101"/>
        <v>0.1111111111</v>
      </c>
      <c r="AY21" s="48">
        <f t="shared" si="101"/>
        <v>0.1111111111</v>
      </c>
      <c r="AZ21" s="48">
        <f t="shared" si="101"/>
        <v>0.1111111111</v>
      </c>
      <c r="BA21" s="48">
        <f t="shared" si="101"/>
        <v>0.1111111111</v>
      </c>
      <c r="BB21" s="48">
        <f t="shared" si="101"/>
        <v>0.1111111111</v>
      </c>
      <c r="BC21" s="48">
        <f t="shared" si="101"/>
        <v>0.1111111111</v>
      </c>
      <c r="BD21" s="48">
        <f t="shared" si="101"/>
        <v>0.1111111111</v>
      </c>
      <c r="BE21" s="30"/>
      <c r="BF21" s="55">
        <f t="shared" ref="BF21:BI21" si="102">IFERROR((R21/AL21)-1,0)</f>
        <v>0.1111111111</v>
      </c>
      <c r="BG21" s="55">
        <f t="shared" si="102"/>
        <v>0.1111111111</v>
      </c>
      <c r="BH21" s="55">
        <f t="shared" si="102"/>
        <v>0.1111111111</v>
      </c>
      <c r="BI21" s="55">
        <f t="shared" si="102"/>
        <v>0.1111111111</v>
      </c>
      <c r="BJ21" s="30"/>
      <c r="BK21" s="55">
        <f t="shared" si="103"/>
        <v>0.1111111111</v>
      </c>
      <c r="BM21" s="3" t="s">
        <v>11</v>
      </c>
    </row>
    <row r="22" hidden="1" outlineLevel="1">
      <c r="A22" s="49" t="s">
        <v>29</v>
      </c>
      <c r="B22" s="31"/>
      <c r="C22" s="31" t="s">
        <v>55</v>
      </c>
      <c r="D22" s="46"/>
      <c r="E22" s="47">
        <v>5.0</v>
      </c>
      <c r="F22" s="47">
        <v>5.0</v>
      </c>
      <c r="G22" s="47">
        <v>5.0</v>
      </c>
      <c r="H22" s="47">
        <v>5.0</v>
      </c>
      <c r="I22" s="47">
        <v>5.0</v>
      </c>
      <c r="J22" s="47">
        <v>5.0</v>
      </c>
      <c r="K22" s="47">
        <v>5.0</v>
      </c>
      <c r="L22" s="47">
        <v>5.0</v>
      </c>
      <c r="M22" s="47">
        <v>5.0</v>
      </c>
      <c r="N22" s="47">
        <v>5.0</v>
      </c>
      <c r="O22" s="47">
        <v>5.0</v>
      </c>
      <c r="P22" s="47">
        <v>5.0</v>
      </c>
      <c r="Q22" s="28"/>
      <c r="R22" s="54">
        <f t="shared" ref="R22:U22" si="104">SUMIFS($E22:$P22,$E$2:$P$2,R$3)</f>
        <v>15</v>
      </c>
      <c r="S22" s="54">
        <f t="shared" si="104"/>
        <v>15</v>
      </c>
      <c r="T22" s="54">
        <f t="shared" si="104"/>
        <v>15</v>
      </c>
      <c r="U22" s="54">
        <f t="shared" si="104"/>
        <v>15</v>
      </c>
      <c r="V22" s="28"/>
      <c r="W22" s="54">
        <f t="shared" si="97"/>
        <v>60</v>
      </c>
      <c r="Y22" s="47">
        <f t="shared" ref="Y22:AJ22" si="105">0.9*E22</f>
        <v>4.5</v>
      </c>
      <c r="Z22" s="47">
        <f t="shared" si="105"/>
        <v>4.5</v>
      </c>
      <c r="AA22" s="47">
        <f t="shared" si="105"/>
        <v>4.5</v>
      </c>
      <c r="AB22" s="47">
        <f t="shared" si="105"/>
        <v>4.5</v>
      </c>
      <c r="AC22" s="47">
        <f t="shared" si="105"/>
        <v>4.5</v>
      </c>
      <c r="AD22" s="47">
        <f t="shared" si="105"/>
        <v>4.5</v>
      </c>
      <c r="AE22" s="47">
        <f t="shared" si="105"/>
        <v>4.5</v>
      </c>
      <c r="AF22" s="47">
        <f t="shared" si="105"/>
        <v>4.5</v>
      </c>
      <c r="AG22" s="47">
        <f t="shared" si="105"/>
        <v>4.5</v>
      </c>
      <c r="AH22" s="47">
        <f t="shared" si="105"/>
        <v>4.5</v>
      </c>
      <c r="AI22" s="47">
        <f t="shared" si="105"/>
        <v>4.5</v>
      </c>
      <c r="AJ22" s="47">
        <f t="shared" si="105"/>
        <v>4.5</v>
      </c>
      <c r="AK22" s="28"/>
      <c r="AL22" s="54">
        <f t="shared" ref="AL22:AO22" si="106">0.9*R22</f>
        <v>13.5</v>
      </c>
      <c r="AM22" s="54">
        <f t="shared" si="106"/>
        <v>13.5</v>
      </c>
      <c r="AN22" s="54">
        <f t="shared" si="106"/>
        <v>13.5</v>
      </c>
      <c r="AO22" s="54">
        <f t="shared" si="106"/>
        <v>13.5</v>
      </c>
      <c r="AP22" s="28"/>
      <c r="AQ22" s="54">
        <f t="shared" si="100"/>
        <v>54</v>
      </c>
      <c r="AS22" s="48">
        <f t="shared" ref="AS22:BD22" si="107">IFERROR((E22/Y22)-1,0)</f>
        <v>0.1111111111</v>
      </c>
      <c r="AT22" s="48">
        <f t="shared" si="107"/>
        <v>0.1111111111</v>
      </c>
      <c r="AU22" s="48">
        <f t="shared" si="107"/>
        <v>0.1111111111</v>
      </c>
      <c r="AV22" s="48">
        <f t="shared" si="107"/>
        <v>0.1111111111</v>
      </c>
      <c r="AW22" s="48">
        <f t="shared" si="107"/>
        <v>0.1111111111</v>
      </c>
      <c r="AX22" s="48">
        <f t="shared" si="107"/>
        <v>0.1111111111</v>
      </c>
      <c r="AY22" s="48">
        <f t="shared" si="107"/>
        <v>0.1111111111</v>
      </c>
      <c r="AZ22" s="48">
        <f t="shared" si="107"/>
        <v>0.1111111111</v>
      </c>
      <c r="BA22" s="48">
        <f t="shared" si="107"/>
        <v>0.1111111111</v>
      </c>
      <c r="BB22" s="48">
        <f t="shared" si="107"/>
        <v>0.1111111111</v>
      </c>
      <c r="BC22" s="48">
        <f t="shared" si="107"/>
        <v>0.1111111111</v>
      </c>
      <c r="BD22" s="48">
        <f t="shared" si="107"/>
        <v>0.1111111111</v>
      </c>
      <c r="BE22" s="30"/>
      <c r="BF22" s="55">
        <f t="shared" ref="BF22:BI22" si="108">IFERROR((R22/AL22)-1,0)</f>
        <v>0.1111111111</v>
      </c>
      <c r="BG22" s="55">
        <f t="shared" si="108"/>
        <v>0.1111111111</v>
      </c>
      <c r="BH22" s="55">
        <f t="shared" si="108"/>
        <v>0.1111111111</v>
      </c>
      <c r="BI22" s="55">
        <f t="shared" si="108"/>
        <v>0.1111111111</v>
      </c>
      <c r="BJ22" s="30"/>
      <c r="BK22" s="55">
        <f t="shared" si="103"/>
        <v>0.1111111111</v>
      </c>
      <c r="BM22" s="3" t="s">
        <v>11</v>
      </c>
    </row>
    <row r="23" hidden="1" outlineLevel="1">
      <c r="A23" s="49" t="s">
        <v>29</v>
      </c>
      <c r="B23" s="31"/>
      <c r="C23" s="31" t="s">
        <v>56</v>
      </c>
      <c r="D23" s="46"/>
      <c r="E23" s="47">
        <v>5.0</v>
      </c>
      <c r="F23" s="47">
        <v>5.0</v>
      </c>
      <c r="G23" s="47">
        <v>5.0</v>
      </c>
      <c r="H23" s="47">
        <v>5.0</v>
      </c>
      <c r="I23" s="47">
        <v>5.0</v>
      </c>
      <c r="J23" s="47">
        <v>5.0</v>
      </c>
      <c r="K23" s="47">
        <v>5.0</v>
      </c>
      <c r="L23" s="47">
        <v>5.0</v>
      </c>
      <c r="M23" s="47">
        <v>5.0</v>
      </c>
      <c r="N23" s="47">
        <v>5.0</v>
      </c>
      <c r="O23" s="47">
        <v>5.0</v>
      </c>
      <c r="P23" s="47">
        <v>5.0</v>
      </c>
      <c r="Q23" s="28"/>
      <c r="R23" s="54">
        <f t="shared" ref="R23:U23" si="109">SUMIFS($E23:$P23,$E$2:$P$2,R$3)</f>
        <v>15</v>
      </c>
      <c r="S23" s="54">
        <f t="shared" si="109"/>
        <v>15</v>
      </c>
      <c r="T23" s="54">
        <f t="shared" si="109"/>
        <v>15</v>
      </c>
      <c r="U23" s="54">
        <f t="shared" si="109"/>
        <v>15</v>
      </c>
      <c r="V23" s="28"/>
      <c r="W23" s="54">
        <f t="shared" si="97"/>
        <v>60</v>
      </c>
      <c r="Y23" s="47">
        <f t="shared" ref="Y23:AJ23" si="110">0.9*E23</f>
        <v>4.5</v>
      </c>
      <c r="Z23" s="47">
        <f t="shared" si="110"/>
        <v>4.5</v>
      </c>
      <c r="AA23" s="47">
        <f t="shared" si="110"/>
        <v>4.5</v>
      </c>
      <c r="AB23" s="47">
        <f t="shared" si="110"/>
        <v>4.5</v>
      </c>
      <c r="AC23" s="47">
        <f t="shared" si="110"/>
        <v>4.5</v>
      </c>
      <c r="AD23" s="47">
        <f t="shared" si="110"/>
        <v>4.5</v>
      </c>
      <c r="AE23" s="47">
        <f t="shared" si="110"/>
        <v>4.5</v>
      </c>
      <c r="AF23" s="47">
        <f t="shared" si="110"/>
        <v>4.5</v>
      </c>
      <c r="AG23" s="47">
        <f t="shared" si="110"/>
        <v>4.5</v>
      </c>
      <c r="AH23" s="47">
        <f t="shared" si="110"/>
        <v>4.5</v>
      </c>
      <c r="AI23" s="47">
        <f t="shared" si="110"/>
        <v>4.5</v>
      </c>
      <c r="AJ23" s="47">
        <f t="shared" si="110"/>
        <v>4.5</v>
      </c>
      <c r="AK23" s="28"/>
      <c r="AL23" s="54">
        <f t="shared" ref="AL23:AO23" si="111">0.9*R23</f>
        <v>13.5</v>
      </c>
      <c r="AM23" s="54">
        <f t="shared" si="111"/>
        <v>13.5</v>
      </c>
      <c r="AN23" s="54">
        <f t="shared" si="111"/>
        <v>13.5</v>
      </c>
      <c r="AO23" s="54">
        <f t="shared" si="111"/>
        <v>13.5</v>
      </c>
      <c r="AP23" s="28"/>
      <c r="AQ23" s="54">
        <f t="shared" si="100"/>
        <v>54</v>
      </c>
      <c r="AS23" s="48">
        <f t="shared" ref="AS23:BD23" si="112">IFERROR((E23/Y23)-1,0)</f>
        <v>0.1111111111</v>
      </c>
      <c r="AT23" s="48">
        <f t="shared" si="112"/>
        <v>0.1111111111</v>
      </c>
      <c r="AU23" s="48">
        <f t="shared" si="112"/>
        <v>0.1111111111</v>
      </c>
      <c r="AV23" s="48">
        <f t="shared" si="112"/>
        <v>0.1111111111</v>
      </c>
      <c r="AW23" s="48">
        <f t="shared" si="112"/>
        <v>0.1111111111</v>
      </c>
      <c r="AX23" s="48">
        <f t="shared" si="112"/>
        <v>0.1111111111</v>
      </c>
      <c r="AY23" s="48">
        <f t="shared" si="112"/>
        <v>0.1111111111</v>
      </c>
      <c r="AZ23" s="48">
        <f t="shared" si="112"/>
        <v>0.1111111111</v>
      </c>
      <c r="BA23" s="48">
        <f t="shared" si="112"/>
        <v>0.1111111111</v>
      </c>
      <c r="BB23" s="48">
        <f t="shared" si="112"/>
        <v>0.1111111111</v>
      </c>
      <c r="BC23" s="48">
        <f t="shared" si="112"/>
        <v>0.1111111111</v>
      </c>
      <c r="BD23" s="48">
        <f t="shared" si="112"/>
        <v>0.1111111111</v>
      </c>
      <c r="BE23" s="30"/>
      <c r="BF23" s="55">
        <f t="shared" ref="BF23:BI23" si="113">IFERROR((R23/AL23)-1,0)</f>
        <v>0.1111111111</v>
      </c>
      <c r="BG23" s="55">
        <f t="shared" si="113"/>
        <v>0.1111111111</v>
      </c>
      <c r="BH23" s="55">
        <f t="shared" si="113"/>
        <v>0.1111111111</v>
      </c>
      <c r="BI23" s="55">
        <f t="shared" si="113"/>
        <v>0.1111111111</v>
      </c>
      <c r="BJ23" s="30"/>
      <c r="BK23" s="55">
        <f t="shared" si="103"/>
        <v>0.1111111111</v>
      </c>
      <c r="BM23" s="3" t="s">
        <v>11</v>
      </c>
    </row>
    <row r="24" hidden="1" outlineLevel="1">
      <c r="A24" s="49" t="s">
        <v>29</v>
      </c>
      <c r="B24" s="31"/>
      <c r="C24" s="31" t="s">
        <v>57</v>
      </c>
      <c r="D24" s="46"/>
      <c r="E24" s="47">
        <v>2.0</v>
      </c>
      <c r="F24" s="47">
        <v>2.0</v>
      </c>
      <c r="G24" s="47">
        <v>2.0</v>
      </c>
      <c r="H24" s="47">
        <v>2.0</v>
      </c>
      <c r="I24" s="47">
        <v>2.0</v>
      </c>
      <c r="J24" s="47">
        <v>2.0</v>
      </c>
      <c r="K24" s="47">
        <v>2.0</v>
      </c>
      <c r="L24" s="47">
        <v>2.0</v>
      </c>
      <c r="M24" s="47">
        <v>2.0</v>
      </c>
      <c r="N24" s="47">
        <v>2.0</v>
      </c>
      <c r="O24" s="47">
        <v>2.0</v>
      </c>
      <c r="P24" s="47">
        <v>2.0</v>
      </c>
      <c r="Q24" s="28"/>
      <c r="R24" s="54">
        <f t="shared" ref="R24:U24" si="114">SUMIFS($E24:$P24,$E$2:$P$2,R$3)</f>
        <v>6</v>
      </c>
      <c r="S24" s="54">
        <f t="shared" si="114"/>
        <v>6</v>
      </c>
      <c r="T24" s="54">
        <f t="shared" si="114"/>
        <v>6</v>
      </c>
      <c r="U24" s="54">
        <f t="shared" si="114"/>
        <v>6</v>
      </c>
      <c r="V24" s="28"/>
      <c r="W24" s="54">
        <f t="shared" si="97"/>
        <v>24</v>
      </c>
      <c r="Y24" s="47">
        <f t="shared" ref="Y24:AJ24" si="115">0.9*E24</f>
        <v>1.8</v>
      </c>
      <c r="Z24" s="47">
        <f t="shared" si="115"/>
        <v>1.8</v>
      </c>
      <c r="AA24" s="47">
        <f t="shared" si="115"/>
        <v>1.8</v>
      </c>
      <c r="AB24" s="47">
        <f t="shared" si="115"/>
        <v>1.8</v>
      </c>
      <c r="AC24" s="47">
        <f t="shared" si="115"/>
        <v>1.8</v>
      </c>
      <c r="AD24" s="47">
        <f t="shared" si="115"/>
        <v>1.8</v>
      </c>
      <c r="AE24" s="47">
        <f t="shared" si="115"/>
        <v>1.8</v>
      </c>
      <c r="AF24" s="47">
        <f t="shared" si="115"/>
        <v>1.8</v>
      </c>
      <c r="AG24" s="47">
        <f t="shared" si="115"/>
        <v>1.8</v>
      </c>
      <c r="AH24" s="47">
        <f t="shared" si="115"/>
        <v>1.8</v>
      </c>
      <c r="AI24" s="47">
        <f t="shared" si="115"/>
        <v>1.8</v>
      </c>
      <c r="AJ24" s="47">
        <f t="shared" si="115"/>
        <v>1.8</v>
      </c>
      <c r="AK24" s="28"/>
      <c r="AL24" s="54">
        <f t="shared" ref="AL24:AO24" si="116">0.9*R24</f>
        <v>5.4</v>
      </c>
      <c r="AM24" s="54">
        <f t="shared" si="116"/>
        <v>5.4</v>
      </c>
      <c r="AN24" s="54">
        <f t="shared" si="116"/>
        <v>5.4</v>
      </c>
      <c r="AO24" s="54">
        <f t="shared" si="116"/>
        <v>5.4</v>
      </c>
      <c r="AP24" s="28"/>
      <c r="AQ24" s="54">
        <f t="shared" si="100"/>
        <v>21.6</v>
      </c>
      <c r="AS24" s="48">
        <f t="shared" ref="AS24:BD24" si="117">IFERROR((E24/Y24)-1,0)</f>
        <v>0.1111111111</v>
      </c>
      <c r="AT24" s="48">
        <f t="shared" si="117"/>
        <v>0.1111111111</v>
      </c>
      <c r="AU24" s="48">
        <f t="shared" si="117"/>
        <v>0.1111111111</v>
      </c>
      <c r="AV24" s="48">
        <f t="shared" si="117"/>
        <v>0.1111111111</v>
      </c>
      <c r="AW24" s="48">
        <f t="shared" si="117"/>
        <v>0.1111111111</v>
      </c>
      <c r="AX24" s="48">
        <f t="shared" si="117"/>
        <v>0.1111111111</v>
      </c>
      <c r="AY24" s="48">
        <f t="shared" si="117"/>
        <v>0.1111111111</v>
      </c>
      <c r="AZ24" s="48">
        <f t="shared" si="117"/>
        <v>0.1111111111</v>
      </c>
      <c r="BA24" s="48">
        <f t="shared" si="117"/>
        <v>0.1111111111</v>
      </c>
      <c r="BB24" s="48">
        <f t="shared" si="117"/>
        <v>0.1111111111</v>
      </c>
      <c r="BC24" s="48">
        <f t="shared" si="117"/>
        <v>0.1111111111</v>
      </c>
      <c r="BD24" s="48">
        <f t="shared" si="117"/>
        <v>0.1111111111</v>
      </c>
      <c r="BE24" s="30"/>
      <c r="BF24" s="55">
        <f t="shared" ref="BF24:BI24" si="118">IFERROR((R24/AL24)-1,0)</f>
        <v>0.1111111111</v>
      </c>
      <c r="BG24" s="55">
        <f t="shared" si="118"/>
        <v>0.1111111111</v>
      </c>
      <c r="BH24" s="55">
        <f t="shared" si="118"/>
        <v>0.1111111111</v>
      </c>
      <c r="BI24" s="55">
        <f t="shared" si="118"/>
        <v>0.1111111111</v>
      </c>
      <c r="BJ24" s="30"/>
      <c r="BK24" s="55">
        <f t="shared" si="103"/>
        <v>0.1111111111</v>
      </c>
      <c r="BM24" s="3" t="s">
        <v>11</v>
      </c>
    </row>
    <row r="25" hidden="1" outlineLevel="1">
      <c r="A25" s="49" t="s">
        <v>29</v>
      </c>
      <c r="B25" s="31"/>
      <c r="C25" s="31" t="s">
        <v>58</v>
      </c>
      <c r="D25" s="46"/>
      <c r="E25" s="47">
        <v>5.0</v>
      </c>
      <c r="F25" s="47">
        <v>5.0</v>
      </c>
      <c r="G25" s="47">
        <v>5.0</v>
      </c>
      <c r="H25" s="47">
        <v>5.0</v>
      </c>
      <c r="I25" s="47">
        <v>5.0</v>
      </c>
      <c r="J25" s="47">
        <v>5.0</v>
      </c>
      <c r="K25" s="47">
        <v>5.0</v>
      </c>
      <c r="L25" s="47">
        <v>5.0</v>
      </c>
      <c r="M25" s="47">
        <v>5.0</v>
      </c>
      <c r="N25" s="47">
        <v>5.0</v>
      </c>
      <c r="O25" s="47">
        <v>5.0</v>
      </c>
      <c r="P25" s="47">
        <v>5.0</v>
      </c>
      <c r="Q25" s="28"/>
      <c r="R25" s="54">
        <f t="shared" ref="R25:U25" si="119">SUMIFS($E25:$P25,$E$2:$P$2,R$3)</f>
        <v>15</v>
      </c>
      <c r="S25" s="54">
        <f t="shared" si="119"/>
        <v>15</v>
      </c>
      <c r="T25" s="54">
        <f t="shared" si="119"/>
        <v>15</v>
      </c>
      <c r="U25" s="54">
        <f t="shared" si="119"/>
        <v>15</v>
      </c>
      <c r="V25" s="28"/>
      <c r="W25" s="54">
        <f t="shared" si="97"/>
        <v>60</v>
      </c>
      <c r="Y25" s="47">
        <f t="shared" ref="Y25:AJ25" si="120">0.9*E25</f>
        <v>4.5</v>
      </c>
      <c r="Z25" s="47">
        <f t="shared" si="120"/>
        <v>4.5</v>
      </c>
      <c r="AA25" s="47">
        <f t="shared" si="120"/>
        <v>4.5</v>
      </c>
      <c r="AB25" s="47">
        <f t="shared" si="120"/>
        <v>4.5</v>
      </c>
      <c r="AC25" s="47">
        <f t="shared" si="120"/>
        <v>4.5</v>
      </c>
      <c r="AD25" s="47">
        <f t="shared" si="120"/>
        <v>4.5</v>
      </c>
      <c r="AE25" s="47">
        <f t="shared" si="120"/>
        <v>4.5</v>
      </c>
      <c r="AF25" s="47">
        <f t="shared" si="120"/>
        <v>4.5</v>
      </c>
      <c r="AG25" s="47">
        <f t="shared" si="120"/>
        <v>4.5</v>
      </c>
      <c r="AH25" s="47">
        <f t="shared" si="120"/>
        <v>4.5</v>
      </c>
      <c r="AI25" s="47">
        <f t="shared" si="120"/>
        <v>4.5</v>
      </c>
      <c r="AJ25" s="47">
        <f t="shared" si="120"/>
        <v>4.5</v>
      </c>
      <c r="AK25" s="28"/>
      <c r="AL25" s="54">
        <f t="shared" ref="AL25:AO25" si="121">0.9*R25</f>
        <v>13.5</v>
      </c>
      <c r="AM25" s="54">
        <f t="shared" si="121"/>
        <v>13.5</v>
      </c>
      <c r="AN25" s="54">
        <f t="shared" si="121"/>
        <v>13.5</v>
      </c>
      <c r="AO25" s="54">
        <f t="shared" si="121"/>
        <v>13.5</v>
      </c>
      <c r="AP25" s="28"/>
      <c r="AQ25" s="54">
        <f t="shared" si="100"/>
        <v>54</v>
      </c>
      <c r="AS25" s="48">
        <f t="shared" ref="AS25:BD25" si="122">IFERROR((E25/Y25)-1,0)</f>
        <v>0.1111111111</v>
      </c>
      <c r="AT25" s="48">
        <f t="shared" si="122"/>
        <v>0.1111111111</v>
      </c>
      <c r="AU25" s="48">
        <f t="shared" si="122"/>
        <v>0.1111111111</v>
      </c>
      <c r="AV25" s="48">
        <f t="shared" si="122"/>
        <v>0.1111111111</v>
      </c>
      <c r="AW25" s="48">
        <f t="shared" si="122"/>
        <v>0.1111111111</v>
      </c>
      <c r="AX25" s="48">
        <f t="shared" si="122"/>
        <v>0.1111111111</v>
      </c>
      <c r="AY25" s="48">
        <f t="shared" si="122"/>
        <v>0.1111111111</v>
      </c>
      <c r="AZ25" s="48">
        <f t="shared" si="122"/>
        <v>0.1111111111</v>
      </c>
      <c r="BA25" s="48">
        <f t="shared" si="122"/>
        <v>0.1111111111</v>
      </c>
      <c r="BB25" s="48">
        <f t="shared" si="122"/>
        <v>0.1111111111</v>
      </c>
      <c r="BC25" s="48">
        <f t="shared" si="122"/>
        <v>0.1111111111</v>
      </c>
      <c r="BD25" s="48">
        <f t="shared" si="122"/>
        <v>0.1111111111</v>
      </c>
      <c r="BE25" s="30"/>
      <c r="BF25" s="55">
        <f t="shared" ref="BF25:BI25" si="123">IFERROR((R25/AL25)-1,0)</f>
        <v>0.1111111111</v>
      </c>
      <c r="BG25" s="55">
        <f t="shared" si="123"/>
        <v>0.1111111111</v>
      </c>
      <c r="BH25" s="55">
        <f t="shared" si="123"/>
        <v>0.1111111111</v>
      </c>
      <c r="BI25" s="55">
        <f t="shared" si="123"/>
        <v>0.1111111111</v>
      </c>
      <c r="BJ25" s="30"/>
      <c r="BK25" s="55">
        <f t="shared" si="103"/>
        <v>0.1111111111</v>
      </c>
      <c r="BM25" s="3" t="s">
        <v>11</v>
      </c>
    </row>
    <row r="26" hidden="1" outlineLevel="1">
      <c r="A26" s="49" t="s">
        <v>29</v>
      </c>
      <c r="B26" s="31"/>
      <c r="C26" s="31" t="s">
        <v>59</v>
      </c>
      <c r="D26" s="46"/>
      <c r="E26" s="47">
        <v>1.0</v>
      </c>
      <c r="F26" s="47">
        <v>1.0</v>
      </c>
      <c r="G26" s="47">
        <v>1.0</v>
      </c>
      <c r="H26" s="47">
        <v>1.0</v>
      </c>
      <c r="I26" s="47">
        <v>1.0</v>
      </c>
      <c r="J26" s="47">
        <v>1.0</v>
      </c>
      <c r="K26" s="47">
        <v>1.0</v>
      </c>
      <c r="L26" s="47">
        <v>1.0</v>
      </c>
      <c r="M26" s="47">
        <v>1.0</v>
      </c>
      <c r="N26" s="47">
        <v>1.0</v>
      </c>
      <c r="O26" s="47">
        <v>1.0</v>
      </c>
      <c r="P26" s="47">
        <v>1.0</v>
      </c>
      <c r="Q26" s="28"/>
      <c r="R26" s="54">
        <f t="shared" ref="R26:U26" si="124">SUMIFS($E26:$P26,$E$2:$P$2,R$3)</f>
        <v>3</v>
      </c>
      <c r="S26" s="54">
        <f t="shared" si="124"/>
        <v>3</v>
      </c>
      <c r="T26" s="54">
        <f t="shared" si="124"/>
        <v>3</v>
      </c>
      <c r="U26" s="54">
        <f t="shared" si="124"/>
        <v>3</v>
      </c>
      <c r="V26" s="28"/>
      <c r="W26" s="54">
        <f t="shared" si="97"/>
        <v>12</v>
      </c>
      <c r="Y26" s="47">
        <f t="shared" ref="Y26:AJ26" si="125">0.9*E26</f>
        <v>0.9</v>
      </c>
      <c r="Z26" s="47">
        <f t="shared" si="125"/>
        <v>0.9</v>
      </c>
      <c r="AA26" s="47">
        <f t="shared" si="125"/>
        <v>0.9</v>
      </c>
      <c r="AB26" s="47">
        <f t="shared" si="125"/>
        <v>0.9</v>
      </c>
      <c r="AC26" s="47">
        <f t="shared" si="125"/>
        <v>0.9</v>
      </c>
      <c r="AD26" s="47">
        <f t="shared" si="125"/>
        <v>0.9</v>
      </c>
      <c r="AE26" s="47">
        <f t="shared" si="125"/>
        <v>0.9</v>
      </c>
      <c r="AF26" s="47">
        <f t="shared" si="125"/>
        <v>0.9</v>
      </c>
      <c r="AG26" s="47">
        <f t="shared" si="125"/>
        <v>0.9</v>
      </c>
      <c r="AH26" s="47">
        <f t="shared" si="125"/>
        <v>0.9</v>
      </c>
      <c r="AI26" s="47">
        <f t="shared" si="125"/>
        <v>0.9</v>
      </c>
      <c r="AJ26" s="47">
        <f t="shared" si="125"/>
        <v>0.9</v>
      </c>
      <c r="AK26" s="28"/>
      <c r="AL26" s="54">
        <f t="shared" ref="AL26:AO26" si="126">0.9*R26</f>
        <v>2.7</v>
      </c>
      <c r="AM26" s="54">
        <f t="shared" si="126"/>
        <v>2.7</v>
      </c>
      <c r="AN26" s="54">
        <f t="shared" si="126"/>
        <v>2.7</v>
      </c>
      <c r="AO26" s="54">
        <f t="shared" si="126"/>
        <v>2.7</v>
      </c>
      <c r="AP26" s="28"/>
      <c r="AQ26" s="54">
        <f t="shared" si="100"/>
        <v>10.8</v>
      </c>
      <c r="AS26" s="48">
        <f t="shared" ref="AS26:BD26" si="127">IFERROR((E26/Y26)-1,0)</f>
        <v>0.1111111111</v>
      </c>
      <c r="AT26" s="48">
        <f t="shared" si="127"/>
        <v>0.1111111111</v>
      </c>
      <c r="AU26" s="48">
        <f t="shared" si="127"/>
        <v>0.1111111111</v>
      </c>
      <c r="AV26" s="48">
        <f t="shared" si="127"/>
        <v>0.1111111111</v>
      </c>
      <c r="AW26" s="48">
        <f t="shared" si="127"/>
        <v>0.1111111111</v>
      </c>
      <c r="AX26" s="48">
        <f t="shared" si="127"/>
        <v>0.1111111111</v>
      </c>
      <c r="AY26" s="48">
        <f t="shared" si="127"/>
        <v>0.1111111111</v>
      </c>
      <c r="AZ26" s="48">
        <f t="shared" si="127"/>
        <v>0.1111111111</v>
      </c>
      <c r="BA26" s="48">
        <f t="shared" si="127"/>
        <v>0.1111111111</v>
      </c>
      <c r="BB26" s="48">
        <f t="shared" si="127"/>
        <v>0.1111111111</v>
      </c>
      <c r="BC26" s="48">
        <f t="shared" si="127"/>
        <v>0.1111111111</v>
      </c>
      <c r="BD26" s="48">
        <f t="shared" si="127"/>
        <v>0.1111111111</v>
      </c>
      <c r="BE26" s="30"/>
      <c r="BF26" s="55">
        <f t="shared" ref="BF26:BI26" si="128">IFERROR((R26/AL26)-1,0)</f>
        <v>0.1111111111</v>
      </c>
      <c r="BG26" s="55">
        <f t="shared" si="128"/>
        <v>0.1111111111</v>
      </c>
      <c r="BH26" s="55">
        <f t="shared" si="128"/>
        <v>0.1111111111</v>
      </c>
      <c r="BI26" s="55">
        <f t="shared" si="128"/>
        <v>0.1111111111</v>
      </c>
      <c r="BJ26" s="30"/>
      <c r="BK26" s="55">
        <f t="shared" si="103"/>
        <v>0.1111111111</v>
      </c>
      <c r="BM26" s="3" t="s">
        <v>11</v>
      </c>
    </row>
    <row r="27" hidden="1" outlineLevel="1">
      <c r="A27" s="31"/>
      <c r="B27" s="31"/>
      <c r="C27" s="31" t="s">
        <v>60</v>
      </c>
      <c r="D27" s="39"/>
      <c r="E27" s="40">
        <f t="shared" ref="E27:P27" si="129">E20/E7</f>
        <v>0.1511111111</v>
      </c>
      <c r="F27" s="40">
        <f t="shared" si="129"/>
        <v>0.1007407407</v>
      </c>
      <c r="G27" s="40">
        <f t="shared" si="129"/>
        <v>0.1208888889</v>
      </c>
      <c r="H27" s="40">
        <f t="shared" si="129"/>
        <v>0.1373737374</v>
      </c>
      <c r="I27" s="40">
        <f t="shared" si="129"/>
        <v>0.08634920635</v>
      </c>
      <c r="J27" s="40">
        <f t="shared" si="129"/>
        <v>0.1007407407</v>
      </c>
      <c r="K27" s="40">
        <f t="shared" si="129"/>
        <v>0.1208888889</v>
      </c>
      <c r="L27" s="40">
        <f t="shared" si="129"/>
        <v>0.1373737374</v>
      </c>
      <c r="M27" s="40">
        <f t="shared" si="129"/>
        <v>0.1511111111</v>
      </c>
      <c r="N27" s="40">
        <f t="shared" si="129"/>
        <v>0.1007407407</v>
      </c>
      <c r="O27" s="40">
        <f t="shared" si="129"/>
        <v>0.07555555556</v>
      </c>
      <c r="P27" s="40">
        <f t="shared" si="129"/>
        <v>0.06044444444</v>
      </c>
      <c r="Q27" s="60"/>
      <c r="R27" s="40">
        <f t="shared" ref="R27:U27" si="130">R20/R7</f>
        <v>0.1208888889</v>
      </c>
      <c r="S27" s="40">
        <f t="shared" si="130"/>
        <v>0.1042145594</v>
      </c>
      <c r="T27" s="40">
        <f t="shared" si="130"/>
        <v>0.1353233831</v>
      </c>
      <c r="U27" s="40">
        <f t="shared" si="130"/>
        <v>0.07555555556</v>
      </c>
      <c r="V27" s="60"/>
      <c r="W27" s="40">
        <f>W20/W7</f>
        <v>0.1039159503</v>
      </c>
      <c r="X27" s="60"/>
      <c r="Y27" s="40">
        <f t="shared" ref="Y27:AJ27" si="131">Y20/Y7</f>
        <v>0.1511111111</v>
      </c>
      <c r="Z27" s="40">
        <f t="shared" si="131"/>
        <v>0.1007407407</v>
      </c>
      <c r="AA27" s="40">
        <f t="shared" si="131"/>
        <v>0.1208888889</v>
      </c>
      <c r="AB27" s="40">
        <f t="shared" si="131"/>
        <v>0.1373737374</v>
      </c>
      <c r="AC27" s="40">
        <f t="shared" si="131"/>
        <v>0.08634920635</v>
      </c>
      <c r="AD27" s="40">
        <f t="shared" si="131"/>
        <v>0.1007407407</v>
      </c>
      <c r="AE27" s="40">
        <f t="shared" si="131"/>
        <v>0.1208888889</v>
      </c>
      <c r="AF27" s="40">
        <f t="shared" si="131"/>
        <v>0.1373737374</v>
      </c>
      <c r="AG27" s="40">
        <f t="shared" si="131"/>
        <v>0.1511111111</v>
      </c>
      <c r="AH27" s="40">
        <f t="shared" si="131"/>
        <v>0.1007407407</v>
      </c>
      <c r="AI27" s="40">
        <f t="shared" si="131"/>
        <v>0.07555555556</v>
      </c>
      <c r="AJ27" s="40">
        <f t="shared" si="131"/>
        <v>0.06044444444</v>
      </c>
      <c r="AK27" s="60"/>
      <c r="AL27" s="40">
        <f t="shared" ref="AL27:AO27" si="132">AL20/AL7</f>
        <v>0.1208888889</v>
      </c>
      <c r="AM27" s="40">
        <f t="shared" si="132"/>
        <v>0.1042145594</v>
      </c>
      <c r="AN27" s="40">
        <f t="shared" si="132"/>
        <v>0.1353233831</v>
      </c>
      <c r="AO27" s="40">
        <f t="shared" si="132"/>
        <v>0.07555555556</v>
      </c>
      <c r="AP27" s="60"/>
      <c r="AQ27" s="40">
        <f>AQ20/AQ7</f>
        <v>0.1039159503</v>
      </c>
      <c r="AR27" s="60"/>
      <c r="AS27" s="40">
        <f t="shared" ref="AS27:BD27" si="133">IFERROR(E27-Y27,0)</f>
        <v>0</v>
      </c>
      <c r="AT27" s="40">
        <f t="shared" si="133"/>
        <v>0</v>
      </c>
      <c r="AU27" s="40">
        <f t="shared" si="133"/>
        <v>0</v>
      </c>
      <c r="AV27" s="40">
        <f t="shared" si="133"/>
        <v>0</v>
      </c>
      <c r="AW27" s="40">
        <f t="shared" si="133"/>
        <v>0</v>
      </c>
      <c r="AX27" s="40">
        <f t="shared" si="133"/>
        <v>0</v>
      </c>
      <c r="AY27" s="40">
        <f t="shared" si="133"/>
        <v>0</v>
      </c>
      <c r="AZ27" s="40">
        <f t="shared" si="133"/>
        <v>0</v>
      </c>
      <c r="BA27" s="40">
        <f t="shared" si="133"/>
        <v>0</v>
      </c>
      <c r="BB27" s="40">
        <f t="shared" si="133"/>
        <v>0</v>
      </c>
      <c r="BC27" s="40">
        <f t="shared" si="133"/>
        <v>0</v>
      </c>
      <c r="BD27" s="40">
        <f t="shared" si="133"/>
        <v>0</v>
      </c>
      <c r="BE27" s="61"/>
      <c r="BF27" s="40">
        <f t="shared" ref="BF27:BI27" si="134">IFERROR(R27-AL27,0)</f>
        <v>0</v>
      </c>
      <c r="BG27" s="40">
        <f t="shared" si="134"/>
        <v>0</v>
      </c>
      <c r="BH27" s="40">
        <f t="shared" si="134"/>
        <v>0</v>
      </c>
      <c r="BI27" s="40">
        <f t="shared" si="134"/>
        <v>0</v>
      </c>
      <c r="BJ27" s="61"/>
      <c r="BK27" s="40">
        <f>IFERROR(W27-AQ27,0)</f>
        <v>0</v>
      </c>
      <c r="BL27" s="60"/>
      <c r="BM27" s="3" t="s">
        <v>11</v>
      </c>
    </row>
    <row r="28" hidden="1" outlineLevel="1">
      <c r="D28" s="41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R28" s="5"/>
      <c r="S28" s="5"/>
      <c r="T28" s="5"/>
      <c r="U28" s="5"/>
      <c r="W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L28" s="5"/>
      <c r="AM28" s="5"/>
      <c r="AN28" s="5"/>
      <c r="AO28" s="5"/>
      <c r="AQ28" s="5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30"/>
      <c r="BF28" s="42"/>
      <c r="BG28" s="42"/>
      <c r="BH28" s="42"/>
      <c r="BI28" s="42"/>
      <c r="BJ28" s="30"/>
      <c r="BK28" s="42"/>
      <c r="BM28" s="3" t="s">
        <v>11</v>
      </c>
    </row>
    <row r="29" collapsed="1">
      <c r="A29" s="25"/>
      <c r="B29" s="25"/>
      <c r="C29" s="25" t="s">
        <v>61</v>
      </c>
      <c r="D29" s="43"/>
      <c r="E29" s="44">
        <f t="shared" ref="E29:P29" si="135">SUM(E30:E46)</f>
        <v>45</v>
      </c>
      <c r="F29" s="44">
        <f t="shared" si="135"/>
        <v>45</v>
      </c>
      <c r="G29" s="44">
        <f t="shared" si="135"/>
        <v>45</v>
      </c>
      <c r="H29" s="44">
        <f t="shared" si="135"/>
        <v>45</v>
      </c>
      <c r="I29" s="44">
        <f t="shared" si="135"/>
        <v>45</v>
      </c>
      <c r="J29" s="44">
        <f t="shared" si="135"/>
        <v>45</v>
      </c>
      <c r="K29" s="44">
        <f t="shared" si="135"/>
        <v>45</v>
      </c>
      <c r="L29" s="44">
        <f t="shared" si="135"/>
        <v>45</v>
      </c>
      <c r="M29" s="44">
        <f t="shared" si="135"/>
        <v>45</v>
      </c>
      <c r="N29" s="44">
        <f t="shared" si="135"/>
        <v>45</v>
      </c>
      <c r="O29" s="44">
        <f t="shared" si="135"/>
        <v>45</v>
      </c>
      <c r="P29" s="44">
        <f t="shared" si="135"/>
        <v>45</v>
      </c>
      <c r="Q29" s="28"/>
      <c r="R29" s="44">
        <f t="shared" ref="R29:U29" si="136">SUMIFS($E29:$P29,$E$2:$P$2,R$3)</f>
        <v>135</v>
      </c>
      <c r="S29" s="44">
        <f t="shared" si="136"/>
        <v>135</v>
      </c>
      <c r="T29" s="44">
        <f t="shared" si="136"/>
        <v>135</v>
      </c>
      <c r="U29" s="44">
        <f t="shared" si="136"/>
        <v>135</v>
      </c>
      <c r="V29" s="28"/>
      <c r="W29" s="44">
        <f t="shared" ref="W29:W46" si="142">sum(R29:U29)</f>
        <v>540</v>
      </c>
      <c r="Y29" s="44">
        <f t="shared" ref="Y29:AJ29" si="137">0.9*E29</f>
        <v>40.5</v>
      </c>
      <c r="Z29" s="44">
        <f t="shared" si="137"/>
        <v>40.5</v>
      </c>
      <c r="AA29" s="44">
        <f t="shared" si="137"/>
        <v>40.5</v>
      </c>
      <c r="AB29" s="44">
        <f t="shared" si="137"/>
        <v>40.5</v>
      </c>
      <c r="AC29" s="44">
        <f t="shared" si="137"/>
        <v>40.5</v>
      </c>
      <c r="AD29" s="44">
        <f t="shared" si="137"/>
        <v>40.5</v>
      </c>
      <c r="AE29" s="44">
        <f t="shared" si="137"/>
        <v>40.5</v>
      </c>
      <c r="AF29" s="44">
        <f t="shared" si="137"/>
        <v>40.5</v>
      </c>
      <c r="AG29" s="44">
        <f t="shared" si="137"/>
        <v>40.5</v>
      </c>
      <c r="AH29" s="44">
        <f t="shared" si="137"/>
        <v>40.5</v>
      </c>
      <c r="AI29" s="44">
        <f t="shared" si="137"/>
        <v>40.5</v>
      </c>
      <c r="AJ29" s="44">
        <f t="shared" si="137"/>
        <v>40.5</v>
      </c>
      <c r="AK29" s="28"/>
      <c r="AL29" s="44">
        <f t="shared" ref="AL29:AO29" si="138">0.9*R29</f>
        <v>121.5</v>
      </c>
      <c r="AM29" s="44">
        <f t="shared" si="138"/>
        <v>121.5</v>
      </c>
      <c r="AN29" s="44">
        <f t="shared" si="138"/>
        <v>121.5</v>
      </c>
      <c r="AO29" s="44">
        <f t="shared" si="138"/>
        <v>121.5</v>
      </c>
      <c r="AP29" s="28"/>
      <c r="AQ29" s="44">
        <f t="shared" ref="AQ29:AQ46" si="145">0.9*W29</f>
        <v>486</v>
      </c>
      <c r="AS29" s="45">
        <f t="shared" ref="AS29:BD29" si="139">IFERROR((E29/Y29)-1,0)</f>
        <v>0.1111111111</v>
      </c>
      <c r="AT29" s="45">
        <f t="shared" si="139"/>
        <v>0.1111111111</v>
      </c>
      <c r="AU29" s="45">
        <f t="shared" si="139"/>
        <v>0.1111111111</v>
      </c>
      <c r="AV29" s="45">
        <f t="shared" si="139"/>
        <v>0.1111111111</v>
      </c>
      <c r="AW29" s="45">
        <f t="shared" si="139"/>
        <v>0.1111111111</v>
      </c>
      <c r="AX29" s="45">
        <f t="shared" si="139"/>
        <v>0.1111111111</v>
      </c>
      <c r="AY29" s="45">
        <f t="shared" si="139"/>
        <v>0.1111111111</v>
      </c>
      <c r="AZ29" s="45">
        <f t="shared" si="139"/>
        <v>0.1111111111</v>
      </c>
      <c r="BA29" s="45">
        <f t="shared" si="139"/>
        <v>0.1111111111</v>
      </c>
      <c r="BB29" s="45">
        <f t="shared" si="139"/>
        <v>0.1111111111</v>
      </c>
      <c r="BC29" s="45">
        <f t="shared" si="139"/>
        <v>0.1111111111</v>
      </c>
      <c r="BD29" s="45">
        <f t="shared" si="139"/>
        <v>0.1111111111</v>
      </c>
      <c r="BE29" s="30"/>
      <c r="BF29" s="45">
        <f t="shared" ref="BF29:BI29" si="140">IFERROR((R29/AL29)-1,0)</f>
        <v>0.1111111111</v>
      </c>
      <c r="BG29" s="45">
        <f t="shared" si="140"/>
        <v>0.1111111111</v>
      </c>
      <c r="BH29" s="45">
        <f t="shared" si="140"/>
        <v>0.1111111111</v>
      </c>
      <c r="BI29" s="45">
        <f t="shared" si="140"/>
        <v>0.1111111111</v>
      </c>
      <c r="BJ29" s="30"/>
      <c r="BK29" s="45">
        <f t="shared" ref="BK29:BK46" si="148">IFERROR((W29/AQ29)-1,0)</f>
        <v>0.1111111111</v>
      </c>
      <c r="BM29" s="3" t="s">
        <v>11</v>
      </c>
    </row>
    <row r="30" hidden="1" outlineLevel="1">
      <c r="A30" s="49" t="s">
        <v>29</v>
      </c>
      <c r="B30" s="31"/>
      <c r="C30" s="31" t="s">
        <v>62</v>
      </c>
      <c r="D30" s="46"/>
      <c r="E30" s="47">
        <v>1.0</v>
      </c>
      <c r="F30" s="47">
        <v>1.0</v>
      </c>
      <c r="G30" s="47">
        <v>1.0</v>
      </c>
      <c r="H30" s="47">
        <v>1.0</v>
      </c>
      <c r="I30" s="47">
        <v>1.0</v>
      </c>
      <c r="J30" s="47">
        <v>1.0</v>
      </c>
      <c r="K30" s="47">
        <v>1.0</v>
      </c>
      <c r="L30" s="47">
        <v>1.0</v>
      </c>
      <c r="M30" s="47">
        <v>1.0</v>
      </c>
      <c r="N30" s="47">
        <v>1.0</v>
      </c>
      <c r="O30" s="47">
        <v>1.0</v>
      </c>
      <c r="P30" s="47">
        <v>1.0</v>
      </c>
      <c r="Q30" s="28"/>
      <c r="R30" s="54">
        <f t="shared" ref="R30:U30" si="141">SUMIFS($E30:$P30,$E$2:$P$2,R$3)</f>
        <v>3</v>
      </c>
      <c r="S30" s="54">
        <f t="shared" si="141"/>
        <v>3</v>
      </c>
      <c r="T30" s="54">
        <f t="shared" si="141"/>
        <v>3</v>
      </c>
      <c r="U30" s="54">
        <f t="shared" si="141"/>
        <v>3</v>
      </c>
      <c r="V30" s="28"/>
      <c r="W30" s="54">
        <f t="shared" si="142"/>
        <v>12</v>
      </c>
      <c r="Y30" s="47">
        <f t="shared" ref="Y30:AJ30" si="143">0.9*E30</f>
        <v>0.9</v>
      </c>
      <c r="Z30" s="47">
        <f t="shared" si="143"/>
        <v>0.9</v>
      </c>
      <c r="AA30" s="47">
        <f t="shared" si="143"/>
        <v>0.9</v>
      </c>
      <c r="AB30" s="47">
        <f t="shared" si="143"/>
        <v>0.9</v>
      </c>
      <c r="AC30" s="47">
        <f t="shared" si="143"/>
        <v>0.9</v>
      </c>
      <c r="AD30" s="47">
        <f t="shared" si="143"/>
        <v>0.9</v>
      </c>
      <c r="AE30" s="47">
        <f t="shared" si="143"/>
        <v>0.9</v>
      </c>
      <c r="AF30" s="47">
        <f t="shared" si="143"/>
        <v>0.9</v>
      </c>
      <c r="AG30" s="47">
        <f t="shared" si="143"/>
        <v>0.9</v>
      </c>
      <c r="AH30" s="47">
        <f t="shared" si="143"/>
        <v>0.9</v>
      </c>
      <c r="AI30" s="47">
        <f t="shared" si="143"/>
        <v>0.9</v>
      </c>
      <c r="AJ30" s="47">
        <f t="shared" si="143"/>
        <v>0.9</v>
      </c>
      <c r="AK30" s="28"/>
      <c r="AL30" s="54">
        <f t="shared" ref="AL30:AO30" si="144">0.9*R30</f>
        <v>2.7</v>
      </c>
      <c r="AM30" s="54">
        <f t="shared" si="144"/>
        <v>2.7</v>
      </c>
      <c r="AN30" s="54">
        <f t="shared" si="144"/>
        <v>2.7</v>
      </c>
      <c r="AO30" s="54">
        <f t="shared" si="144"/>
        <v>2.7</v>
      </c>
      <c r="AP30" s="28"/>
      <c r="AQ30" s="54">
        <f t="shared" si="145"/>
        <v>10.8</v>
      </c>
      <c r="AS30" s="48">
        <f t="shared" ref="AS30:BD30" si="146">IFERROR((E30/Y30)-1,0)</f>
        <v>0.1111111111</v>
      </c>
      <c r="AT30" s="48">
        <f t="shared" si="146"/>
        <v>0.1111111111</v>
      </c>
      <c r="AU30" s="48">
        <f t="shared" si="146"/>
        <v>0.1111111111</v>
      </c>
      <c r="AV30" s="48">
        <f t="shared" si="146"/>
        <v>0.1111111111</v>
      </c>
      <c r="AW30" s="48">
        <f t="shared" si="146"/>
        <v>0.1111111111</v>
      </c>
      <c r="AX30" s="48">
        <f t="shared" si="146"/>
        <v>0.1111111111</v>
      </c>
      <c r="AY30" s="48">
        <f t="shared" si="146"/>
        <v>0.1111111111</v>
      </c>
      <c r="AZ30" s="48">
        <f t="shared" si="146"/>
        <v>0.1111111111</v>
      </c>
      <c r="BA30" s="48">
        <f t="shared" si="146"/>
        <v>0.1111111111</v>
      </c>
      <c r="BB30" s="48">
        <f t="shared" si="146"/>
        <v>0.1111111111</v>
      </c>
      <c r="BC30" s="48">
        <f t="shared" si="146"/>
        <v>0.1111111111</v>
      </c>
      <c r="BD30" s="48">
        <f t="shared" si="146"/>
        <v>0.1111111111</v>
      </c>
      <c r="BE30" s="30"/>
      <c r="BF30" s="55">
        <f t="shared" ref="BF30:BI30" si="147">IFERROR((R30/AL30)-1,0)</f>
        <v>0.1111111111</v>
      </c>
      <c r="BG30" s="55">
        <f t="shared" si="147"/>
        <v>0.1111111111</v>
      </c>
      <c r="BH30" s="55">
        <f t="shared" si="147"/>
        <v>0.1111111111</v>
      </c>
      <c r="BI30" s="55">
        <f t="shared" si="147"/>
        <v>0.1111111111</v>
      </c>
      <c r="BJ30" s="30"/>
      <c r="BK30" s="55">
        <f t="shared" si="148"/>
        <v>0.1111111111</v>
      </c>
      <c r="BM30" s="3" t="s">
        <v>11</v>
      </c>
    </row>
    <row r="31" hidden="1" outlineLevel="1">
      <c r="A31" s="49" t="s">
        <v>29</v>
      </c>
      <c r="B31" s="31"/>
      <c r="C31" s="31" t="s">
        <v>63</v>
      </c>
      <c r="D31" s="46"/>
      <c r="E31" s="47">
        <v>2.0</v>
      </c>
      <c r="F31" s="47">
        <v>2.0</v>
      </c>
      <c r="G31" s="47">
        <v>2.0</v>
      </c>
      <c r="H31" s="47">
        <v>2.0</v>
      </c>
      <c r="I31" s="47">
        <v>2.0</v>
      </c>
      <c r="J31" s="47">
        <v>2.0</v>
      </c>
      <c r="K31" s="47">
        <v>2.0</v>
      </c>
      <c r="L31" s="47">
        <v>2.0</v>
      </c>
      <c r="M31" s="47">
        <v>2.0</v>
      </c>
      <c r="N31" s="47">
        <v>2.0</v>
      </c>
      <c r="O31" s="47">
        <v>2.0</v>
      </c>
      <c r="P31" s="47">
        <v>2.0</v>
      </c>
      <c r="Q31" s="28"/>
      <c r="R31" s="54">
        <f t="shared" ref="R31:U31" si="149">SUMIFS($E31:$P31,$E$2:$P$2,R$3)</f>
        <v>6</v>
      </c>
      <c r="S31" s="54">
        <f t="shared" si="149"/>
        <v>6</v>
      </c>
      <c r="T31" s="54">
        <f t="shared" si="149"/>
        <v>6</v>
      </c>
      <c r="U31" s="54">
        <f t="shared" si="149"/>
        <v>6</v>
      </c>
      <c r="V31" s="28"/>
      <c r="W31" s="54">
        <f t="shared" si="142"/>
        <v>24</v>
      </c>
      <c r="Y31" s="47">
        <f t="shared" ref="Y31:AJ31" si="150">0.9*E31</f>
        <v>1.8</v>
      </c>
      <c r="Z31" s="47">
        <f t="shared" si="150"/>
        <v>1.8</v>
      </c>
      <c r="AA31" s="47">
        <f t="shared" si="150"/>
        <v>1.8</v>
      </c>
      <c r="AB31" s="47">
        <f t="shared" si="150"/>
        <v>1.8</v>
      </c>
      <c r="AC31" s="47">
        <f t="shared" si="150"/>
        <v>1.8</v>
      </c>
      <c r="AD31" s="47">
        <f t="shared" si="150"/>
        <v>1.8</v>
      </c>
      <c r="AE31" s="47">
        <f t="shared" si="150"/>
        <v>1.8</v>
      </c>
      <c r="AF31" s="47">
        <f t="shared" si="150"/>
        <v>1.8</v>
      </c>
      <c r="AG31" s="47">
        <f t="shared" si="150"/>
        <v>1.8</v>
      </c>
      <c r="AH31" s="47">
        <f t="shared" si="150"/>
        <v>1.8</v>
      </c>
      <c r="AI31" s="47">
        <f t="shared" si="150"/>
        <v>1.8</v>
      </c>
      <c r="AJ31" s="47">
        <f t="shared" si="150"/>
        <v>1.8</v>
      </c>
      <c r="AK31" s="28"/>
      <c r="AL31" s="54">
        <f t="shared" ref="AL31:AO31" si="151">0.9*R31</f>
        <v>5.4</v>
      </c>
      <c r="AM31" s="54">
        <f t="shared" si="151"/>
        <v>5.4</v>
      </c>
      <c r="AN31" s="54">
        <f t="shared" si="151"/>
        <v>5.4</v>
      </c>
      <c r="AO31" s="54">
        <f t="shared" si="151"/>
        <v>5.4</v>
      </c>
      <c r="AP31" s="28"/>
      <c r="AQ31" s="54">
        <f t="shared" si="145"/>
        <v>21.6</v>
      </c>
      <c r="AS31" s="48">
        <f t="shared" ref="AS31:BD31" si="152">IFERROR((E31/Y31)-1,0)</f>
        <v>0.1111111111</v>
      </c>
      <c r="AT31" s="48">
        <f t="shared" si="152"/>
        <v>0.1111111111</v>
      </c>
      <c r="AU31" s="48">
        <f t="shared" si="152"/>
        <v>0.1111111111</v>
      </c>
      <c r="AV31" s="48">
        <f t="shared" si="152"/>
        <v>0.1111111111</v>
      </c>
      <c r="AW31" s="48">
        <f t="shared" si="152"/>
        <v>0.1111111111</v>
      </c>
      <c r="AX31" s="48">
        <f t="shared" si="152"/>
        <v>0.1111111111</v>
      </c>
      <c r="AY31" s="48">
        <f t="shared" si="152"/>
        <v>0.1111111111</v>
      </c>
      <c r="AZ31" s="48">
        <f t="shared" si="152"/>
        <v>0.1111111111</v>
      </c>
      <c r="BA31" s="48">
        <f t="shared" si="152"/>
        <v>0.1111111111</v>
      </c>
      <c r="BB31" s="48">
        <f t="shared" si="152"/>
        <v>0.1111111111</v>
      </c>
      <c r="BC31" s="48">
        <f t="shared" si="152"/>
        <v>0.1111111111</v>
      </c>
      <c r="BD31" s="48">
        <f t="shared" si="152"/>
        <v>0.1111111111</v>
      </c>
      <c r="BE31" s="30"/>
      <c r="BF31" s="55">
        <f t="shared" ref="BF31:BI31" si="153">IFERROR((R31/AL31)-1,0)</f>
        <v>0.1111111111</v>
      </c>
      <c r="BG31" s="55">
        <f t="shared" si="153"/>
        <v>0.1111111111</v>
      </c>
      <c r="BH31" s="55">
        <f t="shared" si="153"/>
        <v>0.1111111111</v>
      </c>
      <c r="BI31" s="55">
        <f t="shared" si="153"/>
        <v>0.1111111111</v>
      </c>
      <c r="BJ31" s="30"/>
      <c r="BK31" s="55">
        <f t="shared" si="148"/>
        <v>0.1111111111</v>
      </c>
      <c r="BM31" s="3" t="s">
        <v>11</v>
      </c>
    </row>
    <row r="32" hidden="1" outlineLevel="1">
      <c r="A32" s="49" t="s">
        <v>29</v>
      </c>
      <c r="B32" s="31"/>
      <c r="C32" s="31" t="s">
        <v>64</v>
      </c>
      <c r="D32" s="46"/>
      <c r="E32" s="47">
        <v>3.0</v>
      </c>
      <c r="F32" s="47">
        <v>3.0</v>
      </c>
      <c r="G32" s="47">
        <v>3.0</v>
      </c>
      <c r="H32" s="47">
        <v>3.0</v>
      </c>
      <c r="I32" s="47">
        <v>3.0</v>
      </c>
      <c r="J32" s="47">
        <v>3.0</v>
      </c>
      <c r="K32" s="47">
        <v>3.0</v>
      </c>
      <c r="L32" s="47">
        <v>3.0</v>
      </c>
      <c r="M32" s="47">
        <v>3.0</v>
      </c>
      <c r="N32" s="47">
        <v>3.0</v>
      </c>
      <c r="O32" s="47">
        <v>3.0</v>
      </c>
      <c r="P32" s="47">
        <v>3.0</v>
      </c>
      <c r="Q32" s="28"/>
      <c r="R32" s="54">
        <f t="shared" ref="R32:U32" si="154">SUMIFS($E32:$P32,$E$2:$P$2,R$3)</f>
        <v>9</v>
      </c>
      <c r="S32" s="54">
        <f t="shared" si="154"/>
        <v>9</v>
      </c>
      <c r="T32" s="54">
        <f t="shared" si="154"/>
        <v>9</v>
      </c>
      <c r="U32" s="54">
        <f t="shared" si="154"/>
        <v>9</v>
      </c>
      <c r="V32" s="28"/>
      <c r="W32" s="54">
        <f t="shared" si="142"/>
        <v>36</v>
      </c>
      <c r="Y32" s="47">
        <f t="shared" ref="Y32:AJ32" si="155">0.9*E32</f>
        <v>2.7</v>
      </c>
      <c r="Z32" s="47">
        <f t="shared" si="155"/>
        <v>2.7</v>
      </c>
      <c r="AA32" s="47">
        <f t="shared" si="155"/>
        <v>2.7</v>
      </c>
      <c r="AB32" s="47">
        <f t="shared" si="155"/>
        <v>2.7</v>
      </c>
      <c r="AC32" s="47">
        <f t="shared" si="155"/>
        <v>2.7</v>
      </c>
      <c r="AD32" s="47">
        <f t="shared" si="155"/>
        <v>2.7</v>
      </c>
      <c r="AE32" s="47">
        <f t="shared" si="155"/>
        <v>2.7</v>
      </c>
      <c r="AF32" s="47">
        <f t="shared" si="155"/>
        <v>2.7</v>
      </c>
      <c r="AG32" s="47">
        <f t="shared" si="155"/>
        <v>2.7</v>
      </c>
      <c r="AH32" s="47">
        <f t="shared" si="155"/>
        <v>2.7</v>
      </c>
      <c r="AI32" s="47">
        <f t="shared" si="155"/>
        <v>2.7</v>
      </c>
      <c r="AJ32" s="47">
        <f t="shared" si="155"/>
        <v>2.7</v>
      </c>
      <c r="AK32" s="28"/>
      <c r="AL32" s="54">
        <f t="shared" ref="AL32:AO32" si="156">0.9*R32</f>
        <v>8.1</v>
      </c>
      <c r="AM32" s="54">
        <f t="shared" si="156"/>
        <v>8.1</v>
      </c>
      <c r="AN32" s="54">
        <f t="shared" si="156"/>
        <v>8.1</v>
      </c>
      <c r="AO32" s="54">
        <f t="shared" si="156"/>
        <v>8.1</v>
      </c>
      <c r="AP32" s="28"/>
      <c r="AQ32" s="54">
        <f t="shared" si="145"/>
        <v>32.4</v>
      </c>
      <c r="AS32" s="48">
        <f t="shared" ref="AS32:BD32" si="157">IFERROR((E32/Y32)-1,0)</f>
        <v>0.1111111111</v>
      </c>
      <c r="AT32" s="48">
        <f t="shared" si="157"/>
        <v>0.1111111111</v>
      </c>
      <c r="AU32" s="48">
        <f t="shared" si="157"/>
        <v>0.1111111111</v>
      </c>
      <c r="AV32" s="48">
        <f t="shared" si="157"/>
        <v>0.1111111111</v>
      </c>
      <c r="AW32" s="48">
        <f t="shared" si="157"/>
        <v>0.1111111111</v>
      </c>
      <c r="AX32" s="48">
        <f t="shared" si="157"/>
        <v>0.1111111111</v>
      </c>
      <c r="AY32" s="48">
        <f t="shared" si="157"/>
        <v>0.1111111111</v>
      </c>
      <c r="AZ32" s="48">
        <f t="shared" si="157"/>
        <v>0.1111111111</v>
      </c>
      <c r="BA32" s="48">
        <f t="shared" si="157"/>
        <v>0.1111111111</v>
      </c>
      <c r="BB32" s="48">
        <f t="shared" si="157"/>
        <v>0.1111111111</v>
      </c>
      <c r="BC32" s="48">
        <f t="shared" si="157"/>
        <v>0.1111111111</v>
      </c>
      <c r="BD32" s="48">
        <f t="shared" si="157"/>
        <v>0.1111111111</v>
      </c>
      <c r="BE32" s="30"/>
      <c r="BF32" s="55">
        <f t="shared" ref="BF32:BI32" si="158">IFERROR((R32/AL32)-1,0)</f>
        <v>0.1111111111</v>
      </c>
      <c r="BG32" s="55">
        <f t="shared" si="158"/>
        <v>0.1111111111</v>
      </c>
      <c r="BH32" s="55">
        <f t="shared" si="158"/>
        <v>0.1111111111</v>
      </c>
      <c r="BI32" s="55">
        <f t="shared" si="158"/>
        <v>0.1111111111</v>
      </c>
      <c r="BJ32" s="30"/>
      <c r="BK32" s="55">
        <f t="shared" si="148"/>
        <v>0.1111111111</v>
      </c>
      <c r="BM32" s="3" t="s">
        <v>11</v>
      </c>
    </row>
    <row r="33" hidden="1" outlineLevel="1">
      <c r="A33" s="49" t="s">
        <v>29</v>
      </c>
      <c r="B33" s="31"/>
      <c r="C33" s="31" t="s">
        <v>65</v>
      </c>
      <c r="D33" s="46"/>
      <c r="E33" s="47">
        <v>1.0</v>
      </c>
      <c r="F33" s="47">
        <v>1.0</v>
      </c>
      <c r="G33" s="47">
        <v>1.0</v>
      </c>
      <c r="H33" s="47">
        <v>1.0</v>
      </c>
      <c r="I33" s="47">
        <v>1.0</v>
      </c>
      <c r="J33" s="47">
        <v>1.0</v>
      </c>
      <c r="K33" s="47">
        <v>1.0</v>
      </c>
      <c r="L33" s="47">
        <v>1.0</v>
      </c>
      <c r="M33" s="47">
        <v>1.0</v>
      </c>
      <c r="N33" s="47">
        <v>1.0</v>
      </c>
      <c r="O33" s="47">
        <v>1.0</v>
      </c>
      <c r="P33" s="47">
        <v>1.0</v>
      </c>
      <c r="Q33" s="28"/>
      <c r="R33" s="54">
        <f t="shared" ref="R33:U33" si="159">SUMIFS($E33:$P33,$E$2:$P$2,R$3)</f>
        <v>3</v>
      </c>
      <c r="S33" s="54">
        <f t="shared" si="159"/>
        <v>3</v>
      </c>
      <c r="T33" s="54">
        <f t="shared" si="159"/>
        <v>3</v>
      </c>
      <c r="U33" s="54">
        <f t="shared" si="159"/>
        <v>3</v>
      </c>
      <c r="V33" s="28"/>
      <c r="W33" s="54">
        <f t="shared" si="142"/>
        <v>12</v>
      </c>
      <c r="Y33" s="47">
        <f t="shared" ref="Y33:AJ33" si="160">0.9*E33</f>
        <v>0.9</v>
      </c>
      <c r="Z33" s="47">
        <f t="shared" si="160"/>
        <v>0.9</v>
      </c>
      <c r="AA33" s="47">
        <f t="shared" si="160"/>
        <v>0.9</v>
      </c>
      <c r="AB33" s="47">
        <f t="shared" si="160"/>
        <v>0.9</v>
      </c>
      <c r="AC33" s="47">
        <f t="shared" si="160"/>
        <v>0.9</v>
      </c>
      <c r="AD33" s="47">
        <f t="shared" si="160"/>
        <v>0.9</v>
      </c>
      <c r="AE33" s="47">
        <f t="shared" si="160"/>
        <v>0.9</v>
      </c>
      <c r="AF33" s="47">
        <f t="shared" si="160"/>
        <v>0.9</v>
      </c>
      <c r="AG33" s="47">
        <f t="shared" si="160"/>
        <v>0.9</v>
      </c>
      <c r="AH33" s="47">
        <f t="shared" si="160"/>
        <v>0.9</v>
      </c>
      <c r="AI33" s="47">
        <f t="shared" si="160"/>
        <v>0.9</v>
      </c>
      <c r="AJ33" s="47">
        <f t="shared" si="160"/>
        <v>0.9</v>
      </c>
      <c r="AK33" s="28"/>
      <c r="AL33" s="54">
        <f t="shared" ref="AL33:AO33" si="161">0.9*R33</f>
        <v>2.7</v>
      </c>
      <c r="AM33" s="54">
        <f t="shared" si="161"/>
        <v>2.7</v>
      </c>
      <c r="AN33" s="54">
        <f t="shared" si="161"/>
        <v>2.7</v>
      </c>
      <c r="AO33" s="54">
        <f t="shared" si="161"/>
        <v>2.7</v>
      </c>
      <c r="AP33" s="28"/>
      <c r="AQ33" s="54">
        <f t="shared" si="145"/>
        <v>10.8</v>
      </c>
      <c r="AS33" s="48">
        <f t="shared" ref="AS33:BD33" si="162">IFERROR((E33/Y33)-1,0)</f>
        <v>0.1111111111</v>
      </c>
      <c r="AT33" s="48">
        <f t="shared" si="162"/>
        <v>0.1111111111</v>
      </c>
      <c r="AU33" s="48">
        <f t="shared" si="162"/>
        <v>0.1111111111</v>
      </c>
      <c r="AV33" s="48">
        <f t="shared" si="162"/>
        <v>0.1111111111</v>
      </c>
      <c r="AW33" s="48">
        <f t="shared" si="162"/>
        <v>0.1111111111</v>
      </c>
      <c r="AX33" s="48">
        <f t="shared" si="162"/>
        <v>0.1111111111</v>
      </c>
      <c r="AY33" s="48">
        <f t="shared" si="162"/>
        <v>0.1111111111</v>
      </c>
      <c r="AZ33" s="48">
        <f t="shared" si="162"/>
        <v>0.1111111111</v>
      </c>
      <c r="BA33" s="48">
        <f t="shared" si="162"/>
        <v>0.1111111111</v>
      </c>
      <c r="BB33" s="48">
        <f t="shared" si="162"/>
        <v>0.1111111111</v>
      </c>
      <c r="BC33" s="48">
        <f t="shared" si="162"/>
        <v>0.1111111111</v>
      </c>
      <c r="BD33" s="48">
        <f t="shared" si="162"/>
        <v>0.1111111111</v>
      </c>
      <c r="BE33" s="30"/>
      <c r="BF33" s="55">
        <f t="shared" ref="BF33:BI33" si="163">IFERROR((R33/AL33)-1,0)</f>
        <v>0.1111111111</v>
      </c>
      <c r="BG33" s="55">
        <f t="shared" si="163"/>
        <v>0.1111111111</v>
      </c>
      <c r="BH33" s="55">
        <f t="shared" si="163"/>
        <v>0.1111111111</v>
      </c>
      <c r="BI33" s="55">
        <f t="shared" si="163"/>
        <v>0.1111111111</v>
      </c>
      <c r="BJ33" s="30"/>
      <c r="BK33" s="55">
        <f t="shared" si="148"/>
        <v>0.1111111111</v>
      </c>
      <c r="BM33" s="3" t="s">
        <v>11</v>
      </c>
    </row>
    <row r="34" hidden="1" outlineLevel="1">
      <c r="A34" s="49" t="s">
        <v>29</v>
      </c>
      <c r="B34" s="31"/>
      <c r="C34" s="31" t="s">
        <v>66</v>
      </c>
      <c r="D34" s="46"/>
      <c r="E34" s="47">
        <v>2.0</v>
      </c>
      <c r="F34" s="47">
        <v>2.0</v>
      </c>
      <c r="G34" s="47">
        <v>2.0</v>
      </c>
      <c r="H34" s="47">
        <v>2.0</v>
      </c>
      <c r="I34" s="47">
        <v>2.0</v>
      </c>
      <c r="J34" s="47">
        <v>2.0</v>
      </c>
      <c r="K34" s="47">
        <v>2.0</v>
      </c>
      <c r="L34" s="47">
        <v>2.0</v>
      </c>
      <c r="M34" s="47">
        <v>2.0</v>
      </c>
      <c r="N34" s="47">
        <v>2.0</v>
      </c>
      <c r="O34" s="47">
        <v>2.0</v>
      </c>
      <c r="P34" s="47">
        <v>2.0</v>
      </c>
      <c r="Q34" s="28"/>
      <c r="R34" s="54">
        <f t="shared" ref="R34:U34" si="164">SUMIFS($E34:$P34,$E$2:$P$2,R$3)</f>
        <v>6</v>
      </c>
      <c r="S34" s="54">
        <f t="shared" si="164"/>
        <v>6</v>
      </c>
      <c r="T34" s="54">
        <f t="shared" si="164"/>
        <v>6</v>
      </c>
      <c r="U34" s="54">
        <f t="shared" si="164"/>
        <v>6</v>
      </c>
      <c r="V34" s="28"/>
      <c r="W34" s="54">
        <f t="shared" si="142"/>
        <v>24</v>
      </c>
      <c r="Y34" s="47">
        <f t="shared" ref="Y34:AJ34" si="165">0.9*E34</f>
        <v>1.8</v>
      </c>
      <c r="Z34" s="47">
        <f t="shared" si="165"/>
        <v>1.8</v>
      </c>
      <c r="AA34" s="47">
        <f t="shared" si="165"/>
        <v>1.8</v>
      </c>
      <c r="AB34" s="47">
        <f t="shared" si="165"/>
        <v>1.8</v>
      </c>
      <c r="AC34" s="47">
        <f t="shared" si="165"/>
        <v>1.8</v>
      </c>
      <c r="AD34" s="47">
        <f t="shared" si="165"/>
        <v>1.8</v>
      </c>
      <c r="AE34" s="47">
        <f t="shared" si="165"/>
        <v>1.8</v>
      </c>
      <c r="AF34" s="47">
        <f t="shared" si="165"/>
        <v>1.8</v>
      </c>
      <c r="AG34" s="47">
        <f t="shared" si="165"/>
        <v>1.8</v>
      </c>
      <c r="AH34" s="47">
        <f t="shared" si="165"/>
        <v>1.8</v>
      </c>
      <c r="AI34" s="47">
        <f t="shared" si="165"/>
        <v>1.8</v>
      </c>
      <c r="AJ34" s="47">
        <f t="shared" si="165"/>
        <v>1.8</v>
      </c>
      <c r="AK34" s="28"/>
      <c r="AL34" s="54">
        <f t="shared" ref="AL34:AO34" si="166">0.9*R34</f>
        <v>5.4</v>
      </c>
      <c r="AM34" s="54">
        <f t="shared" si="166"/>
        <v>5.4</v>
      </c>
      <c r="AN34" s="54">
        <f t="shared" si="166"/>
        <v>5.4</v>
      </c>
      <c r="AO34" s="54">
        <f t="shared" si="166"/>
        <v>5.4</v>
      </c>
      <c r="AP34" s="28"/>
      <c r="AQ34" s="54">
        <f t="shared" si="145"/>
        <v>21.6</v>
      </c>
      <c r="AS34" s="48">
        <f t="shared" ref="AS34:BD34" si="167">IFERROR((E34/Y34)-1,0)</f>
        <v>0.1111111111</v>
      </c>
      <c r="AT34" s="48">
        <f t="shared" si="167"/>
        <v>0.1111111111</v>
      </c>
      <c r="AU34" s="48">
        <f t="shared" si="167"/>
        <v>0.1111111111</v>
      </c>
      <c r="AV34" s="48">
        <f t="shared" si="167"/>
        <v>0.1111111111</v>
      </c>
      <c r="AW34" s="48">
        <f t="shared" si="167"/>
        <v>0.1111111111</v>
      </c>
      <c r="AX34" s="48">
        <f t="shared" si="167"/>
        <v>0.1111111111</v>
      </c>
      <c r="AY34" s="48">
        <f t="shared" si="167"/>
        <v>0.1111111111</v>
      </c>
      <c r="AZ34" s="48">
        <f t="shared" si="167"/>
        <v>0.1111111111</v>
      </c>
      <c r="BA34" s="48">
        <f t="shared" si="167"/>
        <v>0.1111111111</v>
      </c>
      <c r="BB34" s="48">
        <f t="shared" si="167"/>
        <v>0.1111111111</v>
      </c>
      <c r="BC34" s="48">
        <f t="shared" si="167"/>
        <v>0.1111111111</v>
      </c>
      <c r="BD34" s="48">
        <f t="shared" si="167"/>
        <v>0.1111111111</v>
      </c>
      <c r="BE34" s="30"/>
      <c r="BF34" s="55">
        <f t="shared" ref="BF34:BI34" si="168">IFERROR((R34/AL34)-1,0)</f>
        <v>0.1111111111</v>
      </c>
      <c r="BG34" s="55">
        <f t="shared" si="168"/>
        <v>0.1111111111</v>
      </c>
      <c r="BH34" s="55">
        <f t="shared" si="168"/>
        <v>0.1111111111</v>
      </c>
      <c r="BI34" s="55">
        <f t="shared" si="168"/>
        <v>0.1111111111</v>
      </c>
      <c r="BJ34" s="30"/>
      <c r="BK34" s="55">
        <f t="shared" si="148"/>
        <v>0.1111111111</v>
      </c>
      <c r="BM34" s="3" t="s">
        <v>11</v>
      </c>
    </row>
    <row r="35" hidden="1" outlineLevel="1">
      <c r="A35" s="49" t="s">
        <v>29</v>
      </c>
      <c r="B35" s="31"/>
      <c r="C35" s="31" t="s">
        <v>67</v>
      </c>
      <c r="D35" s="46"/>
      <c r="E35" s="47">
        <v>3.0</v>
      </c>
      <c r="F35" s="47">
        <v>3.0</v>
      </c>
      <c r="G35" s="47">
        <v>3.0</v>
      </c>
      <c r="H35" s="47">
        <v>3.0</v>
      </c>
      <c r="I35" s="47">
        <v>3.0</v>
      </c>
      <c r="J35" s="47">
        <v>3.0</v>
      </c>
      <c r="K35" s="47">
        <v>3.0</v>
      </c>
      <c r="L35" s="47">
        <v>3.0</v>
      </c>
      <c r="M35" s="47">
        <v>3.0</v>
      </c>
      <c r="N35" s="47">
        <v>3.0</v>
      </c>
      <c r="O35" s="47">
        <v>3.0</v>
      </c>
      <c r="P35" s="47">
        <v>3.0</v>
      </c>
      <c r="Q35" s="28"/>
      <c r="R35" s="54">
        <f t="shared" ref="R35:U35" si="169">SUMIFS($E35:$P35,$E$2:$P$2,R$3)</f>
        <v>9</v>
      </c>
      <c r="S35" s="54">
        <f t="shared" si="169"/>
        <v>9</v>
      </c>
      <c r="T35" s="54">
        <f t="shared" si="169"/>
        <v>9</v>
      </c>
      <c r="U35" s="54">
        <f t="shared" si="169"/>
        <v>9</v>
      </c>
      <c r="V35" s="28"/>
      <c r="W35" s="54">
        <f t="shared" si="142"/>
        <v>36</v>
      </c>
      <c r="Y35" s="47">
        <f t="shared" ref="Y35:AJ35" si="170">0.9*E35</f>
        <v>2.7</v>
      </c>
      <c r="Z35" s="47">
        <f t="shared" si="170"/>
        <v>2.7</v>
      </c>
      <c r="AA35" s="47">
        <f t="shared" si="170"/>
        <v>2.7</v>
      </c>
      <c r="AB35" s="47">
        <f t="shared" si="170"/>
        <v>2.7</v>
      </c>
      <c r="AC35" s="47">
        <f t="shared" si="170"/>
        <v>2.7</v>
      </c>
      <c r="AD35" s="47">
        <f t="shared" si="170"/>
        <v>2.7</v>
      </c>
      <c r="AE35" s="47">
        <f t="shared" si="170"/>
        <v>2.7</v>
      </c>
      <c r="AF35" s="47">
        <f t="shared" si="170"/>
        <v>2.7</v>
      </c>
      <c r="AG35" s="47">
        <f t="shared" si="170"/>
        <v>2.7</v>
      </c>
      <c r="AH35" s="47">
        <f t="shared" si="170"/>
        <v>2.7</v>
      </c>
      <c r="AI35" s="47">
        <f t="shared" si="170"/>
        <v>2.7</v>
      </c>
      <c r="AJ35" s="47">
        <f t="shared" si="170"/>
        <v>2.7</v>
      </c>
      <c r="AK35" s="28"/>
      <c r="AL35" s="54">
        <f t="shared" ref="AL35:AO35" si="171">0.9*R35</f>
        <v>8.1</v>
      </c>
      <c r="AM35" s="54">
        <f t="shared" si="171"/>
        <v>8.1</v>
      </c>
      <c r="AN35" s="54">
        <f t="shared" si="171"/>
        <v>8.1</v>
      </c>
      <c r="AO35" s="54">
        <f t="shared" si="171"/>
        <v>8.1</v>
      </c>
      <c r="AP35" s="28"/>
      <c r="AQ35" s="54">
        <f t="shared" si="145"/>
        <v>32.4</v>
      </c>
      <c r="AS35" s="48">
        <f t="shared" ref="AS35:BD35" si="172">IFERROR((E35/Y35)-1,0)</f>
        <v>0.1111111111</v>
      </c>
      <c r="AT35" s="48">
        <f t="shared" si="172"/>
        <v>0.1111111111</v>
      </c>
      <c r="AU35" s="48">
        <f t="shared" si="172"/>
        <v>0.1111111111</v>
      </c>
      <c r="AV35" s="48">
        <f t="shared" si="172"/>
        <v>0.1111111111</v>
      </c>
      <c r="AW35" s="48">
        <f t="shared" si="172"/>
        <v>0.1111111111</v>
      </c>
      <c r="AX35" s="48">
        <f t="shared" si="172"/>
        <v>0.1111111111</v>
      </c>
      <c r="AY35" s="48">
        <f t="shared" si="172"/>
        <v>0.1111111111</v>
      </c>
      <c r="AZ35" s="48">
        <f t="shared" si="172"/>
        <v>0.1111111111</v>
      </c>
      <c r="BA35" s="48">
        <f t="shared" si="172"/>
        <v>0.1111111111</v>
      </c>
      <c r="BB35" s="48">
        <f t="shared" si="172"/>
        <v>0.1111111111</v>
      </c>
      <c r="BC35" s="48">
        <f t="shared" si="172"/>
        <v>0.1111111111</v>
      </c>
      <c r="BD35" s="48">
        <f t="shared" si="172"/>
        <v>0.1111111111</v>
      </c>
      <c r="BE35" s="30"/>
      <c r="BF35" s="55">
        <f t="shared" ref="BF35:BI35" si="173">IFERROR((R35/AL35)-1,0)</f>
        <v>0.1111111111</v>
      </c>
      <c r="BG35" s="55">
        <f t="shared" si="173"/>
        <v>0.1111111111</v>
      </c>
      <c r="BH35" s="55">
        <f t="shared" si="173"/>
        <v>0.1111111111</v>
      </c>
      <c r="BI35" s="55">
        <f t="shared" si="173"/>
        <v>0.1111111111</v>
      </c>
      <c r="BJ35" s="30"/>
      <c r="BK35" s="55">
        <f t="shared" si="148"/>
        <v>0.1111111111</v>
      </c>
      <c r="BM35" s="3" t="s">
        <v>11</v>
      </c>
    </row>
    <row r="36" hidden="1" outlineLevel="1">
      <c r="A36" s="49" t="s">
        <v>29</v>
      </c>
      <c r="B36" s="31"/>
      <c r="C36" s="31" t="s">
        <v>68</v>
      </c>
      <c r="D36" s="46"/>
      <c r="E36" s="47">
        <v>4.0</v>
      </c>
      <c r="F36" s="47">
        <v>4.0</v>
      </c>
      <c r="G36" s="47">
        <v>4.0</v>
      </c>
      <c r="H36" s="47">
        <v>4.0</v>
      </c>
      <c r="I36" s="47">
        <v>4.0</v>
      </c>
      <c r="J36" s="47">
        <v>4.0</v>
      </c>
      <c r="K36" s="47">
        <v>4.0</v>
      </c>
      <c r="L36" s="47">
        <v>4.0</v>
      </c>
      <c r="M36" s="47">
        <v>4.0</v>
      </c>
      <c r="N36" s="47">
        <v>4.0</v>
      </c>
      <c r="O36" s="47">
        <v>4.0</v>
      </c>
      <c r="P36" s="47">
        <v>4.0</v>
      </c>
      <c r="Q36" s="28"/>
      <c r="R36" s="54">
        <f t="shared" ref="R36:U36" si="174">SUMIFS($E36:$P36,$E$2:$P$2,R$3)</f>
        <v>12</v>
      </c>
      <c r="S36" s="54">
        <f t="shared" si="174"/>
        <v>12</v>
      </c>
      <c r="T36" s="54">
        <f t="shared" si="174"/>
        <v>12</v>
      </c>
      <c r="U36" s="54">
        <f t="shared" si="174"/>
        <v>12</v>
      </c>
      <c r="V36" s="28"/>
      <c r="W36" s="54">
        <f t="shared" si="142"/>
        <v>48</v>
      </c>
      <c r="Y36" s="47">
        <f t="shared" ref="Y36:AJ36" si="175">0.9*E36</f>
        <v>3.6</v>
      </c>
      <c r="Z36" s="47">
        <f t="shared" si="175"/>
        <v>3.6</v>
      </c>
      <c r="AA36" s="47">
        <f t="shared" si="175"/>
        <v>3.6</v>
      </c>
      <c r="AB36" s="47">
        <f t="shared" si="175"/>
        <v>3.6</v>
      </c>
      <c r="AC36" s="47">
        <f t="shared" si="175"/>
        <v>3.6</v>
      </c>
      <c r="AD36" s="47">
        <f t="shared" si="175"/>
        <v>3.6</v>
      </c>
      <c r="AE36" s="47">
        <f t="shared" si="175"/>
        <v>3.6</v>
      </c>
      <c r="AF36" s="47">
        <f t="shared" si="175"/>
        <v>3.6</v>
      </c>
      <c r="AG36" s="47">
        <f t="shared" si="175"/>
        <v>3.6</v>
      </c>
      <c r="AH36" s="47">
        <f t="shared" si="175"/>
        <v>3.6</v>
      </c>
      <c r="AI36" s="47">
        <f t="shared" si="175"/>
        <v>3.6</v>
      </c>
      <c r="AJ36" s="47">
        <f t="shared" si="175"/>
        <v>3.6</v>
      </c>
      <c r="AK36" s="28"/>
      <c r="AL36" s="54">
        <f t="shared" ref="AL36:AO36" si="176">0.9*R36</f>
        <v>10.8</v>
      </c>
      <c r="AM36" s="54">
        <f t="shared" si="176"/>
        <v>10.8</v>
      </c>
      <c r="AN36" s="54">
        <f t="shared" si="176"/>
        <v>10.8</v>
      </c>
      <c r="AO36" s="54">
        <f t="shared" si="176"/>
        <v>10.8</v>
      </c>
      <c r="AP36" s="28"/>
      <c r="AQ36" s="54">
        <f t="shared" si="145"/>
        <v>43.2</v>
      </c>
      <c r="AS36" s="48">
        <f t="shared" ref="AS36:BD36" si="177">IFERROR((E36/Y36)-1,0)</f>
        <v>0.1111111111</v>
      </c>
      <c r="AT36" s="48">
        <f t="shared" si="177"/>
        <v>0.1111111111</v>
      </c>
      <c r="AU36" s="48">
        <f t="shared" si="177"/>
        <v>0.1111111111</v>
      </c>
      <c r="AV36" s="48">
        <f t="shared" si="177"/>
        <v>0.1111111111</v>
      </c>
      <c r="AW36" s="48">
        <f t="shared" si="177"/>
        <v>0.1111111111</v>
      </c>
      <c r="AX36" s="48">
        <f t="shared" si="177"/>
        <v>0.1111111111</v>
      </c>
      <c r="AY36" s="48">
        <f t="shared" si="177"/>
        <v>0.1111111111</v>
      </c>
      <c r="AZ36" s="48">
        <f t="shared" si="177"/>
        <v>0.1111111111</v>
      </c>
      <c r="BA36" s="48">
        <f t="shared" si="177"/>
        <v>0.1111111111</v>
      </c>
      <c r="BB36" s="48">
        <f t="shared" si="177"/>
        <v>0.1111111111</v>
      </c>
      <c r="BC36" s="48">
        <f t="shared" si="177"/>
        <v>0.1111111111</v>
      </c>
      <c r="BD36" s="48">
        <f t="shared" si="177"/>
        <v>0.1111111111</v>
      </c>
      <c r="BE36" s="30"/>
      <c r="BF36" s="55">
        <f t="shared" ref="BF36:BI36" si="178">IFERROR((R36/AL36)-1,0)</f>
        <v>0.1111111111</v>
      </c>
      <c r="BG36" s="55">
        <f t="shared" si="178"/>
        <v>0.1111111111</v>
      </c>
      <c r="BH36" s="55">
        <f t="shared" si="178"/>
        <v>0.1111111111</v>
      </c>
      <c r="BI36" s="55">
        <f t="shared" si="178"/>
        <v>0.1111111111</v>
      </c>
      <c r="BJ36" s="30"/>
      <c r="BK36" s="55">
        <f t="shared" si="148"/>
        <v>0.1111111111</v>
      </c>
      <c r="BM36" s="3" t="s">
        <v>11</v>
      </c>
    </row>
    <row r="37" hidden="1" outlineLevel="1">
      <c r="A37" s="49" t="s">
        <v>29</v>
      </c>
      <c r="B37" s="31"/>
      <c r="C37" s="31" t="s">
        <v>69</v>
      </c>
      <c r="D37" s="46"/>
      <c r="E37" s="47">
        <v>1.0</v>
      </c>
      <c r="F37" s="47">
        <v>1.0</v>
      </c>
      <c r="G37" s="47">
        <v>1.0</v>
      </c>
      <c r="H37" s="47">
        <v>1.0</v>
      </c>
      <c r="I37" s="47">
        <v>1.0</v>
      </c>
      <c r="J37" s="47">
        <v>1.0</v>
      </c>
      <c r="K37" s="47">
        <v>1.0</v>
      </c>
      <c r="L37" s="47">
        <v>1.0</v>
      </c>
      <c r="M37" s="47">
        <v>1.0</v>
      </c>
      <c r="N37" s="47">
        <v>1.0</v>
      </c>
      <c r="O37" s="47">
        <v>1.0</v>
      </c>
      <c r="P37" s="47">
        <v>1.0</v>
      </c>
      <c r="Q37" s="28"/>
      <c r="R37" s="54">
        <f t="shared" ref="R37:U37" si="179">SUMIFS($E37:$P37,$E$2:$P$2,R$3)</f>
        <v>3</v>
      </c>
      <c r="S37" s="54">
        <f t="shared" si="179"/>
        <v>3</v>
      </c>
      <c r="T37" s="54">
        <f t="shared" si="179"/>
        <v>3</v>
      </c>
      <c r="U37" s="54">
        <f t="shared" si="179"/>
        <v>3</v>
      </c>
      <c r="V37" s="28"/>
      <c r="W37" s="54">
        <f t="shared" si="142"/>
        <v>12</v>
      </c>
      <c r="Y37" s="47">
        <f t="shared" ref="Y37:AJ37" si="180">0.9*E37</f>
        <v>0.9</v>
      </c>
      <c r="Z37" s="47">
        <f t="shared" si="180"/>
        <v>0.9</v>
      </c>
      <c r="AA37" s="47">
        <f t="shared" si="180"/>
        <v>0.9</v>
      </c>
      <c r="AB37" s="47">
        <f t="shared" si="180"/>
        <v>0.9</v>
      </c>
      <c r="AC37" s="47">
        <f t="shared" si="180"/>
        <v>0.9</v>
      </c>
      <c r="AD37" s="47">
        <f t="shared" si="180"/>
        <v>0.9</v>
      </c>
      <c r="AE37" s="47">
        <f t="shared" si="180"/>
        <v>0.9</v>
      </c>
      <c r="AF37" s="47">
        <f t="shared" si="180"/>
        <v>0.9</v>
      </c>
      <c r="AG37" s="47">
        <f t="shared" si="180"/>
        <v>0.9</v>
      </c>
      <c r="AH37" s="47">
        <f t="shared" si="180"/>
        <v>0.9</v>
      </c>
      <c r="AI37" s="47">
        <f t="shared" si="180"/>
        <v>0.9</v>
      </c>
      <c r="AJ37" s="47">
        <f t="shared" si="180"/>
        <v>0.9</v>
      </c>
      <c r="AK37" s="28"/>
      <c r="AL37" s="54">
        <f t="shared" ref="AL37:AO37" si="181">0.9*R37</f>
        <v>2.7</v>
      </c>
      <c r="AM37" s="54">
        <f t="shared" si="181"/>
        <v>2.7</v>
      </c>
      <c r="AN37" s="54">
        <f t="shared" si="181"/>
        <v>2.7</v>
      </c>
      <c r="AO37" s="54">
        <f t="shared" si="181"/>
        <v>2.7</v>
      </c>
      <c r="AP37" s="28"/>
      <c r="AQ37" s="54">
        <f t="shared" si="145"/>
        <v>10.8</v>
      </c>
      <c r="AS37" s="48">
        <f t="shared" ref="AS37:BD37" si="182">IFERROR((E37/Y37)-1,0)</f>
        <v>0.1111111111</v>
      </c>
      <c r="AT37" s="48">
        <f t="shared" si="182"/>
        <v>0.1111111111</v>
      </c>
      <c r="AU37" s="48">
        <f t="shared" si="182"/>
        <v>0.1111111111</v>
      </c>
      <c r="AV37" s="48">
        <f t="shared" si="182"/>
        <v>0.1111111111</v>
      </c>
      <c r="AW37" s="48">
        <f t="shared" si="182"/>
        <v>0.1111111111</v>
      </c>
      <c r="AX37" s="48">
        <f t="shared" si="182"/>
        <v>0.1111111111</v>
      </c>
      <c r="AY37" s="48">
        <f t="shared" si="182"/>
        <v>0.1111111111</v>
      </c>
      <c r="AZ37" s="48">
        <f t="shared" si="182"/>
        <v>0.1111111111</v>
      </c>
      <c r="BA37" s="48">
        <f t="shared" si="182"/>
        <v>0.1111111111</v>
      </c>
      <c r="BB37" s="48">
        <f t="shared" si="182"/>
        <v>0.1111111111</v>
      </c>
      <c r="BC37" s="48">
        <f t="shared" si="182"/>
        <v>0.1111111111</v>
      </c>
      <c r="BD37" s="48">
        <f t="shared" si="182"/>
        <v>0.1111111111</v>
      </c>
      <c r="BE37" s="30"/>
      <c r="BF37" s="55">
        <f t="shared" ref="BF37:BI37" si="183">IFERROR((R37/AL37)-1,0)</f>
        <v>0.1111111111</v>
      </c>
      <c r="BG37" s="55">
        <f t="shared" si="183"/>
        <v>0.1111111111</v>
      </c>
      <c r="BH37" s="55">
        <f t="shared" si="183"/>
        <v>0.1111111111</v>
      </c>
      <c r="BI37" s="55">
        <f t="shared" si="183"/>
        <v>0.1111111111</v>
      </c>
      <c r="BJ37" s="30"/>
      <c r="BK37" s="55">
        <f t="shared" si="148"/>
        <v>0.1111111111</v>
      </c>
      <c r="BM37" s="3" t="s">
        <v>11</v>
      </c>
    </row>
    <row r="38" hidden="1" outlineLevel="1">
      <c r="A38" s="49" t="s">
        <v>29</v>
      </c>
      <c r="B38" s="31"/>
      <c r="C38" s="31" t="s">
        <v>70</v>
      </c>
      <c r="D38" s="46"/>
      <c r="E38" s="47">
        <v>2.0</v>
      </c>
      <c r="F38" s="47">
        <v>2.0</v>
      </c>
      <c r="G38" s="47">
        <v>2.0</v>
      </c>
      <c r="H38" s="47">
        <v>2.0</v>
      </c>
      <c r="I38" s="47">
        <v>2.0</v>
      </c>
      <c r="J38" s="47">
        <v>2.0</v>
      </c>
      <c r="K38" s="47">
        <v>2.0</v>
      </c>
      <c r="L38" s="47">
        <v>2.0</v>
      </c>
      <c r="M38" s="47">
        <v>2.0</v>
      </c>
      <c r="N38" s="47">
        <v>2.0</v>
      </c>
      <c r="O38" s="47">
        <v>2.0</v>
      </c>
      <c r="P38" s="47">
        <v>2.0</v>
      </c>
      <c r="Q38" s="28"/>
      <c r="R38" s="54">
        <f t="shared" ref="R38:U38" si="184">SUMIFS($E38:$P38,$E$2:$P$2,R$3)</f>
        <v>6</v>
      </c>
      <c r="S38" s="54">
        <f t="shared" si="184"/>
        <v>6</v>
      </c>
      <c r="T38" s="54">
        <f t="shared" si="184"/>
        <v>6</v>
      </c>
      <c r="U38" s="54">
        <f t="shared" si="184"/>
        <v>6</v>
      </c>
      <c r="V38" s="28"/>
      <c r="W38" s="54">
        <f t="shared" si="142"/>
        <v>24</v>
      </c>
      <c r="Y38" s="47">
        <f t="shared" ref="Y38:AJ38" si="185">0.9*E38</f>
        <v>1.8</v>
      </c>
      <c r="Z38" s="47">
        <f t="shared" si="185"/>
        <v>1.8</v>
      </c>
      <c r="AA38" s="47">
        <f t="shared" si="185"/>
        <v>1.8</v>
      </c>
      <c r="AB38" s="47">
        <f t="shared" si="185"/>
        <v>1.8</v>
      </c>
      <c r="AC38" s="47">
        <f t="shared" si="185"/>
        <v>1.8</v>
      </c>
      <c r="AD38" s="47">
        <f t="shared" si="185"/>
        <v>1.8</v>
      </c>
      <c r="AE38" s="47">
        <f t="shared" si="185"/>
        <v>1.8</v>
      </c>
      <c r="AF38" s="47">
        <f t="shared" si="185"/>
        <v>1.8</v>
      </c>
      <c r="AG38" s="47">
        <f t="shared" si="185"/>
        <v>1.8</v>
      </c>
      <c r="AH38" s="47">
        <f t="shared" si="185"/>
        <v>1.8</v>
      </c>
      <c r="AI38" s="47">
        <f t="shared" si="185"/>
        <v>1.8</v>
      </c>
      <c r="AJ38" s="47">
        <f t="shared" si="185"/>
        <v>1.8</v>
      </c>
      <c r="AK38" s="28"/>
      <c r="AL38" s="54">
        <f t="shared" ref="AL38:AO38" si="186">0.9*R38</f>
        <v>5.4</v>
      </c>
      <c r="AM38" s="54">
        <f t="shared" si="186"/>
        <v>5.4</v>
      </c>
      <c r="AN38" s="54">
        <f t="shared" si="186"/>
        <v>5.4</v>
      </c>
      <c r="AO38" s="54">
        <f t="shared" si="186"/>
        <v>5.4</v>
      </c>
      <c r="AP38" s="28"/>
      <c r="AQ38" s="54">
        <f t="shared" si="145"/>
        <v>21.6</v>
      </c>
      <c r="AS38" s="48">
        <f t="shared" ref="AS38:BD38" si="187">IFERROR((E38/Y38)-1,0)</f>
        <v>0.1111111111</v>
      </c>
      <c r="AT38" s="48">
        <f t="shared" si="187"/>
        <v>0.1111111111</v>
      </c>
      <c r="AU38" s="48">
        <f t="shared" si="187"/>
        <v>0.1111111111</v>
      </c>
      <c r="AV38" s="48">
        <f t="shared" si="187"/>
        <v>0.1111111111</v>
      </c>
      <c r="AW38" s="48">
        <f t="shared" si="187"/>
        <v>0.1111111111</v>
      </c>
      <c r="AX38" s="48">
        <f t="shared" si="187"/>
        <v>0.1111111111</v>
      </c>
      <c r="AY38" s="48">
        <f t="shared" si="187"/>
        <v>0.1111111111</v>
      </c>
      <c r="AZ38" s="48">
        <f t="shared" si="187"/>
        <v>0.1111111111</v>
      </c>
      <c r="BA38" s="48">
        <f t="shared" si="187"/>
        <v>0.1111111111</v>
      </c>
      <c r="BB38" s="48">
        <f t="shared" si="187"/>
        <v>0.1111111111</v>
      </c>
      <c r="BC38" s="48">
        <f t="shared" si="187"/>
        <v>0.1111111111</v>
      </c>
      <c r="BD38" s="48">
        <f t="shared" si="187"/>
        <v>0.1111111111</v>
      </c>
      <c r="BE38" s="30"/>
      <c r="BF38" s="55">
        <f t="shared" ref="BF38:BI38" si="188">IFERROR((R38/AL38)-1,0)</f>
        <v>0.1111111111</v>
      </c>
      <c r="BG38" s="55">
        <f t="shared" si="188"/>
        <v>0.1111111111</v>
      </c>
      <c r="BH38" s="55">
        <f t="shared" si="188"/>
        <v>0.1111111111</v>
      </c>
      <c r="BI38" s="55">
        <f t="shared" si="188"/>
        <v>0.1111111111</v>
      </c>
      <c r="BJ38" s="30"/>
      <c r="BK38" s="55">
        <f t="shared" si="148"/>
        <v>0.1111111111</v>
      </c>
      <c r="BM38" s="3" t="s">
        <v>11</v>
      </c>
    </row>
    <row r="39" hidden="1" outlineLevel="1">
      <c r="A39" s="49" t="s">
        <v>29</v>
      </c>
      <c r="B39" s="31"/>
      <c r="C39" s="31" t="s">
        <v>71</v>
      </c>
      <c r="D39" s="46"/>
      <c r="E39" s="47">
        <v>1.0</v>
      </c>
      <c r="F39" s="47">
        <v>1.0</v>
      </c>
      <c r="G39" s="47">
        <v>1.0</v>
      </c>
      <c r="H39" s="47">
        <v>1.0</v>
      </c>
      <c r="I39" s="47">
        <v>1.0</v>
      </c>
      <c r="J39" s="47">
        <v>1.0</v>
      </c>
      <c r="K39" s="47">
        <v>1.0</v>
      </c>
      <c r="L39" s="47">
        <v>1.0</v>
      </c>
      <c r="M39" s="47">
        <v>1.0</v>
      </c>
      <c r="N39" s="47">
        <v>1.0</v>
      </c>
      <c r="O39" s="47">
        <v>1.0</v>
      </c>
      <c r="P39" s="47">
        <v>1.0</v>
      </c>
      <c r="Q39" s="28"/>
      <c r="R39" s="54">
        <f t="shared" ref="R39:U39" si="189">SUMIFS($E39:$P39,$E$2:$P$2,R$3)</f>
        <v>3</v>
      </c>
      <c r="S39" s="54">
        <f t="shared" si="189"/>
        <v>3</v>
      </c>
      <c r="T39" s="54">
        <f t="shared" si="189"/>
        <v>3</v>
      </c>
      <c r="U39" s="54">
        <f t="shared" si="189"/>
        <v>3</v>
      </c>
      <c r="V39" s="28"/>
      <c r="W39" s="54">
        <f t="shared" si="142"/>
        <v>12</v>
      </c>
      <c r="Y39" s="47">
        <f t="shared" ref="Y39:AJ39" si="190">0.9*E39</f>
        <v>0.9</v>
      </c>
      <c r="Z39" s="47">
        <f t="shared" si="190"/>
        <v>0.9</v>
      </c>
      <c r="AA39" s="47">
        <f t="shared" si="190"/>
        <v>0.9</v>
      </c>
      <c r="AB39" s="47">
        <f t="shared" si="190"/>
        <v>0.9</v>
      </c>
      <c r="AC39" s="47">
        <f t="shared" si="190"/>
        <v>0.9</v>
      </c>
      <c r="AD39" s="47">
        <f t="shared" si="190"/>
        <v>0.9</v>
      </c>
      <c r="AE39" s="47">
        <f t="shared" si="190"/>
        <v>0.9</v>
      </c>
      <c r="AF39" s="47">
        <f t="shared" si="190"/>
        <v>0.9</v>
      </c>
      <c r="AG39" s="47">
        <f t="shared" si="190"/>
        <v>0.9</v>
      </c>
      <c r="AH39" s="47">
        <f t="shared" si="190"/>
        <v>0.9</v>
      </c>
      <c r="AI39" s="47">
        <f t="shared" si="190"/>
        <v>0.9</v>
      </c>
      <c r="AJ39" s="47">
        <f t="shared" si="190"/>
        <v>0.9</v>
      </c>
      <c r="AK39" s="28"/>
      <c r="AL39" s="54">
        <f t="shared" ref="AL39:AO39" si="191">0.9*R39</f>
        <v>2.7</v>
      </c>
      <c r="AM39" s="54">
        <f t="shared" si="191"/>
        <v>2.7</v>
      </c>
      <c r="AN39" s="54">
        <f t="shared" si="191"/>
        <v>2.7</v>
      </c>
      <c r="AO39" s="54">
        <f t="shared" si="191"/>
        <v>2.7</v>
      </c>
      <c r="AP39" s="28"/>
      <c r="AQ39" s="54">
        <f t="shared" si="145"/>
        <v>10.8</v>
      </c>
      <c r="AS39" s="48">
        <f t="shared" ref="AS39:BD39" si="192">IFERROR((E39/Y39)-1,0)</f>
        <v>0.1111111111</v>
      </c>
      <c r="AT39" s="48">
        <f t="shared" si="192"/>
        <v>0.1111111111</v>
      </c>
      <c r="AU39" s="48">
        <f t="shared" si="192"/>
        <v>0.1111111111</v>
      </c>
      <c r="AV39" s="48">
        <f t="shared" si="192"/>
        <v>0.1111111111</v>
      </c>
      <c r="AW39" s="48">
        <f t="shared" si="192"/>
        <v>0.1111111111</v>
      </c>
      <c r="AX39" s="48">
        <f t="shared" si="192"/>
        <v>0.1111111111</v>
      </c>
      <c r="AY39" s="48">
        <f t="shared" si="192"/>
        <v>0.1111111111</v>
      </c>
      <c r="AZ39" s="48">
        <f t="shared" si="192"/>
        <v>0.1111111111</v>
      </c>
      <c r="BA39" s="48">
        <f t="shared" si="192"/>
        <v>0.1111111111</v>
      </c>
      <c r="BB39" s="48">
        <f t="shared" si="192"/>
        <v>0.1111111111</v>
      </c>
      <c r="BC39" s="48">
        <f t="shared" si="192"/>
        <v>0.1111111111</v>
      </c>
      <c r="BD39" s="48">
        <f t="shared" si="192"/>
        <v>0.1111111111</v>
      </c>
      <c r="BE39" s="30"/>
      <c r="BF39" s="55">
        <f t="shared" ref="BF39:BI39" si="193">IFERROR((R39/AL39)-1,0)</f>
        <v>0.1111111111</v>
      </c>
      <c r="BG39" s="55">
        <f t="shared" si="193"/>
        <v>0.1111111111</v>
      </c>
      <c r="BH39" s="55">
        <f t="shared" si="193"/>
        <v>0.1111111111</v>
      </c>
      <c r="BI39" s="55">
        <f t="shared" si="193"/>
        <v>0.1111111111</v>
      </c>
      <c r="BJ39" s="30"/>
      <c r="BK39" s="55">
        <f t="shared" si="148"/>
        <v>0.1111111111</v>
      </c>
      <c r="BM39" s="3" t="s">
        <v>11</v>
      </c>
    </row>
    <row r="40" hidden="1" outlineLevel="1">
      <c r="A40" s="49" t="s">
        <v>29</v>
      </c>
      <c r="B40" s="31"/>
      <c r="C40" s="31" t="s">
        <v>72</v>
      </c>
      <c r="D40" s="46"/>
      <c r="E40" s="47">
        <v>2.0</v>
      </c>
      <c r="F40" s="47">
        <v>2.0</v>
      </c>
      <c r="G40" s="47">
        <v>2.0</v>
      </c>
      <c r="H40" s="47">
        <v>2.0</v>
      </c>
      <c r="I40" s="47">
        <v>2.0</v>
      </c>
      <c r="J40" s="47">
        <v>2.0</v>
      </c>
      <c r="K40" s="47">
        <v>2.0</v>
      </c>
      <c r="L40" s="47">
        <v>2.0</v>
      </c>
      <c r="M40" s="47">
        <v>2.0</v>
      </c>
      <c r="N40" s="47">
        <v>2.0</v>
      </c>
      <c r="O40" s="47">
        <v>2.0</v>
      </c>
      <c r="P40" s="47">
        <v>2.0</v>
      </c>
      <c r="Q40" s="28"/>
      <c r="R40" s="54">
        <f t="shared" ref="R40:U40" si="194">SUMIFS($E40:$P40,$E$2:$P$2,R$3)</f>
        <v>6</v>
      </c>
      <c r="S40" s="54">
        <f t="shared" si="194"/>
        <v>6</v>
      </c>
      <c r="T40" s="54">
        <f t="shared" si="194"/>
        <v>6</v>
      </c>
      <c r="U40" s="54">
        <f t="shared" si="194"/>
        <v>6</v>
      </c>
      <c r="V40" s="28"/>
      <c r="W40" s="54">
        <f t="shared" si="142"/>
        <v>24</v>
      </c>
      <c r="Y40" s="47">
        <f t="shared" ref="Y40:AJ40" si="195">0.9*E40</f>
        <v>1.8</v>
      </c>
      <c r="Z40" s="47">
        <f t="shared" si="195"/>
        <v>1.8</v>
      </c>
      <c r="AA40" s="47">
        <f t="shared" si="195"/>
        <v>1.8</v>
      </c>
      <c r="AB40" s="47">
        <f t="shared" si="195"/>
        <v>1.8</v>
      </c>
      <c r="AC40" s="47">
        <f t="shared" si="195"/>
        <v>1.8</v>
      </c>
      <c r="AD40" s="47">
        <f t="shared" si="195"/>
        <v>1.8</v>
      </c>
      <c r="AE40" s="47">
        <f t="shared" si="195"/>
        <v>1.8</v>
      </c>
      <c r="AF40" s="47">
        <f t="shared" si="195"/>
        <v>1.8</v>
      </c>
      <c r="AG40" s="47">
        <f t="shared" si="195"/>
        <v>1.8</v>
      </c>
      <c r="AH40" s="47">
        <f t="shared" si="195"/>
        <v>1.8</v>
      </c>
      <c r="AI40" s="47">
        <f t="shared" si="195"/>
        <v>1.8</v>
      </c>
      <c r="AJ40" s="47">
        <f t="shared" si="195"/>
        <v>1.8</v>
      </c>
      <c r="AK40" s="28"/>
      <c r="AL40" s="54">
        <f t="shared" ref="AL40:AO40" si="196">0.9*R40</f>
        <v>5.4</v>
      </c>
      <c r="AM40" s="54">
        <f t="shared" si="196"/>
        <v>5.4</v>
      </c>
      <c r="AN40" s="54">
        <f t="shared" si="196"/>
        <v>5.4</v>
      </c>
      <c r="AO40" s="54">
        <f t="shared" si="196"/>
        <v>5.4</v>
      </c>
      <c r="AP40" s="28"/>
      <c r="AQ40" s="54">
        <f t="shared" si="145"/>
        <v>21.6</v>
      </c>
      <c r="AS40" s="48">
        <f t="shared" ref="AS40:BD40" si="197">IFERROR((E40/Y40)-1,0)</f>
        <v>0.1111111111</v>
      </c>
      <c r="AT40" s="48">
        <f t="shared" si="197"/>
        <v>0.1111111111</v>
      </c>
      <c r="AU40" s="48">
        <f t="shared" si="197"/>
        <v>0.1111111111</v>
      </c>
      <c r="AV40" s="48">
        <f t="shared" si="197"/>
        <v>0.1111111111</v>
      </c>
      <c r="AW40" s="48">
        <f t="shared" si="197"/>
        <v>0.1111111111</v>
      </c>
      <c r="AX40" s="48">
        <f t="shared" si="197"/>
        <v>0.1111111111</v>
      </c>
      <c r="AY40" s="48">
        <f t="shared" si="197"/>
        <v>0.1111111111</v>
      </c>
      <c r="AZ40" s="48">
        <f t="shared" si="197"/>
        <v>0.1111111111</v>
      </c>
      <c r="BA40" s="48">
        <f t="shared" si="197"/>
        <v>0.1111111111</v>
      </c>
      <c r="BB40" s="48">
        <f t="shared" si="197"/>
        <v>0.1111111111</v>
      </c>
      <c r="BC40" s="48">
        <f t="shared" si="197"/>
        <v>0.1111111111</v>
      </c>
      <c r="BD40" s="48">
        <f t="shared" si="197"/>
        <v>0.1111111111</v>
      </c>
      <c r="BE40" s="30"/>
      <c r="BF40" s="55">
        <f t="shared" ref="BF40:BI40" si="198">IFERROR((R40/AL40)-1,0)</f>
        <v>0.1111111111</v>
      </c>
      <c r="BG40" s="55">
        <f t="shared" si="198"/>
        <v>0.1111111111</v>
      </c>
      <c r="BH40" s="55">
        <f t="shared" si="198"/>
        <v>0.1111111111</v>
      </c>
      <c r="BI40" s="55">
        <f t="shared" si="198"/>
        <v>0.1111111111</v>
      </c>
      <c r="BJ40" s="30"/>
      <c r="BK40" s="55">
        <f t="shared" si="148"/>
        <v>0.1111111111</v>
      </c>
      <c r="BM40" s="3" t="s">
        <v>11</v>
      </c>
    </row>
    <row r="41" hidden="1" outlineLevel="1">
      <c r="A41" s="49" t="s">
        <v>29</v>
      </c>
      <c r="B41" s="31"/>
      <c r="C41" s="31" t="s">
        <v>73</v>
      </c>
      <c r="D41" s="46"/>
      <c r="E41" s="47">
        <v>5.0</v>
      </c>
      <c r="F41" s="47">
        <v>5.0</v>
      </c>
      <c r="G41" s="47">
        <v>5.0</v>
      </c>
      <c r="H41" s="47">
        <v>5.0</v>
      </c>
      <c r="I41" s="47">
        <v>5.0</v>
      </c>
      <c r="J41" s="47">
        <v>5.0</v>
      </c>
      <c r="K41" s="47">
        <v>5.0</v>
      </c>
      <c r="L41" s="47">
        <v>5.0</v>
      </c>
      <c r="M41" s="47">
        <v>5.0</v>
      </c>
      <c r="N41" s="47">
        <v>5.0</v>
      </c>
      <c r="O41" s="47">
        <v>5.0</v>
      </c>
      <c r="P41" s="47">
        <v>5.0</v>
      </c>
      <c r="Q41" s="28"/>
      <c r="R41" s="54">
        <f t="shared" ref="R41:U41" si="199">SUMIFS($E41:$P41,$E$2:$P$2,R$3)</f>
        <v>15</v>
      </c>
      <c r="S41" s="54">
        <f t="shared" si="199"/>
        <v>15</v>
      </c>
      <c r="T41" s="54">
        <f t="shared" si="199"/>
        <v>15</v>
      </c>
      <c r="U41" s="54">
        <f t="shared" si="199"/>
        <v>15</v>
      </c>
      <c r="V41" s="28"/>
      <c r="W41" s="54">
        <f t="shared" si="142"/>
        <v>60</v>
      </c>
      <c r="Y41" s="47">
        <f t="shared" ref="Y41:AJ41" si="200">0.9*E41</f>
        <v>4.5</v>
      </c>
      <c r="Z41" s="47">
        <f t="shared" si="200"/>
        <v>4.5</v>
      </c>
      <c r="AA41" s="47">
        <f t="shared" si="200"/>
        <v>4.5</v>
      </c>
      <c r="AB41" s="47">
        <f t="shared" si="200"/>
        <v>4.5</v>
      </c>
      <c r="AC41" s="47">
        <f t="shared" si="200"/>
        <v>4.5</v>
      </c>
      <c r="AD41" s="47">
        <f t="shared" si="200"/>
        <v>4.5</v>
      </c>
      <c r="AE41" s="47">
        <f t="shared" si="200"/>
        <v>4.5</v>
      </c>
      <c r="AF41" s="47">
        <f t="shared" si="200"/>
        <v>4.5</v>
      </c>
      <c r="AG41" s="47">
        <f t="shared" si="200"/>
        <v>4.5</v>
      </c>
      <c r="AH41" s="47">
        <f t="shared" si="200"/>
        <v>4.5</v>
      </c>
      <c r="AI41" s="47">
        <f t="shared" si="200"/>
        <v>4.5</v>
      </c>
      <c r="AJ41" s="47">
        <f t="shared" si="200"/>
        <v>4.5</v>
      </c>
      <c r="AK41" s="28"/>
      <c r="AL41" s="54">
        <f t="shared" ref="AL41:AO41" si="201">0.9*R41</f>
        <v>13.5</v>
      </c>
      <c r="AM41" s="54">
        <f t="shared" si="201"/>
        <v>13.5</v>
      </c>
      <c r="AN41" s="54">
        <f t="shared" si="201"/>
        <v>13.5</v>
      </c>
      <c r="AO41" s="54">
        <f t="shared" si="201"/>
        <v>13.5</v>
      </c>
      <c r="AP41" s="28"/>
      <c r="AQ41" s="54">
        <f t="shared" si="145"/>
        <v>54</v>
      </c>
      <c r="AS41" s="48">
        <f t="shared" ref="AS41:BD41" si="202">IFERROR((E41/Y41)-1,0)</f>
        <v>0.1111111111</v>
      </c>
      <c r="AT41" s="48">
        <f t="shared" si="202"/>
        <v>0.1111111111</v>
      </c>
      <c r="AU41" s="48">
        <f t="shared" si="202"/>
        <v>0.1111111111</v>
      </c>
      <c r="AV41" s="48">
        <f t="shared" si="202"/>
        <v>0.1111111111</v>
      </c>
      <c r="AW41" s="48">
        <f t="shared" si="202"/>
        <v>0.1111111111</v>
      </c>
      <c r="AX41" s="48">
        <f t="shared" si="202"/>
        <v>0.1111111111</v>
      </c>
      <c r="AY41" s="48">
        <f t="shared" si="202"/>
        <v>0.1111111111</v>
      </c>
      <c r="AZ41" s="48">
        <f t="shared" si="202"/>
        <v>0.1111111111</v>
      </c>
      <c r="BA41" s="48">
        <f t="shared" si="202"/>
        <v>0.1111111111</v>
      </c>
      <c r="BB41" s="48">
        <f t="shared" si="202"/>
        <v>0.1111111111</v>
      </c>
      <c r="BC41" s="48">
        <f t="shared" si="202"/>
        <v>0.1111111111</v>
      </c>
      <c r="BD41" s="48">
        <f t="shared" si="202"/>
        <v>0.1111111111</v>
      </c>
      <c r="BE41" s="30"/>
      <c r="BF41" s="55">
        <f t="shared" ref="BF41:BI41" si="203">IFERROR((R41/AL41)-1,0)</f>
        <v>0.1111111111</v>
      </c>
      <c r="BG41" s="55">
        <f t="shared" si="203"/>
        <v>0.1111111111</v>
      </c>
      <c r="BH41" s="55">
        <f t="shared" si="203"/>
        <v>0.1111111111</v>
      </c>
      <c r="BI41" s="55">
        <f t="shared" si="203"/>
        <v>0.1111111111</v>
      </c>
      <c r="BJ41" s="30"/>
      <c r="BK41" s="55">
        <f t="shared" si="148"/>
        <v>0.1111111111</v>
      </c>
      <c r="BM41" s="3" t="s">
        <v>11</v>
      </c>
    </row>
    <row r="42" hidden="1" outlineLevel="1">
      <c r="A42" s="49" t="s">
        <v>29</v>
      </c>
      <c r="B42" s="31"/>
      <c r="C42" s="31" t="s">
        <v>74</v>
      </c>
      <c r="D42" s="46"/>
      <c r="E42" s="47">
        <v>5.0</v>
      </c>
      <c r="F42" s="47">
        <v>5.0</v>
      </c>
      <c r="G42" s="47">
        <v>5.0</v>
      </c>
      <c r="H42" s="47">
        <v>5.0</v>
      </c>
      <c r="I42" s="47">
        <v>5.0</v>
      </c>
      <c r="J42" s="47">
        <v>5.0</v>
      </c>
      <c r="K42" s="47">
        <v>5.0</v>
      </c>
      <c r="L42" s="47">
        <v>5.0</v>
      </c>
      <c r="M42" s="47">
        <v>5.0</v>
      </c>
      <c r="N42" s="47">
        <v>5.0</v>
      </c>
      <c r="O42" s="47">
        <v>5.0</v>
      </c>
      <c r="P42" s="47">
        <v>5.0</v>
      </c>
      <c r="Q42" s="28"/>
      <c r="R42" s="54">
        <f t="shared" ref="R42:U42" si="204">SUMIFS($E42:$P42,$E$2:$P$2,R$3)</f>
        <v>15</v>
      </c>
      <c r="S42" s="54">
        <f t="shared" si="204"/>
        <v>15</v>
      </c>
      <c r="T42" s="54">
        <f t="shared" si="204"/>
        <v>15</v>
      </c>
      <c r="U42" s="54">
        <f t="shared" si="204"/>
        <v>15</v>
      </c>
      <c r="V42" s="28"/>
      <c r="W42" s="54">
        <f t="shared" si="142"/>
        <v>60</v>
      </c>
      <c r="Y42" s="47">
        <f t="shared" ref="Y42:AJ42" si="205">0.9*E42</f>
        <v>4.5</v>
      </c>
      <c r="Z42" s="47">
        <f t="shared" si="205"/>
        <v>4.5</v>
      </c>
      <c r="AA42" s="47">
        <f t="shared" si="205"/>
        <v>4.5</v>
      </c>
      <c r="AB42" s="47">
        <f t="shared" si="205"/>
        <v>4.5</v>
      </c>
      <c r="AC42" s="47">
        <f t="shared" si="205"/>
        <v>4.5</v>
      </c>
      <c r="AD42" s="47">
        <f t="shared" si="205"/>
        <v>4.5</v>
      </c>
      <c r="AE42" s="47">
        <f t="shared" si="205"/>
        <v>4.5</v>
      </c>
      <c r="AF42" s="47">
        <f t="shared" si="205"/>
        <v>4.5</v>
      </c>
      <c r="AG42" s="47">
        <f t="shared" si="205"/>
        <v>4.5</v>
      </c>
      <c r="AH42" s="47">
        <f t="shared" si="205"/>
        <v>4.5</v>
      </c>
      <c r="AI42" s="47">
        <f t="shared" si="205"/>
        <v>4.5</v>
      </c>
      <c r="AJ42" s="47">
        <f t="shared" si="205"/>
        <v>4.5</v>
      </c>
      <c r="AK42" s="28"/>
      <c r="AL42" s="54">
        <f t="shared" ref="AL42:AO42" si="206">0.9*R42</f>
        <v>13.5</v>
      </c>
      <c r="AM42" s="54">
        <f t="shared" si="206"/>
        <v>13.5</v>
      </c>
      <c r="AN42" s="54">
        <f t="shared" si="206"/>
        <v>13.5</v>
      </c>
      <c r="AO42" s="54">
        <f t="shared" si="206"/>
        <v>13.5</v>
      </c>
      <c r="AP42" s="28"/>
      <c r="AQ42" s="54">
        <f t="shared" si="145"/>
        <v>54</v>
      </c>
      <c r="AS42" s="48">
        <f t="shared" ref="AS42:BD42" si="207">IFERROR((E42/Y42)-1,0)</f>
        <v>0.1111111111</v>
      </c>
      <c r="AT42" s="48">
        <f t="shared" si="207"/>
        <v>0.1111111111</v>
      </c>
      <c r="AU42" s="48">
        <f t="shared" si="207"/>
        <v>0.1111111111</v>
      </c>
      <c r="AV42" s="48">
        <f t="shared" si="207"/>
        <v>0.1111111111</v>
      </c>
      <c r="AW42" s="48">
        <f t="shared" si="207"/>
        <v>0.1111111111</v>
      </c>
      <c r="AX42" s="48">
        <f t="shared" si="207"/>
        <v>0.1111111111</v>
      </c>
      <c r="AY42" s="48">
        <f t="shared" si="207"/>
        <v>0.1111111111</v>
      </c>
      <c r="AZ42" s="48">
        <f t="shared" si="207"/>
        <v>0.1111111111</v>
      </c>
      <c r="BA42" s="48">
        <f t="shared" si="207"/>
        <v>0.1111111111</v>
      </c>
      <c r="BB42" s="48">
        <f t="shared" si="207"/>
        <v>0.1111111111</v>
      </c>
      <c r="BC42" s="48">
        <f t="shared" si="207"/>
        <v>0.1111111111</v>
      </c>
      <c r="BD42" s="48">
        <f t="shared" si="207"/>
        <v>0.1111111111</v>
      </c>
      <c r="BE42" s="30"/>
      <c r="BF42" s="55">
        <f t="shared" ref="BF42:BI42" si="208">IFERROR((R42/AL42)-1,0)</f>
        <v>0.1111111111</v>
      </c>
      <c r="BG42" s="55">
        <f t="shared" si="208"/>
        <v>0.1111111111</v>
      </c>
      <c r="BH42" s="55">
        <f t="shared" si="208"/>
        <v>0.1111111111</v>
      </c>
      <c r="BI42" s="55">
        <f t="shared" si="208"/>
        <v>0.1111111111</v>
      </c>
      <c r="BJ42" s="30"/>
      <c r="BK42" s="55">
        <f t="shared" si="148"/>
        <v>0.1111111111</v>
      </c>
      <c r="BM42" s="3" t="s">
        <v>11</v>
      </c>
    </row>
    <row r="43" hidden="1" outlineLevel="1">
      <c r="A43" s="49" t="s">
        <v>29</v>
      </c>
      <c r="B43" s="31"/>
      <c r="C43" s="31" t="s">
        <v>75</v>
      </c>
      <c r="D43" s="46"/>
      <c r="E43" s="47">
        <v>2.0</v>
      </c>
      <c r="F43" s="47">
        <v>2.0</v>
      </c>
      <c r="G43" s="47">
        <v>2.0</v>
      </c>
      <c r="H43" s="47">
        <v>2.0</v>
      </c>
      <c r="I43" s="47">
        <v>2.0</v>
      </c>
      <c r="J43" s="47">
        <v>2.0</v>
      </c>
      <c r="K43" s="47">
        <v>2.0</v>
      </c>
      <c r="L43" s="47">
        <v>2.0</v>
      </c>
      <c r="M43" s="47">
        <v>2.0</v>
      </c>
      <c r="N43" s="47">
        <v>2.0</v>
      </c>
      <c r="O43" s="47">
        <v>2.0</v>
      </c>
      <c r="P43" s="47">
        <v>2.0</v>
      </c>
      <c r="Q43" s="28"/>
      <c r="R43" s="54">
        <f t="shared" ref="R43:U43" si="209">SUMIFS($E43:$P43,$E$2:$P$2,R$3)</f>
        <v>6</v>
      </c>
      <c r="S43" s="54">
        <f t="shared" si="209"/>
        <v>6</v>
      </c>
      <c r="T43" s="54">
        <f t="shared" si="209"/>
        <v>6</v>
      </c>
      <c r="U43" s="54">
        <f t="shared" si="209"/>
        <v>6</v>
      </c>
      <c r="V43" s="28"/>
      <c r="W43" s="54">
        <f t="shared" si="142"/>
        <v>24</v>
      </c>
      <c r="Y43" s="47">
        <f t="shared" ref="Y43:AJ43" si="210">0.9*E43</f>
        <v>1.8</v>
      </c>
      <c r="Z43" s="47">
        <f t="shared" si="210"/>
        <v>1.8</v>
      </c>
      <c r="AA43" s="47">
        <f t="shared" si="210"/>
        <v>1.8</v>
      </c>
      <c r="AB43" s="47">
        <f t="shared" si="210"/>
        <v>1.8</v>
      </c>
      <c r="AC43" s="47">
        <f t="shared" si="210"/>
        <v>1.8</v>
      </c>
      <c r="AD43" s="47">
        <f t="shared" si="210"/>
        <v>1.8</v>
      </c>
      <c r="AE43" s="47">
        <f t="shared" si="210"/>
        <v>1.8</v>
      </c>
      <c r="AF43" s="47">
        <f t="shared" si="210"/>
        <v>1.8</v>
      </c>
      <c r="AG43" s="47">
        <f t="shared" si="210"/>
        <v>1.8</v>
      </c>
      <c r="AH43" s="47">
        <f t="shared" si="210"/>
        <v>1.8</v>
      </c>
      <c r="AI43" s="47">
        <f t="shared" si="210"/>
        <v>1.8</v>
      </c>
      <c r="AJ43" s="47">
        <f t="shared" si="210"/>
        <v>1.8</v>
      </c>
      <c r="AK43" s="28"/>
      <c r="AL43" s="54">
        <f t="shared" ref="AL43:AO43" si="211">0.9*R43</f>
        <v>5.4</v>
      </c>
      <c r="AM43" s="54">
        <f t="shared" si="211"/>
        <v>5.4</v>
      </c>
      <c r="AN43" s="54">
        <f t="shared" si="211"/>
        <v>5.4</v>
      </c>
      <c r="AO43" s="54">
        <f t="shared" si="211"/>
        <v>5.4</v>
      </c>
      <c r="AP43" s="28"/>
      <c r="AQ43" s="54">
        <f t="shared" si="145"/>
        <v>21.6</v>
      </c>
      <c r="AS43" s="48">
        <f t="shared" ref="AS43:BD43" si="212">IFERROR((E43/Y43)-1,0)</f>
        <v>0.1111111111</v>
      </c>
      <c r="AT43" s="48">
        <f t="shared" si="212"/>
        <v>0.1111111111</v>
      </c>
      <c r="AU43" s="48">
        <f t="shared" si="212"/>
        <v>0.1111111111</v>
      </c>
      <c r="AV43" s="48">
        <f t="shared" si="212"/>
        <v>0.1111111111</v>
      </c>
      <c r="AW43" s="48">
        <f t="shared" si="212"/>
        <v>0.1111111111</v>
      </c>
      <c r="AX43" s="48">
        <f t="shared" si="212"/>
        <v>0.1111111111</v>
      </c>
      <c r="AY43" s="48">
        <f t="shared" si="212"/>
        <v>0.1111111111</v>
      </c>
      <c r="AZ43" s="48">
        <f t="shared" si="212"/>
        <v>0.1111111111</v>
      </c>
      <c r="BA43" s="48">
        <f t="shared" si="212"/>
        <v>0.1111111111</v>
      </c>
      <c r="BB43" s="48">
        <f t="shared" si="212"/>
        <v>0.1111111111</v>
      </c>
      <c r="BC43" s="48">
        <f t="shared" si="212"/>
        <v>0.1111111111</v>
      </c>
      <c r="BD43" s="48">
        <f t="shared" si="212"/>
        <v>0.1111111111</v>
      </c>
      <c r="BE43" s="30"/>
      <c r="BF43" s="55">
        <f t="shared" ref="BF43:BI43" si="213">IFERROR((R43/AL43)-1,0)</f>
        <v>0.1111111111</v>
      </c>
      <c r="BG43" s="55">
        <f t="shared" si="213"/>
        <v>0.1111111111</v>
      </c>
      <c r="BH43" s="55">
        <f t="shared" si="213"/>
        <v>0.1111111111</v>
      </c>
      <c r="BI43" s="55">
        <f t="shared" si="213"/>
        <v>0.1111111111</v>
      </c>
      <c r="BJ43" s="30"/>
      <c r="BK43" s="55">
        <f t="shared" si="148"/>
        <v>0.1111111111</v>
      </c>
      <c r="BM43" s="3" t="s">
        <v>11</v>
      </c>
    </row>
    <row r="44" hidden="1" outlineLevel="1">
      <c r="A44" s="49" t="s">
        <v>29</v>
      </c>
      <c r="B44" s="31"/>
      <c r="C44" s="31" t="s">
        <v>76</v>
      </c>
      <c r="D44" s="46"/>
      <c r="E44" s="47">
        <v>2.0</v>
      </c>
      <c r="F44" s="47">
        <v>2.0</v>
      </c>
      <c r="G44" s="47">
        <v>2.0</v>
      </c>
      <c r="H44" s="47">
        <v>2.0</v>
      </c>
      <c r="I44" s="47">
        <v>2.0</v>
      </c>
      <c r="J44" s="47">
        <v>2.0</v>
      </c>
      <c r="K44" s="47">
        <v>2.0</v>
      </c>
      <c r="L44" s="47">
        <v>2.0</v>
      </c>
      <c r="M44" s="47">
        <v>2.0</v>
      </c>
      <c r="N44" s="47">
        <v>2.0</v>
      </c>
      <c r="O44" s="47">
        <v>2.0</v>
      </c>
      <c r="P44" s="47">
        <v>2.0</v>
      </c>
      <c r="Q44" s="28"/>
      <c r="R44" s="54">
        <f t="shared" ref="R44:U44" si="214">SUMIFS($E44:$P44,$E$2:$P$2,R$3)</f>
        <v>6</v>
      </c>
      <c r="S44" s="54">
        <f t="shared" si="214"/>
        <v>6</v>
      </c>
      <c r="T44" s="54">
        <f t="shared" si="214"/>
        <v>6</v>
      </c>
      <c r="U44" s="54">
        <f t="shared" si="214"/>
        <v>6</v>
      </c>
      <c r="V44" s="28"/>
      <c r="W44" s="54">
        <f t="shared" si="142"/>
        <v>24</v>
      </c>
      <c r="Y44" s="47">
        <f t="shared" ref="Y44:AJ44" si="215">0.9*E44</f>
        <v>1.8</v>
      </c>
      <c r="Z44" s="47">
        <f t="shared" si="215"/>
        <v>1.8</v>
      </c>
      <c r="AA44" s="47">
        <f t="shared" si="215"/>
        <v>1.8</v>
      </c>
      <c r="AB44" s="47">
        <f t="shared" si="215"/>
        <v>1.8</v>
      </c>
      <c r="AC44" s="47">
        <f t="shared" si="215"/>
        <v>1.8</v>
      </c>
      <c r="AD44" s="47">
        <f t="shared" si="215"/>
        <v>1.8</v>
      </c>
      <c r="AE44" s="47">
        <f t="shared" si="215"/>
        <v>1.8</v>
      </c>
      <c r="AF44" s="47">
        <f t="shared" si="215"/>
        <v>1.8</v>
      </c>
      <c r="AG44" s="47">
        <f t="shared" si="215"/>
        <v>1.8</v>
      </c>
      <c r="AH44" s="47">
        <f t="shared" si="215"/>
        <v>1.8</v>
      </c>
      <c r="AI44" s="47">
        <f t="shared" si="215"/>
        <v>1.8</v>
      </c>
      <c r="AJ44" s="47">
        <f t="shared" si="215"/>
        <v>1.8</v>
      </c>
      <c r="AK44" s="28"/>
      <c r="AL44" s="54">
        <f t="shared" ref="AL44:AO44" si="216">0.9*R44</f>
        <v>5.4</v>
      </c>
      <c r="AM44" s="54">
        <f t="shared" si="216"/>
        <v>5.4</v>
      </c>
      <c r="AN44" s="54">
        <f t="shared" si="216"/>
        <v>5.4</v>
      </c>
      <c r="AO44" s="54">
        <f t="shared" si="216"/>
        <v>5.4</v>
      </c>
      <c r="AP44" s="28"/>
      <c r="AQ44" s="54">
        <f t="shared" si="145"/>
        <v>21.6</v>
      </c>
      <c r="AS44" s="48">
        <f t="shared" ref="AS44:BD44" si="217">IFERROR((E44/Y44)-1,0)</f>
        <v>0.1111111111</v>
      </c>
      <c r="AT44" s="48">
        <f t="shared" si="217"/>
        <v>0.1111111111</v>
      </c>
      <c r="AU44" s="48">
        <f t="shared" si="217"/>
        <v>0.1111111111</v>
      </c>
      <c r="AV44" s="48">
        <f t="shared" si="217"/>
        <v>0.1111111111</v>
      </c>
      <c r="AW44" s="48">
        <f t="shared" si="217"/>
        <v>0.1111111111</v>
      </c>
      <c r="AX44" s="48">
        <f t="shared" si="217"/>
        <v>0.1111111111</v>
      </c>
      <c r="AY44" s="48">
        <f t="shared" si="217"/>
        <v>0.1111111111</v>
      </c>
      <c r="AZ44" s="48">
        <f t="shared" si="217"/>
        <v>0.1111111111</v>
      </c>
      <c r="BA44" s="48">
        <f t="shared" si="217"/>
        <v>0.1111111111</v>
      </c>
      <c r="BB44" s="48">
        <f t="shared" si="217"/>
        <v>0.1111111111</v>
      </c>
      <c r="BC44" s="48">
        <f t="shared" si="217"/>
        <v>0.1111111111</v>
      </c>
      <c r="BD44" s="48">
        <f t="shared" si="217"/>
        <v>0.1111111111</v>
      </c>
      <c r="BE44" s="30"/>
      <c r="BF44" s="55">
        <f t="shared" ref="BF44:BI44" si="218">IFERROR((R44/AL44)-1,0)</f>
        <v>0.1111111111</v>
      </c>
      <c r="BG44" s="55">
        <f t="shared" si="218"/>
        <v>0.1111111111</v>
      </c>
      <c r="BH44" s="55">
        <f t="shared" si="218"/>
        <v>0.1111111111</v>
      </c>
      <c r="BI44" s="55">
        <f t="shared" si="218"/>
        <v>0.1111111111</v>
      </c>
      <c r="BJ44" s="30"/>
      <c r="BK44" s="55">
        <f t="shared" si="148"/>
        <v>0.1111111111</v>
      </c>
      <c r="BM44" s="3" t="s">
        <v>11</v>
      </c>
    </row>
    <row r="45" hidden="1" outlineLevel="1">
      <c r="A45" s="49" t="s">
        <v>29</v>
      </c>
      <c r="B45" s="31"/>
      <c r="C45" s="31" t="s">
        <v>77</v>
      </c>
      <c r="D45" s="46"/>
      <c r="E45" s="47">
        <v>4.0</v>
      </c>
      <c r="F45" s="47">
        <v>4.0</v>
      </c>
      <c r="G45" s="47">
        <v>4.0</v>
      </c>
      <c r="H45" s="47">
        <v>4.0</v>
      </c>
      <c r="I45" s="47">
        <v>4.0</v>
      </c>
      <c r="J45" s="47">
        <v>4.0</v>
      </c>
      <c r="K45" s="47">
        <v>4.0</v>
      </c>
      <c r="L45" s="47">
        <v>4.0</v>
      </c>
      <c r="M45" s="47">
        <v>4.0</v>
      </c>
      <c r="N45" s="47">
        <v>4.0</v>
      </c>
      <c r="O45" s="47">
        <v>4.0</v>
      </c>
      <c r="P45" s="47">
        <v>4.0</v>
      </c>
      <c r="Q45" s="28"/>
      <c r="R45" s="54">
        <f t="shared" ref="R45:U45" si="219">SUMIFS($E45:$P45,$E$2:$P$2,R$3)</f>
        <v>12</v>
      </c>
      <c r="S45" s="54">
        <f t="shared" si="219"/>
        <v>12</v>
      </c>
      <c r="T45" s="54">
        <f t="shared" si="219"/>
        <v>12</v>
      </c>
      <c r="U45" s="54">
        <f t="shared" si="219"/>
        <v>12</v>
      </c>
      <c r="V45" s="28"/>
      <c r="W45" s="54">
        <f t="shared" si="142"/>
        <v>48</v>
      </c>
      <c r="Y45" s="47">
        <f t="shared" ref="Y45:AJ45" si="220">0.9*E45</f>
        <v>3.6</v>
      </c>
      <c r="Z45" s="47">
        <f t="shared" si="220"/>
        <v>3.6</v>
      </c>
      <c r="AA45" s="47">
        <f t="shared" si="220"/>
        <v>3.6</v>
      </c>
      <c r="AB45" s="47">
        <f t="shared" si="220"/>
        <v>3.6</v>
      </c>
      <c r="AC45" s="47">
        <f t="shared" si="220"/>
        <v>3.6</v>
      </c>
      <c r="AD45" s="47">
        <f t="shared" si="220"/>
        <v>3.6</v>
      </c>
      <c r="AE45" s="47">
        <f t="shared" si="220"/>
        <v>3.6</v>
      </c>
      <c r="AF45" s="47">
        <f t="shared" si="220"/>
        <v>3.6</v>
      </c>
      <c r="AG45" s="47">
        <f t="shared" si="220"/>
        <v>3.6</v>
      </c>
      <c r="AH45" s="47">
        <f t="shared" si="220"/>
        <v>3.6</v>
      </c>
      <c r="AI45" s="47">
        <f t="shared" si="220"/>
        <v>3.6</v>
      </c>
      <c r="AJ45" s="47">
        <f t="shared" si="220"/>
        <v>3.6</v>
      </c>
      <c r="AK45" s="28"/>
      <c r="AL45" s="54">
        <f t="shared" ref="AL45:AO45" si="221">0.9*R45</f>
        <v>10.8</v>
      </c>
      <c r="AM45" s="54">
        <f t="shared" si="221"/>
        <v>10.8</v>
      </c>
      <c r="AN45" s="54">
        <f t="shared" si="221"/>
        <v>10.8</v>
      </c>
      <c r="AO45" s="54">
        <f t="shared" si="221"/>
        <v>10.8</v>
      </c>
      <c r="AP45" s="28"/>
      <c r="AQ45" s="54">
        <f t="shared" si="145"/>
        <v>43.2</v>
      </c>
      <c r="AS45" s="48">
        <f t="shared" ref="AS45:BD45" si="222">IFERROR((E45/Y45)-1,0)</f>
        <v>0.1111111111</v>
      </c>
      <c r="AT45" s="48">
        <f t="shared" si="222"/>
        <v>0.1111111111</v>
      </c>
      <c r="AU45" s="48">
        <f t="shared" si="222"/>
        <v>0.1111111111</v>
      </c>
      <c r="AV45" s="48">
        <f t="shared" si="222"/>
        <v>0.1111111111</v>
      </c>
      <c r="AW45" s="48">
        <f t="shared" si="222"/>
        <v>0.1111111111</v>
      </c>
      <c r="AX45" s="48">
        <f t="shared" si="222"/>
        <v>0.1111111111</v>
      </c>
      <c r="AY45" s="48">
        <f t="shared" si="222"/>
        <v>0.1111111111</v>
      </c>
      <c r="AZ45" s="48">
        <f t="shared" si="222"/>
        <v>0.1111111111</v>
      </c>
      <c r="BA45" s="48">
        <f t="shared" si="222"/>
        <v>0.1111111111</v>
      </c>
      <c r="BB45" s="48">
        <f t="shared" si="222"/>
        <v>0.1111111111</v>
      </c>
      <c r="BC45" s="48">
        <f t="shared" si="222"/>
        <v>0.1111111111</v>
      </c>
      <c r="BD45" s="48">
        <f t="shared" si="222"/>
        <v>0.1111111111</v>
      </c>
      <c r="BE45" s="30"/>
      <c r="BF45" s="55">
        <f t="shared" ref="BF45:BI45" si="223">IFERROR((R45/AL45)-1,0)</f>
        <v>0.1111111111</v>
      </c>
      <c r="BG45" s="55">
        <f t="shared" si="223"/>
        <v>0.1111111111</v>
      </c>
      <c r="BH45" s="55">
        <f t="shared" si="223"/>
        <v>0.1111111111</v>
      </c>
      <c r="BI45" s="55">
        <f t="shared" si="223"/>
        <v>0.1111111111</v>
      </c>
      <c r="BJ45" s="30"/>
      <c r="BK45" s="55">
        <f t="shared" si="148"/>
        <v>0.1111111111</v>
      </c>
      <c r="BM45" s="3" t="s">
        <v>11</v>
      </c>
    </row>
    <row r="46" hidden="1" outlineLevel="1">
      <c r="A46" s="49" t="s">
        <v>29</v>
      </c>
      <c r="B46" s="31"/>
      <c r="C46" s="31" t="s">
        <v>78</v>
      </c>
      <c r="D46" s="46"/>
      <c r="E46" s="47">
        <v>5.0</v>
      </c>
      <c r="F46" s="47">
        <v>5.0</v>
      </c>
      <c r="G46" s="47">
        <v>5.0</v>
      </c>
      <c r="H46" s="47">
        <v>5.0</v>
      </c>
      <c r="I46" s="47">
        <v>5.0</v>
      </c>
      <c r="J46" s="47">
        <v>5.0</v>
      </c>
      <c r="K46" s="47">
        <v>5.0</v>
      </c>
      <c r="L46" s="47">
        <v>5.0</v>
      </c>
      <c r="M46" s="47">
        <v>5.0</v>
      </c>
      <c r="N46" s="47">
        <v>5.0</v>
      </c>
      <c r="O46" s="47">
        <v>5.0</v>
      </c>
      <c r="P46" s="47">
        <v>5.0</v>
      </c>
      <c r="Q46" s="28"/>
      <c r="R46" s="54">
        <f t="shared" ref="R46:U46" si="224">SUMIFS($E46:$P46,$E$2:$P$2,R$3)</f>
        <v>15</v>
      </c>
      <c r="S46" s="54">
        <f t="shared" si="224"/>
        <v>15</v>
      </c>
      <c r="T46" s="54">
        <f t="shared" si="224"/>
        <v>15</v>
      </c>
      <c r="U46" s="54">
        <f t="shared" si="224"/>
        <v>15</v>
      </c>
      <c r="V46" s="28"/>
      <c r="W46" s="54">
        <f t="shared" si="142"/>
        <v>60</v>
      </c>
      <c r="Y46" s="47">
        <f t="shared" ref="Y46:AJ46" si="225">0.9*E46</f>
        <v>4.5</v>
      </c>
      <c r="Z46" s="47">
        <f t="shared" si="225"/>
        <v>4.5</v>
      </c>
      <c r="AA46" s="47">
        <f t="shared" si="225"/>
        <v>4.5</v>
      </c>
      <c r="AB46" s="47">
        <f t="shared" si="225"/>
        <v>4.5</v>
      </c>
      <c r="AC46" s="47">
        <f t="shared" si="225"/>
        <v>4.5</v>
      </c>
      <c r="AD46" s="47">
        <f t="shared" si="225"/>
        <v>4.5</v>
      </c>
      <c r="AE46" s="47">
        <f t="shared" si="225"/>
        <v>4.5</v>
      </c>
      <c r="AF46" s="47">
        <f t="shared" si="225"/>
        <v>4.5</v>
      </c>
      <c r="AG46" s="47">
        <f t="shared" si="225"/>
        <v>4.5</v>
      </c>
      <c r="AH46" s="47">
        <f t="shared" si="225"/>
        <v>4.5</v>
      </c>
      <c r="AI46" s="47">
        <f t="shared" si="225"/>
        <v>4.5</v>
      </c>
      <c r="AJ46" s="47">
        <f t="shared" si="225"/>
        <v>4.5</v>
      </c>
      <c r="AK46" s="28"/>
      <c r="AL46" s="54">
        <f t="shared" ref="AL46:AO46" si="226">0.9*R46</f>
        <v>13.5</v>
      </c>
      <c r="AM46" s="54">
        <f t="shared" si="226"/>
        <v>13.5</v>
      </c>
      <c r="AN46" s="54">
        <f t="shared" si="226"/>
        <v>13.5</v>
      </c>
      <c r="AO46" s="54">
        <f t="shared" si="226"/>
        <v>13.5</v>
      </c>
      <c r="AP46" s="28"/>
      <c r="AQ46" s="54">
        <f t="shared" si="145"/>
        <v>54</v>
      </c>
      <c r="AS46" s="48">
        <f t="shared" ref="AS46:BD46" si="227">IFERROR((E46/Y46)-1,0)</f>
        <v>0.1111111111</v>
      </c>
      <c r="AT46" s="48">
        <f t="shared" si="227"/>
        <v>0.1111111111</v>
      </c>
      <c r="AU46" s="48">
        <f t="shared" si="227"/>
        <v>0.1111111111</v>
      </c>
      <c r="AV46" s="48">
        <f t="shared" si="227"/>
        <v>0.1111111111</v>
      </c>
      <c r="AW46" s="48">
        <f t="shared" si="227"/>
        <v>0.1111111111</v>
      </c>
      <c r="AX46" s="48">
        <f t="shared" si="227"/>
        <v>0.1111111111</v>
      </c>
      <c r="AY46" s="48">
        <f t="shared" si="227"/>
        <v>0.1111111111</v>
      </c>
      <c r="AZ46" s="48">
        <f t="shared" si="227"/>
        <v>0.1111111111</v>
      </c>
      <c r="BA46" s="48">
        <f t="shared" si="227"/>
        <v>0.1111111111</v>
      </c>
      <c r="BB46" s="48">
        <f t="shared" si="227"/>
        <v>0.1111111111</v>
      </c>
      <c r="BC46" s="48">
        <f t="shared" si="227"/>
        <v>0.1111111111</v>
      </c>
      <c r="BD46" s="48">
        <f t="shared" si="227"/>
        <v>0.1111111111</v>
      </c>
      <c r="BE46" s="30"/>
      <c r="BF46" s="55">
        <f t="shared" ref="BF46:BI46" si="228">IFERROR((R46/AL46)-1,0)</f>
        <v>0.1111111111</v>
      </c>
      <c r="BG46" s="55">
        <f t="shared" si="228"/>
        <v>0.1111111111</v>
      </c>
      <c r="BH46" s="55">
        <f t="shared" si="228"/>
        <v>0.1111111111</v>
      </c>
      <c r="BI46" s="55">
        <f t="shared" si="228"/>
        <v>0.1111111111</v>
      </c>
      <c r="BJ46" s="30"/>
      <c r="BK46" s="55">
        <f t="shared" si="148"/>
        <v>0.1111111111</v>
      </c>
      <c r="BM46" s="3" t="s">
        <v>11</v>
      </c>
    </row>
    <row r="47" hidden="1" outlineLevel="1">
      <c r="A47" s="31"/>
      <c r="B47" s="31"/>
      <c r="C47" s="31" t="s">
        <v>79</v>
      </c>
      <c r="D47" s="63"/>
      <c r="E47" s="64">
        <f t="shared" ref="E47:P47" si="229">E29/E7</f>
        <v>0.1</v>
      </c>
      <c r="F47" s="64">
        <f t="shared" si="229"/>
        <v>0.06666666667</v>
      </c>
      <c r="G47" s="64">
        <f t="shared" si="229"/>
        <v>0.08</v>
      </c>
      <c r="H47" s="64">
        <f t="shared" si="229"/>
        <v>0.09090909091</v>
      </c>
      <c r="I47" s="64">
        <f t="shared" si="229"/>
        <v>0.05714285714</v>
      </c>
      <c r="J47" s="64">
        <f t="shared" si="229"/>
        <v>0.06666666667</v>
      </c>
      <c r="K47" s="64">
        <f t="shared" si="229"/>
        <v>0.08</v>
      </c>
      <c r="L47" s="64">
        <f t="shared" si="229"/>
        <v>0.09090909091</v>
      </c>
      <c r="M47" s="64">
        <f t="shared" si="229"/>
        <v>0.1</v>
      </c>
      <c r="N47" s="64">
        <f t="shared" si="229"/>
        <v>0.06666666667</v>
      </c>
      <c r="O47" s="64">
        <f t="shared" si="229"/>
        <v>0.05</v>
      </c>
      <c r="P47" s="64">
        <f t="shared" si="229"/>
        <v>0.04</v>
      </c>
      <c r="Q47" s="60"/>
      <c r="R47" s="64">
        <f t="shared" ref="R47:U47" si="230">R29/R7</f>
        <v>0.08</v>
      </c>
      <c r="S47" s="64">
        <f t="shared" si="230"/>
        <v>0.06896551724</v>
      </c>
      <c r="T47" s="64">
        <f t="shared" si="230"/>
        <v>0.08955223881</v>
      </c>
      <c r="U47" s="64">
        <f t="shared" si="230"/>
        <v>0.05</v>
      </c>
      <c r="V47" s="60"/>
      <c r="W47" s="64">
        <f>W29/W7</f>
        <v>0.06876790831</v>
      </c>
      <c r="X47" s="60"/>
      <c r="Y47" s="64">
        <f t="shared" ref="Y47:AJ47" si="231">Y29/Y7</f>
        <v>0.1</v>
      </c>
      <c r="Z47" s="64">
        <f t="shared" si="231"/>
        <v>0.06666666667</v>
      </c>
      <c r="AA47" s="64">
        <f t="shared" si="231"/>
        <v>0.08</v>
      </c>
      <c r="AB47" s="64">
        <f t="shared" si="231"/>
        <v>0.09090909091</v>
      </c>
      <c r="AC47" s="64">
        <f t="shared" si="231"/>
        <v>0.05714285714</v>
      </c>
      <c r="AD47" s="64">
        <f t="shared" si="231"/>
        <v>0.06666666667</v>
      </c>
      <c r="AE47" s="64">
        <f t="shared" si="231"/>
        <v>0.08</v>
      </c>
      <c r="AF47" s="64">
        <f t="shared" si="231"/>
        <v>0.09090909091</v>
      </c>
      <c r="AG47" s="64">
        <f t="shared" si="231"/>
        <v>0.1</v>
      </c>
      <c r="AH47" s="64">
        <f t="shared" si="231"/>
        <v>0.06666666667</v>
      </c>
      <c r="AI47" s="64">
        <f t="shared" si="231"/>
        <v>0.05</v>
      </c>
      <c r="AJ47" s="64">
        <f t="shared" si="231"/>
        <v>0.04</v>
      </c>
      <c r="AK47" s="60"/>
      <c r="AL47" s="64">
        <f t="shared" ref="AL47:AO47" si="232">AL29/AL7</f>
        <v>0.08</v>
      </c>
      <c r="AM47" s="64">
        <f t="shared" si="232"/>
        <v>0.06896551724</v>
      </c>
      <c r="AN47" s="64">
        <f t="shared" si="232"/>
        <v>0.08955223881</v>
      </c>
      <c r="AO47" s="64">
        <f t="shared" si="232"/>
        <v>0.05</v>
      </c>
      <c r="AP47" s="60"/>
      <c r="AQ47" s="64">
        <f>AQ29/AQ7</f>
        <v>0.06876790831</v>
      </c>
      <c r="AR47" s="60"/>
      <c r="AS47" s="64">
        <f t="shared" ref="AS47:BD47" si="233">IFERROR(E47-Y47,0)</f>
        <v>0</v>
      </c>
      <c r="AT47" s="64">
        <f t="shared" si="233"/>
        <v>0</v>
      </c>
      <c r="AU47" s="64">
        <f t="shared" si="233"/>
        <v>0</v>
      </c>
      <c r="AV47" s="64">
        <f t="shared" si="233"/>
        <v>0</v>
      </c>
      <c r="AW47" s="64">
        <f t="shared" si="233"/>
        <v>0</v>
      </c>
      <c r="AX47" s="64">
        <f t="shared" si="233"/>
        <v>0</v>
      </c>
      <c r="AY47" s="64">
        <f t="shared" si="233"/>
        <v>0</v>
      </c>
      <c r="AZ47" s="64">
        <f t="shared" si="233"/>
        <v>0</v>
      </c>
      <c r="BA47" s="64">
        <f t="shared" si="233"/>
        <v>0</v>
      </c>
      <c r="BB47" s="64">
        <f t="shared" si="233"/>
        <v>0</v>
      </c>
      <c r="BC47" s="64">
        <f t="shared" si="233"/>
        <v>0</v>
      </c>
      <c r="BD47" s="64">
        <f t="shared" si="233"/>
        <v>0</v>
      </c>
      <c r="BE47" s="61"/>
      <c r="BF47" s="64">
        <f t="shared" ref="BF47:BI47" si="234">IFERROR(R47-AL47,0)</f>
        <v>0</v>
      </c>
      <c r="BG47" s="64">
        <f t="shared" si="234"/>
        <v>0</v>
      </c>
      <c r="BH47" s="64">
        <f t="shared" si="234"/>
        <v>0</v>
      </c>
      <c r="BI47" s="64">
        <f t="shared" si="234"/>
        <v>0</v>
      </c>
      <c r="BJ47" s="61"/>
      <c r="BK47" s="64">
        <f>IFERROR(W47-AQ47,0)</f>
        <v>0</v>
      </c>
      <c r="BL47" s="60"/>
      <c r="BM47" s="3" t="s">
        <v>11</v>
      </c>
    </row>
    <row r="48" hidden="1" outlineLevel="1">
      <c r="D48" s="41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R48" s="5"/>
      <c r="S48" s="5"/>
      <c r="T48" s="5"/>
      <c r="U48" s="5"/>
      <c r="W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L48" s="5"/>
      <c r="AM48" s="5"/>
      <c r="AN48" s="5"/>
      <c r="AO48" s="5"/>
      <c r="AQ48" s="5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30"/>
      <c r="BF48" s="42"/>
      <c r="BG48" s="42"/>
      <c r="BH48" s="42"/>
      <c r="BI48" s="42"/>
      <c r="BJ48" s="30"/>
      <c r="BK48" s="42"/>
      <c r="BM48" s="3" t="s">
        <v>11</v>
      </c>
    </row>
    <row r="49" collapsed="1">
      <c r="A49" s="25"/>
      <c r="B49" s="25"/>
      <c r="C49" s="25" t="s">
        <v>99</v>
      </c>
      <c r="D49" s="43"/>
      <c r="E49" s="44">
        <f t="shared" ref="E49:P49" si="235">sum(E50:E56)</f>
        <v>17</v>
      </c>
      <c r="F49" s="44">
        <f t="shared" si="235"/>
        <v>17</v>
      </c>
      <c r="G49" s="44">
        <f t="shared" si="235"/>
        <v>17</v>
      </c>
      <c r="H49" s="44">
        <f t="shared" si="235"/>
        <v>17</v>
      </c>
      <c r="I49" s="44">
        <f t="shared" si="235"/>
        <v>17</v>
      </c>
      <c r="J49" s="44">
        <f t="shared" si="235"/>
        <v>17</v>
      </c>
      <c r="K49" s="44">
        <f t="shared" si="235"/>
        <v>17</v>
      </c>
      <c r="L49" s="44">
        <f t="shared" si="235"/>
        <v>17</v>
      </c>
      <c r="M49" s="44">
        <f t="shared" si="235"/>
        <v>17</v>
      </c>
      <c r="N49" s="44">
        <f t="shared" si="235"/>
        <v>17</v>
      </c>
      <c r="O49" s="44">
        <f t="shared" si="235"/>
        <v>17</v>
      </c>
      <c r="P49" s="44">
        <f t="shared" si="235"/>
        <v>17</v>
      </c>
      <c r="Q49" s="28"/>
      <c r="R49" s="44">
        <f t="shared" ref="R49:U49" si="236">SUMIFS($E49:$P49,$E$2:$P$2,R$3)</f>
        <v>51</v>
      </c>
      <c r="S49" s="44">
        <f t="shared" si="236"/>
        <v>51</v>
      </c>
      <c r="T49" s="44">
        <f t="shared" si="236"/>
        <v>51</v>
      </c>
      <c r="U49" s="44">
        <f t="shared" si="236"/>
        <v>51</v>
      </c>
      <c r="V49" s="28"/>
      <c r="W49" s="44">
        <f t="shared" ref="W49:W56" si="242">sum(R49:U49)</f>
        <v>204</v>
      </c>
      <c r="Y49" s="44">
        <f t="shared" ref="Y49:AJ49" si="237">0.9*E49</f>
        <v>15.3</v>
      </c>
      <c r="Z49" s="44">
        <f t="shared" si="237"/>
        <v>15.3</v>
      </c>
      <c r="AA49" s="44">
        <f t="shared" si="237"/>
        <v>15.3</v>
      </c>
      <c r="AB49" s="44">
        <f t="shared" si="237"/>
        <v>15.3</v>
      </c>
      <c r="AC49" s="44">
        <f t="shared" si="237"/>
        <v>15.3</v>
      </c>
      <c r="AD49" s="44">
        <f t="shared" si="237"/>
        <v>15.3</v>
      </c>
      <c r="AE49" s="44">
        <f t="shared" si="237"/>
        <v>15.3</v>
      </c>
      <c r="AF49" s="44">
        <f t="shared" si="237"/>
        <v>15.3</v>
      </c>
      <c r="AG49" s="44">
        <f t="shared" si="237"/>
        <v>15.3</v>
      </c>
      <c r="AH49" s="44">
        <f t="shared" si="237"/>
        <v>15.3</v>
      </c>
      <c r="AI49" s="44">
        <f t="shared" si="237"/>
        <v>15.3</v>
      </c>
      <c r="AJ49" s="44">
        <f t="shared" si="237"/>
        <v>15.3</v>
      </c>
      <c r="AK49" s="28"/>
      <c r="AL49" s="44">
        <f t="shared" ref="AL49:AO49" si="238">0.9*R49</f>
        <v>45.9</v>
      </c>
      <c r="AM49" s="44">
        <f t="shared" si="238"/>
        <v>45.9</v>
      </c>
      <c r="AN49" s="44">
        <f t="shared" si="238"/>
        <v>45.9</v>
      </c>
      <c r="AO49" s="44">
        <f t="shared" si="238"/>
        <v>45.9</v>
      </c>
      <c r="AP49" s="28"/>
      <c r="AQ49" s="44">
        <f t="shared" ref="AQ49:AQ56" si="245">0.9*W49</f>
        <v>183.6</v>
      </c>
      <c r="AS49" s="45">
        <f t="shared" ref="AS49:BD49" si="239">IFERROR((E49/Y49)-1,0)</f>
        <v>0.1111111111</v>
      </c>
      <c r="AT49" s="45">
        <f t="shared" si="239"/>
        <v>0.1111111111</v>
      </c>
      <c r="AU49" s="45">
        <f t="shared" si="239"/>
        <v>0.1111111111</v>
      </c>
      <c r="AV49" s="45">
        <f t="shared" si="239"/>
        <v>0.1111111111</v>
      </c>
      <c r="AW49" s="45">
        <f t="shared" si="239"/>
        <v>0.1111111111</v>
      </c>
      <c r="AX49" s="45">
        <f t="shared" si="239"/>
        <v>0.1111111111</v>
      </c>
      <c r="AY49" s="45">
        <f t="shared" si="239"/>
        <v>0.1111111111</v>
      </c>
      <c r="AZ49" s="45">
        <f t="shared" si="239"/>
        <v>0.1111111111</v>
      </c>
      <c r="BA49" s="45">
        <f t="shared" si="239"/>
        <v>0.1111111111</v>
      </c>
      <c r="BB49" s="45">
        <f t="shared" si="239"/>
        <v>0.1111111111</v>
      </c>
      <c r="BC49" s="45">
        <f t="shared" si="239"/>
        <v>0.1111111111</v>
      </c>
      <c r="BD49" s="45">
        <f t="shared" si="239"/>
        <v>0.1111111111</v>
      </c>
      <c r="BE49" s="30"/>
      <c r="BF49" s="45">
        <f t="shared" ref="BF49:BI49" si="240">IFERROR((R49/AL49)-1,0)</f>
        <v>0.1111111111</v>
      </c>
      <c r="BG49" s="45">
        <f t="shared" si="240"/>
        <v>0.1111111111</v>
      </c>
      <c r="BH49" s="45">
        <f t="shared" si="240"/>
        <v>0.1111111111</v>
      </c>
      <c r="BI49" s="45">
        <f t="shared" si="240"/>
        <v>0.1111111111</v>
      </c>
      <c r="BJ49" s="30"/>
      <c r="BK49" s="45">
        <f t="shared" ref="BK49:BK56" si="248">IFERROR((W49/AQ49)-1,0)</f>
        <v>0.1111111111</v>
      </c>
      <c r="BM49" s="3" t="s">
        <v>11</v>
      </c>
    </row>
    <row r="50" hidden="1" outlineLevel="1">
      <c r="A50" s="65" t="s">
        <v>81</v>
      </c>
      <c r="B50" s="31"/>
      <c r="C50" s="31" t="s">
        <v>82</v>
      </c>
      <c r="D50" s="46"/>
      <c r="E50" s="47">
        <v>5.0</v>
      </c>
      <c r="F50" s="47">
        <v>5.0</v>
      </c>
      <c r="G50" s="47">
        <v>5.0</v>
      </c>
      <c r="H50" s="47">
        <v>5.0</v>
      </c>
      <c r="I50" s="47">
        <v>5.0</v>
      </c>
      <c r="J50" s="47">
        <v>5.0</v>
      </c>
      <c r="K50" s="47">
        <v>5.0</v>
      </c>
      <c r="L50" s="47">
        <v>5.0</v>
      </c>
      <c r="M50" s="47">
        <v>5.0</v>
      </c>
      <c r="N50" s="47">
        <v>5.0</v>
      </c>
      <c r="O50" s="47">
        <v>5.0</v>
      </c>
      <c r="P50" s="47">
        <v>5.0</v>
      </c>
      <c r="Q50" s="28"/>
      <c r="R50" s="54">
        <f t="shared" ref="R50:U50" si="241">SUMIFS($E50:$P50,$E$2:$P$2,R$3)</f>
        <v>15</v>
      </c>
      <c r="S50" s="54">
        <f t="shared" si="241"/>
        <v>15</v>
      </c>
      <c r="T50" s="54">
        <f t="shared" si="241"/>
        <v>15</v>
      </c>
      <c r="U50" s="54">
        <f t="shared" si="241"/>
        <v>15</v>
      </c>
      <c r="V50" s="28"/>
      <c r="W50" s="54">
        <f t="shared" si="242"/>
        <v>60</v>
      </c>
      <c r="Y50" s="47">
        <f t="shared" ref="Y50:AJ50" si="243">0.9*E50</f>
        <v>4.5</v>
      </c>
      <c r="Z50" s="47">
        <f t="shared" si="243"/>
        <v>4.5</v>
      </c>
      <c r="AA50" s="47">
        <f t="shared" si="243"/>
        <v>4.5</v>
      </c>
      <c r="AB50" s="47">
        <f t="shared" si="243"/>
        <v>4.5</v>
      </c>
      <c r="AC50" s="47">
        <f t="shared" si="243"/>
        <v>4.5</v>
      </c>
      <c r="AD50" s="47">
        <f t="shared" si="243"/>
        <v>4.5</v>
      </c>
      <c r="AE50" s="47">
        <f t="shared" si="243"/>
        <v>4.5</v>
      </c>
      <c r="AF50" s="47">
        <f t="shared" si="243"/>
        <v>4.5</v>
      </c>
      <c r="AG50" s="47">
        <f t="shared" si="243"/>
        <v>4.5</v>
      </c>
      <c r="AH50" s="47">
        <f t="shared" si="243"/>
        <v>4.5</v>
      </c>
      <c r="AI50" s="47">
        <f t="shared" si="243"/>
        <v>4.5</v>
      </c>
      <c r="AJ50" s="47">
        <f t="shared" si="243"/>
        <v>4.5</v>
      </c>
      <c r="AK50" s="28"/>
      <c r="AL50" s="54">
        <f t="shared" ref="AL50:AO50" si="244">0.9*R50</f>
        <v>13.5</v>
      </c>
      <c r="AM50" s="54">
        <f t="shared" si="244"/>
        <v>13.5</v>
      </c>
      <c r="AN50" s="54">
        <f t="shared" si="244"/>
        <v>13.5</v>
      </c>
      <c r="AO50" s="54">
        <f t="shared" si="244"/>
        <v>13.5</v>
      </c>
      <c r="AP50" s="28"/>
      <c r="AQ50" s="54">
        <f t="shared" si="245"/>
        <v>54</v>
      </c>
      <c r="AS50" s="48">
        <f t="shared" ref="AS50:BD50" si="246">IFERROR((E50/Y50)-1,0)</f>
        <v>0.1111111111</v>
      </c>
      <c r="AT50" s="48">
        <f t="shared" si="246"/>
        <v>0.1111111111</v>
      </c>
      <c r="AU50" s="48">
        <f t="shared" si="246"/>
        <v>0.1111111111</v>
      </c>
      <c r="AV50" s="48">
        <f t="shared" si="246"/>
        <v>0.1111111111</v>
      </c>
      <c r="AW50" s="48">
        <f t="shared" si="246"/>
        <v>0.1111111111</v>
      </c>
      <c r="AX50" s="48">
        <f t="shared" si="246"/>
        <v>0.1111111111</v>
      </c>
      <c r="AY50" s="48">
        <f t="shared" si="246"/>
        <v>0.1111111111</v>
      </c>
      <c r="AZ50" s="48">
        <f t="shared" si="246"/>
        <v>0.1111111111</v>
      </c>
      <c r="BA50" s="48">
        <f t="shared" si="246"/>
        <v>0.1111111111</v>
      </c>
      <c r="BB50" s="48">
        <f t="shared" si="246"/>
        <v>0.1111111111</v>
      </c>
      <c r="BC50" s="48">
        <f t="shared" si="246"/>
        <v>0.1111111111</v>
      </c>
      <c r="BD50" s="48">
        <f t="shared" si="246"/>
        <v>0.1111111111</v>
      </c>
      <c r="BE50" s="30"/>
      <c r="BF50" s="55">
        <f t="shared" ref="BF50:BI50" si="247">IFERROR((R50/AL50)-1,0)</f>
        <v>0.1111111111</v>
      </c>
      <c r="BG50" s="55">
        <f t="shared" si="247"/>
        <v>0.1111111111</v>
      </c>
      <c r="BH50" s="55">
        <f t="shared" si="247"/>
        <v>0.1111111111</v>
      </c>
      <c r="BI50" s="55">
        <f t="shared" si="247"/>
        <v>0.1111111111</v>
      </c>
      <c r="BJ50" s="30"/>
      <c r="BK50" s="55">
        <f t="shared" si="248"/>
        <v>0.1111111111</v>
      </c>
      <c r="BM50" s="3" t="s">
        <v>11</v>
      </c>
    </row>
    <row r="51" hidden="1" outlineLevel="1">
      <c r="A51" s="65" t="s">
        <v>81</v>
      </c>
      <c r="B51" s="31"/>
      <c r="C51" s="31" t="s">
        <v>83</v>
      </c>
      <c r="D51" s="46"/>
      <c r="E51" s="47">
        <v>1.0</v>
      </c>
      <c r="F51" s="47">
        <v>1.0</v>
      </c>
      <c r="G51" s="47">
        <v>1.0</v>
      </c>
      <c r="H51" s="47">
        <v>1.0</v>
      </c>
      <c r="I51" s="47">
        <v>1.0</v>
      </c>
      <c r="J51" s="47">
        <v>1.0</v>
      </c>
      <c r="K51" s="47">
        <v>1.0</v>
      </c>
      <c r="L51" s="47">
        <v>1.0</v>
      </c>
      <c r="M51" s="47">
        <v>1.0</v>
      </c>
      <c r="N51" s="47">
        <v>1.0</v>
      </c>
      <c r="O51" s="47">
        <v>1.0</v>
      </c>
      <c r="P51" s="47">
        <v>1.0</v>
      </c>
      <c r="Q51" s="28"/>
      <c r="R51" s="54">
        <f t="shared" ref="R51:U51" si="249">SUMIFS($E51:$P51,$E$2:$P$2,R$3)</f>
        <v>3</v>
      </c>
      <c r="S51" s="54">
        <f t="shared" si="249"/>
        <v>3</v>
      </c>
      <c r="T51" s="54">
        <f t="shared" si="249"/>
        <v>3</v>
      </c>
      <c r="U51" s="54">
        <f t="shared" si="249"/>
        <v>3</v>
      </c>
      <c r="V51" s="28"/>
      <c r="W51" s="54">
        <f t="shared" si="242"/>
        <v>12</v>
      </c>
      <c r="Y51" s="47">
        <f t="shared" ref="Y51:AJ51" si="250">0.9*E51</f>
        <v>0.9</v>
      </c>
      <c r="Z51" s="47">
        <f t="shared" si="250"/>
        <v>0.9</v>
      </c>
      <c r="AA51" s="47">
        <f t="shared" si="250"/>
        <v>0.9</v>
      </c>
      <c r="AB51" s="47">
        <f t="shared" si="250"/>
        <v>0.9</v>
      </c>
      <c r="AC51" s="47">
        <f t="shared" si="250"/>
        <v>0.9</v>
      </c>
      <c r="AD51" s="47">
        <f t="shared" si="250"/>
        <v>0.9</v>
      </c>
      <c r="AE51" s="47">
        <f t="shared" si="250"/>
        <v>0.9</v>
      </c>
      <c r="AF51" s="47">
        <f t="shared" si="250"/>
        <v>0.9</v>
      </c>
      <c r="AG51" s="47">
        <f t="shared" si="250"/>
        <v>0.9</v>
      </c>
      <c r="AH51" s="47">
        <f t="shared" si="250"/>
        <v>0.9</v>
      </c>
      <c r="AI51" s="47">
        <f t="shared" si="250"/>
        <v>0.9</v>
      </c>
      <c r="AJ51" s="47">
        <f t="shared" si="250"/>
        <v>0.9</v>
      </c>
      <c r="AK51" s="28"/>
      <c r="AL51" s="54">
        <f t="shared" ref="AL51:AO51" si="251">0.9*R51</f>
        <v>2.7</v>
      </c>
      <c r="AM51" s="54">
        <f t="shared" si="251"/>
        <v>2.7</v>
      </c>
      <c r="AN51" s="54">
        <f t="shared" si="251"/>
        <v>2.7</v>
      </c>
      <c r="AO51" s="54">
        <f t="shared" si="251"/>
        <v>2.7</v>
      </c>
      <c r="AP51" s="28"/>
      <c r="AQ51" s="54">
        <f t="shared" si="245"/>
        <v>10.8</v>
      </c>
      <c r="AS51" s="48">
        <f t="shared" ref="AS51:BD51" si="252">IFERROR((E51/Y51)-1,0)</f>
        <v>0.1111111111</v>
      </c>
      <c r="AT51" s="48">
        <f t="shared" si="252"/>
        <v>0.1111111111</v>
      </c>
      <c r="AU51" s="48">
        <f t="shared" si="252"/>
        <v>0.1111111111</v>
      </c>
      <c r="AV51" s="48">
        <f t="shared" si="252"/>
        <v>0.1111111111</v>
      </c>
      <c r="AW51" s="48">
        <f t="shared" si="252"/>
        <v>0.1111111111</v>
      </c>
      <c r="AX51" s="48">
        <f t="shared" si="252"/>
        <v>0.1111111111</v>
      </c>
      <c r="AY51" s="48">
        <f t="shared" si="252"/>
        <v>0.1111111111</v>
      </c>
      <c r="AZ51" s="48">
        <f t="shared" si="252"/>
        <v>0.1111111111</v>
      </c>
      <c r="BA51" s="48">
        <f t="shared" si="252"/>
        <v>0.1111111111</v>
      </c>
      <c r="BB51" s="48">
        <f t="shared" si="252"/>
        <v>0.1111111111</v>
      </c>
      <c r="BC51" s="48">
        <f t="shared" si="252"/>
        <v>0.1111111111</v>
      </c>
      <c r="BD51" s="48">
        <f t="shared" si="252"/>
        <v>0.1111111111</v>
      </c>
      <c r="BE51" s="30"/>
      <c r="BF51" s="55">
        <f t="shared" ref="BF51:BI51" si="253">IFERROR((R51/AL51)-1,0)</f>
        <v>0.1111111111</v>
      </c>
      <c r="BG51" s="55">
        <f t="shared" si="253"/>
        <v>0.1111111111</v>
      </c>
      <c r="BH51" s="55">
        <f t="shared" si="253"/>
        <v>0.1111111111</v>
      </c>
      <c r="BI51" s="55">
        <f t="shared" si="253"/>
        <v>0.1111111111</v>
      </c>
      <c r="BJ51" s="30"/>
      <c r="BK51" s="55">
        <f t="shared" si="248"/>
        <v>0.1111111111</v>
      </c>
      <c r="BM51" s="3" t="s">
        <v>11</v>
      </c>
    </row>
    <row r="52" hidden="1" outlineLevel="1">
      <c r="A52" s="49" t="s">
        <v>29</v>
      </c>
      <c r="B52" s="31"/>
      <c r="C52" s="31" t="s">
        <v>84</v>
      </c>
      <c r="D52" s="46"/>
      <c r="E52" s="47">
        <v>2.0</v>
      </c>
      <c r="F52" s="47">
        <v>2.0</v>
      </c>
      <c r="G52" s="47">
        <v>2.0</v>
      </c>
      <c r="H52" s="47">
        <v>2.0</v>
      </c>
      <c r="I52" s="47">
        <v>2.0</v>
      </c>
      <c r="J52" s="47">
        <v>2.0</v>
      </c>
      <c r="K52" s="47">
        <v>2.0</v>
      </c>
      <c r="L52" s="47">
        <v>2.0</v>
      </c>
      <c r="M52" s="47">
        <v>2.0</v>
      </c>
      <c r="N52" s="47">
        <v>2.0</v>
      </c>
      <c r="O52" s="47">
        <v>2.0</v>
      </c>
      <c r="P52" s="47">
        <v>2.0</v>
      </c>
      <c r="Q52" s="28"/>
      <c r="R52" s="54">
        <f t="shared" ref="R52:U52" si="254">SUMIFS($E52:$P52,$E$2:$P$2,R$3)</f>
        <v>6</v>
      </c>
      <c r="S52" s="54">
        <f t="shared" si="254"/>
        <v>6</v>
      </c>
      <c r="T52" s="54">
        <f t="shared" si="254"/>
        <v>6</v>
      </c>
      <c r="U52" s="54">
        <f t="shared" si="254"/>
        <v>6</v>
      </c>
      <c r="V52" s="28"/>
      <c r="W52" s="54">
        <f t="shared" si="242"/>
        <v>24</v>
      </c>
      <c r="Y52" s="47">
        <f t="shared" ref="Y52:AJ52" si="255">0.9*E52</f>
        <v>1.8</v>
      </c>
      <c r="Z52" s="47">
        <f t="shared" si="255"/>
        <v>1.8</v>
      </c>
      <c r="AA52" s="47">
        <f t="shared" si="255"/>
        <v>1.8</v>
      </c>
      <c r="AB52" s="47">
        <f t="shared" si="255"/>
        <v>1.8</v>
      </c>
      <c r="AC52" s="47">
        <f t="shared" si="255"/>
        <v>1.8</v>
      </c>
      <c r="AD52" s="47">
        <f t="shared" si="255"/>
        <v>1.8</v>
      </c>
      <c r="AE52" s="47">
        <f t="shared" si="255"/>
        <v>1.8</v>
      </c>
      <c r="AF52" s="47">
        <f t="shared" si="255"/>
        <v>1.8</v>
      </c>
      <c r="AG52" s="47">
        <f t="shared" si="255"/>
        <v>1.8</v>
      </c>
      <c r="AH52" s="47">
        <f t="shared" si="255"/>
        <v>1.8</v>
      </c>
      <c r="AI52" s="47">
        <f t="shared" si="255"/>
        <v>1.8</v>
      </c>
      <c r="AJ52" s="47">
        <f t="shared" si="255"/>
        <v>1.8</v>
      </c>
      <c r="AK52" s="28"/>
      <c r="AL52" s="54">
        <f t="shared" ref="AL52:AO52" si="256">0.9*R52</f>
        <v>5.4</v>
      </c>
      <c r="AM52" s="54">
        <f t="shared" si="256"/>
        <v>5.4</v>
      </c>
      <c r="AN52" s="54">
        <f t="shared" si="256"/>
        <v>5.4</v>
      </c>
      <c r="AO52" s="54">
        <f t="shared" si="256"/>
        <v>5.4</v>
      </c>
      <c r="AP52" s="28"/>
      <c r="AQ52" s="54">
        <f t="shared" si="245"/>
        <v>21.6</v>
      </c>
      <c r="AS52" s="48">
        <f t="shared" ref="AS52:BD52" si="257">IFERROR((E52/Y52)-1,0)</f>
        <v>0.1111111111</v>
      </c>
      <c r="AT52" s="48">
        <f t="shared" si="257"/>
        <v>0.1111111111</v>
      </c>
      <c r="AU52" s="48">
        <f t="shared" si="257"/>
        <v>0.1111111111</v>
      </c>
      <c r="AV52" s="48">
        <f t="shared" si="257"/>
        <v>0.1111111111</v>
      </c>
      <c r="AW52" s="48">
        <f t="shared" si="257"/>
        <v>0.1111111111</v>
      </c>
      <c r="AX52" s="48">
        <f t="shared" si="257"/>
        <v>0.1111111111</v>
      </c>
      <c r="AY52" s="48">
        <f t="shared" si="257"/>
        <v>0.1111111111</v>
      </c>
      <c r="AZ52" s="48">
        <f t="shared" si="257"/>
        <v>0.1111111111</v>
      </c>
      <c r="BA52" s="48">
        <f t="shared" si="257"/>
        <v>0.1111111111</v>
      </c>
      <c r="BB52" s="48">
        <f t="shared" si="257"/>
        <v>0.1111111111</v>
      </c>
      <c r="BC52" s="48">
        <f t="shared" si="257"/>
        <v>0.1111111111</v>
      </c>
      <c r="BD52" s="48">
        <f t="shared" si="257"/>
        <v>0.1111111111</v>
      </c>
      <c r="BE52" s="30"/>
      <c r="BF52" s="55">
        <f t="shared" ref="BF52:BI52" si="258">IFERROR((R52/AL52)-1,0)</f>
        <v>0.1111111111</v>
      </c>
      <c r="BG52" s="55">
        <f t="shared" si="258"/>
        <v>0.1111111111</v>
      </c>
      <c r="BH52" s="55">
        <f t="shared" si="258"/>
        <v>0.1111111111</v>
      </c>
      <c r="BI52" s="55">
        <f t="shared" si="258"/>
        <v>0.1111111111</v>
      </c>
      <c r="BJ52" s="30"/>
      <c r="BK52" s="55">
        <f t="shared" si="248"/>
        <v>0.1111111111</v>
      </c>
      <c r="BM52" s="3" t="s">
        <v>11</v>
      </c>
    </row>
    <row r="53" hidden="1" outlineLevel="1">
      <c r="A53" s="49" t="s">
        <v>29</v>
      </c>
      <c r="B53" s="31"/>
      <c r="C53" s="31" t="s">
        <v>85</v>
      </c>
      <c r="D53" s="46"/>
      <c r="E53" s="47">
        <v>1.0</v>
      </c>
      <c r="F53" s="47">
        <v>1.0</v>
      </c>
      <c r="G53" s="47">
        <v>1.0</v>
      </c>
      <c r="H53" s="47">
        <v>1.0</v>
      </c>
      <c r="I53" s="47">
        <v>1.0</v>
      </c>
      <c r="J53" s="47">
        <v>1.0</v>
      </c>
      <c r="K53" s="47">
        <v>1.0</v>
      </c>
      <c r="L53" s="47">
        <v>1.0</v>
      </c>
      <c r="M53" s="47">
        <v>1.0</v>
      </c>
      <c r="N53" s="47">
        <v>1.0</v>
      </c>
      <c r="O53" s="47">
        <v>1.0</v>
      </c>
      <c r="P53" s="47">
        <v>1.0</v>
      </c>
      <c r="Q53" s="28"/>
      <c r="R53" s="54">
        <f t="shared" ref="R53:U53" si="259">SUMIFS($E53:$P53,$E$2:$P$2,R$3)</f>
        <v>3</v>
      </c>
      <c r="S53" s="54">
        <f t="shared" si="259"/>
        <v>3</v>
      </c>
      <c r="T53" s="54">
        <f t="shared" si="259"/>
        <v>3</v>
      </c>
      <c r="U53" s="54">
        <f t="shared" si="259"/>
        <v>3</v>
      </c>
      <c r="V53" s="28"/>
      <c r="W53" s="54">
        <f t="shared" si="242"/>
        <v>12</v>
      </c>
      <c r="Y53" s="47">
        <f t="shared" ref="Y53:AJ53" si="260">0.9*E53</f>
        <v>0.9</v>
      </c>
      <c r="Z53" s="47">
        <f t="shared" si="260"/>
        <v>0.9</v>
      </c>
      <c r="AA53" s="47">
        <f t="shared" si="260"/>
        <v>0.9</v>
      </c>
      <c r="AB53" s="47">
        <f t="shared" si="260"/>
        <v>0.9</v>
      </c>
      <c r="AC53" s="47">
        <f t="shared" si="260"/>
        <v>0.9</v>
      </c>
      <c r="AD53" s="47">
        <f t="shared" si="260"/>
        <v>0.9</v>
      </c>
      <c r="AE53" s="47">
        <f t="shared" si="260"/>
        <v>0.9</v>
      </c>
      <c r="AF53" s="47">
        <f t="shared" si="260"/>
        <v>0.9</v>
      </c>
      <c r="AG53" s="47">
        <f t="shared" si="260"/>
        <v>0.9</v>
      </c>
      <c r="AH53" s="47">
        <f t="shared" si="260"/>
        <v>0.9</v>
      </c>
      <c r="AI53" s="47">
        <f t="shared" si="260"/>
        <v>0.9</v>
      </c>
      <c r="AJ53" s="47">
        <f t="shared" si="260"/>
        <v>0.9</v>
      </c>
      <c r="AK53" s="28"/>
      <c r="AL53" s="54">
        <f t="shared" ref="AL53:AO53" si="261">0.9*R53</f>
        <v>2.7</v>
      </c>
      <c r="AM53" s="54">
        <f t="shared" si="261"/>
        <v>2.7</v>
      </c>
      <c r="AN53" s="54">
        <f t="shared" si="261"/>
        <v>2.7</v>
      </c>
      <c r="AO53" s="54">
        <f t="shared" si="261"/>
        <v>2.7</v>
      </c>
      <c r="AP53" s="28"/>
      <c r="AQ53" s="54">
        <f t="shared" si="245"/>
        <v>10.8</v>
      </c>
      <c r="AS53" s="48">
        <f t="shared" ref="AS53:BD53" si="262">IFERROR((E53/Y53)-1,0)</f>
        <v>0.1111111111</v>
      </c>
      <c r="AT53" s="48">
        <f t="shared" si="262"/>
        <v>0.1111111111</v>
      </c>
      <c r="AU53" s="48">
        <f t="shared" si="262"/>
        <v>0.1111111111</v>
      </c>
      <c r="AV53" s="48">
        <f t="shared" si="262"/>
        <v>0.1111111111</v>
      </c>
      <c r="AW53" s="48">
        <f t="shared" si="262"/>
        <v>0.1111111111</v>
      </c>
      <c r="AX53" s="48">
        <f t="shared" si="262"/>
        <v>0.1111111111</v>
      </c>
      <c r="AY53" s="48">
        <f t="shared" si="262"/>
        <v>0.1111111111</v>
      </c>
      <c r="AZ53" s="48">
        <f t="shared" si="262"/>
        <v>0.1111111111</v>
      </c>
      <c r="BA53" s="48">
        <f t="shared" si="262"/>
        <v>0.1111111111</v>
      </c>
      <c r="BB53" s="48">
        <f t="shared" si="262"/>
        <v>0.1111111111</v>
      </c>
      <c r="BC53" s="48">
        <f t="shared" si="262"/>
        <v>0.1111111111</v>
      </c>
      <c r="BD53" s="48">
        <f t="shared" si="262"/>
        <v>0.1111111111</v>
      </c>
      <c r="BE53" s="30"/>
      <c r="BF53" s="55">
        <f t="shared" ref="BF53:BI53" si="263">IFERROR((R53/AL53)-1,0)</f>
        <v>0.1111111111</v>
      </c>
      <c r="BG53" s="55">
        <f t="shared" si="263"/>
        <v>0.1111111111</v>
      </c>
      <c r="BH53" s="55">
        <f t="shared" si="263"/>
        <v>0.1111111111</v>
      </c>
      <c r="BI53" s="55">
        <f t="shared" si="263"/>
        <v>0.1111111111</v>
      </c>
      <c r="BJ53" s="30"/>
      <c r="BK53" s="55">
        <f t="shared" si="248"/>
        <v>0.1111111111</v>
      </c>
      <c r="BM53" s="3" t="s">
        <v>11</v>
      </c>
    </row>
    <row r="54" hidden="1" outlineLevel="1">
      <c r="A54" s="49" t="s">
        <v>29</v>
      </c>
      <c r="B54" s="31"/>
      <c r="C54" s="31" t="s">
        <v>86</v>
      </c>
      <c r="D54" s="46"/>
      <c r="E54" s="47">
        <v>3.0</v>
      </c>
      <c r="F54" s="47">
        <v>3.0</v>
      </c>
      <c r="G54" s="47">
        <v>3.0</v>
      </c>
      <c r="H54" s="47">
        <v>3.0</v>
      </c>
      <c r="I54" s="47">
        <v>3.0</v>
      </c>
      <c r="J54" s="47">
        <v>3.0</v>
      </c>
      <c r="K54" s="47">
        <v>3.0</v>
      </c>
      <c r="L54" s="47">
        <v>3.0</v>
      </c>
      <c r="M54" s="47">
        <v>3.0</v>
      </c>
      <c r="N54" s="47">
        <v>3.0</v>
      </c>
      <c r="O54" s="47">
        <v>3.0</v>
      </c>
      <c r="P54" s="47">
        <v>3.0</v>
      </c>
      <c r="Q54" s="28"/>
      <c r="R54" s="54">
        <f t="shared" ref="R54:U54" si="264">SUMIFS($E54:$P54,$E$2:$P$2,R$3)</f>
        <v>9</v>
      </c>
      <c r="S54" s="54">
        <f t="shared" si="264"/>
        <v>9</v>
      </c>
      <c r="T54" s="54">
        <f t="shared" si="264"/>
        <v>9</v>
      </c>
      <c r="U54" s="54">
        <f t="shared" si="264"/>
        <v>9</v>
      </c>
      <c r="V54" s="28"/>
      <c r="W54" s="54">
        <f t="shared" si="242"/>
        <v>36</v>
      </c>
      <c r="Y54" s="47">
        <f t="shared" ref="Y54:AJ54" si="265">0.9*E54</f>
        <v>2.7</v>
      </c>
      <c r="Z54" s="47">
        <f t="shared" si="265"/>
        <v>2.7</v>
      </c>
      <c r="AA54" s="47">
        <f t="shared" si="265"/>
        <v>2.7</v>
      </c>
      <c r="AB54" s="47">
        <f t="shared" si="265"/>
        <v>2.7</v>
      </c>
      <c r="AC54" s="47">
        <f t="shared" si="265"/>
        <v>2.7</v>
      </c>
      <c r="AD54" s="47">
        <f t="shared" si="265"/>
        <v>2.7</v>
      </c>
      <c r="AE54" s="47">
        <f t="shared" si="265"/>
        <v>2.7</v>
      </c>
      <c r="AF54" s="47">
        <f t="shared" si="265"/>
        <v>2.7</v>
      </c>
      <c r="AG54" s="47">
        <f t="shared" si="265"/>
        <v>2.7</v>
      </c>
      <c r="AH54" s="47">
        <f t="shared" si="265"/>
        <v>2.7</v>
      </c>
      <c r="AI54" s="47">
        <f t="shared" si="265"/>
        <v>2.7</v>
      </c>
      <c r="AJ54" s="47">
        <f t="shared" si="265"/>
        <v>2.7</v>
      </c>
      <c r="AK54" s="28"/>
      <c r="AL54" s="54">
        <f t="shared" ref="AL54:AO54" si="266">0.9*R54</f>
        <v>8.1</v>
      </c>
      <c r="AM54" s="54">
        <f t="shared" si="266"/>
        <v>8.1</v>
      </c>
      <c r="AN54" s="54">
        <f t="shared" si="266"/>
        <v>8.1</v>
      </c>
      <c r="AO54" s="54">
        <f t="shared" si="266"/>
        <v>8.1</v>
      </c>
      <c r="AP54" s="28"/>
      <c r="AQ54" s="54">
        <f t="shared" si="245"/>
        <v>32.4</v>
      </c>
      <c r="AS54" s="48">
        <f t="shared" ref="AS54:BD54" si="267">IFERROR((E54/Y54)-1,0)</f>
        <v>0.1111111111</v>
      </c>
      <c r="AT54" s="48">
        <f t="shared" si="267"/>
        <v>0.1111111111</v>
      </c>
      <c r="AU54" s="48">
        <f t="shared" si="267"/>
        <v>0.1111111111</v>
      </c>
      <c r="AV54" s="48">
        <f t="shared" si="267"/>
        <v>0.1111111111</v>
      </c>
      <c r="AW54" s="48">
        <f t="shared" si="267"/>
        <v>0.1111111111</v>
      </c>
      <c r="AX54" s="48">
        <f t="shared" si="267"/>
        <v>0.1111111111</v>
      </c>
      <c r="AY54" s="48">
        <f t="shared" si="267"/>
        <v>0.1111111111</v>
      </c>
      <c r="AZ54" s="48">
        <f t="shared" si="267"/>
        <v>0.1111111111</v>
      </c>
      <c r="BA54" s="48">
        <f t="shared" si="267"/>
        <v>0.1111111111</v>
      </c>
      <c r="BB54" s="48">
        <f t="shared" si="267"/>
        <v>0.1111111111</v>
      </c>
      <c r="BC54" s="48">
        <f t="shared" si="267"/>
        <v>0.1111111111</v>
      </c>
      <c r="BD54" s="48">
        <f t="shared" si="267"/>
        <v>0.1111111111</v>
      </c>
      <c r="BE54" s="30"/>
      <c r="BF54" s="55">
        <f t="shared" ref="BF54:BI54" si="268">IFERROR((R54/AL54)-1,0)</f>
        <v>0.1111111111</v>
      </c>
      <c r="BG54" s="55">
        <f t="shared" si="268"/>
        <v>0.1111111111</v>
      </c>
      <c r="BH54" s="55">
        <f t="shared" si="268"/>
        <v>0.1111111111</v>
      </c>
      <c r="BI54" s="55">
        <f t="shared" si="268"/>
        <v>0.1111111111</v>
      </c>
      <c r="BJ54" s="30"/>
      <c r="BK54" s="55">
        <f t="shared" si="248"/>
        <v>0.1111111111</v>
      </c>
      <c r="BM54" s="3" t="s">
        <v>11</v>
      </c>
    </row>
    <row r="55" hidden="1" outlineLevel="1">
      <c r="A55" s="49" t="s">
        <v>29</v>
      </c>
      <c r="B55" s="31"/>
      <c r="C55" s="31" t="s">
        <v>87</v>
      </c>
      <c r="D55" s="46"/>
      <c r="E55" s="47">
        <v>4.0</v>
      </c>
      <c r="F55" s="47">
        <v>4.0</v>
      </c>
      <c r="G55" s="47">
        <v>4.0</v>
      </c>
      <c r="H55" s="47">
        <v>4.0</v>
      </c>
      <c r="I55" s="47">
        <v>4.0</v>
      </c>
      <c r="J55" s="47">
        <v>4.0</v>
      </c>
      <c r="K55" s="47">
        <v>4.0</v>
      </c>
      <c r="L55" s="47">
        <v>4.0</v>
      </c>
      <c r="M55" s="47">
        <v>4.0</v>
      </c>
      <c r="N55" s="47">
        <v>4.0</v>
      </c>
      <c r="O55" s="47">
        <v>4.0</v>
      </c>
      <c r="P55" s="47">
        <v>4.0</v>
      </c>
      <c r="Q55" s="28"/>
      <c r="R55" s="54">
        <f t="shared" ref="R55:U55" si="269">SUMIFS($E55:$P55,$E$2:$P$2,R$3)</f>
        <v>12</v>
      </c>
      <c r="S55" s="54">
        <f t="shared" si="269"/>
        <v>12</v>
      </c>
      <c r="T55" s="54">
        <f t="shared" si="269"/>
        <v>12</v>
      </c>
      <c r="U55" s="54">
        <f t="shared" si="269"/>
        <v>12</v>
      </c>
      <c r="V55" s="28"/>
      <c r="W55" s="54">
        <f t="shared" si="242"/>
        <v>48</v>
      </c>
      <c r="Y55" s="47">
        <f t="shared" ref="Y55:AJ55" si="270">0.9*E55</f>
        <v>3.6</v>
      </c>
      <c r="Z55" s="47">
        <f t="shared" si="270"/>
        <v>3.6</v>
      </c>
      <c r="AA55" s="47">
        <f t="shared" si="270"/>
        <v>3.6</v>
      </c>
      <c r="AB55" s="47">
        <f t="shared" si="270"/>
        <v>3.6</v>
      </c>
      <c r="AC55" s="47">
        <f t="shared" si="270"/>
        <v>3.6</v>
      </c>
      <c r="AD55" s="47">
        <f t="shared" si="270"/>
        <v>3.6</v>
      </c>
      <c r="AE55" s="47">
        <f t="shared" si="270"/>
        <v>3.6</v>
      </c>
      <c r="AF55" s="47">
        <f t="shared" si="270"/>
        <v>3.6</v>
      </c>
      <c r="AG55" s="47">
        <f t="shared" si="270"/>
        <v>3.6</v>
      </c>
      <c r="AH55" s="47">
        <f t="shared" si="270"/>
        <v>3.6</v>
      </c>
      <c r="AI55" s="47">
        <f t="shared" si="270"/>
        <v>3.6</v>
      </c>
      <c r="AJ55" s="47">
        <f t="shared" si="270"/>
        <v>3.6</v>
      </c>
      <c r="AK55" s="28"/>
      <c r="AL55" s="54">
        <f t="shared" ref="AL55:AO55" si="271">0.9*R55</f>
        <v>10.8</v>
      </c>
      <c r="AM55" s="54">
        <f t="shared" si="271"/>
        <v>10.8</v>
      </c>
      <c r="AN55" s="54">
        <f t="shared" si="271"/>
        <v>10.8</v>
      </c>
      <c r="AO55" s="54">
        <f t="shared" si="271"/>
        <v>10.8</v>
      </c>
      <c r="AP55" s="28"/>
      <c r="AQ55" s="54">
        <f t="shared" si="245"/>
        <v>43.2</v>
      </c>
      <c r="AS55" s="48">
        <f t="shared" ref="AS55:BD55" si="272">IFERROR((E55/Y55)-1,0)</f>
        <v>0.1111111111</v>
      </c>
      <c r="AT55" s="48">
        <f t="shared" si="272"/>
        <v>0.1111111111</v>
      </c>
      <c r="AU55" s="48">
        <f t="shared" si="272"/>
        <v>0.1111111111</v>
      </c>
      <c r="AV55" s="48">
        <f t="shared" si="272"/>
        <v>0.1111111111</v>
      </c>
      <c r="AW55" s="48">
        <f t="shared" si="272"/>
        <v>0.1111111111</v>
      </c>
      <c r="AX55" s="48">
        <f t="shared" si="272"/>
        <v>0.1111111111</v>
      </c>
      <c r="AY55" s="48">
        <f t="shared" si="272"/>
        <v>0.1111111111</v>
      </c>
      <c r="AZ55" s="48">
        <f t="shared" si="272"/>
        <v>0.1111111111</v>
      </c>
      <c r="BA55" s="48">
        <f t="shared" si="272"/>
        <v>0.1111111111</v>
      </c>
      <c r="BB55" s="48">
        <f t="shared" si="272"/>
        <v>0.1111111111</v>
      </c>
      <c r="BC55" s="48">
        <f t="shared" si="272"/>
        <v>0.1111111111</v>
      </c>
      <c r="BD55" s="48">
        <f t="shared" si="272"/>
        <v>0.1111111111</v>
      </c>
      <c r="BE55" s="30"/>
      <c r="BF55" s="55">
        <f t="shared" ref="BF55:BI55" si="273">IFERROR((R55/AL55)-1,0)</f>
        <v>0.1111111111</v>
      </c>
      <c r="BG55" s="55">
        <f t="shared" si="273"/>
        <v>0.1111111111</v>
      </c>
      <c r="BH55" s="55">
        <f t="shared" si="273"/>
        <v>0.1111111111</v>
      </c>
      <c r="BI55" s="55">
        <f t="shared" si="273"/>
        <v>0.1111111111</v>
      </c>
      <c r="BJ55" s="30"/>
      <c r="BK55" s="55">
        <f t="shared" si="248"/>
        <v>0.1111111111</v>
      </c>
      <c r="BM55" s="3" t="s">
        <v>11</v>
      </c>
    </row>
    <row r="56" hidden="1" outlineLevel="1">
      <c r="A56" s="49" t="s">
        <v>29</v>
      </c>
      <c r="B56" s="31"/>
      <c r="C56" s="31" t="s">
        <v>88</v>
      </c>
      <c r="D56" s="46"/>
      <c r="E56" s="47">
        <v>1.0</v>
      </c>
      <c r="F56" s="47">
        <v>1.0</v>
      </c>
      <c r="G56" s="47">
        <v>1.0</v>
      </c>
      <c r="H56" s="47">
        <v>1.0</v>
      </c>
      <c r="I56" s="47">
        <v>1.0</v>
      </c>
      <c r="J56" s="47">
        <v>1.0</v>
      </c>
      <c r="K56" s="47">
        <v>1.0</v>
      </c>
      <c r="L56" s="47">
        <v>1.0</v>
      </c>
      <c r="M56" s="47">
        <v>1.0</v>
      </c>
      <c r="N56" s="47">
        <v>1.0</v>
      </c>
      <c r="O56" s="47">
        <v>1.0</v>
      </c>
      <c r="P56" s="47">
        <v>1.0</v>
      </c>
      <c r="Q56" s="28"/>
      <c r="R56" s="54">
        <f t="shared" ref="R56:U56" si="274">SUMIFS($E56:$P56,$E$2:$P$2,R$3)</f>
        <v>3</v>
      </c>
      <c r="S56" s="54">
        <f t="shared" si="274"/>
        <v>3</v>
      </c>
      <c r="T56" s="54">
        <f t="shared" si="274"/>
        <v>3</v>
      </c>
      <c r="U56" s="54">
        <f t="shared" si="274"/>
        <v>3</v>
      </c>
      <c r="V56" s="28"/>
      <c r="W56" s="54">
        <f t="shared" si="242"/>
        <v>12</v>
      </c>
      <c r="Y56" s="47">
        <f t="shared" ref="Y56:AJ56" si="275">0.9*E56</f>
        <v>0.9</v>
      </c>
      <c r="Z56" s="47">
        <f t="shared" si="275"/>
        <v>0.9</v>
      </c>
      <c r="AA56" s="47">
        <f t="shared" si="275"/>
        <v>0.9</v>
      </c>
      <c r="AB56" s="47">
        <f t="shared" si="275"/>
        <v>0.9</v>
      </c>
      <c r="AC56" s="47">
        <f t="shared" si="275"/>
        <v>0.9</v>
      </c>
      <c r="AD56" s="47">
        <f t="shared" si="275"/>
        <v>0.9</v>
      </c>
      <c r="AE56" s="47">
        <f t="shared" si="275"/>
        <v>0.9</v>
      </c>
      <c r="AF56" s="47">
        <f t="shared" si="275"/>
        <v>0.9</v>
      </c>
      <c r="AG56" s="47">
        <f t="shared" si="275"/>
        <v>0.9</v>
      </c>
      <c r="AH56" s="47">
        <f t="shared" si="275"/>
        <v>0.9</v>
      </c>
      <c r="AI56" s="47">
        <f t="shared" si="275"/>
        <v>0.9</v>
      </c>
      <c r="AJ56" s="47">
        <f t="shared" si="275"/>
        <v>0.9</v>
      </c>
      <c r="AK56" s="28"/>
      <c r="AL56" s="54">
        <f t="shared" ref="AL56:AO56" si="276">0.9*R56</f>
        <v>2.7</v>
      </c>
      <c r="AM56" s="54">
        <f t="shared" si="276"/>
        <v>2.7</v>
      </c>
      <c r="AN56" s="54">
        <f t="shared" si="276"/>
        <v>2.7</v>
      </c>
      <c r="AO56" s="54">
        <f t="shared" si="276"/>
        <v>2.7</v>
      </c>
      <c r="AP56" s="28"/>
      <c r="AQ56" s="54">
        <f t="shared" si="245"/>
        <v>10.8</v>
      </c>
      <c r="AS56" s="48">
        <f t="shared" ref="AS56:BD56" si="277">IFERROR((E56/Y56)-1,0)</f>
        <v>0.1111111111</v>
      </c>
      <c r="AT56" s="48">
        <f t="shared" si="277"/>
        <v>0.1111111111</v>
      </c>
      <c r="AU56" s="48">
        <f t="shared" si="277"/>
        <v>0.1111111111</v>
      </c>
      <c r="AV56" s="48">
        <f t="shared" si="277"/>
        <v>0.1111111111</v>
      </c>
      <c r="AW56" s="48">
        <f t="shared" si="277"/>
        <v>0.1111111111</v>
      </c>
      <c r="AX56" s="48">
        <f t="shared" si="277"/>
        <v>0.1111111111</v>
      </c>
      <c r="AY56" s="48">
        <f t="shared" si="277"/>
        <v>0.1111111111</v>
      </c>
      <c r="AZ56" s="48">
        <f t="shared" si="277"/>
        <v>0.1111111111</v>
      </c>
      <c r="BA56" s="48">
        <f t="shared" si="277"/>
        <v>0.1111111111</v>
      </c>
      <c r="BB56" s="48">
        <f t="shared" si="277"/>
        <v>0.1111111111</v>
      </c>
      <c r="BC56" s="48">
        <f t="shared" si="277"/>
        <v>0.1111111111</v>
      </c>
      <c r="BD56" s="48">
        <f t="shared" si="277"/>
        <v>0.1111111111</v>
      </c>
      <c r="BE56" s="30"/>
      <c r="BF56" s="55">
        <f t="shared" ref="BF56:BI56" si="278">IFERROR((R56/AL56)-1,0)</f>
        <v>0.1111111111</v>
      </c>
      <c r="BG56" s="55">
        <f t="shared" si="278"/>
        <v>0.1111111111</v>
      </c>
      <c r="BH56" s="55">
        <f t="shared" si="278"/>
        <v>0.1111111111</v>
      </c>
      <c r="BI56" s="55">
        <f t="shared" si="278"/>
        <v>0.1111111111</v>
      </c>
      <c r="BJ56" s="30"/>
      <c r="BK56" s="55">
        <f t="shared" si="248"/>
        <v>0.1111111111</v>
      </c>
      <c r="BM56" s="3" t="s">
        <v>11</v>
      </c>
    </row>
    <row r="57" hidden="1" outlineLevel="1">
      <c r="A57" s="31"/>
      <c r="B57" s="31"/>
      <c r="C57" s="31" t="s">
        <v>89</v>
      </c>
      <c r="D57" s="39"/>
      <c r="E57" s="40">
        <f t="shared" ref="E57:P57" si="279">E49/E7</f>
        <v>0.03777777778</v>
      </c>
      <c r="F57" s="40">
        <f t="shared" si="279"/>
        <v>0.02518518519</v>
      </c>
      <c r="G57" s="40">
        <f t="shared" si="279"/>
        <v>0.03022222222</v>
      </c>
      <c r="H57" s="40">
        <f t="shared" si="279"/>
        <v>0.03434343434</v>
      </c>
      <c r="I57" s="40">
        <f t="shared" si="279"/>
        <v>0.02158730159</v>
      </c>
      <c r="J57" s="40">
        <f t="shared" si="279"/>
        <v>0.02518518519</v>
      </c>
      <c r="K57" s="40">
        <f t="shared" si="279"/>
        <v>0.03022222222</v>
      </c>
      <c r="L57" s="40">
        <f t="shared" si="279"/>
        <v>0.03434343434</v>
      </c>
      <c r="M57" s="40">
        <f t="shared" si="279"/>
        <v>0.03777777778</v>
      </c>
      <c r="N57" s="40">
        <f t="shared" si="279"/>
        <v>0.02518518519</v>
      </c>
      <c r="O57" s="40">
        <f t="shared" si="279"/>
        <v>0.01888888889</v>
      </c>
      <c r="P57" s="40">
        <f t="shared" si="279"/>
        <v>0.01511111111</v>
      </c>
      <c r="Q57" s="60"/>
      <c r="R57" s="40">
        <f t="shared" ref="R57:U57" si="280">R49/R7</f>
        <v>0.03022222222</v>
      </c>
      <c r="S57" s="40">
        <f t="shared" si="280"/>
        <v>0.02605363985</v>
      </c>
      <c r="T57" s="40">
        <f t="shared" si="280"/>
        <v>0.03383084577</v>
      </c>
      <c r="U57" s="40">
        <f t="shared" si="280"/>
        <v>0.01888888889</v>
      </c>
      <c r="V57" s="60"/>
      <c r="W57" s="40">
        <f>W49/W7</f>
        <v>0.02597898758</v>
      </c>
      <c r="X57" s="60"/>
      <c r="Y57" s="40">
        <f t="shared" ref="Y57:AJ57" si="281">Y49/Y7</f>
        <v>0.03777777778</v>
      </c>
      <c r="Z57" s="40">
        <f t="shared" si="281"/>
        <v>0.02518518519</v>
      </c>
      <c r="AA57" s="40">
        <f t="shared" si="281"/>
        <v>0.03022222222</v>
      </c>
      <c r="AB57" s="40">
        <f t="shared" si="281"/>
        <v>0.03434343434</v>
      </c>
      <c r="AC57" s="40">
        <f t="shared" si="281"/>
        <v>0.02158730159</v>
      </c>
      <c r="AD57" s="40">
        <f t="shared" si="281"/>
        <v>0.02518518519</v>
      </c>
      <c r="AE57" s="40">
        <f t="shared" si="281"/>
        <v>0.03022222222</v>
      </c>
      <c r="AF57" s="40">
        <f t="shared" si="281"/>
        <v>0.03434343434</v>
      </c>
      <c r="AG57" s="40">
        <f t="shared" si="281"/>
        <v>0.03777777778</v>
      </c>
      <c r="AH57" s="40">
        <f t="shared" si="281"/>
        <v>0.02518518519</v>
      </c>
      <c r="AI57" s="40">
        <f t="shared" si="281"/>
        <v>0.01888888889</v>
      </c>
      <c r="AJ57" s="40">
        <f t="shared" si="281"/>
        <v>0.01511111111</v>
      </c>
      <c r="AK57" s="60"/>
      <c r="AL57" s="40">
        <f t="shared" ref="AL57:AO57" si="282">AL49/AL7</f>
        <v>0.03022222222</v>
      </c>
      <c r="AM57" s="40">
        <f t="shared" si="282"/>
        <v>0.02605363985</v>
      </c>
      <c r="AN57" s="40">
        <f t="shared" si="282"/>
        <v>0.03383084577</v>
      </c>
      <c r="AO57" s="40">
        <f t="shared" si="282"/>
        <v>0.01888888889</v>
      </c>
      <c r="AP57" s="60"/>
      <c r="AQ57" s="40">
        <f>AQ49/AQ7</f>
        <v>0.02597898758</v>
      </c>
      <c r="AR57" s="60"/>
      <c r="AS57" s="40">
        <f t="shared" ref="AS57:BD57" si="283">IFERROR(E57-Y57,0)</f>
        <v>0</v>
      </c>
      <c r="AT57" s="40">
        <f t="shared" si="283"/>
        <v>0</v>
      </c>
      <c r="AU57" s="40">
        <f t="shared" si="283"/>
        <v>0</v>
      </c>
      <c r="AV57" s="40">
        <f t="shared" si="283"/>
        <v>0</v>
      </c>
      <c r="AW57" s="40">
        <f t="shared" si="283"/>
        <v>0</v>
      </c>
      <c r="AX57" s="40">
        <f t="shared" si="283"/>
        <v>0</v>
      </c>
      <c r="AY57" s="40">
        <f t="shared" si="283"/>
        <v>0</v>
      </c>
      <c r="AZ57" s="40">
        <f t="shared" si="283"/>
        <v>0</v>
      </c>
      <c r="BA57" s="40">
        <f t="shared" si="283"/>
        <v>0</v>
      </c>
      <c r="BB57" s="40">
        <f t="shared" si="283"/>
        <v>0</v>
      </c>
      <c r="BC57" s="40">
        <f t="shared" si="283"/>
        <v>0</v>
      </c>
      <c r="BD57" s="40">
        <f t="shared" si="283"/>
        <v>0</v>
      </c>
      <c r="BE57" s="61"/>
      <c r="BF57" s="40">
        <f t="shared" ref="BF57:BI57" si="284">IFERROR(R57-AL57,0)</f>
        <v>0</v>
      </c>
      <c r="BG57" s="40">
        <f t="shared" si="284"/>
        <v>0</v>
      </c>
      <c r="BH57" s="40">
        <f t="shared" si="284"/>
        <v>0</v>
      </c>
      <c r="BI57" s="40">
        <f t="shared" si="284"/>
        <v>0</v>
      </c>
      <c r="BJ57" s="61"/>
      <c r="BK57" s="40">
        <f>IFERROR(W57-AQ57,0)</f>
        <v>0</v>
      </c>
      <c r="BL57" s="60"/>
      <c r="BM57" s="3" t="s">
        <v>11</v>
      </c>
    </row>
    <row r="58" hidden="1" outlineLevel="1">
      <c r="D58" s="41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R58" s="5"/>
      <c r="S58" s="5"/>
      <c r="T58" s="5"/>
      <c r="U58" s="5"/>
      <c r="W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L58" s="5"/>
      <c r="AM58" s="5"/>
      <c r="AN58" s="5"/>
      <c r="AO58" s="5"/>
      <c r="AQ58" s="5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30"/>
      <c r="BF58" s="42"/>
      <c r="BG58" s="42"/>
      <c r="BH58" s="42"/>
      <c r="BI58" s="42"/>
      <c r="BJ58" s="30"/>
      <c r="BK58" s="42"/>
      <c r="BM58" s="3" t="s">
        <v>11</v>
      </c>
    </row>
    <row r="59">
      <c r="A59" s="19"/>
      <c r="B59" s="19"/>
      <c r="C59" s="19" t="s">
        <v>90</v>
      </c>
      <c r="D59" s="57"/>
      <c r="E59" s="67">
        <f t="shared" ref="E59:P59" si="285">E20+E29+E49</f>
        <v>130</v>
      </c>
      <c r="F59" s="67">
        <f t="shared" si="285"/>
        <v>130</v>
      </c>
      <c r="G59" s="67">
        <f t="shared" si="285"/>
        <v>130</v>
      </c>
      <c r="H59" s="67">
        <f t="shared" si="285"/>
        <v>130</v>
      </c>
      <c r="I59" s="67">
        <f t="shared" si="285"/>
        <v>130</v>
      </c>
      <c r="J59" s="67">
        <f t="shared" si="285"/>
        <v>130</v>
      </c>
      <c r="K59" s="67">
        <f t="shared" si="285"/>
        <v>130</v>
      </c>
      <c r="L59" s="67">
        <f t="shared" si="285"/>
        <v>130</v>
      </c>
      <c r="M59" s="67">
        <f t="shared" si="285"/>
        <v>130</v>
      </c>
      <c r="N59" s="67">
        <f t="shared" si="285"/>
        <v>130</v>
      </c>
      <c r="O59" s="67">
        <f t="shared" si="285"/>
        <v>130</v>
      </c>
      <c r="P59" s="67">
        <f t="shared" si="285"/>
        <v>130</v>
      </c>
      <c r="Q59" s="22"/>
      <c r="R59" s="67">
        <f t="shared" ref="R59:U59" si="286">SUMIFS($E59:$P59,$E$2:$P$2,R$3)</f>
        <v>390</v>
      </c>
      <c r="S59" s="67">
        <f t="shared" si="286"/>
        <v>390</v>
      </c>
      <c r="T59" s="67">
        <f t="shared" si="286"/>
        <v>390</v>
      </c>
      <c r="U59" s="67">
        <f t="shared" si="286"/>
        <v>390</v>
      </c>
      <c r="V59" s="22"/>
      <c r="W59" s="67">
        <f>sum(R59:U59)</f>
        <v>1560</v>
      </c>
      <c r="X59" s="9"/>
      <c r="Y59" s="67">
        <f t="shared" ref="Y59:AJ59" si="287">0.9*E59</f>
        <v>117</v>
      </c>
      <c r="Z59" s="67">
        <f t="shared" si="287"/>
        <v>117</v>
      </c>
      <c r="AA59" s="67">
        <f t="shared" si="287"/>
        <v>117</v>
      </c>
      <c r="AB59" s="67">
        <f t="shared" si="287"/>
        <v>117</v>
      </c>
      <c r="AC59" s="67">
        <f t="shared" si="287"/>
        <v>117</v>
      </c>
      <c r="AD59" s="67">
        <f t="shared" si="287"/>
        <v>117</v>
      </c>
      <c r="AE59" s="67">
        <f t="shared" si="287"/>
        <v>117</v>
      </c>
      <c r="AF59" s="67">
        <f t="shared" si="287"/>
        <v>117</v>
      </c>
      <c r="AG59" s="67">
        <f t="shared" si="287"/>
        <v>117</v>
      </c>
      <c r="AH59" s="67">
        <f t="shared" si="287"/>
        <v>117</v>
      </c>
      <c r="AI59" s="67">
        <f t="shared" si="287"/>
        <v>117</v>
      </c>
      <c r="AJ59" s="67">
        <f t="shared" si="287"/>
        <v>117</v>
      </c>
      <c r="AK59" s="22"/>
      <c r="AL59" s="67">
        <f t="shared" ref="AL59:AO59" si="288">0.9*R59</f>
        <v>351</v>
      </c>
      <c r="AM59" s="67">
        <f t="shared" si="288"/>
        <v>351</v>
      </c>
      <c r="AN59" s="67">
        <f t="shared" si="288"/>
        <v>351</v>
      </c>
      <c r="AO59" s="67">
        <f t="shared" si="288"/>
        <v>351</v>
      </c>
      <c r="AP59" s="22"/>
      <c r="AQ59" s="67">
        <f>0.9*W59</f>
        <v>1404</v>
      </c>
      <c r="AR59" s="9"/>
      <c r="AS59" s="68">
        <f t="shared" ref="AS59:BD59" si="289">IFERROR((E59/Y59)-1,0)</f>
        <v>0.1111111111</v>
      </c>
      <c r="AT59" s="68">
        <f t="shared" si="289"/>
        <v>0.1111111111</v>
      </c>
      <c r="AU59" s="68">
        <f t="shared" si="289"/>
        <v>0.1111111111</v>
      </c>
      <c r="AV59" s="68">
        <f t="shared" si="289"/>
        <v>0.1111111111</v>
      </c>
      <c r="AW59" s="68">
        <f t="shared" si="289"/>
        <v>0.1111111111</v>
      </c>
      <c r="AX59" s="68">
        <f t="shared" si="289"/>
        <v>0.1111111111</v>
      </c>
      <c r="AY59" s="68">
        <f t="shared" si="289"/>
        <v>0.1111111111</v>
      </c>
      <c r="AZ59" s="68">
        <f t="shared" si="289"/>
        <v>0.1111111111</v>
      </c>
      <c r="BA59" s="68">
        <f t="shared" si="289"/>
        <v>0.1111111111</v>
      </c>
      <c r="BB59" s="68">
        <f t="shared" si="289"/>
        <v>0.1111111111</v>
      </c>
      <c r="BC59" s="68">
        <f t="shared" si="289"/>
        <v>0.1111111111</v>
      </c>
      <c r="BD59" s="68">
        <f t="shared" si="289"/>
        <v>0.1111111111</v>
      </c>
      <c r="BE59" s="24"/>
      <c r="BF59" s="68">
        <f t="shared" ref="BF59:BI59" si="290">IFERROR((R59/AL59)-1,0)</f>
        <v>0.1111111111</v>
      </c>
      <c r="BG59" s="68">
        <f t="shared" si="290"/>
        <v>0.1111111111</v>
      </c>
      <c r="BH59" s="68">
        <f t="shared" si="290"/>
        <v>0.1111111111</v>
      </c>
      <c r="BI59" s="68">
        <f t="shared" si="290"/>
        <v>0.1111111111</v>
      </c>
      <c r="BJ59" s="24"/>
      <c r="BK59" s="68">
        <f>IFERROR((W59/AQ59)-1,0)</f>
        <v>0.1111111111</v>
      </c>
      <c r="BL59" s="9"/>
      <c r="BM59" s="3" t="s">
        <v>11</v>
      </c>
    </row>
    <row r="60">
      <c r="A60" s="31"/>
      <c r="B60" s="31"/>
      <c r="C60" s="31" t="s">
        <v>91</v>
      </c>
      <c r="D60" s="39"/>
      <c r="E60" s="40">
        <f t="shared" ref="E60:P60" si="291">E59/E7</f>
        <v>0.2888888889</v>
      </c>
      <c r="F60" s="40">
        <f t="shared" si="291"/>
        <v>0.1925925926</v>
      </c>
      <c r="G60" s="40">
        <f t="shared" si="291"/>
        <v>0.2311111111</v>
      </c>
      <c r="H60" s="40">
        <f t="shared" si="291"/>
        <v>0.2626262626</v>
      </c>
      <c r="I60" s="40">
        <f t="shared" si="291"/>
        <v>0.1650793651</v>
      </c>
      <c r="J60" s="40">
        <f t="shared" si="291"/>
        <v>0.1925925926</v>
      </c>
      <c r="K60" s="40">
        <f t="shared" si="291"/>
        <v>0.2311111111</v>
      </c>
      <c r="L60" s="40">
        <f t="shared" si="291"/>
        <v>0.2626262626</v>
      </c>
      <c r="M60" s="40">
        <f t="shared" si="291"/>
        <v>0.2888888889</v>
      </c>
      <c r="N60" s="40">
        <f t="shared" si="291"/>
        <v>0.1925925926</v>
      </c>
      <c r="O60" s="40">
        <f t="shared" si="291"/>
        <v>0.1444444444</v>
      </c>
      <c r="P60" s="40">
        <f t="shared" si="291"/>
        <v>0.1155555556</v>
      </c>
      <c r="Q60" s="60"/>
      <c r="R60" s="40">
        <f t="shared" ref="R60:U60" si="292">R59/R7</f>
        <v>0.2311111111</v>
      </c>
      <c r="S60" s="40">
        <f t="shared" si="292"/>
        <v>0.1992337165</v>
      </c>
      <c r="T60" s="40">
        <f t="shared" si="292"/>
        <v>0.2587064677</v>
      </c>
      <c r="U60" s="40">
        <f t="shared" si="292"/>
        <v>0.1444444444</v>
      </c>
      <c r="V60" s="60"/>
      <c r="W60" s="40">
        <f>W59/W7</f>
        <v>0.1986628462</v>
      </c>
      <c r="X60" s="60"/>
      <c r="Y60" s="40">
        <f t="shared" ref="Y60:AJ60" si="293">Y59/Y7</f>
        <v>0.2888888889</v>
      </c>
      <c r="Z60" s="40">
        <f t="shared" si="293"/>
        <v>0.1925925926</v>
      </c>
      <c r="AA60" s="40">
        <f t="shared" si="293"/>
        <v>0.2311111111</v>
      </c>
      <c r="AB60" s="40">
        <f t="shared" si="293"/>
        <v>0.2626262626</v>
      </c>
      <c r="AC60" s="40">
        <f t="shared" si="293"/>
        <v>0.1650793651</v>
      </c>
      <c r="AD60" s="40">
        <f t="shared" si="293"/>
        <v>0.1925925926</v>
      </c>
      <c r="AE60" s="40">
        <f t="shared" si="293"/>
        <v>0.2311111111</v>
      </c>
      <c r="AF60" s="40">
        <f t="shared" si="293"/>
        <v>0.2626262626</v>
      </c>
      <c r="AG60" s="40">
        <f t="shared" si="293"/>
        <v>0.2888888889</v>
      </c>
      <c r="AH60" s="40">
        <f t="shared" si="293"/>
        <v>0.1925925926</v>
      </c>
      <c r="AI60" s="40">
        <f t="shared" si="293"/>
        <v>0.1444444444</v>
      </c>
      <c r="AJ60" s="40">
        <f t="shared" si="293"/>
        <v>0.1155555556</v>
      </c>
      <c r="AK60" s="60"/>
      <c r="AL60" s="40">
        <f t="shared" ref="AL60:AO60" si="294">AL59/AL7</f>
        <v>0.2311111111</v>
      </c>
      <c r="AM60" s="40">
        <f t="shared" si="294"/>
        <v>0.1992337165</v>
      </c>
      <c r="AN60" s="40">
        <f t="shared" si="294"/>
        <v>0.2587064677</v>
      </c>
      <c r="AO60" s="40">
        <f t="shared" si="294"/>
        <v>0.1444444444</v>
      </c>
      <c r="AP60" s="60"/>
      <c r="AQ60" s="40">
        <f>AQ59/AQ7</f>
        <v>0.1986628462</v>
      </c>
      <c r="AR60" s="60"/>
      <c r="AS60" s="40">
        <f t="shared" ref="AS60:BD60" si="295">IFERROR(E60-Y60,0)</f>
        <v>0</v>
      </c>
      <c r="AT60" s="40">
        <f t="shared" si="295"/>
        <v>0</v>
      </c>
      <c r="AU60" s="40">
        <f t="shared" si="295"/>
        <v>0</v>
      </c>
      <c r="AV60" s="40">
        <f t="shared" si="295"/>
        <v>0</v>
      </c>
      <c r="AW60" s="40">
        <f t="shared" si="295"/>
        <v>0</v>
      </c>
      <c r="AX60" s="40">
        <f t="shared" si="295"/>
        <v>0</v>
      </c>
      <c r="AY60" s="40">
        <f t="shared" si="295"/>
        <v>0</v>
      </c>
      <c r="AZ60" s="40">
        <f t="shared" si="295"/>
        <v>0</v>
      </c>
      <c r="BA60" s="40">
        <f t="shared" si="295"/>
        <v>0</v>
      </c>
      <c r="BB60" s="40">
        <f t="shared" si="295"/>
        <v>0</v>
      </c>
      <c r="BC60" s="40">
        <f t="shared" si="295"/>
        <v>0</v>
      </c>
      <c r="BD60" s="40">
        <f t="shared" si="295"/>
        <v>0</v>
      </c>
      <c r="BE60" s="61"/>
      <c r="BF60" s="40">
        <f t="shared" ref="BF60:BI60" si="296">IFERROR(R60-AL60,0)</f>
        <v>0</v>
      </c>
      <c r="BG60" s="40">
        <f t="shared" si="296"/>
        <v>0</v>
      </c>
      <c r="BH60" s="40">
        <f t="shared" si="296"/>
        <v>0</v>
      </c>
      <c r="BI60" s="40">
        <f t="shared" si="296"/>
        <v>0</v>
      </c>
      <c r="BJ60" s="61"/>
      <c r="BK60" s="40">
        <f>IFERROR(W60-AQ60,0)</f>
        <v>0</v>
      </c>
      <c r="BL60" s="60"/>
      <c r="BM60" s="3" t="s">
        <v>11</v>
      </c>
    </row>
    <row r="61">
      <c r="D61" s="41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R61" s="5"/>
      <c r="S61" s="5"/>
      <c r="T61" s="5"/>
      <c r="U61" s="5"/>
      <c r="W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L61" s="5"/>
      <c r="AM61" s="5"/>
      <c r="AN61" s="5"/>
      <c r="AO61" s="5"/>
      <c r="AQ61" s="5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30"/>
      <c r="BF61" s="42"/>
      <c r="BG61" s="42"/>
      <c r="BH61" s="42"/>
      <c r="BI61" s="42"/>
      <c r="BJ61" s="30"/>
      <c r="BK61" s="42"/>
      <c r="BM61" s="3" t="s">
        <v>11</v>
      </c>
    </row>
    <row r="62">
      <c r="A62" s="19"/>
      <c r="B62" s="19"/>
      <c r="C62" s="19" t="s">
        <v>92</v>
      </c>
      <c r="D62" s="57"/>
      <c r="E62" s="69">
        <f t="shared" ref="E62:P62" si="297">E17-E59</f>
        <v>125</v>
      </c>
      <c r="F62" s="69">
        <f t="shared" si="297"/>
        <v>342.5</v>
      </c>
      <c r="G62" s="69">
        <f t="shared" si="297"/>
        <v>233.75</v>
      </c>
      <c r="H62" s="69">
        <f t="shared" si="297"/>
        <v>168.5</v>
      </c>
      <c r="I62" s="69">
        <f t="shared" si="297"/>
        <v>451.25</v>
      </c>
      <c r="J62" s="69">
        <f t="shared" si="297"/>
        <v>342.5</v>
      </c>
      <c r="K62" s="69">
        <f t="shared" si="297"/>
        <v>233.75</v>
      </c>
      <c r="L62" s="69">
        <f t="shared" si="297"/>
        <v>168.5</v>
      </c>
      <c r="M62" s="69">
        <f t="shared" si="297"/>
        <v>125</v>
      </c>
      <c r="N62" s="69">
        <f t="shared" si="297"/>
        <v>342.5</v>
      </c>
      <c r="O62" s="69">
        <f t="shared" si="297"/>
        <v>560</v>
      </c>
      <c r="P62" s="69">
        <f t="shared" si="297"/>
        <v>777.5</v>
      </c>
      <c r="Q62" s="22"/>
      <c r="R62" s="69">
        <f t="shared" ref="R62:U62" si="298">SUMIFS($E62:$P62,$E$2:$P$2,R$3)</f>
        <v>701.25</v>
      </c>
      <c r="S62" s="69">
        <f t="shared" si="298"/>
        <v>962.25</v>
      </c>
      <c r="T62" s="69">
        <f t="shared" si="298"/>
        <v>527.25</v>
      </c>
      <c r="U62" s="69">
        <f t="shared" si="298"/>
        <v>1680</v>
      </c>
      <c r="V62" s="22"/>
      <c r="W62" s="69">
        <f>sum(R62:U62)</f>
        <v>3870.75</v>
      </c>
      <c r="X62" s="9"/>
      <c r="Y62" s="69">
        <f t="shared" ref="Y62:AJ62" si="299">0.9*E62</f>
        <v>112.5</v>
      </c>
      <c r="Z62" s="69">
        <f t="shared" si="299"/>
        <v>308.25</v>
      </c>
      <c r="AA62" s="69">
        <f t="shared" si="299"/>
        <v>210.375</v>
      </c>
      <c r="AB62" s="69">
        <f t="shared" si="299"/>
        <v>151.65</v>
      </c>
      <c r="AC62" s="69">
        <f t="shared" si="299"/>
        <v>406.125</v>
      </c>
      <c r="AD62" s="69">
        <f t="shared" si="299"/>
        <v>308.25</v>
      </c>
      <c r="AE62" s="69">
        <f t="shared" si="299"/>
        <v>210.375</v>
      </c>
      <c r="AF62" s="69">
        <f t="shared" si="299"/>
        <v>151.65</v>
      </c>
      <c r="AG62" s="69">
        <f t="shared" si="299"/>
        <v>112.5</v>
      </c>
      <c r="AH62" s="69">
        <f t="shared" si="299"/>
        <v>308.25</v>
      </c>
      <c r="AI62" s="69">
        <f t="shared" si="299"/>
        <v>504</v>
      </c>
      <c r="AJ62" s="69">
        <f t="shared" si="299"/>
        <v>699.75</v>
      </c>
      <c r="AK62" s="22"/>
      <c r="AL62" s="69">
        <f t="shared" ref="AL62:AO62" si="300">0.9*R62</f>
        <v>631.125</v>
      </c>
      <c r="AM62" s="69">
        <f t="shared" si="300"/>
        <v>866.025</v>
      </c>
      <c r="AN62" s="69">
        <f t="shared" si="300"/>
        <v>474.525</v>
      </c>
      <c r="AO62" s="69">
        <f t="shared" si="300"/>
        <v>1512</v>
      </c>
      <c r="AP62" s="22"/>
      <c r="AQ62" s="69">
        <f>0.9*W62</f>
        <v>3483.675</v>
      </c>
      <c r="AR62" s="9"/>
      <c r="AS62" s="70">
        <f t="shared" ref="AS62:BD62" si="301">IFERROR((E62/Y62)-1,0)</f>
        <v>0.1111111111</v>
      </c>
      <c r="AT62" s="70">
        <f t="shared" si="301"/>
        <v>0.1111111111</v>
      </c>
      <c r="AU62" s="70">
        <f t="shared" si="301"/>
        <v>0.1111111111</v>
      </c>
      <c r="AV62" s="70">
        <f t="shared" si="301"/>
        <v>0.1111111111</v>
      </c>
      <c r="AW62" s="70">
        <f t="shared" si="301"/>
        <v>0.1111111111</v>
      </c>
      <c r="AX62" s="70">
        <f t="shared" si="301"/>
        <v>0.1111111111</v>
      </c>
      <c r="AY62" s="70">
        <f t="shared" si="301"/>
        <v>0.1111111111</v>
      </c>
      <c r="AZ62" s="70">
        <f t="shared" si="301"/>
        <v>0.1111111111</v>
      </c>
      <c r="BA62" s="70">
        <f t="shared" si="301"/>
        <v>0.1111111111</v>
      </c>
      <c r="BB62" s="70">
        <f t="shared" si="301"/>
        <v>0.1111111111</v>
      </c>
      <c r="BC62" s="70">
        <f t="shared" si="301"/>
        <v>0.1111111111</v>
      </c>
      <c r="BD62" s="70">
        <f t="shared" si="301"/>
        <v>0.1111111111</v>
      </c>
      <c r="BE62" s="24"/>
      <c r="BF62" s="70">
        <f t="shared" ref="BF62:BI62" si="302">IFERROR((R62/AL62)-1,0)</f>
        <v>0.1111111111</v>
      </c>
      <c r="BG62" s="70">
        <f t="shared" si="302"/>
        <v>0.1111111111</v>
      </c>
      <c r="BH62" s="70">
        <f t="shared" si="302"/>
        <v>0.1111111111</v>
      </c>
      <c r="BI62" s="70">
        <f t="shared" si="302"/>
        <v>0.1111111111</v>
      </c>
      <c r="BJ62" s="24"/>
      <c r="BK62" s="70">
        <f>IFERROR((W62/AQ62)-1,0)</f>
        <v>0.1111111111</v>
      </c>
      <c r="BL62" s="9"/>
      <c r="BM62" s="3" t="s">
        <v>11</v>
      </c>
    </row>
    <row r="63">
      <c r="A63" s="31"/>
      <c r="B63" s="31"/>
      <c r="C63" s="31" t="s">
        <v>93</v>
      </c>
      <c r="D63" s="39"/>
      <c r="E63" s="40">
        <f t="shared" ref="E63:P63" si="303">E62/E7</f>
        <v>0.2777777778</v>
      </c>
      <c r="F63" s="40">
        <f t="shared" si="303"/>
        <v>0.5074074074</v>
      </c>
      <c r="G63" s="40">
        <f t="shared" si="303"/>
        <v>0.4155555556</v>
      </c>
      <c r="H63" s="40">
        <f t="shared" si="303"/>
        <v>0.3404040404</v>
      </c>
      <c r="I63" s="40">
        <f t="shared" si="303"/>
        <v>0.573015873</v>
      </c>
      <c r="J63" s="40">
        <f t="shared" si="303"/>
        <v>0.5074074074</v>
      </c>
      <c r="K63" s="40">
        <f t="shared" si="303"/>
        <v>0.4155555556</v>
      </c>
      <c r="L63" s="40">
        <f t="shared" si="303"/>
        <v>0.3404040404</v>
      </c>
      <c r="M63" s="40">
        <f t="shared" si="303"/>
        <v>0.2777777778</v>
      </c>
      <c r="N63" s="40">
        <f t="shared" si="303"/>
        <v>0.5074074074</v>
      </c>
      <c r="O63" s="40">
        <f t="shared" si="303"/>
        <v>0.6222222222</v>
      </c>
      <c r="P63" s="40">
        <f t="shared" si="303"/>
        <v>0.6911111111</v>
      </c>
      <c r="R63" s="40">
        <f t="shared" ref="R63:U63" si="304">R62/R7</f>
        <v>0.4155555556</v>
      </c>
      <c r="S63" s="40">
        <f t="shared" si="304"/>
        <v>0.4915708812</v>
      </c>
      <c r="T63" s="40">
        <f t="shared" si="304"/>
        <v>0.3497512438</v>
      </c>
      <c r="U63" s="40">
        <f t="shared" si="304"/>
        <v>0.6222222222</v>
      </c>
      <c r="W63" s="40">
        <f>W62/W7</f>
        <v>0.4929321872</v>
      </c>
      <c r="Y63" s="40">
        <f t="shared" ref="Y63:AJ63" si="305">Y62/Y7</f>
        <v>0.2777777778</v>
      </c>
      <c r="Z63" s="40">
        <f t="shared" si="305"/>
        <v>0.5074074074</v>
      </c>
      <c r="AA63" s="40">
        <f t="shared" si="305"/>
        <v>0.4155555556</v>
      </c>
      <c r="AB63" s="40">
        <f t="shared" si="305"/>
        <v>0.3404040404</v>
      </c>
      <c r="AC63" s="40">
        <f t="shared" si="305"/>
        <v>0.573015873</v>
      </c>
      <c r="AD63" s="40">
        <f t="shared" si="305"/>
        <v>0.5074074074</v>
      </c>
      <c r="AE63" s="40">
        <f t="shared" si="305"/>
        <v>0.4155555556</v>
      </c>
      <c r="AF63" s="40">
        <f t="shared" si="305"/>
        <v>0.3404040404</v>
      </c>
      <c r="AG63" s="40">
        <f t="shared" si="305"/>
        <v>0.2777777778</v>
      </c>
      <c r="AH63" s="40">
        <f t="shared" si="305"/>
        <v>0.5074074074</v>
      </c>
      <c r="AI63" s="40">
        <f t="shared" si="305"/>
        <v>0.6222222222</v>
      </c>
      <c r="AJ63" s="40">
        <f t="shared" si="305"/>
        <v>0.6911111111</v>
      </c>
      <c r="AL63" s="40">
        <f t="shared" ref="AL63:AO63" si="306">AL62/AL7</f>
        <v>0.4155555556</v>
      </c>
      <c r="AM63" s="40">
        <f t="shared" si="306"/>
        <v>0.4915708812</v>
      </c>
      <c r="AN63" s="40">
        <f t="shared" si="306"/>
        <v>0.3497512438</v>
      </c>
      <c r="AO63" s="40">
        <f t="shared" si="306"/>
        <v>0.6222222222</v>
      </c>
      <c r="AQ63" s="40">
        <f>AQ62/AQ7</f>
        <v>0.4929321872</v>
      </c>
      <c r="AS63" s="40">
        <f t="shared" ref="AS63:BD63" si="307">IFERROR(E63-Y63,0)</f>
        <v>0</v>
      </c>
      <c r="AT63" s="40">
        <f t="shared" si="307"/>
        <v>0</v>
      </c>
      <c r="AU63" s="40">
        <f t="shared" si="307"/>
        <v>0</v>
      </c>
      <c r="AV63" s="40">
        <f t="shared" si="307"/>
        <v>0</v>
      </c>
      <c r="AW63" s="40">
        <f t="shared" si="307"/>
        <v>0</v>
      </c>
      <c r="AX63" s="40">
        <f t="shared" si="307"/>
        <v>0</v>
      </c>
      <c r="AY63" s="40">
        <f t="shared" si="307"/>
        <v>0</v>
      </c>
      <c r="AZ63" s="40">
        <f t="shared" si="307"/>
        <v>0</v>
      </c>
      <c r="BA63" s="40">
        <f t="shared" si="307"/>
        <v>0</v>
      </c>
      <c r="BB63" s="40">
        <f t="shared" si="307"/>
        <v>0</v>
      </c>
      <c r="BC63" s="40">
        <f t="shared" si="307"/>
        <v>0</v>
      </c>
      <c r="BD63" s="40">
        <f t="shared" si="307"/>
        <v>0</v>
      </c>
      <c r="BE63" s="30"/>
      <c r="BF63" s="40">
        <f t="shared" ref="BF63:BI63" si="308">IFERROR(R63-AL63,0)</f>
        <v>0</v>
      </c>
      <c r="BG63" s="40">
        <f t="shared" si="308"/>
        <v>0</v>
      </c>
      <c r="BH63" s="40">
        <f t="shared" si="308"/>
        <v>0</v>
      </c>
      <c r="BI63" s="40">
        <f t="shared" si="308"/>
        <v>0</v>
      </c>
      <c r="BJ63" s="30"/>
      <c r="BK63" s="40">
        <f>IFERROR(W63-AQ63,0)</f>
        <v>0</v>
      </c>
      <c r="BM63" s="3" t="s">
        <v>11</v>
      </c>
    </row>
    <row r="64">
      <c r="D64" s="41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BM64" s="3" t="s">
        <v>11</v>
      </c>
    </row>
    <row r="65">
      <c r="A65" s="71"/>
      <c r="B65" s="71"/>
      <c r="C65" s="71" t="s">
        <v>94</v>
      </c>
      <c r="D65" s="72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5"/>
    </row>
    <row r="66">
      <c r="D66" s="41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BM66" s="3"/>
    </row>
    <row r="67">
      <c r="D67" s="41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BM67" s="3" t="s">
        <v>11</v>
      </c>
    </row>
    <row r="68">
      <c r="A68" s="3"/>
      <c r="B68" s="3"/>
      <c r="C68" s="3" t="s">
        <v>11</v>
      </c>
      <c r="D68" s="14"/>
      <c r="E68" s="3" t="s">
        <v>11</v>
      </c>
      <c r="F68" s="3" t="s">
        <v>11</v>
      </c>
      <c r="G68" s="3" t="s">
        <v>11</v>
      </c>
      <c r="H68" s="3" t="s">
        <v>11</v>
      </c>
      <c r="I68" s="3" t="s">
        <v>11</v>
      </c>
      <c r="J68" s="3" t="s">
        <v>11</v>
      </c>
      <c r="K68" s="3" t="s">
        <v>11</v>
      </c>
      <c r="L68" s="3" t="s">
        <v>11</v>
      </c>
      <c r="M68" s="3" t="s">
        <v>11</v>
      </c>
      <c r="N68" s="3" t="s">
        <v>11</v>
      </c>
      <c r="O68" s="3" t="s">
        <v>11</v>
      </c>
      <c r="P68" s="3" t="s">
        <v>11</v>
      </c>
      <c r="Q68" s="3" t="s">
        <v>11</v>
      </c>
      <c r="R68" s="3" t="s">
        <v>11</v>
      </c>
      <c r="S68" s="3" t="s">
        <v>11</v>
      </c>
      <c r="T68" s="3" t="s">
        <v>11</v>
      </c>
      <c r="U68" s="3" t="s">
        <v>11</v>
      </c>
      <c r="V68" s="3" t="s">
        <v>11</v>
      </c>
      <c r="W68" s="3" t="s">
        <v>11</v>
      </c>
      <c r="X68" s="3" t="s">
        <v>11</v>
      </c>
      <c r="Y68" s="3" t="s">
        <v>11</v>
      </c>
      <c r="Z68" s="3" t="s">
        <v>11</v>
      </c>
      <c r="AA68" s="3" t="s">
        <v>11</v>
      </c>
      <c r="AB68" s="3" t="s">
        <v>11</v>
      </c>
      <c r="AC68" s="3" t="s">
        <v>11</v>
      </c>
      <c r="AD68" s="3" t="s">
        <v>11</v>
      </c>
      <c r="AE68" s="3" t="s">
        <v>11</v>
      </c>
      <c r="AF68" s="3" t="s">
        <v>11</v>
      </c>
      <c r="AG68" s="3" t="s">
        <v>11</v>
      </c>
      <c r="AH68" s="3" t="s">
        <v>11</v>
      </c>
      <c r="AI68" s="3" t="s">
        <v>11</v>
      </c>
      <c r="AJ68" s="3" t="s">
        <v>11</v>
      </c>
      <c r="AK68" s="3" t="s">
        <v>11</v>
      </c>
      <c r="AL68" s="3" t="s">
        <v>11</v>
      </c>
      <c r="AM68" s="3" t="s">
        <v>11</v>
      </c>
      <c r="AN68" s="3" t="s">
        <v>11</v>
      </c>
      <c r="AO68" s="3" t="s">
        <v>11</v>
      </c>
      <c r="AP68" s="3" t="s">
        <v>11</v>
      </c>
      <c r="AQ68" s="3" t="s">
        <v>11</v>
      </c>
      <c r="AR68" s="3" t="s">
        <v>11</v>
      </c>
      <c r="AS68" s="3" t="s">
        <v>11</v>
      </c>
      <c r="AT68" s="3" t="s">
        <v>11</v>
      </c>
      <c r="AU68" s="3" t="s">
        <v>11</v>
      </c>
      <c r="AV68" s="3" t="s">
        <v>11</v>
      </c>
      <c r="AW68" s="3" t="s">
        <v>11</v>
      </c>
      <c r="AX68" s="3" t="s">
        <v>11</v>
      </c>
      <c r="AY68" s="3" t="s">
        <v>11</v>
      </c>
      <c r="AZ68" s="3" t="s">
        <v>11</v>
      </c>
      <c r="BA68" s="3" t="s">
        <v>11</v>
      </c>
      <c r="BB68" s="3" t="s">
        <v>11</v>
      </c>
      <c r="BC68" s="3" t="s">
        <v>11</v>
      </c>
      <c r="BD68" s="3" t="s">
        <v>11</v>
      </c>
      <c r="BE68" s="3" t="s">
        <v>11</v>
      </c>
      <c r="BF68" s="3" t="s">
        <v>11</v>
      </c>
      <c r="BG68" s="3" t="s">
        <v>11</v>
      </c>
      <c r="BH68" s="3" t="s">
        <v>11</v>
      </c>
      <c r="BI68" s="3" t="s">
        <v>11</v>
      </c>
      <c r="BJ68" s="3" t="s">
        <v>11</v>
      </c>
      <c r="BK68" s="3" t="s">
        <v>11</v>
      </c>
      <c r="BL68" s="3" t="s">
        <v>11</v>
      </c>
      <c r="BM68" s="3" t="s">
        <v>11</v>
      </c>
    </row>
    <row r="69">
      <c r="D69" s="41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</sheetData>
  <mergeCells count="3">
    <mergeCell ref="E1:W1"/>
    <mergeCell ref="Y1:AQ1"/>
    <mergeCell ref="AS1:BK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 outlineLevelCol="1" outlineLevelRow="2"/>
  <cols>
    <col customWidth="1" hidden="1" min="1" max="1" width="40.5"/>
    <col customWidth="1" min="2" max="2" width="1.38"/>
    <col customWidth="1" min="3" max="3" width="40.5"/>
    <col customWidth="1" min="4" max="4" width="1.38" outlineLevel="1"/>
    <col min="5" max="16" width="12.63" outlineLevel="1"/>
    <col customWidth="1" min="17" max="17" width="3.25"/>
    <col min="18" max="21" width="12.63" outlineLevel="1"/>
    <col customWidth="1" min="22" max="22" width="3.25" outlineLevel="1"/>
    <col min="25" max="36" width="12.63" outlineLevel="1"/>
    <col customWidth="1" min="37" max="37" width="3.25"/>
    <col min="38" max="41" width="12.63" outlineLevel="1"/>
    <col customWidth="1" min="42" max="42" width="3.25"/>
    <col customWidth="1" min="57" max="57" width="3.25"/>
    <col customWidth="1" min="62" max="62" width="3.25"/>
  </cols>
  <sheetData>
    <row r="1">
      <c r="A1" s="6"/>
      <c r="B1" s="6"/>
      <c r="C1" s="6"/>
      <c r="D1" s="7"/>
      <c r="E1" s="8" t="s">
        <v>4</v>
      </c>
      <c r="X1" s="9"/>
      <c r="Y1" s="10" t="s">
        <v>5</v>
      </c>
      <c r="AR1" s="9"/>
      <c r="AS1" s="11" t="s">
        <v>6</v>
      </c>
      <c r="BL1" s="9"/>
      <c r="BM1" s="12"/>
    </row>
    <row r="2">
      <c r="A2" s="13"/>
      <c r="B2" s="13"/>
      <c r="C2" s="13"/>
      <c r="D2" s="14"/>
      <c r="E2" s="3" t="s">
        <v>7</v>
      </c>
      <c r="F2" s="3" t="str">
        <f t="shared" ref="F2:G2" si="1">E2</f>
        <v>Q1</v>
      </c>
      <c r="G2" s="3" t="str">
        <f t="shared" si="1"/>
        <v>Q1</v>
      </c>
      <c r="H2" s="3" t="s">
        <v>8</v>
      </c>
      <c r="I2" s="3" t="str">
        <f t="shared" ref="I2:J2" si="2">H2</f>
        <v>Q2</v>
      </c>
      <c r="J2" s="3" t="str">
        <f t="shared" si="2"/>
        <v>Q2</v>
      </c>
      <c r="K2" s="3" t="s">
        <v>9</v>
      </c>
      <c r="L2" s="3" t="str">
        <f t="shared" ref="L2:M2" si="3">K2</f>
        <v>Q3</v>
      </c>
      <c r="M2" s="3" t="str">
        <f t="shared" si="3"/>
        <v>Q3</v>
      </c>
      <c r="N2" s="3" t="s">
        <v>10</v>
      </c>
      <c r="O2" s="3" t="str">
        <f t="shared" ref="O2:P2" si="4">N2</f>
        <v>Q4</v>
      </c>
      <c r="P2" s="3" t="str">
        <f t="shared" si="4"/>
        <v>Q4</v>
      </c>
      <c r="R2" s="15"/>
      <c r="S2" s="15"/>
      <c r="T2" s="15"/>
      <c r="U2" s="15"/>
      <c r="W2" s="15"/>
      <c r="Y2" s="3" t="s">
        <v>7</v>
      </c>
      <c r="Z2" s="3" t="str">
        <f t="shared" ref="Z2:AA2" si="5">Y2</f>
        <v>Q1</v>
      </c>
      <c r="AA2" s="3" t="str">
        <f t="shared" si="5"/>
        <v>Q1</v>
      </c>
      <c r="AB2" s="3" t="s">
        <v>8</v>
      </c>
      <c r="AC2" s="3" t="str">
        <f t="shared" ref="AC2:AD2" si="6">AB2</f>
        <v>Q2</v>
      </c>
      <c r="AD2" s="3" t="str">
        <f t="shared" si="6"/>
        <v>Q2</v>
      </c>
      <c r="AE2" s="3" t="s">
        <v>9</v>
      </c>
      <c r="AF2" s="3" t="str">
        <f t="shared" ref="AF2:AG2" si="7">AE2</f>
        <v>Q3</v>
      </c>
      <c r="AG2" s="3" t="str">
        <f t="shared" si="7"/>
        <v>Q3</v>
      </c>
      <c r="AH2" s="3" t="s">
        <v>10</v>
      </c>
      <c r="AI2" s="3" t="str">
        <f t="shared" ref="AI2:AJ2" si="8">AH2</f>
        <v>Q4</v>
      </c>
      <c r="AJ2" s="3" t="str">
        <f t="shared" si="8"/>
        <v>Q4</v>
      </c>
      <c r="AL2" s="15"/>
      <c r="AM2" s="15"/>
      <c r="AN2" s="15"/>
      <c r="AO2" s="15"/>
      <c r="AQ2" s="15"/>
      <c r="BM2" s="3" t="s">
        <v>11</v>
      </c>
    </row>
    <row r="3">
      <c r="A3" s="13" t="s">
        <v>12</v>
      </c>
      <c r="B3" s="13"/>
      <c r="C3" s="13" t="s">
        <v>13</v>
      </c>
      <c r="D3" s="16"/>
      <c r="E3" s="17">
        <v>44562.0</v>
      </c>
      <c r="F3" s="17">
        <v>44593.0</v>
      </c>
      <c r="G3" s="17">
        <v>44621.0</v>
      </c>
      <c r="H3" s="17">
        <v>44652.0</v>
      </c>
      <c r="I3" s="17">
        <v>44682.0</v>
      </c>
      <c r="J3" s="17">
        <v>44713.0</v>
      </c>
      <c r="K3" s="17">
        <v>44743.0</v>
      </c>
      <c r="L3" s="17">
        <v>44774.0</v>
      </c>
      <c r="M3" s="17">
        <v>44805.0</v>
      </c>
      <c r="N3" s="17">
        <v>44835.0</v>
      </c>
      <c r="O3" s="17">
        <v>44866.0</v>
      </c>
      <c r="P3" s="17">
        <v>44896.0</v>
      </c>
      <c r="R3" s="17" t="s">
        <v>7</v>
      </c>
      <c r="S3" s="17" t="s">
        <v>8</v>
      </c>
      <c r="T3" s="17" t="s">
        <v>9</v>
      </c>
      <c r="U3" s="17" t="s">
        <v>10</v>
      </c>
      <c r="W3" s="17" t="s">
        <v>14</v>
      </c>
      <c r="Y3" s="17">
        <f t="shared" ref="Y3:AJ3" si="9">EDATE(E3,-12)</f>
        <v>44197</v>
      </c>
      <c r="Z3" s="17">
        <f t="shared" si="9"/>
        <v>44228</v>
      </c>
      <c r="AA3" s="17">
        <f t="shared" si="9"/>
        <v>44256</v>
      </c>
      <c r="AB3" s="17">
        <f t="shared" si="9"/>
        <v>44287</v>
      </c>
      <c r="AC3" s="17">
        <f t="shared" si="9"/>
        <v>44317</v>
      </c>
      <c r="AD3" s="17">
        <f t="shared" si="9"/>
        <v>44348</v>
      </c>
      <c r="AE3" s="17">
        <f t="shared" si="9"/>
        <v>44378</v>
      </c>
      <c r="AF3" s="17">
        <f t="shared" si="9"/>
        <v>44409</v>
      </c>
      <c r="AG3" s="17">
        <f t="shared" si="9"/>
        <v>44440</v>
      </c>
      <c r="AH3" s="17">
        <f t="shared" si="9"/>
        <v>44470</v>
      </c>
      <c r="AI3" s="17">
        <f t="shared" si="9"/>
        <v>44501</v>
      </c>
      <c r="AJ3" s="17">
        <f t="shared" si="9"/>
        <v>44531</v>
      </c>
      <c r="AL3" s="17" t="s">
        <v>7</v>
      </c>
      <c r="AM3" s="17" t="s">
        <v>8</v>
      </c>
      <c r="AN3" s="17" t="s">
        <v>9</v>
      </c>
      <c r="AO3" s="17" t="s">
        <v>10</v>
      </c>
      <c r="AQ3" s="17" t="s">
        <v>15</v>
      </c>
      <c r="AS3" s="17" t="str">
        <f t="shared" ref="AS3:BD3" si="10">TEXT(Y3,"MMM")</f>
        <v>Jan</v>
      </c>
      <c r="AT3" s="17" t="str">
        <f t="shared" si="10"/>
        <v>Feb</v>
      </c>
      <c r="AU3" s="17" t="str">
        <f t="shared" si="10"/>
        <v>Mar</v>
      </c>
      <c r="AV3" s="17" t="str">
        <f t="shared" si="10"/>
        <v>Apr</v>
      </c>
      <c r="AW3" s="17" t="str">
        <f t="shared" si="10"/>
        <v>May</v>
      </c>
      <c r="AX3" s="17" t="str">
        <f t="shared" si="10"/>
        <v>Jun</v>
      </c>
      <c r="AY3" s="17" t="str">
        <f t="shared" si="10"/>
        <v>Jul</v>
      </c>
      <c r="AZ3" s="17" t="str">
        <f t="shared" si="10"/>
        <v>Aug</v>
      </c>
      <c r="BA3" s="17" t="str">
        <f t="shared" si="10"/>
        <v>Sep</v>
      </c>
      <c r="BB3" s="17" t="str">
        <f t="shared" si="10"/>
        <v>Oct</v>
      </c>
      <c r="BC3" s="17" t="str">
        <f t="shared" si="10"/>
        <v>Nov</v>
      </c>
      <c r="BD3" s="17" t="str">
        <f t="shared" si="10"/>
        <v>Dec</v>
      </c>
      <c r="BF3" s="17" t="str">
        <f t="shared" ref="BF3:BI3" si="11">TEXT(AL3,"MMM")</f>
        <v>Q1</v>
      </c>
      <c r="BG3" s="17" t="str">
        <f t="shared" si="11"/>
        <v>Q2</v>
      </c>
      <c r="BH3" s="17" t="str">
        <f t="shared" si="11"/>
        <v>Q3</v>
      </c>
      <c r="BI3" s="17" t="str">
        <f t="shared" si="11"/>
        <v>Q4</v>
      </c>
      <c r="BK3" s="17" t="s">
        <v>16</v>
      </c>
      <c r="BM3" s="3" t="s">
        <v>11</v>
      </c>
    </row>
    <row r="4">
      <c r="A4" s="18" t="s">
        <v>17</v>
      </c>
      <c r="B4" s="19"/>
      <c r="C4" s="19" t="s">
        <v>18</v>
      </c>
      <c r="D4" s="20"/>
      <c r="E4" s="21">
        <v>500.0</v>
      </c>
      <c r="F4" s="21">
        <v>750.0</v>
      </c>
      <c r="G4" s="21">
        <v>625.0</v>
      </c>
      <c r="H4" s="21">
        <v>550.0</v>
      </c>
      <c r="I4" s="21">
        <v>875.0</v>
      </c>
      <c r="J4" s="21">
        <v>750.0</v>
      </c>
      <c r="K4" s="21">
        <v>625.0</v>
      </c>
      <c r="L4" s="21">
        <v>550.0</v>
      </c>
      <c r="M4" s="21">
        <v>500.0</v>
      </c>
      <c r="N4" s="21">
        <v>750.0</v>
      </c>
      <c r="O4" s="21">
        <v>1000.0</v>
      </c>
      <c r="P4" s="21">
        <v>1250.0</v>
      </c>
      <c r="Q4" s="22"/>
      <c r="R4" s="21">
        <f t="shared" ref="R4:U4" si="12">SUMIFS($E4:$P4,$E$2:$P$2,R$3)</f>
        <v>1875</v>
      </c>
      <c r="S4" s="21">
        <f t="shared" si="12"/>
        <v>2175</v>
      </c>
      <c r="T4" s="21">
        <f t="shared" si="12"/>
        <v>1675</v>
      </c>
      <c r="U4" s="21">
        <f t="shared" si="12"/>
        <v>3000</v>
      </c>
      <c r="V4" s="22"/>
      <c r="W4" s="21">
        <f t="shared" ref="W4:W10" si="18">sum(R4:U4)</f>
        <v>8725</v>
      </c>
      <c r="X4" s="9"/>
      <c r="Y4" s="21">
        <f t="shared" ref="Y4:AJ4" si="13">0.9*E4</f>
        <v>450</v>
      </c>
      <c r="Z4" s="21">
        <f t="shared" si="13"/>
        <v>675</v>
      </c>
      <c r="AA4" s="21">
        <f t="shared" si="13"/>
        <v>562.5</v>
      </c>
      <c r="AB4" s="21">
        <f t="shared" si="13"/>
        <v>495</v>
      </c>
      <c r="AC4" s="21">
        <f t="shared" si="13"/>
        <v>787.5</v>
      </c>
      <c r="AD4" s="21">
        <f t="shared" si="13"/>
        <v>675</v>
      </c>
      <c r="AE4" s="21">
        <f t="shared" si="13"/>
        <v>562.5</v>
      </c>
      <c r="AF4" s="21">
        <f t="shared" si="13"/>
        <v>495</v>
      </c>
      <c r="AG4" s="21">
        <f t="shared" si="13"/>
        <v>450</v>
      </c>
      <c r="AH4" s="21">
        <f t="shared" si="13"/>
        <v>675</v>
      </c>
      <c r="AI4" s="21">
        <f t="shared" si="13"/>
        <v>900</v>
      </c>
      <c r="AJ4" s="21">
        <f t="shared" si="13"/>
        <v>1125</v>
      </c>
      <c r="AK4" s="22"/>
      <c r="AL4" s="21">
        <f t="shared" ref="AL4:AO4" si="14">0.9*R4</f>
        <v>1687.5</v>
      </c>
      <c r="AM4" s="21">
        <f t="shared" si="14"/>
        <v>1957.5</v>
      </c>
      <c r="AN4" s="21">
        <f t="shared" si="14"/>
        <v>1507.5</v>
      </c>
      <c r="AO4" s="21">
        <f t="shared" si="14"/>
        <v>2700</v>
      </c>
      <c r="AP4" s="22"/>
      <c r="AQ4" s="21">
        <f t="shared" ref="AQ4:AQ10" si="21">0.9*W4</f>
        <v>7852.5</v>
      </c>
      <c r="AR4" s="9"/>
      <c r="AS4" s="23">
        <f t="shared" ref="AS4:BD4" si="15">IFERROR((E4/Y4)-1,0)</f>
        <v>0.1111111111</v>
      </c>
      <c r="AT4" s="23">
        <f t="shared" si="15"/>
        <v>0.1111111111</v>
      </c>
      <c r="AU4" s="23">
        <f t="shared" si="15"/>
        <v>0.1111111111</v>
      </c>
      <c r="AV4" s="23">
        <f t="shared" si="15"/>
        <v>0.1111111111</v>
      </c>
      <c r="AW4" s="23">
        <f t="shared" si="15"/>
        <v>0.1111111111</v>
      </c>
      <c r="AX4" s="23">
        <f t="shared" si="15"/>
        <v>0.1111111111</v>
      </c>
      <c r="AY4" s="23">
        <f t="shared" si="15"/>
        <v>0.1111111111</v>
      </c>
      <c r="AZ4" s="23">
        <f t="shared" si="15"/>
        <v>0.1111111111</v>
      </c>
      <c r="BA4" s="23">
        <f t="shared" si="15"/>
        <v>0.1111111111</v>
      </c>
      <c r="BB4" s="23">
        <f t="shared" si="15"/>
        <v>0.1111111111</v>
      </c>
      <c r="BC4" s="23">
        <f t="shared" si="15"/>
        <v>0.1111111111</v>
      </c>
      <c r="BD4" s="23">
        <f t="shared" si="15"/>
        <v>0.1111111111</v>
      </c>
      <c r="BE4" s="24"/>
      <c r="BF4" s="23">
        <f t="shared" ref="BF4:BI4" si="16">IFERROR((R4/AL4)-1,0)</f>
        <v>0.1111111111</v>
      </c>
      <c r="BG4" s="23">
        <f t="shared" si="16"/>
        <v>0.1111111111</v>
      </c>
      <c r="BH4" s="23">
        <f t="shared" si="16"/>
        <v>0.1111111111</v>
      </c>
      <c r="BI4" s="23">
        <f t="shared" si="16"/>
        <v>0.1111111111</v>
      </c>
      <c r="BJ4" s="24"/>
      <c r="BK4" s="23">
        <f t="shared" ref="BK4:BK10" si="24">IFERROR((W4/AQ4)-1,0)</f>
        <v>0.1111111111</v>
      </c>
      <c r="BL4" s="9"/>
      <c r="BM4" s="3" t="s">
        <v>11</v>
      </c>
    </row>
    <row r="5">
      <c r="A5" s="18" t="s">
        <v>17</v>
      </c>
      <c r="B5" s="25"/>
      <c r="C5" s="25" t="s">
        <v>19</v>
      </c>
      <c r="D5" s="26"/>
      <c r="E5" s="27">
        <v>50.0</v>
      </c>
      <c r="F5" s="27">
        <v>75.0</v>
      </c>
      <c r="G5" s="27">
        <v>62.5</v>
      </c>
      <c r="H5" s="27">
        <v>55.00000000000001</v>
      </c>
      <c r="I5" s="27">
        <v>87.5</v>
      </c>
      <c r="J5" s="27">
        <v>75.0</v>
      </c>
      <c r="K5" s="27">
        <v>62.5</v>
      </c>
      <c r="L5" s="27">
        <v>55.00000000000001</v>
      </c>
      <c r="M5" s="27">
        <v>50.0</v>
      </c>
      <c r="N5" s="27">
        <v>75.0</v>
      </c>
      <c r="O5" s="27">
        <v>100.0</v>
      </c>
      <c r="P5" s="27">
        <v>125.0</v>
      </c>
      <c r="Q5" s="28"/>
      <c r="R5" s="27">
        <f t="shared" ref="R5:U5" si="17">SUMIFS($E5:$P5,$E$2:$P$2,R$3)</f>
        <v>187.5</v>
      </c>
      <c r="S5" s="27">
        <f t="shared" si="17"/>
        <v>217.5</v>
      </c>
      <c r="T5" s="27">
        <f t="shared" si="17"/>
        <v>167.5</v>
      </c>
      <c r="U5" s="27">
        <f t="shared" si="17"/>
        <v>300</v>
      </c>
      <c r="V5" s="28"/>
      <c r="W5" s="27">
        <f t="shared" si="18"/>
        <v>872.5</v>
      </c>
      <c r="Y5" s="27">
        <f t="shared" ref="Y5:AJ5" si="19">0.9*E5</f>
        <v>45</v>
      </c>
      <c r="Z5" s="27">
        <f t="shared" si="19"/>
        <v>67.5</v>
      </c>
      <c r="AA5" s="27">
        <f t="shared" si="19"/>
        <v>56.25</v>
      </c>
      <c r="AB5" s="27">
        <f t="shared" si="19"/>
        <v>49.5</v>
      </c>
      <c r="AC5" s="27">
        <f t="shared" si="19"/>
        <v>78.75</v>
      </c>
      <c r="AD5" s="27">
        <f t="shared" si="19"/>
        <v>67.5</v>
      </c>
      <c r="AE5" s="27">
        <f t="shared" si="19"/>
        <v>56.25</v>
      </c>
      <c r="AF5" s="27">
        <f t="shared" si="19"/>
        <v>49.5</v>
      </c>
      <c r="AG5" s="27">
        <f t="shared" si="19"/>
        <v>45</v>
      </c>
      <c r="AH5" s="27">
        <f t="shared" si="19"/>
        <v>67.5</v>
      </c>
      <c r="AI5" s="27">
        <f t="shared" si="19"/>
        <v>90</v>
      </c>
      <c r="AJ5" s="27">
        <f t="shared" si="19"/>
        <v>112.5</v>
      </c>
      <c r="AK5" s="28"/>
      <c r="AL5" s="27">
        <f t="shared" ref="AL5:AO5" si="20">0.9*R5</f>
        <v>168.75</v>
      </c>
      <c r="AM5" s="27">
        <f t="shared" si="20"/>
        <v>195.75</v>
      </c>
      <c r="AN5" s="27">
        <f t="shared" si="20"/>
        <v>150.75</v>
      </c>
      <c r="AO5" s="27">
        <f t="shared" si="20"/>
        <v>270</v>
      </c>
      <c r="AP5" s="28"/>
      <c r="AQ5" s="27">
        <f t="shared" si="21"/>
        <v>785.25</v>
      </c>
      <c r="AS5" s="29">
        <f t="shared" ref="AS5:BD5" si="22">IFERROR((E5/Y5)-1,0)</f>
        <v>0.1111111111</v>
      </c>
      <c r="AT5" s="29">
        <f t="shared" si="22"/>
        <v>0.1111111111</v>
      </c>
      <c r="AU5" s="29">
        <f t="shared" si="22"/>
        <v>0.1111111111</v>
      </c>
      <c r="AV5" s="29">
        <f t="shared" si="22"/>
        <v>0.1111111111</v>
      </c>
      <c r="AW5" s="29">
        <f t="shared" si="22"/>
        <v>0.1111111111</v>
      </c>
      <c r="AX5" s="29">
        <f t="shared" si="22"/>
        <v>0.1111111111</v>
      </c>
      <c r="AY5" s="29">
        <f t="shared" si="22"/>
        <v>0.1111111111</v>
      </c>
      <c r="AZ5" s="29">
        <f t="shared" si="22"/>
        <v>0.1111111111</v>
      </c>
      <c r="BA5" s="29">
        <f t="shared" si="22"/>
        <v>0.1111111111</v>
      </c>
      <c r="BB5" s="29">
        <f t="shared" si="22"/>
        <v>0.1111111111</v>
      </c>
      <c r="BC5" s="29">
        <f t="shared" si="22"/>
        <v>0.1111111111</v>
      </c>
      <c r="BD5" s="29">
        <f t="shared" si="22"/>
        <v>0.1111111111</v>
      </c>
      <c r="BE5" s="30"/>
      <c r="BF5" s="29">
        <f t="shared" ref="BF5:BI5" si="23">IFERROR((R5/AL5)-1,0)</f>
        <v>0.1111111111</v>
      </c>
      <c r="BG5" s="29">
        <f t="shared" si="23"/>
        <v>0.1111111111</v>
      </c>
      <c r="BH5" s="29">
        <f t="shared" si="23"/>
        <v>0.1111111111</v>
      </c>
      <c r="BI5" s="29">
        <f t="shared" si="23"/>
        <v>0.1111111111</v>
      </c>
      <c r="BJ5" s="30"/>
      <c r="BK5" s="29">
        <f t="shared" si="24"/>
        <v>0.1111111111</v>
      </c>
      <c r="BM5" s="3" t="s">
        <v>11</v>
      </c>
    </row>
    <row r="6">
      <c r="A6" s="18" t="s">
        <v>17</v>
      </c>
      <c r="B6" s="25"/>
      <c r="C6" s="25" t="s">
        <v>20</v>
      </c>
      <c r="D6" s="26"/>
      <c r="E6" s="27">
        <v>-75.0</v>
      </c>
      <c r="F6" s="27">
        <v>-112.5</v>
      </c>
      <c r="G6" s="27">
        <v>-93.75</v>
      </c>
      <c r="H6" s="27">
        <v>-82.5</v>
      </c>
      <c r="I6" s="27">
        <v>-131.25</v>
      </c>
      <c r="J6" s="27">
        <v>-112.5</v>
      </c>
      <c r="K6" s="27">
        <v>-93.75</v>
      </c>
      <c r="L6" s="27">
        <v>-82.5</v>
      </c>
      <c r="M6" s="27">
        <v>-75.0</v>
      </c>
      <c r="N6" s="27">
        <v>-112.5</v>
      </c>
      <c r="O6" s="27">
        <v>-150.0</v>
      </c>
      <c r="P6" s="27">
        <v>-187.5</v>
      </c>
      <c r="Q6" s="28"/>
      <c r="R6" s="27">
        <f t="shared" ref="R6:U6" si="25">SUMIFS($E6:$P6,$E$2:$P$2,R$3)</f>
        <v>-281.25</v>
      </c>
      <c r="S6" s="27">
        <f t="shared" si="25"/>
        <v>-326.25</v>
      </c>
      <c r="T6" s="27">
        <f t="shared" si="25"/>
        <v>-251.25</v>
      </c>
      <c r="U6" s="27">
        <f t="shared" si="25"/>
        <v>-450</v>
      </c>
      <c r="V6" s="28"/>
      <c r="W6" s="27">
        <f t="shared" si="18"/>
        <v>-1308.75</v>
      </c>
      <c r="Y6" s="27">
        <f t="shared" ref="Y6:AJ6" si="26">0.9*E6</f>
        <v>-67.5</v>
      </c>
      <c r="Z6" s="27">
        <f t="shared" si="26"/>
        <v>-101.25</v>
      </c>
      <c r="AA6" s="27">
        <f t="shared" si="26"/>
        <v>-84.375</v>
      </c>
      <c r="AB6" s="27">
        <f t="shared" si="26"/>
        <v>-74.25</v>
      </c>
      <c r="AC6" s="27">
        <f t="shared" si="26"/>
        <v>-118.125</v>
      </c>
      <c r="AD6" s="27">
        <f t="shared" si="26"/>
        <v>-101.25</v>
      </c>
      <c r="AE6" s="27">
        <f t="shared" si="26"/>
        <v>-84.375</v>
      </c>
      <c r="AF6" s="27">
        <f t="shared" si="26"/>
        <v>-74.25</v>
      </c>
      <c r="AG6" s="27">
        <f t="shared" si="26"/>
        <v>-67.5</v>
      </c>
      <c r="AH6" s="27">
        <f t="shared" si="26"/>
        <v>-101.25</v>
      </c>
      <c r="AI6" s="27">
        <f t="shared" si="26"/>
        <v>-135</v>
      </c>
      <c r="AJ6" s="27">
        <f t="shared" si="26"/>
        <v>-168.75</v>
      </c>
      <c r="AK6" s="28"/>
      <c r="AL6" s="27">
        <f t="shared" ref="AL6:AO6" si="27">0.9*R6</f>
        <v>-253.125</v>
      </c>
      <c r="AM6" s="27">
        <f t="shared" si="27"/>
        <v>-293.625</v>
      </c>
      <c r="AN6" s="27">
        <f t="shared" si="27"/>
        <v>-226.125</v>
      </c>
      <c r="AO6" s="27">
        <f t="shared" si="27"/>
        <v>-405</v>
      </c>
      <c r="AP6" s="28"/>
      <c r="AQ6" s="27">
        <f t="shared" si="21"/>
        <v>-1177.875</v>
      </c>
      <c r="AS6" s="29">
        <f t="shared" ref="AS6:BD6" si="28">IFERROR((E6/Y6)-1,0)</f>
        <v>0.1111111111</v>
      </c>
      <c r="AT6" s="29">
        <f t="shared" si="28"/>
        <v>0.1111111111</v>
      </c>
      <c r="AU6" s="29">
        <f t="shared" si="28"/>
        <v>0.1111111111</v>
      </c>
      <c r="AV6" s="29">
        <f t="shared" si="28"/>
        <v>0.1111111111</v>
      </c>
      <c r="AW6" s="29">
        <f t="shared" si="28"/>
        <v>0.1111111111</v>
      </c>
      <c r="AX6" s="29">
        <f t="shared" si="28"/>
        <v>0.1111111111</v>
      </c>
      <c r="AY6" s="29">
        <f t="shared" si="28"/>
        <v>0.1111111111</v>
      </c>
      <c r="AZ6" s="29">
        <f t="shared" si="28"/>
        <v>0.1111111111</v>
      </c>
      <c r="BA6" s="29">
        <f t="shared" si="28"/>
        <v>0.1111111111</v>
      </c>
      <c r="BB6" s="29">
        <f t="shared" si="28"/>
        <v>0.1111111111</v>
      </c>
      <c r="BC6" s="29">
        <f t="shared" si="28"/>
        <v>0.1111111111</v>
      </c>
      <c r="BD6" s="29">
        <f t="shared" si="28"/>
        <v>0.1111111111</v>
      </c>
      <c r="BE6" s="30"/>
      <c r="BF6" s="29">
        <f t="shared" ref="BF6:BI6" si="29">IFERROR((R6/AL6)-1,0)</f>
        <v>0.1111111111</v>
      </c>
      <c r="BG6" s="29">
        <f t="shared" si="29"/>
        <v>0.1111111111</v>
      </c>
      <c r="BH6" s="29">
        <f t="shared" si="29"/>
        <v>0.1111111111</v>
      </c>
      <c r="BI6" s="29">
        <f t="shared" si="29"/>
        <v>0.1111111111</v>
      </c>
      <c r="BJ6" s="30"/>
      <c r="BK6" s="29">
        <f t="shared" si="24"/>
        <v>0.1111111111</v>
      </c>
      <c r="BM6" s="3" t="s">
        <v>11</v>
      </c>
    </row>
    <row r="7" collapsed="1">
      <c r="A7" s="18" t="s">
        <v>17</v>
      </c>
      <c r="B7" s="25"/>
      <c r="C7" s="25" t="s">
        <v>21</v>
      </c>
      <c r="D7" s="26"/>
      <c r="E7" s="27">
        <f t="shared" ref="E7:P7" si="30">SUM(E8:E9)</f>
        <v>-45</v>
      </c>
      <c r="F7" s="27">
        <f t="shared" si="30"/>
        <v>-67.5</v>
      </c>
      <c r="G7" s="27">
        <f t="shared" si="30"/>
        <v>-56.25</v>
      </c>
      <c r="H7" s="27">
        <f t="shared" si="30"/>
        <v>-49.5</v>
      </c>
      <c r="I7" s="27">
        <f t="shared" si="30"/>
        <v>-78.75</v>
      </c>
      <c r="J7" s="27">
        <f t="shared" si="30"/>
        <v>-67.5</v>
      </c>
      <c r="K7" s="27">
        <f t="shared" si="30"/>
        <v>-56.25</v>
      </c>
      <c r="L7" s="27">
        <f t="shared" si="30"/>
        <v>-49.5</v>
      </c>
      <c r="M7" s="27">
        <f t="shared" si="30"/>
        <v>-45</v>
      </c>
      <c r="N7" s="27">
        <f t="shared" si="30"/>
        <v>-67.5</v>
      </c>
      <c r="O7" s="27">
        <f t="shared" si="30"/>
        <v>-90</v>
      </c>
      <c r="P7" s="27">
        <f t="shared" si="30"/>
        <v>-112.5</v>
      </c>
      <c r="Q7" s="28"/>
      <c r="R7" s="27">
        <f t="shared" ref="R7:U7" si="31">SUMIFS($E7:$P7,$E$2:$P$2,R$3)</f>
        <v>-168.75</v>
      </c>
      <c r="S7" s="27">
        <f t="shared" si="31"/>
        <v>-195.75</v>
      </c>
      <c r="T7" s="27">
        <f t="shared" si="31"/>
        <v>-150.75</v>
      </c>
      <c r="U7" s="27">
        <f t="shared" si="31"/>
        <v>-270</v>
      </c>
      <c r="V7" s="28"/>
      <c r="W7" s="27">
        <f t="shared" si="18"/>
        <v>-785.25</v>
      </c>
      <c r="Y7" s="27">
        <f t="shared" ref="Y7:AJ7" si="32">0.9*E7</f>
        <v>-40.5</v>
      </c>
      <c r="Z7" s="27">
        <f t="shared" si="32"/>
        <v>-60.75</v>
      </c>
      <c r="AA7" s="27">
        <f t="shared" si="32"/>
        <v>-50.625</v>
      </c>
      <c r="AB7" s="27">
        <f t="shared" si="32"/>
        <v>-44.55</v>
      </c>
      <c r="AC7" s="27">
        <f t="shared" si="32"/>
        <v>-70.875</v>
      </c>
      <c r="AD7" s="27">
        <f t="shared" si="32"/>
        <v>-60.75</v>
      </c>
      <c r="AE7" s="27">
        <f t="shared" si="32"/>
        <v>-50.625</v>
      </c>
      <c r="AF7" s="27">
        <f t="shared" si="32"/>
        <v>-44.55</v>
      </c>
      <c r="AG7" s="27">
        <f t="shared" si="32"/>
        <v>-40.5</v>
      </c>
      <c r="AH7" s="27">
        <f t="shared" si="32"/>
        <v>-60.75</v>
      </c>
      <c r="AI7" s="27">
        <f t="shared" si="32"/>
        <v>-81</v>
      </c>
      <c r="AJ7" s="27">
        <f t="shared" si="32"/>
        <v>-101.25</v>
      </c>
      <c r="AK7" s="28"/>
      <c r="AL7" s="27">
        <f t="shared" ref="AL7:AO7" si="33">0.9*R7</f>
        <v>-151.875</v>
      </c>
      <c r="AM7" s="27">
        <f t="shared" si="33"/>
        <v>-176.175</v>
      </c>
      <c r="AN7" s="27">
        <f t="shared" si="33"/>
        <v>-135.675</v>
      </c>
      <c r="AO7" s="27">
        <f t="shared" si="33"/>
        <v>-243</v>
      </c>
      <c r="AP7" s="28"/>
      <c r="AQ7" s="27">
        <f t="shared" si="21"/>
        <v>-706.725</v>
      </c>
      <c r="AS7" s="29">
        <f t="shared" ref="AS7:BD7" si="34">IFERROR((E7/Y7)-1,0)</f>
        <v>0.1111111111</v>
      </c>
      <c r="AT7" s="29">
        <f t="shared" si="34"/>
        <v>0.1111111111</v>
      </c>
      <c r="AU7" s="29">
        <f t="shared" si="34"/>
        <v>0.1111111111</v>
      </c>
      <c r="AV7" s="29">
        <f t="shared" si="34"/>
        <v>0.1111111111</v>
      </c>
      <c r="AW7" s="29">
        <f t="shared" si="34"/>
        <v>0.1111111111</v>
      </c>
      <c r="AX7" s="29">
        <f t="shared" si="34"/>
        <v>0.1111111111</v>
      </c>
      <c r="AY7" s="29">
        <f t="shared" si="34"/>
        <v>0.1111111111</v>
      </c>
      <c r="AZ7" s="29">
        <f t="shared" si="34"/>
        <v>0.1111111111</v>
      </c>
      <c r="BA7" s="29">
        <f t="shared" si="34"/>
        <v>0.1111111111</v>
      </c>
      <c r="BB7" s="29">
        <f t="shared" si="34"/>
        <v>0.1111111111</v>
      </c>
      <c r="BC7" s="29">
        <f t="shared" si="34"/>
        <v>0.1111111111</v>
      </c>
      <c r="BD7" s="29">
        <f t="shared" si="34"/>
        <v>0.1111111111</v>
      </c>
      <c r="BE7" s="30"/>
      <c r="BF7" s="29">
        <f t="shared" ref="BF7:BI7" si="35">IFERROR((R7/AL7)-1,0)</f>
        <v>0.1111111111</v>
      </c>
      <c r="BG7" s="29">
        <f t="shared" si="35"/>
        <v>0.1111111111</v>
      </c>
      <c r="BH7" s="29">
        <f t="shared" si="35"/>
        <v>0.1111111111</v>
      </c>
      <c r="BI7" s="29">
        <f t="shared" si="35"/>
        <v>0.1111111111</v>
      </c>
      <c r="BJ7" s="30"/>
      <c r="BK7" s="29">
        <f t="shared" si="24"/>
        <v>0.1111111111</v>
      </c>
      <c r="BM7" s="3" t="s">
        <v>11</v>
      </c>
    </row>
    <row r="8" hidden="1" outlineLevel="1">
      <c r="A8" s="18" t="s">
        <v>17</v>
      </c>
      <c r="B8" s="31"/>
      <c r="C8" s="31" t="s">
        <v>22</v>
      </c>
      <c r="D8" s="32"/>
      <c r="E8" s="33">
        <v>-33.75</v>
      </c>
      <c r="F8" s="33">
        <v>-50.625</v>
      </c>
      <c r="G8" s="33">
        <v>-42.1875</v>
      </c>
      <c r="H8" s="33">
        <v>-37.125</v>
      </c>
      <c r="I8" s="33">
        <v>-59.0625</v>
      </c>
      <c r="J8" s="33">
        <v>-50.625</v>
      </c>
      <c r="K8" s="33">
        <v>-42.1875</v>
      </c>
      <c r="L8" s="33">
        <v>-37.125</v>
      </c>
      <c r="M8" s="33">
        <v>-33.75</v>
      </c>
      <c r="N8" s="33">
        <v>-50.625</v>
      </c>
      <c r="O8" s="33">
        <v>-67.5</v>
      </c>
      <c r="P8" s="33">
        <v>-84.375</v>
      </c>
      <c r="Q8" s="28"/>
      <c r="R8" s="33">
        <f t="shared" ref="R8:U8" si="36">SUMIFS($E8:$P8,$E$2:$P$2,R$3)</f>
        <v>-126.5625</v>
      </c>
      <c r="S8" s="33">
        <f t="shared" si="36"/>
        <v>-146.8125</v>
      </c>
      <c r="T8" s="33">
        <f t="shared" si="36"/>
        <v>-113.0625</v>
      </c>
      <c r="U8" s="33">
        <f t="shared" si="36"/>
        <v>-202.5</v>
      </c>
      <c r="V8" s="28"/>
      <c r="W8" s="33">
        <f t="shared" si="18"/>
        <v>-588.9375</v>
      </c>
      <c r="Y8" s="33">
        <f t="shared" ref="Y8:AJ8" si="37">0.9*E8</f>
        <v>-30.375</v>
      </c>
      <c r="Z8" s="33">
        <f t="shared" si="37"/>
        <v>-45.5625</v>
      </c>
      <c r="AA8" s="33">
        <f t="shared" si="37"/>
        <v>-37.96875</v>
      </c>
      <c r="AB8" s="33">
        <f t="shared" si="37"/>
        <v>-33.4125</v>
      </c>
      <c r="AC8" s="33">
        <f t="shared" si="37"/>
        <v>-53.15625</v>
      </c>
      <c r="AD8" s="33">
        <f t="shared" si="37"/>
        <v>-45.5625</v>
      </c>
      <c r="AE8" s="33">
        <f t="shared" si="37"/>
        <v>-37.96875</v>
      </c>
      <c r="AF8" s="33">
        <f t="shared" si="37"/>
        <v>-33.4125</v>
      </c>
      <c r="AG8" s="33">
        <f t="shared" si="37"/>
        <v>-30.375</v>
      </c>
      <c r="AH8" s="33">
        <f t="shared" si="37"/>
        <v>-45.5625</v>
      </c>
      <c r="AI8" s="33">
        <f t="shared" si="37"/>
        <v>-60.75</v>
      </c>
      <c r="AJ8" s="33">
        <f t="shared" si="37"/>
        <v>-75.9375</v>
      </c>
      <c r="AK8" s="28"/>
      <c r="AL8" s="33">
        <f t="shared" ref="AL8:AO8" si="38">0.9*R8</f>
        <v>-113.90625</v>
      </c>
      <c r="AM8" s="33">
        <f t="shared" si="38"/>
        <v>-132.13125</v>
      </c>
      <c r="AN8" s="33">
        <f t="shared" si="38"/>
        <v>-101.75625</v>
      </c>
      <c r="AO8" s="33">
        <f t="shared" si="38"/>
        <v>-182.25</v>
      </c>
      <c r="AP8" s="28"/>
      <c r="AQ8" s="33">
        <f t="shared" si="21"/>
        <v>-530.04375</v>
      </c>
      <c r="AS8" s="34">
        <f t="shared" ref="AS8:BD8" si="39">IFERROR((E8/Y8)-1,0)</f>
        <v>0.1111111111</v>
      </c>
      <c r="AT8" s="34">
        <f t="shared" si="39"/>
        <v>0.1111111111</v>
      </c>
      <c r="AU8" s="34">
        <f t="shared" si="39"/>
        <v>0.1111111111</v>
      </c>
      <c r="AV8" s="34">
        <f t="shared" si="39"/>
        <v>0.1111111111</v>
      </c>
      <c r="AW8" s="34">
        <f t="shared" si="39"/>
        <v>0.1111111111</v>
      </c>
      <c r="AX8" s="34">
        <f t="shared" si="39"/>
        <v>0.1111111111</v>
      </c>
      <c r="AY8" s="34">
        <f t="shared" si="39"/>
        <v>0.1111111111</v>
      </c>
      <c r="AZ8" s="34">
        <f t="shared" si="39"/>
        <v>0.1111111111</v>
      </c>
      <c r="BA8" s="34">
        <f t="shared" si="39"/>
        <v>0.1111111111</v>
      </c>
      <c r="BB8" s="34">
        <f t="shared" si="39"/>
        <v>0.1111111111</v>
      </c>
      <c r="BC8" s="34">
        <f t="shared" si="39"/>
        <v>0.1111111111</v>
      </c>
      <c r="BD8" s="34">
        <f t="shared" si="39"/>
        <v>0.1111111111</v>
      </c>
      <c r="BE8" s="30"/>
      <c r="BF8" s="34">
        <f t="shared" ref="BF8:BI8" si="40">IFERROR((R8/AL8)-1,0)</f>
        <v>0.1111111111</v>
      </c>
      <c r="BG8" s="34">
        <f t="shared" si="40"/>
        <v>0.1111111111</v>
      </c>
      <c r="BH8" s="34">
        <f t="shared" si="40"/>
        <v>0.1111111111</v>
      </c>
      <c r="BI8" s="34">
        <f t="shared" si="40"/>
        <v>0.1111111111</v>
      </c>
      <c r="BJ8" s="30"/>
      <c r="BK8" s="34">
        <f t="shared" si="24"/>
        <v>0.1111111111</v>
      </c>
      <c r="BM8" s="3" t="s">
        <v>11</v>
      </c>
    </row>
    <row r="9" hidden="1" outlineLevel="1">
      <c r="A9" s="18" t="s">
        <v>17</v>
      </c>
      <c r="B9" s="31"/>
      <c r="C9" s="31" t="s">
        <v>23</v>
      </c>
      <c r="D9" s="32"/>
      <c r="E9" s="35">
        <v>-11.25</v>
      </c>
      <c r="F9" s="35">
        <v>-16.875</v>
      </c>
      <c r="G9" s="35">
        <v>-14.0625</v>
      </c>
      <c r="H9" s="35">
        <v>-12.375</v>
      </c>
      <c r="I9" s="35">
        <v>-19.6875</v>
      </c>
      <c r="J9" s="35">
        <v>-16.875</v>
      </c>
      <c r="K9" s="35">
        <v>-14.0625</v>
      </c>
      <c r="L9" s="35">
        <v>-12.375</v>
      </c>
      <c r="M9" s="35">
        <v>-11.25</v>
      </c>
      <c r="N9" s="35">
        <v>-16.875</v>
      </c>
      <c r="O9" s="35">
        <v>-22.5</v>
      </c>
      <c r="P9" s="35">
        <v>-28.125</v>
      </c>
      <c r="Q9" s="28"/>
      <c r="R9" s="35">
        <f t="shared" ref="R9:U9" si="41">SUMIFS($E9:$P9,$E$2:$P$2,R$3)</f>
        <v>-42.1875</v>
      </c>
      <c r="S9" s="35">
        <f t="shared" si="41"/>
        <v>-48.9375</v>
      </c>
      <c r="T9" s="35">
        <f t="shared" si="41"/>
        <v>-37.6875</v>
      </c>
      <c r="U9" s="35">
        <f t="shared" si="41"/>
        <v>-67.5</v>
      </c>
      <c r="V9" s="28"/>
      <c r="W9" s="35">
        <f t="shared" si="18"/>
        <v>-196.3125</v>
      </c>
      <c r="Y9" s="35">
        <f t="shared" ref="Y9:AJ9" si="42">0.9*E9</f>
        <v>-10.125</v>
      </c>
      <c r="Z9" s="35">
        <f t="shared" si="42"/>
        <v>-15.1875</v>
      </c>
      <c r="AA9" s="35">
        <f t="shared" si="42"/>
        <v>-12.65625</v>
      </c>
      <c r="AB9" s="35">
        <f t="shared" si="42"/>
        <v>-11.1375</v>
      </c>
      <c r="AC9" s="35">
        <f t="shared" si="42"/>
        <v>-17.71875</v>
      </c>
      <c r="AD9" s="35">
        <f t="shared" si="42"/>
        <v>-15.1875</v>
      </c>
      <c r="AE9" s="35">
        <f t="shared" si="42"/>
        <v>-12.65625</v>
      </c>
      <c r="AF9" s="35">
        <f t="shared" si="42"/>
        <v>-11.1375</v>
      </c>
      <c r="AG9" s="35">
        <f t="shared" si="42"/>
        <v>-10.125</v>
      </c>
      <c r="AH9" s="35">
        <f t="shared" si="42"/>
        <v>-15.1875</v>
      </c>
      <c r="AI9" s="35">
        <f t="shared" si="42"/>
        <v>-20.25</v>
      </c>
      <c r="AJ9" s="35">
        <f t="shared" si="42"/>
        <v>-25.3125</v>
      </c>
      <c r="AK9" s="28"/>
      <c r="AL9" s="35">
        <f t="shared" ref="AL9:AO9" si="43">0.9*R9</f>
        <v>-37.96875</v>
      </c>
      <c r="AM9" s="35">
        <f t="shared" si="43"/>
        <v>-44.04375</v>
      </c>
      <c r="AN9" s="35">
        <f t="shared" si="43"/>
        <v>-33.91875</v>
      </c>
      <c r="AO9" s="35">
        <f t="shared" si="43"/>
        <v>-60.75</v>
      </c>
      <c r="AP9" s="28"/>
      <c r="AQ9" s="35">
        <f t="shared" si="21"/>
        <v>-176.68125</v>
      </c>
      <c r="AS9" s="36">
        <f t="shared" ref="AS9:BD9" si="44">IFERROR((E9/Y9)-1,0)</f>
        <v>0.1111111111</v>
      </c>
      <c r="AT9" s="36">
        <f t="shared" si="44"/>
        <v>0.1111111111</v>
      </c>
      <c r="AU9" s="36">
        <f t="shared" si="44"/>
        <v>0.1111111111</v>
      </c>
      <c r="AV9" s="36">
        <f t="shared" si="44"/>
        <v>0.1111111111</v>
      </c>
      <c r="AW9" s="36">
        <f t="shared" si="44"/>
        <v>0.1111111111</v>
      </c>
      <c r="AX9" s="36">
        <f t="shared" si="44"/>
        <v>0.1111111111</v>
      </c>
      <c r="AY9" s="36">
        <f t="shared" si="44"/>
        <v>0.1111111111</v>
      </c>
      <c r="AZ9" s="36">
        <f t="shared" si="44"/>
        <v>0.1111111111</v>
      </c>
      <c r="BA9" s="36">
        <f t="shared" si="44"/>
        <v>0.1111111111</v>
      </c>
      <c r="BB9" s="36">
        <f t="shared" si="44"/>
        <v>0.1111111111</v>
      </c>
      <c r="BC9" s="36">
        <f t="shared" si="44"/>
        <v>0.1111111111</v>
      </c>
      <c r="BD9" s="36">
        <f t="shared" si="44"/>
        <v>0.1111111111</v>
      </c>
      <c r="BE9" s="30"/>
      <c r="BF9" s="36">
        <f t="shared" ref="BF9:BI9" si="45">IFERROR((R9/AL9)-1,0)</f>
        <v>0.1111111111</v>
      </c>
      <c r="BG9" s="36">
        <f t="shared" si="45"/>
        <v>0.1111111111</v>
      </c>
      <c r="BH9" s="36">
        <f t="shared" si="45"/>
        <v>0.1111111111</v>
      </c>
      <c r="BI9" s="36">
        <f t="shared" si="45"/>
        <v>0.1111111111</v>
      </c>
      <c r="BJ9" s="30"/>
      <c r="BK9" s="36">
        <f t="shared" si="24"/>
        <v>0.1111111111</v>
      </c>
      <c r="BM9" s="3" t="s">
        <v>11</v>
      </c>
    </row>
    <row r="10">
      <c r="A10" s="18" t="s">
        <v>17</v>
      </c>
      <c r="B10" s="19"/>
      <c r="C10" s="19" t="s">
        <v>24</v>
      </c>
      <c r="D10" s="20"/>
      <c r="E10" s="37">
        <f t="shared" ref="E10:P10" si="46">SUM(E4:E7)</f>
        <v>430</v>
      </c>
      <c r="F10" s="37">
        <f t="shared" si="46"/>
        <v>645</v>
      </c>
      <c r="G10" s="37">
        <f t="shared" si="46"/>
        <v>537.5</v>
      </c>
      <c r="H10" s="37">
        <f t="shared" si="46"/>
        <v>473</v>
      </c>
      <c r="I10" s="37">
        <f t="shared" si="46"/>
        <v>752.5</v>
      </c>
      <c r="J10" s="37">
        <f t="shared" si="46"/>
        <v>645</v>
      </c>
      <c r="K10" s="37">
        <f t="shared" si="46"/>
        <v>537.5</v>
      </c>
      <c r="L10" s="37">
        <f t="shared" si="46"/>
        <v>473</v>
      </c>
      <c r="M10" s="37">
        <f t="shared" si="46"/>
        <v>430</v>
      </c>
      <c r="N10" s="37">
        <f t="shared" si="46"/>
        <v>645</v>
      </c>
      <c r="O10" s="37">
        <f t="shared" si="46"/>
        <v>860</v>
      </c>
      <c r="P10" s="37">
        <f t="shared" si="46"/>
        <v>1075</v>
      </c>
      <c r="Q10" s="22"/>
      <c r="R10" s="37">
        <f t="shared" ref="R10:U10" si="47">SUMIFS($E10:$P10,$E$2:$P$2,R$3)</f>
        <v>1612.5</v>
      </c>
      <c r="S10" s="37">
        <f t="shared" si="47"/>
        <v>1870.5</v>
      </c>
      <c r="T10" s="37">
        <f t="shared" si="47"/>
        <v>1440.5</v>
      </c>
      <c r="U10" s="37">
        <f t="shared" si="47"/>
        <v>2580</v>
      </c>
      <c r="V10" s="22"/>
      <c r="W10" s="37">
        <f t="shared" si="18"/>
        <v>7503.5</v>
      </c>
      <c r="X10" s="9"/>
      <c r="Y10" s="37">
        <f t="shared" ref="Y10:AJ10" si="48">0.9*E10</f>
        <v>387</v>
      </c>
      <c r="Z10" s="37">
        <f t="shared" si="48"/>
        <v>580.5</v>
      </c>
      <c r="AA10" s="37">
        <f t="shared" si="48"/>
        <v>483.75</v>
      </c>
      <c r="AB10" s="37">
        <f t="shared" si="48"/>
        <v>425.7</v>
      </c>
      <c r="AC10" s="37">
        <f t="shared" si="48"/>
        <v>677.25</v>
      </c>
      <c r="AD10" s="37">
        <f t="shared" si="48"/>
        <v>580.5</v>
      </c>
      <c r="AE10" s="37">
        <f t="shared" si="48"/>
        <v>483.75</v>
      </c>
      <c r="AF10" s="37">
        <f t="shared" si="48"/>
        <v>425.7</v>
      </c>
      <c r="AG10" s="37">
        <f t="shared" si="48"/>
        <v>387</v>
      </c>
      <c r="AH10" s="37">
        <f t="shared" si="48"/>
        <v>580.5</v>
      </c>
      <c r="AI10" s="37">
        <f t="shared" si="48"/>
        <v>774</v>
      </c>
      <c r="AJ10" s="37">
        <f t="shared" si="48"/>
        <v>967.5</v>
      </c>
      <c r="AK10" s="22"/>
      <c r="AL10" s="37">
        <f t="shared" ref="AL10:AO10" si="49">0.9*R10</f>
        <v>1451.25</v>
      </c>
      <c r="AM10" s="37">
        <f t="shared" si="49"/>
        <v>1683.45</v>
      </c>
      <c r="AN10" s="37">
        <f t="shared" si="49"/>
        <v>1296.45</v>
      </c>
      <c r="AO10" s="37">
        <f t="shared" si="49"/>
        <v>2322</v>
      </c>
      <c r="AP10" s="22"/>
      <c r="AQ10" s="37">
        <f t="shared" si="21"/>
        <v>6753.15</v>
      </c>
      <c r="AR10" s="9"/>
      <c r="AS10" s="38">
        <f t="shared" ref="AS10:BD10" si="50">IFERROR((E10/Y10)-1,0)</f>
        <v>0.1111111111</v>
      </c>
      <c r="AT10" s="38">
        <f t="shared" si="50"/>
        <v>0.1111111111</v>
      </c>
      <c r="AU10" s="38">
        <f t="shared" si="50"/>
        <v>0.1111111111</v>
      </c>
      <c r="AV10" s="38">
        <f t="shared" si="50"/>
        <v>0.1111111111</v>
      </c>
      <c r="AW10" s="38">
        <f t="shared" si="50"/>
        <v>0.1111111111</v>
      </c>
      <c r="AX10" s="38">
        <f t="shared" si="50"/>
        <v>0.1111111111</v>
      </c>
      <c r="AY10" s="38">
        <f t="shared" si="50"/>
        <v>0.1111111111</v>
      </c>
      <c r="AZ10" s="38">
        <f t="shared" si="50"/>
        <v>0.1111111111</v>
      </c>
      <c r="BA10" s="38">
        <f t="shared" si="50"/>
        <v>0.1111111111</v>
      </c>
      <c r="BB10" s="38">
        <f t="shared" si="50"/>
        <v>0.1111111111</v>
      </c>
      <c r="BC10" s="38">
        <f t="shared" si="50"/>
        <v>0.1111111111</v>
      </c>
      <c r="BD10" s="38">
        <f t="shared" si="50"/>
        <v>0.1111111111</v>
      </c>
      <c r="BE10" s="24"/>
      <c r="BF10" s="38">
        <f t="shared" ref="BF10:BI10" si="51">IFERROR((R10/AL10)-1,0)</f>
        <v>0.1111111111</v>
      </c>
      <c r="BG10" s="38">
        <f t="shared" si="51"/>
        <v>0.1111111111</v>
      </c>
      <c r="BH10" s="38">
        <f t="shared" si="51"/>
        <v>0.1111111111</v>
      </c>
      <c r="BI10" s="38">
        <f t="shared" si="51"/>
        <v>0.1111111111</v>
      </c>
      <c r="BJ10" s="24"/>
      <c r="BK10" s="38">
        <f t="shared" si="24"/>
        <v>0.1111111111</v>
      </c>
      <c r="BL10" s="9"/>
      <c r="BM10" s="3" t="s">
        <v>11</v>
      </c>
    </row>
    <row r="11">
      <c r="A11" s="31"/>
      <c r="B11" s="31"/>
      <c r="C11" s="31" t="s">
        <v>25</v>
      </c>
      <c r="D11" s="39"/>
      <c r="E11" s="40">
        <f t="shared" ref="E11:P11" si="52">E10/E$4</f>
        <v>0.86</v>
      </c>
      <c r="F11" s="40">
        <f t="shared" si="52"/>
        <v>0.86</v>
      </c>
      <c r="G11" s="40">
        <f t="shared" si="52"/>
        <v>0.86</v>
      </c>
      <c r="H11" s="40">
        <f t="shared" si="52"/>
        <v>0.86</v>
      </c>
      <c r="I11" s="40">
        <f t="shared" si="52"/>
        <v>0.86</v>
      </c>
      <c r="J11" s="40">
        <f t="shared" si="52"/>
        <v>0.86</v>
      </c>
      <c r="K11" s="40">
        <f t="shared" si="52"/>
        <v>0.86</v>
      </c>
      <c r="L11" s="40">
        <f t="shared" si="52"/>
        <v>0.86</v>
      </c>
      <c r="M11" s="40">
        <f t="shared" si="52"/>
        <v>0.86</v>
      </c>
      <c r="N11" s="40">
        <f t="shared" si="52"/>
        <v>0.86</v>
      </c>
      <c r="O11" s="40">
        <f t="shared" si="52"/>
        <v>0.86</v>
      </c>
      <c r="P11" s="40">
        <f t="shared" si="52"/>
        <v>0.86</v>
      </c>
      <c r="R11" s="40">
        <f t="shared" ref="R11:U11" si="53">R10/R$4</f>
        <v>0.86</v>
      </c>
      <c r="S11" s="40">
        <f t="shared" si="53"/>
        <v>0.86</v>
      </c>
      <c r="T11" s="40">
        <f t="shared" si="53"/>
        <v>0.86</v>
      </c>
      <c r="U11" s="40">
        <f t="shared" si="53"/>
        <v>0.86</v>
      </c>
      <c r="W11" s="40">
        <f>W10/W$4</f>
        <v>0.86</v>
      </c>
      <c r="Y11" s="40">
        <f t="shared" ref="Y11:AJ11" si="54">Y10/Y$4</f>
        <v>0.86</v>
      </c>
      <c r="Z11" s="40">
        <f t="shared" si="54"/>
        <v>0.86</v>
      </c>
      <c r="AA11" s="40">
        <f t="shared" si="54"/>
        <v>0.86</v>
      </c>
      <c r="AB11" s="40">
        <f t="shared" si="54"/>
        <v>0.86</v>
      </c>
      <c r="AC11" s="40">
        <f t="shared" si="54"/>
        <v>0.86</v>
      </c>
      <c r="AD11" s="40">
        <f t="shared" si="54"/>
        <v>0.86</v>
      </c>
      <c r="AE11" s="40">
        <f t="shared" si="54"/>
        <v>0.86</v>
      </c>
      <c r="AF11" s="40">
        <f t="shared" si="54"/>
        <v>0.86</v>
      </c>
      <c r="AG11" s="40">
        <f t="shared" si="54"/>
        <v>0.86</v>
      </c>
      <c r="AH11" s="40">
        <f t="shared" si="54"/>
        <v>0.86</v>
      </c>
      <c r="AI11" s="40">
        <f t="shared" si="54"/>
        <v>0.86</v>
      </c>
      <c r="AJ11" s="40">
        <f t="shared" si="54"/>
        <v>0.86</v>
      </c>
      <c r="AL11" s="40">
        <f t="shared" ref="AL11:AO11" si="55">AL10/AL$4</f>
        <v>0.86</v>
      </c>
      <c r="AM11" s="40">
        <f t="shared" si="55"/>
        <v>0.86</v>
      </c>
      <c r="AN11" s="40">
        <f t="shared" si="55"/>
        <v>0.86</v>
      </c>
      <c r="AO11" s="40">
        <f t="shared" si="55"/>
        <v>0.86</v>
      </c>
      <c r="AQ11" s="40">
        <f>AQ10/AQ$4</f>
        <v>0.86</v>
      </c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30"/>
      <c r="BF11" s="40"/>
      <c r="BG11" s="40"/>
      <c r="BH11" s="40"/>
      <c r="BI11" s="40"/>
      <c r="BJ11" s="30"/>
      <c r="BK11" s="40"/>
      <c r="BM11" s="3" t="s">
        <v>11</v>
      </c>
    </row>
    <row r="12">
      <c r="D12" s="4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R12" s="5"/>
      <c r="S12" s="5"/>
      <c r="T12" s="5"/>
      <c r="U12" s="5"/>
      <c r="W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5"/>
      <c r="AM12" s="5"/>
      <c r="AN12" s="5"/>
      <c r="AO12" s="5"/>
      <c r="AQ12" s="5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30"/>
      <c r="BF12" s="42"/>
      <c r="BG12" s="42"/>
      <c r="BH12" s="42"/>
      <c r="BI12" s="42"/>
      <c r="BJ12" s="30"/>
      <c r="BK12" s="42"/>
      <c r="BM12" s="3" t="s">
        <v>11</v>
      </c>
    </row>
    <row r="13" collapsed="1">
      <c r="A13" s="25"/>
      <c r="B13" s="25"/>
      <c r="C13" s="25" t="s">
        <v>26</v>
      </c>
      <c r="D13" s="43"/>
      <c r="E13" s="44">
        <f t="shared" ref="E13:P13" si="56">sum(E14:E16)</f>
        <v>184.8125</v>
      </c>
      <c r="F13" s="44">
        <f t="shared" si="56"/>
        <v>277.21875</v>
      </c>
      <c r="G13" s="44">
        <f t="shared" si="56"/>
        <v>231.015625</v>
      </c>
      <c r="H13" s="44">
        <f t="shared" si="56"/>
        <v>203.29375</v>
      </c>
      <c r="I13" s="44">
        <f t="shared" si="56"/>
        <v>323.421875</v>
      </c>
      <c r="J13" s="44">
        <f t="shared" si="56"/>
        <v>277.21875</v>
      </c>
      <c r="K13" s="44">
        <f t="shared" si="56"/>
        <v>231.015625</v>
      </c>
      <c r="L13" s="44">
        <f t="shared" si="56"/>
        <v>203.29375</v>
      </c>
      <c r="M13" s="44">
        <f t="shared" si="56"/>
        <v>184.8125</v>
      </c>
      <c r="N13" s="44">
        <f t="shared" si="56"/>
        <v>277.21875</v>
      </c>
      <c r="O13" s="44">
        <f t="shared" si="56"/>
        <v>369.625</v>
      </c>
      <c r="P13" s="44">
        <f t="shared" si="56"/>
        <v>462.03125</v>
      </c>
      <c r="Q13" s="28"/>
      <c r="R13" s="44">
        <f t="shared" ref="R13:U13" si="57">SUMIFS($E13:$P13,$E$2:$P$2,R$3)</f>
        <v>693.046875</v>
      </c>
      <c r="S13" s="44">
        <f t="shared" si="57"/>
        <v>803.934375</v>
      </c>
      <c r="T13" s="44">
        <f t="shared" si="57"/>
        <v>619.121875</v>
      </c>
      <c r="U13" s="44">
        <f t="shared" si="57"/>
        <v>1108.875</v>
      </c>
      <c r="V13" s="28"/>
      <c r="W13" s="44">
        <f t="shared" ref="W13:W35" si="63">sum(R13:U13)</f>
        <v>3224.978125</v>
      </c>
      <c r="Y13" s="44">
        <f t="shared" ref="Y13:AJ13" si="58">0.9*E13</f>
        <v>166.33125</v>
      </c>
      <c r="Z13" s="44">
        <f t="shared" si="58"/>
        <v>249.496875</v>
      </c>
      <c r="AA13" s="44">
        <f t="shared" si="58"/>
        <v>207.9140625</v>
      </c>
      <c r="AB13" s="44">
        <f t="shared" si="58"/>
        <v>182.964375</v>
      </c>
      <c r="AC13" s="44">
        <f t="shared" si="58"/>
        <v>291.0796875</v>
      </c>
      <c r="AD13" s="44">
        <f t="shared" si="58"/>
        <v>249.496875</v>
      </c>
      <c r="AE13" s="44">
        <f t="shared" si="58"/>
        <v>207.9140625</v>
      </c>
      <c r="AF13" s="44">
        <f t="shared" si="58"/>
        <v>182.964375</v>
      </c>
      <c r="AG13" s="44">
        <f t="shared" si="58"/>
        <v>166.33125</v>
      </c>
      <c r="AH13" s="44">
        <f t="shared" si="58"/>
        <v>249.496875</v>
      </c>
      <c r="AI13" s="44">
        <f t="shared" si="58"/>
        <v>332.6625</v>
      </c>
      <c r="AJ13" s="44">
        <f t="shared" si="58"/>
        <v>415.828125</v>
      </c>
      <c r="AK13" s="28"/>
      <c r="AL13" s="44">
        <f t="shared" ref="AL13:AO13" si="59">0.9*R13</f>
        <v>623.7421875</v>
      </c>
      <c r="AM13" s="44">
        <f t="shared" si="59"/>
        <v>723.5409375</v>
      </c>
      <c r="AN13" s="44">
        <f t="shared" si="59"/>
        <v>557.2096875</v>
      </c>
      <c r="AO13" s="44">
        <f t="shared" si="59"/>
        <v>997.9875</v>
      </c>
      <c r="AP13" s="28"/>
      <c r="AQ13" s="44">
        <f t="shared" ref="AQ13:AQ35" si="66">0.9*W13</f>
        <v>2902.480313</v>
      </c>
      <c r="AS13" s="45">
        <f t="shared" ref="AS13:BD13" si="60">IFERROR((E13/Y13)-1,0)</f>
        <v>0.1111111111</v>
      </c>
      <c r="AT13" s="45">
        <f t="shared" si="60"/>
        <v>0.1111111111</v>
      </c>
      <c r="AU13" s="45">
        <f t="shared" si="60"/>
        <v>0.1111111111</v>
      </c>
      <c r="AV13" s="45">
        <f t="shared" si="60"/>
        <v>0.1111111111</v>
      </c>
      <c r="AW13" s="45">
        <f t="shared" si="60"/>
        <v>0.1111111111</v>
      </c>
      <c r="AX13" s="45">
        <f t="shared" si="60"/>
        <v>0.1111111111</v>
      </c>
      <c r="AY13" s="45">
        <f t="shared" si="60"/>
        <v>0.1111111111</v>
      </c>
      <c r="AZ13" s="45">
        <f t="shared" si="60"/>
        <v>0.1111111111</v>
      </c>
      <c r="BA13" s="45">
        <f t="shared" si="60"/>
        <v>0.1111111111</v>
      </c>
      <c r="BB13" s="45">
        <f t="shared" si="60"/>
        <v>0.1111111111</v>
      </c>
      <c r="BC13" s="45">
        <f t="shared" si="60"/>
        <v>0.1111111111</v>
      </c>
      <c r="BD13" s="45">
        <f t="shared" si="60"/>
        <v>0.1111111111</v>
      </c>
      <c r="BE13" s="30"/>
      <c r="BF13" s="45">
        <f t="shared" ref="BF13:BI13" si="61">IFERROR((R13/AL13)-1,0)</f>
        <v>0.1111111111</v>
      </c>
      <c r="BG13" s="45">
        <f t="shared" si="61"/>
        <v>0.1111111111</v>
      </c>
      <c r="BH13" s="45">
        <f t="shared" si="61"/>
        <v>0.1111111111</v>
      </c>
      <c r="BI13" s="45">
        <f t="shared" si="61"/>
        <v>0.1111111111</v>
      </c>
      <c r="BJ13" s="30"/>
      <c r="BK13" s="45">
        <f t="shared" ref="BK13:BK35" si="69">IFERROR((W13/AQ13)-1,0)</f>
        <v>0.1111111111</v>
      </c>
      <c r="BM13" s="3" t="s">
        <v>11</v>
      </c>
    </row>
    <row r="14" hidden="1" outlineLevel="1">
      <c r="A14" s="18" t="s">
        <v>17</v>
      </c>
      <c r="B14" s="31"/>
      <c r="C14" s="31" t="s">
        <v>27</v>
      </c>
      <c r="D14" s="46"/>
      <c r="E14" s="47">
        <v>175.0</v>
      </c>
      <c r="F14" s="47">
        <v>262.5</v>
      </c>
      <c r="G14" s="47">
        <v>218.75</v>
      </c>
      <c r="H14" s="47">
        <v>192.5</v>
      </c>
      <c r="I14" s="47">
        <v>306.25</v>
      </c>
      <c r="J14" s="47">
        <v>262.5</v>
      </c>
      <c r="K14" s="47">
        <v>218.75</v>
      </c>
      <c r="L14" s="47">
        <v>192.5</v>
      </c>
      <c r="M14" s="47">
        <v>175.0</v>
      </c>
      <c r="N14" s="47">
        <v>262.5</v>
      </c>
      <c r="O14" s="47">
        <v>350.0</v>
      </c>
      <c r="P14" s="47">
        <v>437.5</v>
      </c>
      <c r="Q14" s="28"/>
      <c r="R14" s="47">
        <f t="shared" ref="R14:U14" si="62">SUMIFS($E14:$P14,$E$2:$P$2,R$3)</f>
        <v>656.25</v>
      </c>
      <c r="S14" s="47">
        <f t="shared" si="62"/>
        <v>761.25</v>
      </c>
      <c r="T14" s="47">
        <f t="shared" si="62"/>
        <v>586.25</v>
      </c>
      <c r="U14" s="47">
        <f t="shared" si="62"/>
        <v>1050</v>
      </c>
      <c r="V14" s="28"/>
      <c r="W14" s="47">
        <f t="shared" si="63"/>
        <v>3053.75</v>
      </c>
      <c r="Y14" s="47">
        <f t="shared" ref="Y14:AJ14" si="64">0.9*E14</f>
        <v>157.5</v>
      </c>
      <c r="Z14" s="47">
        <f t="shared" si="64"/>
        <v>236.25</v>
      </c>
      <c r="AA14" s="47">
        <f t="shared" si="64"/>
        <v>196.875</v>
      </c>
      <c r="AB14" s="47">
        <f t="shared" si="64"/>
        <v>173.25</v>
      </c>
      <c r="AC14" s="47">
        <f t="shared" si="64"/>
        <v>275.625</v>
      </c>
      <c r="AD14" s="47">
        <f t="shared" si="64"/>
        <v>236.25</v>
      </c>
      <c r="AE14" s="47">
        <f t="shared" si="64"/>
        <v>196.875</v>
      </c>
      <c r="AF14" s="47">
        <f t="shared" si="64"/>
        <v>173.25</v>
      </c>
      <c r="AG14" s="47">
        <f t="shared" si="64"/>
        <v>157.5</v>
      </c>
      <c r="AH14" s="47">
        <f t="shared" si="64"/>
        <v>236.25</v>
      </c>
      <c r="AI14" s="47">
        <f t="shared" si="64"/>
        <v>315</v>
      </c>
      <c r="AJ14" s="47">
        <f t="shared" si="64"/>
        <v>393.75</v>
      </c>
      <c r="AK14" s="28"/>
      <c r="AL14" s="47">
        <f t="shared" ref="AL14:AO14" si="65">0.9*R14</f>
        <v>590.625</v>
      </c>
      <c r="AM14" s="47">
        <f t="shared" si="65"/>
        <v>685.125</v>
      </c>
      <c r="AN14" s="47">
        <f t="shared" si="65"/>
        <v>527.625</v>
      </c>
      <c r="AO14" s="47">
        <f t="shared" si="65"/>
        <v>945</v>
      </c>
      <c r="AP14" s="28"/>
      <c r="AQ14" s="47">
        <f t="shared" si="66"/>
        <v>2748.375</v>
      </c>
      <c r="AS14" s="48">
        <f t="shared" ref="AS14:BD14" si="67">IFERROR((E14/Y14)-1,0)</f>
        <v>0.1111111111</v>
      </c>
      <c r="AT14" s="48">
        <f t="shared" si="67"/>
        <v>0.1111111111</v>
      </c>
      <c r="AU14" s="48">
        <f t="shared" si="67"/>
        <v>0.1111111111</v>
      </c>
      <c r="AV14" s="48">
        <f t="shared" si="67"/>
        <v>0.1111111111</v>
      </c>
      <c r="AW14" s="48">
        <f t="shared" si="67"/>
        <v>0.1111111111</v>
      </c>
      <c r="AX14" s="48">
        <f t="shared" si="67"/>
        <v>0.1111111111</v>
      </c>
      <c r="AY14" s="48">
        <f t="shared" si="67"/>
        <v>0.1111111111</v>
      </c>
      <c r="AZ14" s="48">
        <f t="shared" si="67"/>
        <v>0.1111111111</v>
      </c>
      <c r="BA14" s="48">
        <f t="shared" si="67"/>
        <v>0.1111111111</v>
      </c>
      <c r="BB14" s="48">
        <f t="shared" si="67"/>
        <v>0.1111111111</v>
      </c>
      <c r="BC14" s="48">
        <f t="shared" si="67"/>
        <v>0.1111111111</v>
      </c>
      <c r="BD14" s="48">
        <f t="shared" si="67"/>
        <v>0.1111111111</v>
      </c>
      <c r="BE14" s="30"/>
      <c r="BF14" s="48">
        <f t="shared" ref="BF14:BI14" si="68">IFERROR((R14/AL14)-1,0)</f>
        <v>0.1111111111</v>
      </c>
      <c r="BG14" s="48">
        <f t="shared" si="68"/>
        <v>0.1111111111</v>
      </c>
      <c r="BH14" s="48">
        <f t="shared" si="68"/>
        <v>0.1111111111</v>
      </c>
      <c r="BI14" s="48">
        <f t="shared" si="68"/>
        <v>0.1111111111</v>
      </c>
      <c r="BJ14" s="30"/>
      <c r="BK14" s="48">
        <f t="shared" si="69"/>
        <v>0.1111111111</v>
      </c>
      <c r="BM14" s="3" t="s">
        <v>11</v>
      </c>
    </row>
    <row r="15" hidden="1" outlineLevel="1">
      <c r="A15" s="18" t="s">
        <v>17</v>
      </c>
      <c r="B15" s="31"/>
      <c r="C15" s="31" t="s">
        <v>28</v>
      </c>
      <c r="D15" s="46"/>
      <c r="E15" s="47">
        <v>-15.1875</v>
      </c>
      <c r="F15" s="47">
        <v>-22.78125</v>
      </c>
      <c r="G15" s="47">
        <v>-18.984375</v>
      </c>
      <c r="H15" s="47">
        <v>-16.70625</v>
      </c>
      <c r="I15" s="47">
        <v>-26.578125</v>
      </c>
      <c r="J15" s="47">
        <v>-22.78125</v>
      </c>
      <c r="K15" s="47">
        <v>-18.984375</v>
      </c>
      <c r="L15" s="47">
        <v>-16.70625</v>
      </c>
      <c r="M15" s="47">
        <v>-15.1875</v>
      </c>
      <c r="N15" s="47">
        <v>-22.78125</v>
      </c>
      <c r="O15" s="47">
        <v>-30.375</v>
      </c>
      <c r="P15" s="47">
        <v>-37.96875</v>
      </c>
      <c r="Q15" s="28"/>
      <c r="R15" s="47">
        <f t="shared" ref="R15:U15" si="70">SUMIFS($E15:$P15,$E$2:$P$2,R$3)</f>
        <v>-56.953125</v>
      </c>
      <c r="S15" s="47">
        <f t="shared" si="70"/>
        <v>-66.065625</v>
      </c>
      <c r="T15" s="47">
        <f t="shared" si="70"/>
        <v>-50.878125</v>
      </c>
      <c r="U15" s="47">
        <f t="shared" si="70"/>
        <v>-91.125</v>
      </c>
      <c r="V15" s="28"/>
      <c r="W15" s="47">
        <f t="shared" si="63"/>
        <v>-265.021875</v>
      </c>
      <c r="Y15" s="47">
        <f t="shared" ref="Y15:AJ15" si="71">0.9*E15</f>
        <v>-13.66875</v>
      </c>
      <c r="Z15" s="47">
        <f t="shared" si="71"/>
        <v>-20.503125</v>
      </c>
      <c r="AA15" s="47">
        <f t="shared" si="71"/>
        <v>-17.0859375</v>
      </c>
      <c r="AB15" s="47">
        <f t="shared" si="71"/>
        <v>-15.035625</v>
      </c>
      <c r="AC15" s="47">
        <f t="shared" si="71"/>
        <v>-23.9203125</v>
      </c>
      <c r="AD15" s="47">
        <f t="shared" si="71"/>
        <v>-20.503125</v>
      </c>
      <c r="AE15" s="47">
        <f t="shared" si="71"/>
        <v>-17.0859375</v>
      </c>
      <c r="AF15" s="47">
        <f t="shared" si="71"/>
        <v>-15.035625</v>
      </c>
      <c r="AG15" s="47">
        <f t="shared" si="71"/>
        <v>-13.66875</v>
      </c>
      <c r="AH15" s="47">
        <f t="shared" si="71"/>
        <v>-20.503125</v>
      </c>
      <c r="AI15" s="47">
        <f t="shared" si="71"/>
        <v>-27.3375</v>
      </c>
      <c r="AJ15" s="47">
        <f t="shared" si="71"/>
        <v>-34.171875</v>
      </c>
      <c r="AK15" s="28"/>
      <c r="AL15" s="47">
        <f t="shared" ref="AL15:AO15" si="72">0.9*R15</f>
        <v>-51.2578125</v>
      </c>
      <c r="AM15" s="47">
        <f t="shared" si="72"/>
        <v>-59.4590625</v>
      </c>
      <c r="AN15" s="47">
        <f t="shared" si="72"/>
        <v>-45.7903125</v>
      </c>
      <c r="AO15" s="47">
        <f t="shared" si="72"/>
        <v>-82.0125</v>
      </c>
      <c r="AP15" s="28"/>
      <c r="AQ15" s="47">
        <f t="shared" si="66"/>
        <v>-238.5196875</v>
      </c>
      <c r="AS15" s="48">
        <f t="shared" ref="AS15:BD15" si="73">IFERROR((E15/Y15)-1,0)</f>
        <v>0.1111111111</v>
      </c>
      <c r="AT15" s="48">
        <f t="shared" si="73"/>
        <v>0.1111111111</v>
      </c>
      <c r="AU15" s="48">
        <f t="shared" si="73"/>
        <v>0.1111111111</v>
      </c>
      <c r="AV15" s="48">
        <f t="shared" si="73"/>
        <v>0.1111111111</v>
      </c>
      <c r="AW15" s="48">
        <f t="shared" si="73"/>
        <v>0.1111111111</v>
      </c>
      <c r="AX15" s="48">
        <f t="shared" si="73"/>
        <v>0.1111111111</v>
      </c>
      <c r="AY15" s="48">
        <f t="shared" si="73"/>
        <v>0.1111111111</v>
      </c>
      <c r="AZ15" s="48">
        <f t="shared" si="73"/>
        <v>0.1111111111</v>
      </c>
      <c r="BA15" s="48">
        <f t="shared" si="73"/>
        <v>0.1111111111</v>
      </c>
      <c r="BB15" s="48">
        <f t="shared" si="73"/>
        <v>0.1111111111</v>
      </c>
      <c r="BC15" s="48">
        <f t="shared" si="73"/>
        <v>0.1111111111</v>
      </c>
      <c r="BD15" s="48">
        <f t="shared" si="73"/>
        <v>0.1111111111</v>
      </c>
      <c r="BE15" s="30"/>
      <c r="BF15" s="48">
        <f t="shared" ref="BF15:BI15" si="74">IFERROR((R15/AL15)-1,0)</f>
        <v>0.1111111111</v>
      </c>
      <c r="BG15" s="48">
        <f t="shared" si="74"/>
        <v>0.1111111111</v>
      </c>
      <c r="BH15" s="48">
        <f t="shared" si="74"/>
        <v>0.1111111111</v>
      </c>
      <c r="BI15" s="48">
        <f t="shared" si="74"/>
        <v>0.1111111111</v>
      </c>
      <c r="BJ15" s="30"/>
      <c r="BK15" s="48">
        <f t="shared" si="69"/>
        <v>0.1111111111</v>
      </c>
      <c r="BM15" s="3" t="s">
        <v>11</v>
      </c>
    </row>
    <row r="16" hidden="1" outlineLevel="1">
      <c r="A16" s="49" t="s">
        <v>29</v>
      </c>
      <c r="B16" s="31"/>
      <c r="C16" s="31" t="s">
        <v>30</v>
      </c>
      <c r="D16" s="46"/>
      <c r="E16" s="47">
        <v>25.0</v>
      </c>
      <c r="F16" s="47">
        <v>37.5</v>
      </c>
      <c r="G16" s="47">
        <v>31.25</v>
      </c>
      <c r="H16" s="47">
        <v>27.5</v>
      </c>
      <c r="I16" s="47">
        <v>43.75</v>
      </c>
      <c r="J16" s="47">
        <v>37.5</v>
      </c>
      <c r="K16" s="47">
        <v>31.25</v>
      </c>
      <c r="L16" s="47">
        <v>27.5</v>
      </c>
      <c r="M16" s="47">
        <v>25.0</v>
      </c>
      <c r="N16" s="47">
        <v>37.5</v>
      </c>
      <c r="O16" s="47">
        <v>50.0</v>
      </c>
      <c r="P16" s="47">
        <v>62.5</v>
      </c>
      <c r="Q16" s="28"/>
      <c r="R16" s="47">
        <f t="shared" ref="R16:U16" si="75">SUMIFS($E16:$P16,$E$2:$P$2,R$3)</f>
        <v>93.75</v>
      </c>
      <c r="S16" s="47">
        <f t="shared" si="75"/>
        <v>108.75</v>
      </c>
      <c r="T16" s="47">
        <f t="shared" si="75"/>
        <v>83.75</v>
      </c>
      <c r="U16" s="47">
        <f t="shared" si="75"/>
        <v>150</v>
      </c>
      <c r="V16" s="28"/>
      <c r="W16" s="47">
        <f t="shared" si="63"/>
        <v>436.25</v>
      </c>
      <c r="Y16" s="47">
        <f t="shared" ref="Y16:AJ16" si="76">0.9*E16</f>
        <v>22.5</v>
      </c>
      <c r="Z16" s="47">
        <f t="shared" si="76"/>
        <v>33.75</v>
      </c>
      <c r="AA16" s="47">
        <f t="shared" si="76"/>
        <v>28.125</v>
      </c>
      <c r="AB16" s="47">
        <f t="shared" si="76"/>
        <v>24.75</v>
      </c>
      <c r="AC16" s="47">
        <f t="shared" si="76"/>
        <v>39.375</v>
      </c>
      <c r="AD16" s="47">
        <f t="shared" si="76"/>
        <v>33.75</v>
      </c>
      <c r="AE16" s="47">
        <f t="shared" si="76"/>
        <v>28.125</v>
      </c>
      <c r="AF16" s="47">
        <f t="shared" si="76"/>
        <v>24.75</v>
      </c>
      <c r="AG16" s="47">
        <f t="shared" si="76"/>
        <v>22.5</v>
      </c>
      <c r="AH16" s="47">
        <f t="shared" si="76"/>
        <v>33.75</v>
      </c>
      <c r="AI16" s="47">
        <f t="shared" si="76"/>
        <v>45</v>
      </c>
      <c r="AJ16" s="47">
        <f t="shared" si="76"/>
        <v>56.25</v>
      </c>
      <c r="AK16" s="28"/>
      <c r="AL16" s="47">
        <f t="shared" ref="AL16:AO16" si="77">0.9*R16</f>
        <v>84.375</v>
      </c>
      <c r="AM16" s="47">
        <f t="shared" si="77"/>
        <v>97.875</v>
      </c>
      <c r="AN16" s="47">
        <f t="shared" si="77"/>
        <v>75.375</v>
      </c>
      <c r="AO16" s="47">
        <f t="shared" si="77"/>
        <v>135</v>
      </c>
      <c r="AP16" s="28"/>
      <c r="AQ16" s="47">
        <f t="shared" si="66"/>
        <v>392.625</v>
      </c>
      <c r="AS16" s="48">
        <f t="shared" ref="AS16:BD16" si="78">IFERROR((E16/Y16)-1,0)</f>
        <v>0.1111111111</v>
      </c>
      <c r="AT16" s="48">
        <f t="shared" si="78"/>
        <v>0.1111111111</v>
      </c>
      <c r="AU16" s="48">
        <f t="shared" si="78"/>
        <v>0.1111111111</v>
      </c>
      <c r="AV16" s="48">
        <f t="shared" si="78"/>
        <v>0.1111111111</v>
      </c>
      <c r="AW16" s="48">
        <f t="shared" si="78"/>
        <v>0.1111111111</v>
      </c>
      <c r="AX16" s="48">
        <f t="shared" si="78"/>
        <v>0.1111111111</v>
      </c>
      <c r="AY16" s="48">
        <f t="shared" si="78"/>
        <v>0.1111111111</v>
      </c>
      <c r="AZ16" s="48">
        <f t="shared" si="78"/>
        <v>0.1111111111</v>
      </c>
      <c r="BA16" s="48">
        <f t="shared" si="78"/>
        <v>0.1111111111</v>
      </c>
      <c r="BB16" s="48">
        <f t="shared" si="78"/>
        <v>0.1111111111</v>
      </c>
      <c r="BC16" s="48">
        <f t="shared" si="78"/>
        <v>0.1111111111</v>
      </c>
      <c r="BD16" s="48">
        <f t="shared" si="78"/>
        <v>0.1111111111</v>
      </c>
      <c r="BE16" s="30"/>
      <c r="BF16" s="48">
        <f t="shared" ref="BF16:BI16" si="79">IFERROR((R16/AL16)-1,0)</f>
        <v>0.1111111111</v>
      </c>
      <c r="BG16" s="48">
        <f t="shared" si="79"/>
        <v>0.1111111111</v>
      </c>
      <c r="BH16" s="48">
        <f t="shared" si="79"/>
        <v>0.1111111111</v>
      </c>
      <c r="BI16" s="48">
        <f t="shared" si="79"/>
        <v>0.1111111111</v>
      </c>
      <c r="BJ16" s="30"/>
      <c r="BK16" s="48">
        <f t="shared" si="69"/>
        <v>0.1111111111</v>
      </c>
      <c r="BM16" s="3" t="s">
        <v>11</v>
      </c>
    </row>
    <row r="17">
      <c r="A17" s="49" t="s">
        <v>29</v>
      </c>
      <c r="B17" s="25"/>
      <c r="C17" s="50" t="s">
        <v>31</v>
      </c>
      <c r="D17" s="43"/>
      <c r="E17" s="44">
        <v>5.0</v>
      </c>
      <c r="F17" s="44">
        <v>7.5</v>
      </c>
      <c r="G17" s="44">
        <v>6.25</v>
      </c>
      <c r="H17" s="44">
        <v>5.5</v>
      </c>
      <c r="I17" s="44">
        <v>8.75</v>
      </c>
      <c r="J17" s="44">
        <v>7.5</v>
      </c>
      <c r="K17" s="44">
        <v>6.25</v>
      </c>
      <c r="L17" s="44">
        <v>5.5</v>
      </c>
      <c r="M17" s="44">
        <v>5.0</v>
      </c>
      <c r="N17" s="44">
        <v>7.5</v>
      </c>
      <c r="O17" s="44">
        <v>10.0</v>
      </c>
      <c r="P17" s="44">
        <v>12.5</v>
      </c>
      <c r="Q17" s="28"/>
      <c r="R17" s="44">
        <f t="shared" ref="R17:U17" si="80">SUMIFS($E17:$P17,$E$2:$P$2,R$3)</f>
        <v>18.75</v>
      </c>
      <c r="S17" s="44">
        <f t="shared" si="80"/>
        <v>21.75</v>
      </c>
      <c r="T17" s="44">
        <f t="shared" si="80"/>
        <v>16.75</v>
      </c>
      <c r="U17" s="44">
        <f t="shared" si="80"/>
        <v>30</v>
      </c>
      <c r="V17" s="28"/>
      <c r="W17" s="44">
        <f t="shared" si="63"/>
        <v>87.25</v>
      </c>
      <c r="Y17" s="44">
        <f t="shared" ref="Y17:AJ17" si="81">0.9*E17</f>
        <v>4.5</v>
      </c>
      <c r="Z17" s="44">
        <f t="shared" si="81"/>
        <v>6.75</v>
      </c>
      <c r="AA17" s="44">
        <f t="shared" si="81"/>
        <v>5.625</v>
      </c>
      <c r="AB17" s="44">
        <f t="shared" si="81"/>
        <v>4.95</v>
      </c>
      <c r="AC17" s="44">
        <f t="shared" si="81"/>
        <v>7.875</v>
      </c>
      <c r="AD17" s="44">
        <f t="shared" si="81"/>
        <v>6.75</v>
      </c>
      <c r="AE17" s="44">
        <f t="shared" si="81"/>
        <v>5.625</v>
      </c>
      <c r="AF17" s="44">
        <f t="shared" si="81"/>
        <v>4.95</v>
      </c>
      <c r="AG17" s="44">
        <f t="shared" si="81"/>
        <v>4.5</v>
      </c>
      <c r="AH17" s="44">
        <f t="shared" si="81"/>
        <v>6.75</v>
      </c>
      <c r="AI17" s="44">
        <f t="shared" si="81"/>
        <v>9</v>
      </c>
      <c r="AJ17" s="44">
        <f t="shared" si="81"/>
        <v>11.25</v>
      </c>
      <c r="AK17" s="28"/>
      <c r="AL17" s="44">
        <f t="shared" ref="AL17:AO17" si="82">0.9*R17</f>
        <v>16.875</v>
      </c>
      <c r="AM17" s="44">
        <f t="shared" si="82"/>
        <v>19.575</v>
      </c>
      <c r="AN17" s="44">
        <f t="shared" si="82"/>
        <v>15.075</v>
      </c>
      <c r="AO17" s="44">
        <f t="shared" si="82"/>
        <v>27</v>
      </c>
      <c r="AP17" s="28"/>
      <c r="AQ17" s="44">
        <f t="shared" si="66"/>
        <v>78.525</v>
      </c>
      <c r="AS17" s="45">
        <f t="shared" ref="AS17:BD17" si="83">IFERROR((E17/Y17)-1,0)</f>
        <v>0.1111111111</v>
      </c>
      <c r="AT17" s="45">
        <f t="shared" si="83"/>
        <v>0.1111111111</v>
      </c>
      <c r="AU17" s="45">
        <f t="shared" si="83"/>
        <v>0.1111111111</v>
      </c>
      <c r="AV17" s="45">
        <f t="shared" si="83"/>
        <v>0.1111111111</v>
      </c>
      <c r="AW17" s="45">
        <f t="shared" si="83"/>
        <v>0.1111111111</v>
      </c>
      <c r="AX17" s="45">
        <f t="shared" si="83"/>
        <v>0.1111111111</v>
      </c>
      <c r="AY17" s="45">
        <f t="shared" si="83"/>
        <v>0.1111111111</v>
      </c>
      <c r="AZ17" s="45">
        <f t="shared" si="83"/>
        <v>0.1111111111</v>
      </c>
      <c r="BA17" s="45">
        <f t="shared" si="83"/>
        <v>0.1111111111</v>
      </c>
      <c r="BB17" s="45">
        <f t="shared" si="83"/>
        <v>0.1111111111</v>
      </c>
      <c r="BC17" s="45">
        <f t="shared" si="83"/>
        <v>0.1111111111</v>
      </c>
      <c r="BD17" s="45">
        <f t="shared" si="83"/>
        <v>0.1111111111</v>
      </c>
      <c r="BE17" s="30"/>
      <c r="BF17" s="45">
        <f t="shared" ref="BF17:BI17" si="84">IFERROR((R17/AL17)-1,0)</f>
        <v>0.1111111111</v>
      </c>
      <c r="BG17" s="45">
        <f t="shared" si="84"/>
        <v>0.1111111111</v>
      </c>
      <c r="BH17" s="45">
        <f t="shared" si="84"/>
        <v>0.1111111111</v>
      </c>
      <c r="BI17" s="45">
        <f t="shared" si="84"/>
        <v>0.1111111111</v>
      </c>
      <c r="BJ17" s="30"/>
      <c r="BK17" s="45">
        <f t="shared" si="69"/>
        <v>0.1111111111</v>
      </c>
      <c r="BM17" s="3" t="s">
        <v>11</v>
      </c>
    </row>
    <row r="18">
      <c r="A18" s="49" t="s">
        <v>29</v>
      </c>
      <c r="B18" s="25"/>
      <c r="C18" s="50" t="s">
        <v>32</v>
      </c>
      <c r="D18" s="43"/>
      <c r="E18" s="44">
        <f t="shared" ref="E18:P18" si="85">SUM(E19:E21)</f>
        <v>17.5</v>
      </c>
      <c r="F18" s="44">
        <f t="shared" si="85"/>
        <v>26.25</v>
      </c>
      <c r="G18" s="44">
        <f t="shared" si="85"/>
        <v>21.875</v>
      </c>
      <c r="H18" s="44">
        <f t="shared" si="85"/>
        <v>19.25</v>
      </c>
      <c r="I18" s="44">
        <f t="shared" si="85"/>
        <v>30.625</v>
      </c>
      <c r="J18" s="44">
        <f t="shared" si="85"/>
        <v>26.25</v>
      </c>
      <c r="K18" s="44">
        <f t="shared" si="85"/>
        <v>21.875</v>
      </c>
      <c r="L18" s="44">
        <f t="shared" si="85"/>
        <v>19.25</v>
      </c>
      <c r="M18" s="44">
        <f t="shared" si="85"/>
        <v>17.5</v>
      </c>
      <c r="N18" s="44">
        <f t="shared" si="85"/>
        <v>26.25</v>
      </c>
      <c r="O18" s="44">
        <f t="shared" si="85"/>
        <v>35</v>
      </c>
      <c r="P18" s="44">
        <f t="shared" si="85"/>
        <v>43.75</v>
      </c>
      <c r="Q18" s="51"/>
      <c r="R18" s="44">
        <f t="shared" ref="R18:U18" si="86">SUMIFS($E18:$P18,$E$2:$P$2,R$3)</f>
        <v>65.625</v>
      </c>
      <c r="S18" s="44">
        <f t="shared" si="86"/>
        <v>76.125</v>
      </c>
      <c r="T18" s="44">
        <f t="shared" si="86"/>
        <v>58.625</v>
      </c>
      <c r="U18" s="44">
        <f t="shared" si="86"/>
        <v>105</v>
      </c>
      <c r="V18" s="51"/>
      <c r="W18" s="44">
        <f t="shared" si="63"/>
        <v>305.375</v>
      </c>
      <c r="X18" s="5"/>
      <c r="Y18" s="44">
        <f t="shared" ref="Y18:AJ18" si="87">0.9*E18</f>
        <v>15.75</v>
      </c>
      <c r="Z18" s="44">
        <f t="shared" si="87"/>
        <v>23.625</v>
      </c>
      <c r="AA18" s="44">
        <f t="shared" si="87"/>
        <v>19.6875</v>
      </c>
      <c r="AB18" s="44">
        <f t="shared" si="87"/>
        <v>17.325</v>
      </c>
      <c r="AC18" s="44">
        <f t="shared" si="87"/>
        <v>27.5625</v>
      </c>
      <c r="AD18" s="44">
        <f t="shared" si="87"/>
        <v>23.625</v>
      </c>
      <c r="AE18" s="44">
        <f t="shared" si="87"/>
        <v>19.6875</v>
      </c>
      <c r="AF18" s="44">
        <f t="shared" si="87"/>
        <v>17.325</v>
      </c>
      <c r="AG18" s="44">
        <f t="shared" si="87"/>
        <v>15.75</v>
      </c>
      <c r="AH18" s="44">
        <f t="shared" si="87"/>
        <v>23.625</v>
      </c>
      <c r="AI18" s="44">
        <f t="shared" si="87"/>
        <v>31.5</v>
      </c>
      <c r="AJ18" s="44">
        <f t="shared" si="87"/>
        <v>39.375</v>
      </c>
      <c r="AK18" s="51"/>
      <c r="AL18" s="44">
        <f t="shared" ref="AL18:AO18" si="88">0.9*R18</f>
        <v>59.0625</v>
      </c>
      <c r="AM18" s="44">
        <f t="shared" si="88"/>
        <v>68.5125</v>
      </c>
      <c r="AN18" s="44">
        <f t="shared" si="88"/>
        <v>52.7625</v>
      </c>
      <c r="AO18" s="44">
        <f t="shared" si="88"/>
        <v>94.5</v>
      </c>
      <c r="AP18" s="51"/>
      <c r="AQ18" s="44">
        <f t="shared" si="66"/>
        <v>274.8375</v>
      </c>
      <c r="AR18" s="5"/>
      <c r="AS18" s="45">
        <f t="shared" ref="AS18:BD18" si="89">IFERROR((E18/Y18)-1,0)</f>
        <v>0.1111111111</v>
      </c>
      <c r="AT18" s="45">
        <f t="shared" si="89"/>
        <v>0.1111111111</v>
      </c>
      <c r="AU18" s="45">
        <f t="shared" si="89"/>
        <v>0.1111111111</v>
      </c>
      <c r="AV18" s="45">
        <f t="shared" si="89"/>
        <v>0.1111111111</v>
      </c>
      <c r="AW18" s="45">
        <f t="shared" si="89"/>
        <v>0.1111111111</v>
      </c>
      <c r="AX18" s="45">
        <f t="shared" si="89"/>
        <v>0.1111111111</v>
      </c>
      <c r="AY18" s="45">
        <f t="shared" si="89"/>
        <v>0.1111111111</v>
      </c>
      <c r="AZ18" s="45">
        <f t="shared" si="89"/>
        <v>0.1111111111</v>
      </c>
      <c r="BA18" s="45">
        <f t="shared" si="89"/>
        <v>0.1111111111</v>
      </c>
      <c r="BB18" s="45">
        <f t="shared" si="89"/>
        <v>0.1111111111</v>
      </c>
      <c r="BC18" s="45">
        <f t="shared" si="89"/>
        <v>0.1111111111</v>
      </c>
      <c r="BD18" s="45">
        <f t="shared" si="89"/>
        <v>0.1111111111</v>
      </c>
      <c r="BE18" s="42"/>
      <c r="BF18" s="45">
        <f t="shared" ref="BF18:BI18" si="90">IFERROR((R18/AL18)-1,0)</f>
        <v>0.1111111111</v>
      </c>
      <c r="BG18" s="45">
        <f t="shared" si="90"/>
        <v>0.1111111111</v>
      </c>
      <c r="BH18" s="45">
        <f t="shared" si="90"/>
        <v>0.1111111111</v>
      </c>
      <c r="BI18" s="45">
        <f t="shared" si="90"/>
        <v>0.1111111111</v>
      </c>
      <c r="BJ18" s="42"/>
      <c r="BK18" s="45">
        <f t="shared" si="69"/>
        <v>0.1111111111</v>
      </c>
      <c r="BL18" s="5"/>
      <c r="BM18" s="3" t="s">
        <v>11</v>
      </c>
    </row>
    <row r="19" outlineLevel="1">
      <c r="A19" s="49" t="s">
        <v>29</v>
      </c>
      <c r="B19" s="31"/>
      <c r="C19" s="52" t="s">
        <v>33</v>
      </c>
      <c r="D19" s="53"/>
      <c r="E19" s="54">
        <f t="shared" ref="E19:P19" si="91">0.02*E$4</f>
        <v>10</v>
      </c>
      <c r="F19" s="54">
        <f t="shared" si="91"/>
        <v>15</v>
      </c>
      <c r="G19" s="54">
        <f t="shared" si="91"/>
        <v>12.5</v>
      </c>
      <c r="H19" s="54">
        <f t="shared" si="91"/>
        <v>11</v>
      </c>
      <c r="I19" s="54">
        <f t="shared" si="91"/>
        <v>17.5</v>
      </c>
      <c r="J19" s="54">
        <f t="shared" si="91"/>
        <v>15</v>
      </c>
      <c r="K19" s="54">
        <f t="shared" si="91"/>
        <v>12.5</v>
      </c>
      <c r="L19" s="54">
        <f t="shared" si="91"/>
        <v>11</v>
      </c>
      <c r="M19" s="54">
        <f t="shared" si="91"/>
        <v>10</v>
      </c>
      <c r="N19" s="54">
        <f t="shared" si="91"/>
        <v>15</v>
      </c>
      <c r="O19" s="54">
        <f t="shared" si="91"/>
        <v>20</v>
      </c>
      <c r="P19" s="54">
        <f t="shared" si="91"/>
        <v>25</v>
      </c>
      <c r="Q19" s="51"/>
      <c r="R19" s="54">
        <f t="shared" ref="R19:U19" si="92">SUMIFS($E19:$P19,$E$2:$P$2,R$3)</f>
        <v>37.5</v>
      </c>
      <c r="S19" s="54">
        <f t="shared" si="92"/>
        <v>43.5</v>
      </c>
      <c r="T19" s="54">
        <f t="shared" si="92"/>
        <v>33.5</v>
      </c>
      <c r="U19" s="54">
        <f t="shared" si="92"/>
        <v>60</v>
      </c>
      <c r="V19" s="51"/>
      <c r="W19" s="54">
        <f t="shared" si="63"/>
        <v>174.5</v>
      </c>
      <c r="X19" s="5"/>
      <c r="Y19" s="54">
        <f t="shared" ref="Y19:AJ19" si="93">0.9*E19</f>
        <v>9</v>
      </c>
      <c r="Z19" s="54">
        <f t="shared" si="93"/>
        <v>13.5</v>
      </c>
      <c r="AA19" s="54">
        <f t="shared" si="93"/>
        <v>11.25</v>
      </c>
      <c r="AB19" s="54">
        <f t="shared" si="93"/>
        <v>9.9</v>
      </c>
      <c r="AC19" s="54">
        <f t="shared" si="93"/>
        <v>15.75</v>
      </c>
      <c r="AD19" s="54">
        <f t="shared" si="93"/>
        <v>13.5</v>
      </c>
      <c r="AE19" s="54">
        <f t="shared" si="93"/>
        <v>11.25</v>
      </c>
      <c r="AF19" s="54">
        <f t="shared" si="93"/>
        <v>9.9</v>
      </c>
      <c r="AG19" s="54">
        <f t="shared" si="93"/>
        <v>9</v>
      </c>
      <c r="AH19" s="54">
        <f t="shared" si="93"/>
        <v>13.5</v>
      </c>
      <c r="AI19" s="54">
        <f t="shared" si="93"/>
        <v>18</v>
      </c>
      <c r="AJ19" s="54">
        <f t="shared" si="93"/>
        <v>22.5</v>
      </c>
      <c r="AK19" s="51"/>
      <c r="AL19" s="54">
        <f t="shared" ref="AL19:AO19" si="94">0.9*R19</f>
        <v>33.75</v>
      </c>
      <c r="AM19" s="54">
        <f t="shared" si="94"/>
        <v>39.15</v>
      </c>
      <c r="AN19" s="54">
        <f t="shared" si="94"/>
        <v>30.15</v>
      </c>
      <c r="AO19" s="54">
        <f t="shared" si="94"/>
        <v>54</v>
      </c>
      <c r="AP19" s="51"/>
      <c r="AQ19" s="54">
        <f t="shared" si="66"/>
        <v>157.05</v>
      </c>
      <c r="AR19" s="5"/>
      <c r="AS19" s="55">
        <f t="shared" ref="AS19:BD19" si="95">IFERROR((E19/Y19)-1,0)</f>
        <v>0.1111111111</v>
      </c>
      <c r="AT19" s="55">
        <f t="shared" si="95"/>
        <v>0.1111111111</v>
      </c>
      <c r="AU19" s="55">
        <f t="shared" si="95"/>
        <v>0.1111111111</v>
      </c>
      <c r="AV19" s="55">
        <f t="shared" si="95"/>
        <v>0.1111111111</v>
      </c>
      <c r="AW19" s="55">
        <f t="shared" si="95"/>
        <v>0.1111111111</v>
      </c>
      <c r="AX19" s="55">
        <f t="shared" si="95"/>
        <v>0.1111111111</v>
      </c>
      <c r="AY19" s="55">
        <f t="shared" si="95"/>
        <v>0.1111111111</v>
      </c>
      <c r="AZ19" s="55">
        <f t="shared" si="95"/>
        <v>0.1111111111</v>
      </c>
      <c r="BA19" s="55">
        <f t="shared" si="95"/>
        <v>0.1111111111</v>
      </c>
      <c r="BB19" s="55">
        <f t="shared" si="95"/>
        <v>0.1111111111</v>
      </c>
      <c r="BC19" s="55">
        <f t="shared" si="95"/>
        <v>0.1111111111</v>
      </c>
      <c r="BD19" s="55">
        <f t="shared" si="95"/>
        <v>0.1111111111</v>
      </c>
      <c r="BE19" s="42"/>
      <c r="BF19" s="55">
        <f t="shared" ref="BF19:BI19" si="96">IFERROR((R19/AL19)-1,0)</f>
        <v>0.1111111111</v>
      </c>
      <c r="BG19" s="55">
        <f t="shared" si="96"/>
        <v>0.1111111111</v>
      </c>
      <c r="BH19" s="55">
        <f t="shared" si="96"/>
        <v>0.1111111111</v>
      </c>
      <c r="BI19" s="55">
        <f t="shared" si="96"/>
        <v>0.1111111111</v>
      </c>
      <c r="BJ19" s="42"/>
      <c r="BK19" s="55">
        <f t="shared" si="69"/>
        <v>0.1111111111</v>
      </c>
      <c r="BL19" s="5"/>
      <c r="BM19" s="3" t="s">
        <v>11</v>
      </c>
    </row>
    <row r="20" outlineLevel="1">
      <c r="A20" s="49" t="s">
        <v>29</v>
      </c>
      <c r="B20" s="31"/>
      <c r="C20" s="52" t="s">
        <v>34</v>
      </c>
      <c r="D20" s="53"/>
      <c r="E20" s="54">
        <f t="shared" ref="E20:P20" si="97">0.01*E$4</f>
        <v>5</v>
      </c>
      <c r="F20" s="54">
        <f t="shared" si="97"/>
        <v>7.5</v>
      </c>
      <c r="G20" s="54">
        <f t="shared" si="97"/>
        <v>6.25</v>
      </c>
      <c r="H20" s="54">
        <f t="shared" si="97"/>
        <v>5.5</v>
      </c>
      <c r="I20" s="54">
        <f t="shared" si="97"/>
        <v>8.75</v>
      </c>
      <c r="J20" s="54">
        <f t="shared" si="97"/>
        <v>7.5</v>
      </c>
      <c r="K20" s="54">
        <f t="shared" si="97"/>
        <v>6.25</v>
      </c>
      <c r="L20" s="54">
        <f t="shared" si="97"/>
        <v>5.5</v>
      </c>
      <c r="M20" s="54">
        <f t="shared" si="97"/>
        <v>5</v>
      </c>
      <c r="N20" s="54">
        <f t="shared" si="97"/>
        <v>7.5</v>
      </c>
      <c r="O20" s="54">
        <f t="shared" si="97"/>
        <v>10</v>
      </c>
      <c r="P20" s="54">
        <f t="shared" si="97"/>
        <v>12.5</v>
      </c>
      <c r="Q20" s="51"/>
      <c r="R20" s="54">
        <f t="shared" ref="R20:U20" si="98">SUMIFS($E20:$P20,$E$2:$P$2,R$3)</f>
        <v>18.75</v>
      </c>
      <c r="S20" s="54">
        <f t="shared" si="98"/>
        <v>21.75</v>
      </c>
      <c r="T20" s="54">
        <f t="shared" si="98"/>
        <v>16.75</v>
      </c>
      <c r="U20" s="54">
        <f t="shared" si="98"/>
        <v>30</v>
      </c>
      <c r="V20" s="51"/>
      <c r="W20" s="54">
        <f t="shared" si="63"/>
        <v>87.25</v>
      </c>
      <c r="X20" s="5"/>
      <c r="Y20" s="54">
        <f t="shared" ref="Y20:AJ20" si="99">0.9*E20</f>
        <v>4.5</v>
      </c>
      <c r="Z20" s="54">
        <f t="shared" si="99"/>
        <v>6.75</v>
      </c>
      <c r="AA20" s="54">
        <f t="shared" si="99"/>
        <v>5.625</v>
      </c>
      <c r="AB20" s="54">
        <f t="shared" si="99"/>
        <v>4.95</v>
      </c>
      <c r="AC20" s="54">
        <f t="shared" si="99"/>
        <v>7.875</v>
      </c>
      <c r="AD20" s="54">
        <f t="shared" si="99"/>
        <v>6.75</v>
      </c>
      <c r="AE20" s="54">
        <f t="shared" si="99"/>
        <v>5.625</v>
      </c>
      <c r="AF20" s="54">
        <f t="shared" si="99"/>
        <v>4.95</v>
      </c>
      <c r="AG20" s="54">
        <f t="shared" si="99"/>
        <v>4.5</v>
      </c>
      <c r="AH20" s="54">
        <f t="shared" si="99"/>
        <v>6.75</v>
      </c>
      <c r="AI20" s="54">
        <f t="shared" si="99"/>
        <v>9</v>
      </c>
      <c r="AJ20" s="54">
        <f t="shared" si="99"/>
        <v>11.25</v>
      </c>
      <c r="AK20" s="51"/>
      <c r="AL20" s="54">
        <f t="shared" ref="AL20:AO20" si="100">0.9*R20</f>
        <v>16.875</v>
      </c>
      <c r="AM20" s="54">
        <f t="shared" si="100"/>
        <v>19.575</v>
      </c>
      <c r="AN20" s="54">
        <f t="shared" si="100"/>
        <v>15.075</v>
      </c>
      <c r="AO20" s="54">
        <f t="shared" si="100"/>
        <v>27</v>
      </c>
      <c r="AP20" s="51"/>
      <c r="AQ20" s="54">
        <f t="shared" si="66"/>
        <v>78.525</v>
      </c>
      <c r="AR20" s="5"/>
      <c r="AS20" s="55">
        <f t="shared" ref="AS20:BD20" si="101">IFERROR((E20/Y20)-1,0)</f>
        <v>0.1111111111</v>
      </c>
      <c r="AT20" s="55">
        <f t="shared" si="101"/>
        <v>0.1111111111</v>
      </c>
      <c r="AU20" s="55">
        <f t="shared" si="101"/>
        <v>0.1111111111</v>
      </c>
      <c r="AV20" s="55">
        <f t="shared" si="101"/>
        <v>0.1111111111</v>
      </c>
      <c r="AW20" s="55">
        <f t="shared" si="101"/>
        <v>0.1111111111</v>
      </c>
      <c r="AX20" s="55">
        <f t="shared" si="101"/>
        <v>0.1111111111</v>
      </c>
      <c r="AY20" s="55">
        <f t="shared" si="101"/>
        <v>0.1111111111</v>
      </c>
      <c r="AZ20" s="55">
        <f t="shared" si="101"/>
        <v>0.1111111111</v>
      </c>
      <c r="BA20" s="55">
        <f t="shared" si="101"/>
        <v>0.1111111111</v>
      </c>
      <c r="BB20" s="55">
        <f t="shared" si="101"/>
        <v>0.1111111111</v>
      </c>
      <c r="BC20" s="55">
        <f t="shared" si="101"/>
        <v>0.1111111111</v>
      </c>
      <c r="BD20" s="55">
        <f t="shared" si="101"/>
        <v>0.1111111111</v>
      </c>
      <c r="BE20" s="42"/>
      <c r="BF20" s="55">
        <f t="shared" ref="BF20:BI20" si="102">IFERROR((R20/AL20)-1,0)</f>
        <v>0.1111111111</v>
      </c>
      <c r="BG20" s="55">
        <f t="shared" si="102"/>
        <v>0.1111111111</v>
      </c>
      <c r="BH20" s="55">
        <f t="shared" si="102"/>
        <v>0.1111111111</v>
      </c>
      <c r="BI20" s="55">
        <f t="shared" si="102"/>
        <v>0.1111111111</v>
      </c>
      <c r="BJ20" s="42"/>
      <c r="BK20" s="55">
        <f t="shared" si="69"/>
        <v>0.1111111111</v>
      </c>
      <c r="BL20" s="5"/>
      <c r="BM20" s="3" t="s">
        <v>11</v>
      </c>
    </row>
    <row r="21" outlineLevel="1">
      <c r="A21" s="49" t="s">
        <v>29</v>
      </c>
      <c r="B21" s="31"/>
      <c r="C21" s="52" t="s">
        <v>35</v>
      </c>
      <c r="D21" s="53"/>
      <c r="E21" s="54">
        <f t="shared" ref="E21:P21" si="103">0.005*E$4</f>
        <v>2.5</v>
      </c>
      <c r="F21" s="54">
        <f t="shared" si="103"/>
        <v>3.75</v>
      </c>
      <c r="G21" s="54">
        <f t="shared" si="103"/>
        <v>3.125</v>
      </c>
      <c r="H21" s="54">
        <f t="shared" si="103"/>
        <v>2.75</v>
      </c>
      <c r="I21" s="54">
        <f t="shared" si="103"/>
        <v>4.375</v>
      </c>
      <c r="J21" s="54">
        <f t="shared" si="103"/>
        <v>3.75</v>
      </c>
      <c r="K21" s="54">
        <f t="shared" si="103"/>
        <v>3.125</v>
      </c>
      <c r="L21" s="54">
        <f t="shared" si="103"/>
        <v>2.75</v>
      </c>
      <c r="M21" s="54">
        <f t="shared" si="103"/>
        <v>2.5</v>
      </c>
      <c r="N21" s="54">
        <f t="shared" si="103"/>
        <v>3.75</v>
      </c>
      <c r="O21" s="54">
        <f t="shared" si="103"/>
        <v>5</v>
      </c>
      <c r="P21" s="54">
        <f t="shared" si="103"/>
        <v>6.25</v>
      </c>
      <c r="Q21" s="51"/>
      <c r="R21" s="54">
        <f t="shared" ref="R21:U21" si="104">SUMIFS($E21:$P21,$E$2:$P$2,R$3)</f>
        <v>9.375</v>
      </c>
      <c r="S21" s="54">
        <f t="shared" si="104"/>
        <v>10.875</v>
      </c>
      <c r="T21" s="54">
        <f t="shared" si="104"/>
        <v>8.375</v>
      </c>
      <c r="U21" s="54">
        <f t="shared" si="104"/>
        <v>15</v>
      </c>
      <c r="V21" s="51"/>
      <c r="W21" s="54">
        <f t="shared" si="63"/>
        <v>43.625</v>
      </c>
      <c r="X21" s="5"/>
      <c r="Y21" s="54">
        <f t="shared" ref="Y21:AJ21" si="105">0.9*E21</f>
        <v>2.25</v>
      </c>
      <c r="Z21" s="54">
        <f t="shared" si="105"/>
        <v>3.375</v>
      </c>
      <c r="AA21" s="54">
        <f t="shared" si="105"/>
        <v>2.8125</v>
      </c>
      <c r="AB21" s="54">
        <f t="shared" si="105"/>
        <v>2.475</v>
      </c>
      <c r="AC21" s="54">
        <f t="shared" si="105"/>
        <v>3.9375</v>
      </c>
      <c r="AD21" s="54">
        <f t="shared" si="105"/>
        <v>3.375</v>
      </c>
      <c r="AE21" s="54">
        <f t="shared" si="105"/>
        <v>2.8125</v>
      </c>
      <c r="AF21" s="54">
        <f t="shared" si="105"/>
        <v>2.475</v>
      </c>
      <c r="AG21" s="54">
        <f t="shared" si="105"/>
        <v>2.25</v>
      </c>
      <c r="AH21" s="54">
        <f t="shared" si="105"/>
        <v>3.375</v>
      </c>
      <c r="AI21" s="54">
        <f t="shared" si="105"/>
        <v>4.5</v>
      </c>
      <c r="AJ21" s="54">
        <f t="shared" si="105"/>
        <v>5.625</v>
      </c>
      <c r="AK21" s="51"/>
      <c r="AL21" s="54">
        <f t="shared" ref="AL21:AO21" si="106">0.9*R21</f>
        <v>8.4375</v>
      </c>
      <c r="AM21" s="54">
        <f t="shared" si="106"/>
        <v>9.7875</v>
      </c>
      <c r="AN21" s="54">
        <f t="shared" si="106"/>
        <v>7.5375</v>
      </c>
      <c r="AO21" s="54">
        <f t="shared" si="106"/>
        <v>13.5</v>
      </c>
      <c r="AP21" s="51"/>
      <c r="AQ21" s="54">
        <f t="shared" si="66"/>
        <v>39.2625</v>
      </c>
      <c r="AR21" s="5"/>
      <c r="AS21" s="55">
        <f t="shared" ref="AS21:BD21" si="107">IFERROR((E21/Y21)-1,0)</f>
        <v>0.1111111111</v>
      </c>
      <c r="AT21" s="55">
        <f t="shared" si="107"/>
        <v>0.1111111111</v>
      </c>
      <c r="AU21" s="55">
        <f t="shared" si="107"/>
        <v>0.1111111111</v>
      </c>
      <c r="AV21" s="55">
        <f t="shared" si="107"/>
        <v>0.1111111111</v>
      </c>
      <c r="AW21" s="55">
        <f t="shared" si="107"/>
        <v>0.1111111111</v>
      </c>
      <c r="AX21" s="55">
        <f t="shared" si="107"/>
        <v>0.1111111111</v>
      </c>
      <c r="AY21" s="55">
        <f t="shared" si="107"/>
        <v>0.1111111111</v>
      </c>
      <c r="AZ21" s="55">
        <f t="shared" si="107"/>
        <v>0.1111111111</v>
      </c>
      <c r="BA21" s="55">
        <f t="shared" si="107"/>
        <v>0.1111111111</v>
      </c>
      <c r="BB21" s="55">
        <f t="shared" si="107"/>
        <v>0.1111111111</v>
      </c>
      <c r="BC21" s="55">
        <f t="shared" si="107"/>
        <v>0.1111111111</v>
      </c>
      <c r="BD21" s="55">
        <f t="shared" si="107"/>
        <v>0.1111111111</v>
      </c>
      <c r="BE21" s="42"/>
      <c r="BF21" s="55">
        <f t="shared" ref="BF21:BI21" si="108">IFERROR((R21/AL21)-1,0)</f>
        <v>0.1111111111</v>
      </c>
      <c r="BG21" s="55">
        <f t="shared" si="108"/>
        <v>0.1111111111</v>
      </c>
      <c r="BH21" s="55">
        <f t="shared" si="108"/>
        <v>0.1111111111</v>
      </c>
      <c r="BI21" s="55">
        <f t="shared" si="108"/>
        <v>0.1111111111</v>
      </c>
      <c r="BJ21" s="42"/>
      <c r="BK21" s="55">
        <f t="shared" si="69"/>
        <v>0.1111111111</v>
      </c>
      <c r="BL21" s="5"/>
      <c r="BM21" s="3" t="s">
        <v>11</v>
      </c>
    </row>
    <row r="22">
      <c r="A22" s="18" t="s">
        <v>17</v>
      </c>
      <c r="B22" s="25"/>
      <c r="C22" s="50" t="s">
        <v>36</v>
      </c>
      <c r="D22" s="43"/>
      <c r="E22" s="44">
        <f t="shared" ref="E22:E23" si="115">0.03*E$4</f>
        <v>15</v>
      </c>
      <c r="F22" s="44">
        <f t="shared" ref="F22:P22" si="109">0.03*F4</f>
        <v>22.5</v>
      </c>
      <c r="G22" s="44">
        <f t="shared" si="109"/>
        <v>18.75</v>
      </c>
      <c r="H22" s="44">
        <f t="shared" si="109"/>
        <v>16.5</v>
      </c>
      <c r="I22" s="44">
        <f t="shared" si="109"/>
        <v>26.25</v>
      </c>
      <c r="J22" s="44">
        <f t="shared" si="109"/>
        <v>22.5</v>
      </c>
      <c r="K22" s="44">
        <f t="shared" si="109"/>
        <v>18.75</v>
      </c>
      <c r="L22" s="44">
        <f t="shared" si="109"/>
        <v>16.5</v>
      </c>
      <c r="M22" s="44">
        <f t="shared" si="109"/>
        <v>15</v>
      </c>
      <c r="N22" s="44">
        <f t="shared" si="109"/>
        <v>22.5</v>
      </c>
      <c r="O22" s="44">
        <f t="shared" si="109"/>
        <v>30</v>
      </c>
      <c r="P22" s="44">
        <f t="shared" si="109"/>
        <v>37.5</v>
      </c>
      <c r="Q22" s="28"/>
      <c r="R22" s="44">
        <f t="shared" ref="R22:U22" si="110">SUMIFS($E22:$P22,$E$2:$P$2,R$3)</f>
        <v>56.25</v>
      </c>
      <c r="S22" s="44">
        <f t="shared" si="110"/>
        <v>65.25</v>
      </c>
      <c r="T22" s="44">
        <f t="shared" si="110"/>
        <v>50.25</v>
      </c>
      <c r="U22" s="44">
        <f t="shared" si="110"/>
        <v>90</v>
      </c>
      <c r="V22" s="28"/>
      <c r="W22" s="44">
        <f t="shared" si="63"/>
        <v>261.75</v>
      </c>
      <c r="Y22" s="44">
        <f t="shared" ref="Y22:AJ22" si="111">0.9*E22</f>
        <v>13.5</v>
      </c>
      <c r="Z22" s="44">
        <f t="shared" si="111"/>
        <v>20.25</v>
      </c>
      <c r="AA22" s="44">
        <f t="shared" si="111"/>
        <v>16.875</v>
      </c>
      <c r="AB22" s="44">
        <f t="shared" si="111"/>
        <v>14.85</v>
      </c>
      <c r="AC22" s="44">
        <f t="shared" si="111"/>
        <v>23.625</v>
      </c>
      <c r="AD22" s="44">
        <f t="shared" si="111"/>
        <v>20.25</v>
      </c>
      <c r="AE22" s="44">
        <f t="shared" si="111"/>
        <v>16.875</v>
      </c>
      <c r="AF22" s="44">
        <f t="shared" si="111"/>
        <v>14.85</v>
      </c>
      <c r="AG22" s="44">
        <f t="shared" si="111"/>
        <v>13.5</v>
      </c>
      <c r="AH22" s="44">
        <f t="shared" si="111"/>
        <v>20.25</v>
      </c>
      <c r="AI22" s="44">
        <f t="shared" si="111"/>
        <v>27</v>
      </c>
      <c r="AJ22" s="44">
        <f t="shared" si="111"/>
        <v>33.75</v>
      </c>
      <c r="AK22" s="28"/>
      <c r="AL22" s="44">
        <f t="shared" ref="AL22:AO22" si="112">0.9*R22</f>
        <v>50.625</v>
      </c>
      <c r="AM22" s="44">
        <f t="shared" si="112"/>
        <v>58.725</v>
      </c>
      <c r="AN22" s="44">
        <f t="shared" si="112"/>
        <v>45.225</v>
      </c>
      <c r="AO22" s="44">
        <f t="shared" si="112"/>
        <v>81</v>
      </c>
      <c r="AP22" s="28"/>
      <c r="AQ22" s="44">
        <f t="shared" si="66"/>
        <v>235.575</v>
      </c>
      <c r="AS22" s="45">
        <f t="shared" ref="AS22:BD22" si="113">IFERROR((E22/Y22)-1,0)</f>
        <v>0.1111111111</v>
      </c>
      <c r="AT22" s="45">
        <f t="shared" si="113"/>
        <v>0.1111111111</v>
      </c>
      <c r="AU22" s="45">
        <f t="shared" si="113"/>
        <v>0.1111111111</v>
      </c>
      <c r="AV22" s="45">
        <f t="shared" si="113"/>
        <v>0.1111111111</v>
      </c>
      <c r="AW22" s="45">
        <f t="shared" si="113"/>
        <v>0.1111111111</v>
      </c>
      <c r="AX22" s="45">
        <f t="shared" si="113"/>
        <v>0.1111111111</v>
      </c>
      <c r="AY22" s="45">
        <f t="shared" si="113"/>
        <v>0.1111111111</v>
      </c>
      <c r="AZ22" s="45">
        <f t="shared" si="113"/>
        <v>0.1111111111</v>
      </c>
      <c r="BA22" s="45">
        <f t="shared" si="113"/>
        <v>0.1111111111</v>
      </c>
      <c r="BB22" s="45">
        <f t="shared" si="113"/>
        <v>0.1111111111</v>
      </c>
      <c r="BC22" s="45">
        <f t="shared" si="113"/>
        <v>0.1111111111</v>
      </c>
      <c r="BD22" s="45">
        <f t="shared" si="113"/>
        <v>0.1111111111</v>
      </c>
      <c r="BE22" s="30"/>
      <c r="BF22" s="45">
        <f t="shared" ref="BF22:BI22" si="114">IFERROR((R22/AL22)-1,0)</f>
        <v>0.1111111111</v>
      </c>
      <c r="BG22" s="45">
        <f t="shared" si="114"/>
        <v>0.1111111111</v>
      </c>
      <c r="BH22" s="45">
        <f t="shared" si="114"/>
        <v>0.1111111111</v>
      </c>
      <c r="BI22" s="45">
        <f t="shared" si="114"/>
        <v>0.1111111111</v>
      </c>
      <c r="BJ22" s="30"/>
      <c r="BK22" s="45">
        <f t="shared" si="69"/>
        <v>0.1111111111</v>
      </c>
      <c r="BM22" s="3" t="s">
        <v>11</v>
      </c>
    </row>
    <row r="23">
      <c r="A23" s="18" t="s">
        <v>17</v>
      </c>
      <c r="B23" s="25"/>
      <c r="C23" s="50" t="s">
        <v>37</v>
      </c>
      <c r="D23" s="43"/>
      <c r="E23" s="44">
        <f t="shared" si="115"/>
        <v>15</v>
      </c>
      <c r="F23" s="44">
        <f t="shared" ref="F23:P23" si="116">0.03*F$4</f>
        <v>22.5</v>
      </c>
      <c r="G23" s="44">
        <f t="shared" si="116"/>
        <v>18.75</v>
      </c>
      <c r="H23" s="44">
        <f t="shared" si="116"/>
        <v>16.5</v>
      </c>
      <c r="I23" s="44">
        <f t="shared" si="116"/>
        <v>26.25</v>
      </c>
      <c r="J23" s="44">
        <f t="shared" si="116"/>
        <v>22.5</v>
      </c>
      <c r="K23" s="44">
        <f t="shared" si="116"/>
        <v>18.75</v>
      </c>
      <c r="L23" s="44">
        <f t="shared" si="116"/>
        <v>16.5</v>
      </c>
      <c r="M23" s="44">
        <f t="shared" si="116"/>
        <v>15</v>
      </c>
      <c r="N23" s="44">
        <f t="shared" si="116"/>
        <v>22.5</v>
      </c>
      <c r="O23" s="44">
        <f t="shared" si="116"/>
        <v>30</v>
      </c>
      <c r="P23" s="44">
        <f t="shared" si="116"/>
        <v>37.5</v>
      </c>
      <c r="Q23" s="28"/>
      <c r="R23" s="44">
        <f t="shared" ref="R23:U23" si="117">SUMIFS($E23:$P23,$E$2:$P$2,R$3)</f>
        <v>56.25</v>
      </c>
      <c r="S23" s="44">
        <f t="shared" si="117"/>
        <v>65.25</v>
      </c>
      <c r="T23" s="44">
        <f t="shared" si="117"/>
        <v>50.25</v>
      </c>
      <c r="U23" s="44">
        <f t="shared" si="117"/>
        <v>90</v>
      </c>
      <c r="V23" s="28"/>
      <c r="W23" s="44">
        <f t="shared" si="63"/>
        <v>261.75</v>
      </c>
      <c r="Y23" s="44">
        <f t="shared" ref="Y23:AJ23" si="118">0.9*E23</f>
        <v>13.5</v>
      </c>
      <c r="Z23" s="44">
        <f t="shared" si="118"/>
        <v>20.25</v>
      </c>
      <c r="AA23" s="44">
        <f t="shared" si="118"/>
        <v>16.875</v>
      </c>
      <c r="AB23" s="44">
        <f t="shared" si="118"/>
        <v>14.85</v>
      </c>
      <c r="AC23" s="44">
        <f t="shared" si="118"/>
        <v>23.625</v>
      </c>
      <c r="AD23" s="44">
        <f t="shared" si="118"/>
        <v>20.25</v>
      </c>
      <c r="AE23" s="44">
        <f t="shared" si="118"/>
        <v>16.875</v>
      </c>
      <c r="AF23" s="44">
        <f t="shared" si="118"/>
        <v>14.85</v>
      </c>
      <c r="AG23" s="44">
        <f t="shared" si="118"/>
        <v>13.5</v>
      </c>
      <c r="AH23" s="44">
        <f t="shared" si="118"/>
        <v>20.25</v>
      </c>
      <c r="AI23" s="44">
        <f t="shared" si="118"/>
        <v>27</v>
      </c>
      <c r="AJ23" s="44">
        <f t="shared" si="118"/>
        <v>33.75</v>
      </c>
      <c r="AK23" s="28"/>
      <c r="AL23" s="44">
        <f t="shared" ref="AL23:AO23" si="119">0.9*R23</f>
        <v>50.625</v>
      </c>
      <c r="AM23" s="44">
        <f t="shared" si="119"/>
        <v>58.725</v>
      </c>
      <c r="AN23" s="44">
        <f t="shared" si="119"/>
        <v>45.225</v>
      </c>
      <c r="AO23" s="44">
        <f t="shared" si="119"/>
        <v>81</v>
      </c>
      <c r="AP23" s="28"/>
      <c r="AQ23" s="44">
        <f t="shared" si="66"/>
        <v>235.575</v>
      </c>
      <c r="AS23" s="45">
        <f t="shared" ref="AS23:BD23" si="120">IFERROR((E23/Y23)-1,0)</f>
        <v>0.1111111111</v>
      </c>
      <c r="AT23" s="45">
        <f t="shared" si="120"/>
        <v>0.1111111111</v>
      </c>
      <c r="AU23" s="45">
        <f t="shared" si="120"/>
        <v>0.1111111111</v>
      </c>
      <c r="AV23" s="45">
        <f t="shared" si="120"/>
        <v>0.1111111111</v>
      </c>
      <c r="AW23" s="45">
        <f t="shared" si="120"/>
        <v>0.1111111111</v>
      </c>
      <c r="AX23" s="45">
        <f t="shared" si="120"/>
        <v>0.1111111111</v>
      </c>
      <c r="AY23" s="45">
        <f t="shared" si="120"/>
        <v>0.1111111111</v>
      </c>
      <c r="AZ23" s="45">
        <f t="shared" si="120"/>
        <v>0.1111111111</v>
      </c>
      <c r="BA23" s="45">
        <f t="shared" si="120"/>
        <v>0.1111111111</v>
      </c>
      <c r="BB23" s="45">
        <f t="shared" si="120"/>
        <v>0.1111111111</v>
      </c>
      <c r="BC23" s="45">
        <f t="shared" si="120"/>
        <v>0.1111111111</v>
      </c>
      <c r="BD23" s="45">
        <f t="shared" si="120"/>
        <v>0.1111111111</v>
      </c>
      <c r="BE23" s="30"/>
      <c r="BF23" s="45">
        <f t="shared" ref="BF23:BI23" si="121">IFERROR((R23/AL23)-1,0)</f>
        <v>0.1111111111</v>
      </c>
      <c r="BG23" s="45">
        <f t="shared" si="121"/>
        <v>0.1111111111</v>
      </c>
      <c r="BH23" s="45">
        <f t="shared" si="121"/>
        <v>0.1111111111</v>
      </c>
      <c r="BI23" s="45">
        <f t="shared" si="121"/>
        <v>0.1111111111</v>
      </c>
      <c r="BJ23" s="30"/>
      <c r="BK23" s="45">
        <f t="shared" si="69"/>
        <v>0.1111111111</v>
      </c>
      <c r="BM23" s="3" t="s">
        <v>11</v>
      </c>
    </row>
    <row r="24" collapsed="1">
      <c r="A24" s="56"/>
      <c r="B24" s="25"/>
      <c r="C24" s="50" t="s">
        <v>38</v>
      </c>
      <c r="D24" s="43"/>
      <c r="E24" s="44">
        <f t="shared" ref="E24:P24" si="122">E25+E29+E33</f>
        <v>35.3375</v>
      </c>
      <c r="F24" s="44">
        <f t="shared" si="122"/>
        <v>53.00625</v>
      </c>
      <c r="G24" s="44">
        <f t="shared" si="122"/>
        <v>44.171875</v>
      </c>
      <c r="H24" s="44">
        <f t="shared" si="122"/>
        <v>38.87125</v>
      </c>
      <c r="I24" s="44">
        <f t="shared" si="122"/>
        <v>61.840625</v>
      </c>
      <c r="J24" s="44">
        <f t="shared" si="122"/>
        <v>53.00625</v>
      </c>
      <c r="K24" s="44">
        <f t="shared" si="122"/>
        <v>44.171875</v>
      </c>
      <c r="L24" s="44">
        <f t="shared" si="122"/>
        <v>38.87125</v>
      </c>
      <c r="M24" s="44">
        <f t="shared" si="122"/>
        <v>35.3375</v>
      </c>
      <c r="N24" s="44">
        <f t="shared" si="122"/>
        <v>53.00625</v>
      </c>
      <c r="O24" s="44">
        <f t="shared" si="122"/>
        <v>70.675</v>
      </c>
      <c r="P24" s="44">
        <f t="shared" si="122"/>
        <v>88.34375</v>
      </c>
      <c r="Q24" s="28"/>
      <c r="R24" s="44">
        <f t="shared" ref="R24:U24" si="123">SUMIFS($E24:$P24,$E$2:$P$2,R$3)</f>
        <v>132.515625</v>
      </c>
      <c r="S24" s="44">
        <f t="shared" si="123"/>
        <v>153.718125</v>
      </c>
      <c r="T24" s="44">
        <f t="shared" si="123"/>
        <v>118.380625</v>
      </c>
      <c r="U24" s="44">
        <f t="shared" si="123"/>
        <v>212.025</v>
      </c>
      <c r="V24" s="28"/>
      <c r="W24" s="44">
        <f t="shared" si="63"/>
        <v>616.639375</v>
      </c>
      <c r="Y24" s="44">
        <f t="shared" ref="Y24:AJ24" si="124">0.9*E24</f>
        <v>31.80375</v>
      </c>
      <c r="Z24" s="44">
        <f t="shared" si="124"/>
        <v>47.705625</v>
      </c>
      <c r="AA24" s="44">
        <f t="shared" si="124"/>
        <v>39.7546875</v>
      </c>
      <c r="AB24" s="44">
        <f t="shared" si="124"/>
        <v>34.984125</v>
      </c>
      <c r="AC24" s="44">
        <f t="shared" si="124"/>
        <v>55.6565625</v>
      </c>
      <c r="AD24" s="44">
        <f t="shared" si="124"/>
        <v>47.705625</v>
      </c>
      <c r="AE24" s="44">
        <f t="shared" si="124"/>
        <v>39.7546875</v>
      </c>
      <c r="AF24" s="44">
        <f t="shared" si="124"/>
        <v>34.984125</v>
      </c>
      <c r="AG24" s="44">
        <f t="shared" si="124"/>
        <v>31.80375</v>
      </c>
      <c r="AH24" s="44">
        <f t="shared" si="124"/>
        <v>47.705625</v>
      </c>
      <c r="AI24" s="44">
        <f t="shared" si="124"/>
        <v>63.6075</v>
      </c>
      <c r="AJ24" s="44">
        <f t="shared" si="124"/>
        <v>79.509375</v>
      </c>
      <c r="AK24" s="28"/>
      <c r="AL24" s="44">
        <f t="shared" ref="AL24:AO24" si="125">0.9*R24</f>
        <v>119.2640625</v>
      </c>
      <c r="AM24" s="44">
        <f t="shared" si="125"/>
        <v>138.3463125</v>
      </c>
      <c r="AN24" s="44">
        <f t="shared" si="125"/>
        <v>106.5425625</v>
      </c>
      <c r="AO24" s="44">
        <f t="shared" si="125"/>
        <v>190.8225</v>
      </c>
      <c r="AP24" s="28"/>
      <c r="AQ24" s="44">
        <f t="shared" si="66"/>
        <v>554.9754375</v>
      </c>
      <c r="AS24" s="45">
        <f t="shared" ref="AS24:BD24" si="126">IFERROR((E24/Y24)-1,0)</f>
        <v>0.1111111111</v>
      </c>
      <c r="AT24" s="45">
        <f t="shared" si="126"/>
        <v>0.1111111111</v>
      </c>
      <c r="AU24" s="45">
        <f t="shared" si="126"/>
        <v>0.1111111111</v>
      </c>
      <c r="AV24" s="45">
        <f t="shared" si="126"/>
        <v>0.1111111111</v>
      </c>
      <c r="AW24" s="45">
        <f t="shared" si="126"/>
        <v>0.1111111111</v>
      </c>
      <c r="AX24" s="45">
        <f t="shared" si="126"/>
        <v>0.1111111111</v>
      </c>
      <c r="AY24" s="45">
        <f t="shared" si="126"/>
        <v>0.1111111111</v>
      </c>
      <c r="AZ24" s="45">
        <f t="shared" si="126"/>
        <v>0.1111111111</v>
      </c>
      <c r="BA24" s="45">
        <f t="shared" si="126"/>
        <v>0.1111111111</v>
      </c>
      <c r="BB24" s="45">
        <f t="shared" si="126"/>
        <v>0.1111111111</v>
      </c>
      <c r="BC24" s="45">
        <f t="shared" si="126"/>
        <v>0.1111111111</v>
      </c>
      <c r="BD24" s="45">
        <f t="shared" si="126"/>
        <v>0.1111111111</v>
      </c>
      <c r="BE24" s="30"/>
      <c r="BF24" s="45">
        <f t="shared" ref="BF24:BI24" si="127">IFERROR((R24/AL24)-1,0)</f>
        <v>0.1111111111</v>
      </c>
      <c r="BG24" s="45">
        <f t="shared" si="127"/>
        <v>0.1111111111</v>
      </c>
      <c r="BH24" s="45">
        <f t="shared" si="127"/>
        <v>0.1111111111</v>
      </c>
      <c r="BI24" s="45">
        <f t="shared" si="127"/>
        <v>0.1111111111</v>
      </c>
      <c r="BJ24" s="30"/>
      <c r="BK24" s="45">
        <f t="shared" si="69"/>
        <v>0.1111111111</v>
      </c>
      <c r="BM24" s="3" t="s">
        <v>11</v>
      </c>
    </row>
    <row r="25" hidden="1" outlineLevel="1">
      <c r="A25" s="25"/>
      <c r="B25" s="25"/>
      <c r="C25" s="25" t="s">
        <v>39</v>
      </c>
      <c r="D25" s="53"/>
      <c r="E25" s="54">
        <f t="shared" ref="E25:P25" si="128">sum(E26:E28)</f>
        <v>12.5</v>
      </c>
      <c r="F25" s="54">
        <f t="shared" si="128"/>
        <v>18.75</v>
      </c>
      <c r="G25" s="54">
        <f t="shared" si="128"/>
        <v>15.625</v>
      </c>
      <c r="H25" s="54">
        <f t="shared" si="128"/>
        <v>13.75</v>
      </c>
      <c r="I25" s="54">
        <f t="shared" si="128"/>
        <v>21.875</v>
      </c>
      <c r="J25" s="54">
        <f t="shared" si="128"/>
        <v>18.75</v>
      </c>
      <c r="K25" s="54">
        <f t="shared" si="128"/>
        <v>15.625</v>
      </c>
      <c r="L25" s="54">
        <f t="shared" si="128"/>
        <v>13.75</v>
      </c>
      <c r="M25" s="54">
        <f t="shared" si="128"/>
        <v>12.5</v>
      </c>
      <c r="N25" s="54">
        <f t="shared" si="128"/>
        <v>18.75</v>
      </c>
      <c r="O25" s="54">
        <f t="shared" si="128"/>
        <v>25</v>
      </c>
      <c r="P25" s="54">
        <f t="shared" si="128"/>
        <v>31.25</v>
      </c>
      <c r="Q25" s="28"/>
      <c r="R25" s="54">
        <f t="shared" ref="R25:U25" si="129">SUMIFS($E25:$P25,$E$2:$P$2,R$3)</f>
        <v>46.875</v>
      </c>
      <c r="S25" s="54">
        <f t="shared" si="129"/>
        <v>54.375</v>
      </c>
      <c r="T25" s="54">
        <f t="shared" si="129"/>
        <v>41.875</v>
      </c>
      <c r="U25" s="54">
        <f t="shared" si="129"/>
        <v>75</v>
      </c>
      <c r="V25" s="28"/>
      <c r="W25" s="54">
        <f t="shared" si="63"/>
        <v>218.125</v>
      </c>
      <c r="Y25" s="54">
        <f t="shared" ref="Y25:AJ25" si="130">0.9*E25</f>
        <v>11.25</v>
      </c>
      <c r="Z25" s="54">
        <f t="shared" si="130"/>
        <v>16.875</v>
      </c>
      <c r="AA25" s="54">
        <f t="shared" si="130"/>
        <v>14.0625</v>
      </c>
      <c r="AB25" s="54">
        <f t="shared" si="130"/>
        <v>12.375</v>
      </c>
      <c r="AC25" s="54">
        <f t="shared" si="130"/>
        <v>19.6875</v>
      </c>
      <c r="AD25" s="54">
        <f t="shared" si="130"/>
        <v>16.875</v>
      </c>
      <c r="AE25" s="54">
        <f t="shared" si="130"/>
        <v>14.0625</v>
      </c>
      <c r="AF25" s="54">
        <f t="shared" si="130"/>
        <v>12.375</v>
      </c>
      <c r="AG25" s="54">
        <f t="shared" si="130"/>
        <v>11.25</v>
      </c>
      <c r="AH25" s="54">
        <f t="shared" si="130"/>
        <v>16.875</v>
      </c>
      <c r="AI25" s="54">
        <f t="shared" si="130"/>
        <v>22.5</v>
      </c>
      <c r="AJ25" s="54">
        <f t="shared" si="130"/>
        <v>28.125</v>
      </c>
      <c r="AK25" s="28"/>
      <c r="AL25" s="54">
        <f t="shared" ref="AL25:AO25" si="131">0.9*R25</f>
        <v>42.1875</v>
      </c>
      <c r="AM25" s="54">
        <f t="shared" si="131"/>
        <v>48.9375</v>
      </c>
      <c r="AN25" s="54">
        <f t="shared" si="131"/>
        <v>37.6875</v>
      </c>
      <c r="AO25" s="54">
        <f t="shared" si="131"/>
        <v>67.5</v>
      </c>
      <c r="AP25" s="28"/>
      <c r="AQ25" s="54">
        <f t="shared" si="66"/>
        <v>196.3125</v>
      </c>
      <c r="AS25" s="55">
        <f t="shared" ref="AS25:BD25" si="132">IFERROR((E25/Y25)-1,0)</f>
        <v>0.1111111111</v>
      </c>
      <c r="AT25" s="55">
        <f t="shared" si="132"/>
        <v>0.1111111111</v>
      </c>
      <c r="AU25" s="55">
        <f t="shared" si="132"/>
        <v>0.1111111111</v>
      </c>
      <c r="AV25" s="55">
        <f t="shared" si="132"/>
        <v>0.1111111111</v>
      </c>
      <c r="AW25" s="55">
        <f t="shared" si="132"/>
        <v>0.1111111111</v>
      </c>
      <c r="AX25" s="55">
        <f t="shared" si="132"/>
        <v>0.1111111111</v>
      </c>
      <c r="AY25" s="55">
        <f t="shared" si="132"/>
        <v>0.1111111111</v>
      </c>
      <c r="AZ25" s="55">
        <f t="shared" si="132"/>
        <v>0.1111111111</v>
      </c>
      <c r="BA25" s="55">
        <f t="shared" si="132"/>
        <v>0.1111111111</v>
      </c>
      <c r="BB25" s="55">
        <f t="shared" si="132"/>
        <v>0.1111111111</v>
      </c>
      <c r="BC25" s="55">
        <f t="shared" si="132"/>
        <v>0.1111111111</v>
      </c>
      <c r="BD25" s="55">
        <f t="shared" si="132"/>
        <v>0.1111111111</v>
      </c>
      <c r="BE25" s="30"/>
      <c r="BF25" s="55">
        <f t="shared" ref="BF25:BI25" si="133">IFERROR((R25/AL25)-1,0)</f>
        <v>0.1111111111</v>
      </c>
      <c r="BG25" s="55">
        <f t="shared" si="133"/>
        <v>0.1111111111</v>
      </c>
      <c r="BH25" s="55">
        <f t="shared" si="133"/>
        <v>0.1111111111</v>
      </c>
      <c r="BI25" s="55">
        <f t="shared" si="133"/>
        <v>0.1111111111</v>
      </c>
      <c r="BJ25" s="30"/>
      <c r="BK25" s="55">
        <f t="shared" si="69"/>
        <v>0.1111111111</v>
      </c>
      <c r="BM25" s="3" t="s">
        <v>11</v>
      </c>
    </row>
    <row r="26" hidden="1" outlineLevel="2">
      <c r="A26" s="49" t="s">
        <v>29</v>
      </c>
      <c r="B26" s="31"/>
      <c r="C26" s="31" t="s">
        <v>40</v>
      </c>
      <c r="D26" s="53"/>
      <c r="E26" s="54">
        <f t="shared" ref="E26:P26" si="134">0.015*E$4</f>
        <v>7.5</v>
      </c>
      <c r="F26" s="54">
        <f t="shared" si="134"/>
        <v>11.25</v>
      </c>
      <c r="G26" s="54">
        <f t="shared" si="134"/>
        <v>9.375</v>
      </c>
      <c r="H26" s="54">
        <f t="shared" si="134"/>
        <v>8.25</v>
      </c>
      <c r="I26" s="54">
        <f t="shared" si="134"/>
        <v>13.125</v>
      </c>
      <c r="J26" s="54">
        <f t="shared" si="134"/>
        <v>11.25</v>
      </c>
      <c r="K26" s="54">
        <f t="shared" si="134"/>
        <v>9.375</v>
      </c>
      <c r="L26" s="54">
        <f t="shared" si="134"/>
        <v>8.25</v>
      </c>
      <c r="M26" s="54">
        <f t="shared" si="134"/>
        <v>7.5</v>
      </c>
      <c r="N26" s="54">
        <f t="shared" si="134"/>
        <v>11.25</v>
      </c>
      <c r="O26" s="54">
        <f t="shared" si="134"/>
        <v>15</v>
      </c>
      <c r="P26" s="54">
        <f t="shared" si="134"/>
        <v>18.75</v>
      </c>
      <c r="Q26" s="28"/>
      <c r="R26" s="54">
        <f t="shared" ref="R26:U26" si="135">SUMIFS($E26:$P26,$E$2:$P$2,R$3)</f>
        <v>28.125</v>
      </c>
      <c r="S26" s="54">
        <f t="shared" si="135"/>
        <v>32.625</v>
      </c>
      <c r="T26" s="54">
        <f t="shared" si="135"/>
        <v>25.125</v>
      </c>
      <c r="U26" s="54">
        <f t="shared" si="135"/>
        <v>45</v>
      </c>
      <c r="V26" s="28"/>
      <c r="W26" s="54">
        <f t="shared" si="63"/>
        <v>130.875</v>
      </c>
      <c r="Y26" s="54">
        <f t="shared" ref="Y26:AJ26" si="136">0.9*E26</f>
        <v>6.75</v>
      </c>
      <c r="Z26" s="54">
        <f t="shared" si="136"/>
        <v>10.125</v>
      </c>
      <c r="AA26" s="54">
        <f t="shared" si="136"/>
        <v>8.4375</v>
      </c>
      <c r="AB26" s="54">
        <f t="shared" si="136"/>
        <v>7.425</v>
      </c>
      <c r="AC26" s="54">
        <f t="shared" si="136"/>
        <v>11.8125</v>
      </c>
      <c r="AD26" s="54">
        <f t="shared" si="136"/>
        <v>10.125</v>
      </c>
      <c r="AE26" s="54">
        <f t="shared" si="136"/>
        <v>8.4375</v>
      </c>
      <c r="AF26" s="54">
        <f t="shared" si="136"/>
        <v>7.425</v>
      </c>
      <c r="AG26" s="54">
        <f t="shared" si="136"/>
        <v>6.75</v>
      </c>
      <c r="AH26" s="54">
        <f t="shared" si="136"/>
        <v>10.125</v>
      </c>
      <c r="AI26" s="54">
        <f t="shared" si="136"/>
        <v>13.5</v>
      </c>
      <c r="AJ26" s="54">
        <f t="shared" si="136"/>
        <v>16.875</v>
      </c>
      <c r="AK26" s="28"/>
      <c r="AL26" s="54">
        <f t="shared" ref="AL26:AO26" si="137">0.9*R26</f>
        <v>25.3125</v>
      </c>
      <c r="AM26" s="54">
        <f t="shared" si="137"/>
        <v>29.3625</v>
      </c>
      <c r="AN26" s="54">
        <f t="shared" si="137"/>
        <v>22.6125</v>
      </c>
      <c r="AO26" s="54">
        <f t="shared" si="137"/>
        <v>40.5</v>
      </c>
      <c r="AP26" s="28"/>
      <c r="AQ26" s="54">
        <f t="shared" si="66"/>
        <v>117.7875</v>
      </c>
      <c r="AS26" s="55">
        <f t="shared" ref="AS26:BD26" si="138">IFERROR((E26/Y26)-1,0)</f>
        <v>0.1111111111</v>
      </c>
      <c r="AT26" s="55">
        <f t="shared" si="138"/>
        <v>0.1111111111</v>
      </c>
      <c r="AU26" s="55">
        <f t="shared" si="138"/>
        <v>0.1111111111</v>
      </c>
      <c r="AV26" s="55">
        <f t="shared" si="138"/>
        <v>0.1111111111</v>
      </c>
      <c r="AW26" s="55">
        <f t="shared" si="138"/>
        <v>0.1111111111</v>
      </c>
      <c r="AX26" s="55">
        <f t="shared" si="138"/>
        <v>0.1111111111</v>
      </c>
      <c r="AY26" s="55">
        <f t="shared" si="138"/>
        <v>0.1111111111</v>
      </c>
      <c r="AZ26" s="55">
        <f t="shared" si="138"/>
        <v>0.1111111111</v>
      </c>
      <c r="BA26" s="55">
        <f t="shared" si="138"/>
        <v>0.1111111111</v>
      </c>
      <c r="BB26" s="55">
        <f t="shared" si="138"/>
        <v>0.1111111111</v>
      </c>
      <c r="BC26" s="55">
        <f t="shared" si="138"/>
        <v>0.1111111111</v>
      </c>
      <c r="BD26" s="55">
        <f t="shared" si="138"/>
        <v>0.1111111111</v>
      </c>
      <c r="BE26" s="30"/>
      <c r="BF26" s="55">
        <f t="shared" ref="BF26:BI26" si="139">IFERROR((R26/AL26)-1,0)</f>
        <v>0.1111111111</v>
      </c>
      <c r="BG26" s="55">
        <f t="shared" si="139"/>
        <v>0.1111111111</v>
      </c>
      <c r="BH26" s="55">
        <f t="shared" si="139"/>
        <v>0.1111111111</v>
      </c>
      <c r="BI26" s="55">
        <f t="shared" si="139"/>
        <v>0.1111111111</v>
      </c>
      <c r="BJ26" s="30"/>
      <c r="BK26" s="55">
        <f t="shared" si="69"/>
        <v>0.1111111111</v>
      </c>
      <c r="BM26" s="3" t="s">
        <v>11</v>
      </c>
    </row>
    <row r="27" hidden="1" outlineLevel="2">
      <c r="A27" s="49" t="s">
        <v>29</v>
      </c>
      <c r="B27" s="31"/>
      <c r="C27" s="31" t="s">
        <v>41</v>
      </c>
      <c r="D27" s="53"/>
      <c r="E27" s="54">
        <f t="shared" ref="E27:P27" si="140">0.005*E$4</f>
        <v>2.5</v>
      </c>
      <c r="F27" s="54">
        <f t="shared" si="140"/>
        <v>3.75</v>
      </c>
      <c r="G27" s="54">
        <f t="shared" si="140"/>
        <v>3.125</v>
      </c>
      <c r="H27" s="54">
        <f t="shared" si="140"/>
        <v>2.75</v>
      </c>
      <c r="I27" s="54">
        <f t="shared" si="140"/>
        <v>4.375</v>
      </c>
      <c r="J27" s="54">
        <f t="shared" si="140"/>
        <v>3.75</v>
      </c>
      <c r="K27" s="54">
        <f t="shared" si="140"/>
        <v>3.125</v>
      </c>
      <c r="L27" s="54">
        <f t="shared" si="140"/>
        <v>2.75</v>
      </c>
      <c r="M27" s="54">
        <f t="shared" si="140"/>
        <v>2.5</v>
      </c>
      <c r="N27" s="54">
        <f t="shared" si="140"/>
        <v>3.75</v>
      </c>
      <c r="O27" s="54">
        <f t="shared" si="140"/>
        <v>5</v>
      </c>
      <c r="P27" s="54">
        <f t="shared" si="140"/>
        <v>6.25</v>
      </c>
      <c r="Q27" s="28"/>
      <c r="R27" s="54">
        <f t="shared" ref="R27:U27" si="141">SUMIFS($E27:$P27,$E$2:$P$2,R$3)</f>
        <v>9.375</v>
      </c>
      <c r="S27" s="54">
        <f t="shared" si="141"/>
        <v>10.875</v>
      </c>
      <c r="T27" s="54">
        <f t="shared" si="141"/>
        <v>8.375</v>
      </c>
      <c r="U27" s="54">
        <f t="shared" si="141"/>
        <v>15</v>
      </c>
      <c r="V27" s="28"/>
      <c r="W27" s="54">
        <f t="shared" si="63"/>
        <v>43.625</v>
      </c>
      <c r="Y27" s="54">
        <f t="shared" ref="Y27:AJ27" si="142">0.9*E27</f>
        <v>2.25</v>
      </c>
      <c r="Z27" s="54">
        <f t="shared" si="142"/>
        <v>3.375</v>
      </c>
      <c r="AA27" s="54">
        <f t="shared" si="142"/>
        <v>2.8125</v>
      </c>
      <c r="AB27" s="54">
        <f t="shared" si="142"/>
        <v>2.475</v>
      </c>
      <c r="AC27" s="54">
        <f t="shared" si="142"/>
        <v>3.9375</v>
      </c>
      <c r="AD27" s="54">
        <f t="shared" si="142"/>
        <v>3.375</v>
      </c>
      <c r="AE27" s="54">
        <f t="shared" si="142"/>
        <v>2.8125</v>
      </c>
      <c r="AF27" s="54">
        <f t="shared" si="142"/>
        <v>2.475</v>
      </c>
      <c r="AG27" s="54">
        <f t="shared" si="142"/>
        <v>2.25</v>
      </c>
      <c r="AH27" s="54">
        <f t="shared" si="142"/>
        <v>3.375</v>
      </c>
      <c r="AI27" s="54">
        <f t="shared" si="142"/>
        <v>4.5</v>
      </c>
      <c r="AJ27" s="54">
        <f t="shared" si="142"/>
        <v>5.625</v>
      </c>
      <c r="AK27" s="28"/>
      <c r="AL27" s="54">
        <f t="shared" ref="AL27:AO27" si="143">0.9*R27</f>
        <v>8.4375</v>
      </c>
      <c r="AM27" s="54">
        <f t="shared" si="143"/>
        <v>9.7875</v>
      </c>
      <c r="AN27" s="54">
        <f t="shared" si="143"/>
        <v>7.5375</v>
      </c>
      <c r="AO27" s="54">
        <f t="shared" si="143"/>
        <v>13.5</v>
      </c>
      <c r="AP27" s="28"/>
      <c r="AQ27" s="54">
        <f t="shared" si="66"/>
        <v>39.2625</v>
      </c>
      <c r="AS27" s="55">
        <f t="shared" ref="AS27:BD27" si="144">IFERROR((E27/Y27)-1,0)</f>
        <v>0.1111111111</v>
      </c>
      <c r="AT27" s="55">
        <f t="shared" si="144"/>
        <v>0.1111111111</v>
      </c>
      <c r="AU27" s="55">
        <f t="shared" si="144"/>
        <v>0.1111111111</v>
      </c>
      <c r="AV27" s="55">
        <f t="shared" si="144"/>
        <v>0.1111111111</v>
      </c>
      <c r="AW27" s="55">
        <f t="shared" si="144"/>
        <v>0.1111111111</v>
      </c>
      <c r="AX27" s="55">
        <f t="shared" si="144"/>
        <v>0.1111111111</v>
      </c>
      <c r="AY27" s="55">
        <f t="shared" si="144"/>
        <v>0.1111111111</v>
      </c>
      <c r="AZ27" s="55">
        <f t="shared" si="144"/>
        <v>0.1111111111</v>
      </c>
      <c r="BA27" s="55">
        <f t="shared" si="144"/>
        <v>0.1111111111</v>
      </c>
      <c r="BB27" s="55">
        <f t="shared" si="144"/>
        <v>0.1111111111</v>
      </c>
      <c r="BC27" s="55">
        <f t="shared" si="144"/>
        <v>0.1111111111</v>
      </c>
      <c r="BD27" s="55">
        <f t="shared" si="144"/>
        <v>0.1111111111</v>
      </c>
      <c r="BE27" s="30"/>
      <c r="BF27" s="55">
        <f t="shared" ref="BF27:BI27" si="145">IFERROR((R27/AL27)-1,0)</f>
        <v>0.1111111111</v>
      </c>
      <c r="BG27" s="55">
        <f t="shared" si="145"/>
        <v>0.1111111111</v>
      </c>
      <c r="BH27" s="55">
        <f t="shared" si="145"/>
        <v>0.1111111111</v>
      </c>
      <c r="BI27" s="55">
        <f t="shared" si="145"/>
        <v>0.1111111111</v>
      </c>
      <c r="BJ27" s="30"/>
      <c r="BK27" s="55">
        <f t="shared" si="69"/>
        <v>0.1111111111</v>
      </c>
      <c r="BM27" s="3" t="s">
        <v>11</v>
      </c>
    </row>
    <row r="28" hidden="1" outlineLevel="2">
      <c r="A28" s="49" t="s">
        <v>29</v>
      </c>
      <c r="B28" s="31"/>
      <c r="C28" s="31" t="s">
        <v>42</v>
      </c>
      <c r="D28" s="53"/>
      <c r="E28" s="54">
        <f t="shared" ref="E28:P28" si="146">0.005*E$4</f>
        <v>2.5</v>
      </c>
      <c r="F28" s="54">
        <f t="shared" si="146"/>
        <v>3.75</v>
      </c>
      <c r="G28" s="54">
        <f t="shared" si="146"/>
        <v>3.125</v>
      </c>
      <c r="H28" s="54">
        <f t="shared" si="146"/>
        <v>2.75</v>
      </c>
      <c r="I28" s="54">
        <f t="shared" si="146"/>
        <v>4.375</v>
      </c>
      <c r="J28" s="54">
        <f t="shared" si="146"/>
        <v>3.75</v>
      </c>
      <c r="K28" s="54">
        <f t="shared" si="146"/>
        <v>3.125</v>
      </c>
      <c r="L28" s="54">
        <f t="shared" si="146"/>
        <v>2.75</v>
      </c>
      <c r="M28" s="54">
        <f t="shared" si="146"/>
        <v>2.5</v>
      </c>
      <c r="N28" s="54">
        <f t="shared" si="146"/>
        <v>3.75</v>
      </c>
      <c r="O28" s="54">
        <f t="shared" si="146"/>
        <v>5</v>
      </c>
      <c r="P28" s="54">
        <f t="shared" si="146"/>
        <v>6.25</v>
      </c>
      <c r="Q28" s="28"/>
      <c r="R28" s="54">
        <f t="shared" ref="R28:U28" si="147">SUMIFS($E28:$P28,$E$2:$P$2,R$3)</f>
        <v>9.375</v>
      </c>
      <c r="S28" s="54">
        <f t="shared" si="147"/>
        <v>10.875</v>
      </c>
      <c r="T28" s="54">
        <f t="shared" si="147"/>
        <v>8.375</v>
      </c>
      <c r="U28" s="54">
        <f t="shared" si="147"/>
        <v>15</v>
      </c>
      <c r="V28" s="28"/>
      <c r="W28" s="54">
        <f t="shared" si="63"/>
        <v>43.625</v>
      </c>
      <c r="Y28" s="54">
        <f t="shared" ref="Y28:AJ28" si="148">0.9*E28</f>
        <v>2.25</v>
      </c>
      <c r="Z28" s="54">
        <f t="shared" si="148"/>
        <v>3.375</v>
      </c>
      <c r="AA28" s="54">
        <f t="shared" si="148"/>
        <v>2.8125</v>
      </c>
      <c r="AB28" s="54">
        <f t="shared" si="148"/>
        <v>2.475</v>
      </c>
      <c r="AC28" s="54">
        <f t="shared" si="148"/>
        <v>3.9375</v>
      </c>
      <c r="AD28" s="54">
        <f t="shared" si="148"/>
        <v>3.375</v>
      </c>
      <c r="AE28" s="54">
        <f t="shared" si="148"/>
        <v>2.8125</v>
      </c>
      <c r="AF28" s="54">
        <f t="shared" si="148"/>
        <v>2.475</v>
      </c>
      <c r="AG28" s="54">
        <f t="shared" si="148"/>
        <v>2.25</v>
      </c>
      <c r="AH28" s="54">
        <f t="shared" si="148"/>
        <v>3.375</v>
      </c>
      <c r="AI28" s="54">
        <f t="shared" si="148"/>
        <v>4.5</v>
      </c>
      <c r="AJ28" s="54">
        <f t="shared" si="148"/>
        <v>5.625</v>
      </c>
      <c r="AK28" s="28"/>
      <c r="AL28" s="54">
        <f t="shared" ref="AL28:AO28" si="149">0.9*R28</f>
        <v>8.4375</v>
      </c>
      <c r="AM28" s="54">
        <f t="shared" si="149"/>
        <v>9.7875</v>
      </c>
      <c r="AN28" s="54">
        <f t="shared" si="149"/>
        <v>7.5375</v>
      </c>
      <c r="AO28" s="54">
        <f t="shared" si="149"/>
        <v>13.5</v>
      </c>
      <c r="AP28" s="28"/>
      <c r="AQ28" s="54">
        <f t="shared" si="66"/>
        <v>39.2625</v>
      </c>
      <c r="AS28" s="55">
        <f t="shared" ref="AS28:BD28" si="150">IFERROR((E28/Y28)-1,0)</f>
        <v>0.1111111111</v>
      </c>
      <c r="AT28" s="55">
        <f t="shared" si="150"/>
        <v>0.1111111111</v>
      </c>
      <c r="AU28" s="55">
        <f t="shared" si="150"/>
        <v>0.1111111111</v>
      </c>
      <c r="AV28" s="55">
        <f t="shared" si="150"/>
        <v>0.1111111111</v>
      </c>
      <c r="AW28" s="55">
        <f t="shared" si="150"/>
        <v>0.1111111111</v>
      </c>
      <c r="AX28" s="55">
        <f t="shared" si="150"/>
        <v>0.1111111111</v>
      </c>
      <c r="AY28" s="55">
        <f t="shared" si="150"/>
        <v>0.1111111111</v>
      </c>
      <c r="AZ28" s="55">
        <f t="shared" si="150"/>
        <v>0.1111111111</v>
      </c>
      <c r="BA28" s="55">
        <f t="shared" si="150"/>
        <v>0.1111111111</v>
      </c>
      <c r="BB28" s="55">
        <f t="shared" si="150"/>
        <v>0.1111111111</v>
      </c>
      <c r="BC28" s="55">
        <f t="shared" si="150"/>
        <v>0.1111111111</v>
      </c>
      <c r="BD28" s="55">
        <f t="shared" si="150"/>
        <v>0.1111111111</v>
      </c>
      <c r="BE28" s="30"/>
      <c r="BF28" s="55">
        <f t="shared" ref="BF28:BI28" si="151">IFERROR((R28/AL28)-1,0)</f>
        <v>0.1111111111</v>
      </c>
      <c r="BG28" s="55">
        <f t="shared" si="151"/>
        <v>0.1111111111</v>
      </c>
      <c r="BH28" s="55">
        <f t="shared" si="151"/>
        <v>0.1111111111</v>
      </c>
      <c r="BI28" s="55">
        <f t="shared" si="151"/>
        <v>0.1111111111</v>
      </c>
      <c r="BJ28" s="30"/>
      <c r="BK28" s="55">
        <f t="shared" si="69"/>
        <v>0.1111111111</v>
      </c>
      <c r="BM28" s="3" t="s">
        <v>11</v>
      </c>
    </row>
    <row r="29" hidden="1" outlineLevel="1">
      <c r="A29" s="25"/>
      <c r="B29" s="25"/>
      <c r="C29" s="25" t="s">
        <v>43</v>
      </c>
      <c r="D29" s="43"/>
      <c r="E29" s="44">
        <f t="shared" ref="E29:P29" si="152">sum(E30:E32)</f>
        <v>22.5</v>
      </c>
      <c r="F29" s="44">
        <f t="shared" si="152"/>
        <v>33.75</v>
      </c>
      <c r="G29" s="44">
        <f t="shared" si="152"/>
        <v>28.125</v>
      </c>
      <c r="H29" s="44">
        <f t="shared" si="152"/>
        <v>24.75</v>
      </c>
      <c r="I29" s="44">
        <f t="shared" si="152"/>
        <v>39.375</v>
      </c>
      <c r="J29" s="44">
        <f t="shared" si="152"/>
        <v>33.75</v>
      </c>
      <c r="K29" s="44">
        <f t="shared" si="152"/>
        <v>28.125</v>
      </c>
      <c r="L29" s="44">
        <f t="shared" si="152"/>
        <v>24.75</v>
      </c>
      <c r="M29" s="44">
        <f t="shared" si="152"/>
        <v>22.5</v>
      </c>
      <c r="N29" s="44">
        <f t="shared" si="152"/>
        <v>33.75</v>
      </c>
      <c r="O29" s="44">
        <f t="shared" si="152"/>
        <v>45</v>
      </c>
      <c r="P29" s="44">
        <f t="shared" si="152"/>
        <v>56.25</v>
      </c>
      <c r="Q29" s="28"/>
      <c r="R29" s="44">
        <f t="shared" ref="R29:U29" si="153">SUMIFS($E29:$P29,$E$2:$P$2,R$3)</f>
        <v>84.375</v>
      </c>
      <c r="S29" s="44">
        <f t="shared" si="153"/>
        <v>97.875</v>
      </c>
      <c r="T29" s="44">
        <f t="shared" si="153"/>
        <v>75.375</v>
      </c>
      <c r="U29" s="44">
        <f t="shared" si="153"/>
        <v>135</v>
      </c>
      <c r="V29" s="28"/>
      <c r="W29" s="44">
        <f t="shared" si="63"/>
        <v>392.625</v>
      </c>
      <c r="Y29" s="44">
        <f t="shared" ref="Y29:AJ29" si="154">0.9*E29</f>
        <v>20.25</v>
      </c>
      <c r="Z29" s="44">
        <f t="shared" si="154"/>
        <v>30.375</v>
      </c>
      <c r="AA29" s="44">
        <f t="shared" si="154"/>
        <v>25.3125</v>
      </c>
      <c r="AB29" s="44">
        <f t="shared" si="154"/>
        <v>22.275</v>
      </c>
      <c r="AC29" s="44">
        <f t="shared" si="154"/>
        <v>35.4375</v>
      </c>
      <c r="AD29" s="44">
        <f t="shared" si="154"/>
        <v>30.375</v>
      </c>
      <c r="AE29" s="44">
        <f t="shared" si="154"/>
        <v>25.3125</v>
      </c>
      <c r="AF29" s="44">
        <f t="shared" si="154"/>
        <v>22.275</v>
      </c>
      <c r="AG29" s="44">
        <f t="shared" si="154"/>
        <v>20.25</v>
      </c>
      <c r="AH29" s="44">
        <f t="shared" si="154"/>
        <v>30.375</v>
      </c>
      <c r="AI29" s="44">
        <f t="shared" si="154"/>
        <v>40.5</v>
      </c>
      <c r="AJ29" s="44">
        <f t="shared" si="154"/>
        <v>50.625</v>
      </c>
      <c r="AK29" s="28"/>
      <c r="AL29" s="44">
        <f t="shared" ref="AL29:AO29" si="155">0.9*R29</f>
        <v>75.9375</v>
      </c>
      <c r="AM29" s="44">
        <f t="shared" si="155"/>
        <v>88.0875</v>
      </c>
      <c r="AN29" s="44">
        <f t="shared" si="155"/>
        <v>67.8375</v>
      </c>
      <c r="AO29" s="44">
        <f t="shared" si="155"/>
        <v>121.5</v>
      </c>
      <c r="AP29" s="28"/>
      <c r="AQ29" s="44">
        <f t="shared" si="66"/>
        <v>353.3625</v>
      </c>
      <c r="AS29" s="45">
        <f t="shared" ref="AS29:BD29" si="156">IFERROR((E29/Y29)-1,0)</f>
        <v>0.1111111111</v>
      </c>
      <c r="AT29" s="45">
        <f t="shared" si="156"/>
        <v>0.1111111111</v>
      </c>
      <c r="AU29" s="45">
        <f t="shared" si="156"/>
        <v>0.1111111111</v>
      </c>
      <c r="AV29" s="45">
        <f t="shared" si="156"/>
        <v>0.1111111111</v>
      </c>
      <c r="AW29" s="45">
        <f t="shared" si="156"/>
        <v>0.1111111111</v>
      </c>
      <c r="AX29" s="45">
        <f t="shared" si="156"/>
        <v>0.1111111111</v>
      </c>
      <c r="AY29" s="45">
        <f t="shared" si="156"/>
        <v>0.1111111111</v>
      </c>
      <c r="AZ29" s="45">
        <f t="shared" si="156"/>
        <v>0.1111111111</v>
      </c>
      <c r="BA29" s="45">
        <f t="shared" si="156"/>
        <v>0.1111111111</v>
      </c>
      <c r="BB29" s="45">
        <f t="shared" si="156"/>
        <v>0.1111111111</v>
      </c>
      <c r="BC29" s="45">
        <f t="shared" si="156"/>
        <v>0.1111111111</v>
      </c>
      <c r="BD29" s="45">
        <f t="shared" si="156"/>
        <v>0.1111111111</v>
      </c>
      <c r="BE29" s="30"/>
      <c r="BF29" s="45">
        <f t="shared" ref="BF29:BI29" si="157">IFERROR((R29/AL29)-1,0)</f>
        <v>0.1111111111</v>
      </c>
      <c r="BG29" s="45">
        <f t="shared" si="157"/>
        <v>0.1111111111</v>
      </c>
      <c r="BH29" s="45">
        <f t="shared" si="157"/>
        <v>0.1111111111</v>
      </c>
      <c r="BI29" s="45">
        <f t="shared" si="157"/>
        <v>0.1111111111</v>
      </c>
      <c r="BJ29" s="30"/>
      <c r="BK29" s="45">
        <f t="shared" si="69"/>
        <v>0.1111111111</v>
      </c>
      <c r="BM29" s="3" t="s">
        <v>11</v>
      </c>
    </row>
    <row r="30" hidden="1" outlineLevel="2">
      <c r="A30" s="18" t="s">
        <v>17</v>
      </c>
      <c r="B30" s="31"/>
      <c r="C30" s="31" t="s">
        <v>44</v>
      </c>
      <c r="D30" s="53"/>
      <c r="E30" s="54">
        <f t="shared" ref="E30:P30" si="158">0.025*E$4</f>
        <v>12.5</v>
      </c>
      <c r="F30" s="54">
        <f t="shared" si="158"/>
        <v>18.75</v>
      </c>
      <c r="G30" s="54">
        <f t="shared" si="158"/>
        <v>15.625</v>
      </c>
      <c r="H30" s="54">
        <f t="shared" si="158"/>
        <v>13.75</v>
      </c>
      <c r="I30" s="54">
        <f t="shared" si="158"/>
        <v>21.875</v>
      </c>
      <c r="J30" s="54">
        <f t="shared" si="158"/>
        <v>18.75</v>
      </c>
      <c r="K30" s="54">
        <f t="shared" si="158"/>
        <v>15.625</v>
      </c>
      <c r="L30" s="54">
        <f t="shared" si="158"/>
        <v>13.75</v>
      </c>
      <c r="M30" s="54">
        <f t="shared" si="158"/>
        <v>12.5</v>
      </c>
      <c r="N30" s="54">
        <f t="shared" si="158"/>
        <v>18.75</v>
      </c>
      <c r="O30" s="54">
        <f t="shared" si="158"/>
        <v>25</v>
      </c>
      <c r="P30" s="54">
        <f t="shared" si="158"/>
        <v>31.25</v>
      </c>
      <c r="Q30" s="28"/>
      <c r="R30" s="54">
        <f t="shared" ref="R30:U30" si="159">SUMIFS($E30:$P30,$E$2:$P$2,R$3)</f>
        <v>46.875</v>
      </c>
      <c r="S30" s="54">
        <f t="shared" si="159"/>
        <v>54.375</v>
      </c>
      <c r="T30" s="54">
        <f t="shared" si="159"/>
        <v>41.875</v>
      </c>
      <c r="U30" s="54">
        <f t="shared" si="159"/>
        <v>75</v>
      </c>
      <c r="V30" s="28"/>
      <c r="W30" s="54">
        <f t="shared" si="63"/>
        <v>218.125</v>
      </c>
      <c r="Y30" s="54">
        <f t="shared" ref="Y30:AJ30" si="160">0.9*E30</f>
        <v>11.25</v>
      </c>
      <c r="Z30" s="54">
        <f t="shared" si="160"/>
        <v>16.875</v>
      </c>
      <c r="AA30" s="54">
        <f t="shared" si="160"/>
        <v>14.0625</v>
      </c>
      <c r="AB30" s="54">
        <f t="shared" si="160"/>
        <v>12.375</v>
      </c>
      <c r="AC30" s="54">
        <f t="shared" si="160"/>
        <v>19.6875</v>
      </c>
      <c r="AD30" s="54">
        <f t="shared" si="160"/>
        <v>16.875</v>
      </c>
      <c r="AE30" s="54">
        <f t="shared" si="160"/>
        <v>14.0625</v>
      </c>
      <c r="AF30" s="54">
        <f t="shared" si="160"/>
        <v>12.375</v>
      </c>
      <c r="AG30" s="54">
        <f t="shared" si="160"/>
        <v>11.25</v>
      </c>
      <c r="AH30" s="54">
        <f t="shared" si="160"/>
        <v>16.875</v>
      </c>
      <c r="AI30" s="54">
        <f t="shared" si="160"/>
        <v>22.5</v>
      </c>
      <c r="AJ30" s="54">
        <f t="shared" si="160"/>
        <v>28.125</v>
      </c>
      <c r="AK30" s="28"/>
      <c r="AL30" s="54">
        <f t="shared" ref="AL30:AO30" si="161">0.9*R30</f>
        <v>42.1875</v>
      </c>
      <c r="AM30" s="54">
        <f t="shared" si="161"/>
        <v>48.9375</v>
      </c>
      <c r="AN30" s="54">
        <f t="shared" si="161"/>
        <v>37.6875</v>
      </c>
      <c r="AO30" s="54">
        <f t="shared" si="161"/>
        <v>67.5</v>
      </c>
      <c r="AP30" s="28"/>
      <c r="AQ30" s="54">
        <f t="shared" si="66"/>
        <v>196.3125</v>
      </c>
      <c r="AS30" s="55">
        <f t="shared" ref="AS30:BD30" si="162">IFERROR((E30/Y30)-1,0)</f>
        <v>0.1111111111</v>
      </c>
      <c r="AT30" s="55">
        <f t="shared" si="162"/>
        <v>0.1111111111</v>
      </c>
      <c r="AU30" s="55">
        <f t="shared" si="162"/>
        <v>0.1111111111</v>
      </c>
      <c r="AV30" s="55">
        <f t="shared" si="162"/>
        <v>0.1111111111</v>
      </c>
      <c r="AW30" s="55">
        <f t="shared" si="162"/>
        <v>0.1111111111</v>
      </c>
      <c r="AX30" s="55">
        <f t="shared" si="162"/>
        <v>0.1111111111</v>
      </c>
      <c r="AY30" s="55">
        <f t="shared" si="162"/>
        <v>0.1111111111</v>
      </c>
      <c r="AZ30" s="55">
        <f t="shared" si="162"/>
        <v>0.1111111111</v>
      </c>
      <c r="BA30" s="55">
        <f t="shared" si="162"/>
        <v>0.1111111111</v>
      </c>
      <c r="BB30" s="55">
        <f t="shared" si="162"/>
        <v>0.1111111111</v>
      </c>
      <c r="BC30" s="55">
        <f t="shared" si="162"/>
        <v>0.1111111111</v>
      </c>
      <c r="BD30" s="55">
        <f t="shared" si="162"/>
        <v>0.1111111111</v>
      </c>
      <c r="BE30" s="30"/>
      <c r="BF30" s="55">
        <f t="shared" ref="BF30:BI30" si="163">IFERROR((R30/AL30)-1,0)</f>
        <v>0.1111111111</v>
      </c>
      <c r="BG30" s="55">
        <f t="shared" si="163"/>
        <v>0.1111111111</v>
      </c>
      <c r="BH30" s="55">
        <f t="shared" si="163"/>
        <v>0.1111111111</v>
      </c>
      <c r="BI30" s="55">
        <f t="shared" si="163"/>
        <v>0.1111111111</v>
      </c>
      <c r="BJ30" s="30"/>
      <c r="BK30" s="55">
        <f t="shared" si="69"/>
        <v>0.1111111111</v>
      </c>
      <c r="BM30" s="3" t="s">
        <v>11</v>
      </c>
    </row>
    <row r="31" hidden="1" outlineLevel="2">
      <c r="A31" s="49" t="s">
        <v>29</v>
      </c>
      <c r="B31" s="31"/>
      <c r="C31" s="31" t="s">
        <v>45</v>
      </c>
      <c r="D31" s="53"/>
      <c r="E31" s="54">
        <f t="shared" ref="E31:P31" si="164">0.015*E$4</f>
        <v>7.5</v>
      </c>
      <c r="F31" s="54">
        <f t="shared" si="164"/>
        <v>11.25</v>
      </c>
      <c r="G31" s="54">
        <f t="shared" si="164"/>
        <v>9.375</v>
      </c>
      <c r="H31" s="54">
        <f t="shared" si="164"/>
        <v>8.25</v>
      </c>
      <c r="I31" s="54">
        <f t="shared" si="164"/>
        <v>13.125</v>
      </c>
      <c r="J31" s="54">
        <f t="shared" si="164"/>
        <v>11.25</v>
      </c>
      <c r="K31" s="54">
        <f t="shared" si="164"/>
        <v>9.375</v>
      </c>
      <c r="L31" s="54">
        <f t="shared" si="164"/>
        <v>8.25</v>
      </c>
      <c r="M31" s="54">
        <f t="shared" si="164"/>
        <v>7.5</v>
      </c>
      <c r="N31" s="54">
        <f t="shared" si="164"/>
        <v>11.25</v>
      </c>
      <c r="O31" s="54">
        <f t="shared" si="164"/>
        <v>15</v>
      </c>
      <c r="P31" s="54">
        <f t="shared" si="164"/>
        <v>18.75</v>
      </c>
      <c r="Q31" s="28"/>
      <c r="R31" s="54">
        <f t="shared" ref="R31:U31" si="165">SUMIFS($E31:$P31,$E$2:$P$2,R$3)</f>
        <v>28.125</v>
      </c>
      <c r="S31" s="54">
        <f t="shared" si="165"/>
        <v>32.625</v>
      </c>
      <c r="T31" s="54">
        <f t="shared" si="165"/>
        <v>25.125</v>
      </c>
      <c r="U31" s="54">
        <f t="shared" si="165"/>
        <v>45</v>
      </c>
      <c r="V31" s="28"/>
      <c r="W31" s="54">
        <f t="shared" si="63"/>
        <v>130.875</v>
      </c>
      <c r="Y31" s="54">
        <f t="shared" ref="Y31:AJ31" si="166">0.9*E31</f>
        <v>6.75</v>
      </c>
      <c r="Z31" s="54">
        <f t="shared" si="166"/>
        <v>10.125</v>
      </c>
      <c r="AA31" s="54">
        <f t="shared" si="166"/>
        <v>8.4375</v>
      </c>
      <c r="AB31" s="54">
        <f t="shared" si="166"/>
        <v>7.425</v>
      </c>
      <c r="AC31" s="54">
        <f t="shared" si="166"/>
        <v>11.8125</v>
      </c>
      <c r="AD31" s="54">
        <f t="shared" si="166"/>
        <v>10.125</v>
      </c>
      <c r="AE31" s="54">
        <f t="shared" si="166"/>
        <v>8.4375</v>
      </c>
      <c r="AF31" s="54">
        <f t="shared" si="166"/>
        <v>7.425</v>
      </c>
      <c r="AG31" s="54">
        <f t="shared" si="166"/>
        <v>6.75</v>
      </c>
      <c r="AH31" s="54">
        <f t="shared" si="166"/>
        <v>10.125</v>
      </c>
      <c r="AI31" s="54">
        <f t="shared" si="166"/>
        <v>13.5</v>
      </c>
      <c r="AJ31" s="54">
        <f t="shared" si="166"/>
        <v>16.875</v>
      </c>
      <c r="AK31" s="28"/>
      <c r="AL31" s="54">
        <f t="shared" ref="AL31:AO31" si="167">0.9*R31</f>
        <v>25.3125</v>
      </c>
      <c r="AM31" s="54">
        <f t="shared" si="167"/>
        <v>29.3625</v>
      </c>
      <c r="AN31" s="54">
        <f t="shared" si="167"/>
        <v>22.6125</v>
      </c>
      <c r="AO31" s="54">
        <f t="shared" si="167"/>
        <v>40.5</v>
      </c>
      <c r="AP31" s="28"/>
      <c r="AQ31" s="54">
        <f t="shared" si="66"/>
        <v>117.7875</v>
      </c>
      <c r="AS31" s="55">
        <f t="shared" ref="AS31:BD31" si="168">IFERROR((E31/Y31)-1,0)</f>
        <v>0.1111111111</v>
      </c>
      <c r="AT31" s="55">
        <f t="shared" si="168"/>
        <v>0.1111111111</v>
      </c>
      <c r="AU31" s="55">
        <f t="shared" si="168"/>
        <v>0.1111111111</v>
      </c>
      <c r="AV31" s="55">
        <f t="shared" si="168"/>
        <v>0.1111111111</v>
      </c>
      <c r="AW31" s="55">
        <f t="shared" si="168"/>
        <v>0.1111111111</v>
      </c>
      <c r="AX31" s="55">
        <f t="shared" si="168"/>
        <v>0.1111111111</v>
      </c>
      <c r="AY31" s="55">
        <f t="shared" si="168"/>
        <v>0.1111111111</v>
      </c>
      <c r="AZ31" s="55">
        <f t="shared" si="168"/>
        <v>0.1111111111</v>
      </c>
      <c r="BA31" s="55">
        <f t="shared" si="168"/>
        <v>0.1111111111</v>
      </c>
      <c r="BB31" s="55">
        <f t="shared" si="168"/>
        <v>0.1111111111</v>
      </c>
      <c r="BC31" s="55">
        <f t="shared" si="168"/>
        <v>0.1111111111</v>
      </c>
      <c r="BD31" s="55">
        <f t="shared" si="168"/>
        <v>0.1111111111</v>
      </c>
      <c r="BE31" s="30"/>
      <c r="BF31" s="55">
        <f t="shared" ref="BF31:BI31" si="169">IFERROR((R31/AL31)-1,0)</f>
        <v>0.1111111111</v>
      </c>
      <c r="BG31" s="55">
        <f t="shared" si="169"/>
        <v>0.1111111111</v>
      </c>
      <c r="BH31" s="55">
        <f t="shared" si="169"/>
        <v>0.1111111111</v>
      </c>
      <c r="BI31" s="55">
        <f t="shared" si="169"/>
        <v>0.1111111111</v>
      </c>
      <c r="BJ31" s="30"/>
      <c r="BK31" s="55">
        <f t="shared" si="69"/>
        <v>0.1111111111</v>
      </c>
      <c r="BM31" s="3" t="s">
        <v>11</v>
      </c>
    </row>
    <row r="32" hidden="1" outlineLevel="2">
      <c r="A32" s="49" t="s">
        <v>29</v>
      </c>
      <c r="B32" s="31"/>
      <c r="C32" s="31" t="s">
        <v>46</v>
      </c>
      <c r="D32" s="53"/>
      <c r="E32" s="54">
        <f t="shared" ref="E32:P32" si="170">0.005*E$4</f>
        <v>2.5</v>
      </c>
      <c r="F32" s="54">
        <f t="shared" si="170"/>
        <v>3.75</v>
      </c>
      <c r="G32" s="54">
        <f t="shared" si="170"/>
        <v>3.125</v>
      </c>
      <c r="H32" s="54">
        <f t="shared" si="170"/>
        <v>2.75</v>
      </c>
      <c r="I32" s="54">
        <f t="shared" si="170"/>
        <v>4.375</v>
      </c>
      <c r="J32" s="54">
        <f t="shared" si="170"/>
        <v>3.75</v>
      </c>
      <c r="K32" s="54">
        <f t="shared" si="170"/>
        <v>3.125</v>
      </c>
      <c r="L32" s="54">
        <f t="shared" si="170"/>
        <v>2.75</v>
      </c>
      <c r="M32" s="54">
        <f t="shared" si="170"/>
        <v>2.5</v>
      </c>
      <c r="N32" s="54">
        <f t="shared" si="170"/>
        <v>3.75</v>
      </c>
      <c r="O32" s="54">
        <f t="shared" si="170"/>
        <v>5</v>
      </c>
      <c r="P32" s="54">
        <f t="shared" si="170"/>
        <v>6.25</v>
      </c>
      <c r="Q32" s="28"/>
      <c r="R32" s="54">
        <f t="shared" ref="R32:U32" si="171">SUMIFS($E32:$P32,$E$2:$P$2,R$3)</f>
        <v>9.375</v>
      </c>
      <c r="S32" s="54">
        <f t="shared" si="171"/>
        <v>10.875</v>
      </c>
      <c r="T32" s="54">
        <f t="shared" si="171"/>
        <v>8.375</v>
      </c>
      <c r="U32" s="54">
        <f t="shared" si="171"/>
        <v>15</v>
      </c>
      <c r="V32" s="28"/>
      <c r="W32" s="54">
        <f t="shared" si="63"/>
        <v>43.625</v>
      </c>
      <c r="Y32" s="54">
        <f t="shared" ref="Y32:AJ32" si="172">0.9*E32</f>
        <v>2.25</v>
      </c>
      <c r="Z32" s="54">
        <f t="shared" si="172"/>
        <v>3.375</v>
      </c>
      <c r="AA32" s="54">
        <f t="shared" si="172"/>
        <v>2.8125</v>
      </c>
      <c r="AB32" s="54">
        <f t="shared" si="172"/>
        <v>2.475</v>
      </c>
      <c r="AC32" s="54">
        <f t="shared" si="172"/>
        <v>3.9375</v>
      </c>
      <c r="AD32" s="54">
        <f t="shared" si="172"/>
        <v>3.375</v>
      </c>
      <c r="AE32" s="54">
        <f t="shared" si="172"/>
        <v>2.8125</v>
      </c>
      <c r="AF32" s="54">
        <f t="shared" si="172"/>
        <v>2.475</v>
      </c>
      <c r="AG32" s="54">
        <f t="shared" si="172"/>
        <v>2.25</v>
      </c>
      <c r="AH32" s="54">
        <f t="shared" si="172"/>
        <v>3.375</v>
      </c>
      <c r="AI32" s="54">
        <f t="shared" si="172"/>
        <v>4.5</v>
      </c>
      <c r="AJ32" s="54">
        <f t="shared" si="172"/>
        <v>5.625</v>
      </c>
      <c r="AK32" s="28"/>
      <c r="AL32" s="54">
        <f t="shared" ref="AL32:AO32" si="173">0.9*R32</f>
        <v>8.4375</v>
      </c>
      <c r="AM32" s="54">
        <f t="shared" si="173"/>
        <v>9.7875</v>
      </c>
      <c r="AN32" s="54">
        <f t="shared" si="173"/>
        <v>7.5375</v>
      </c>
      <c r="AO32" s="54">
        <f t="shared" si="173"/>
        <v>13.5</v>
      </c>
      <c r="AP32" s="28"/>
      <c r="AQ32" s="54">
        <f t="shared" si="66"/>
        <v>39.2625</v>
      </c>
      <c r="AS32" s="55">
        <f t="shared" ref="AS32:BD32" si="174">IFERROR((E32/Y32)-1,0)</f>
        <v>0.1111111111</v>
      </c>
      <c r="AT32" s="55">
        <f t="shared" si="174"/>
        <v>0.1111111111</v>
      </c>
      <c r="AU32" s="55">
        <f t="shared" si="174"/>
        <v>0.1111111111</v>
      </c>
      <c r="AV32" s="55">
        <f t="shared" si="174"/>
        <v>0.1111111111</v>
      </c>
      <c r="AW32" s="55">
        <f t="shared" si="174"/>
        <v>0.1111111111</v>
      </c>
      <c r="AX32" s="55">
        <f t="shared" si="174"/>
        <v>0.1111111111</v>
      </c>
      <c r="AY32" s="55">
        <f t="shared" si="174"/>
        <v>0.1111111111</v>
      </c>
      <c r="AZ32" s="55">
        <f t="shared" si="174"/>
        <v>0.1111111111</v>
      </c>
      <c r="BA32" s="55">
        <f t="shared" si="174"/>
        <v>0.1111111111</v>
      </c>
      <c r="BB32" s="55">
        <f t="shared" si="174"/>
        <v>0.1111111111</v>
      </c>
      <c r="BC32" s="55">
        <f t="shared" si="174"/>
        <v>0.1111111111</v>
      </c>
      <c r="BD32" s="55">
        <f t="shared" si="174"/>
        <v>0.1111111111</v>
      </c>
      <c r="BE32" s="30"/>
      <c r="BF32" s="55">
        <f t="shared" ref="BF32:BI32" si="175">IFERROR((R32/AL32)-1,0)</f>
        <v>0.1111111111</v>
      </c>
      <c r="BG32" s="55">
        <f t="shared" si="175"/>
        <v>0.1111111111</v>
      </c>
      <c r="BH32" s="55">
        <f t="shared" si="175"/>
        <v>0.1111111111</v>
      </c>
      <c r="BI32" s="55">
        <f t="shared" si="175"/>
        <v>0.1111111111</v>
      </c>
      <c r="BJ32" s="30"/>
      <c r="BK32" s="55">
        <f t="shared" si="69"/>
        <v>0.1111111111</v>
      </c>
      <c r="BM32" s="3" t="s">
        <v>11</v>
      </c>
    </row>
    <row r="33" hidden="1" outlineLevel="1">
      <c r="A33" s="18" t="s">
        <v>17</v>
      </c>
      <c r="B33" s="25"/>
      <c r="C33" s="25" t="s">
        <v>47</v>
      </c>
      <c r="D33" s="43"/>
      <c r="E33" s="44">
        <f t="shared" ref="E33:P33" si="176">E34</f>
        <v>0.3375</v>
      </c>
      <c r="F33" s="44">
        <f t="shared" si="176"/>
        <v>0.50625</v>
      </c>
      <c r="G33" s="44">
        <f t="shared" si="176"/>
        <v>0.421875</v>
      </c>
      <c r="H33" s="44">
        <f t="shared" si="176"/>
        <v>0.37125</v>
      </c>
      <c r="I33" s="44">
        <f t="shared" si="176"/>
        <v>0.590625</v>
      </c>
      <c r="J33" s="44">
        <f t="shared" si="176"/>
        <v>0.50625</v>
      </c>
      <c r="K33" s="44">
        <f t="shared" si="176"/>
        <v>0.421875</v>
      </c>
      <c r="L33" s="44">
        <f t="shared" si="176"/>
        <v>0.37125</v>
      </c>
      <c r="M33" s="44">
        <f t="shared" si="176"/>
        <v>0.3375</v>
      </c>
      <c r="N33" s="44">
        <f t="shared" si="176"/>
        <v>0.50625</v>
      </c>
      <c r="O33" s="44">
        <f t="shared" si="176"/>
        <v>0.675</v>
      </c>
      <c r="P33" s="44">
        <f t="shared" si="176"/>
        <v>0.84375</v>
      </c>
      <c r="Q33" s="28"/>
      <c r="R33" s="44">
        <f t="shared" ref="R33:U33" si="177">SUMIFS($E33:$P33,$E$2:$P$2,R$3)</f>
        <v>1.265625</v>
      </c>
      <c r="S33" s="44">
        <f t="shared" si="177"/>
        <v>1.468125</v>
      </c>
      <c r="T33" s="44">
        <f t="shared" si="177"/>
        <v>1.130625</v>
      </c>
      <c r="U33" s="44">
        <f t="shared" si="177"/>
        <v>2.025</v>
      </c>
      <c r="V33" s="28"/>
      <c r="W33" s="44">
        <f t="shared" si="63"/>
        <v>5.889375</v>
      </c>
      <c r="Y33" s="44">
        <f t="shared" ref="Y33:AJ33" si="178">0.9*E33</f>
        <v>0.30375</v>
      </c>
      <c r="Z33" s="44">
        <f t="shared" si="178"/>
        <v>0.455625</v>
      </c>
      <c r="AA33" s="44">
        <f t="shared" si="178"/>
        <v>0.3796875</v>
      </c>
      <c r="AB33" s="44">
        <f t="shared" si="178"/>
        <v>0.334125</v>
      </c>
      <c r="AC33" s="44">
        <f t="shared" si="178"/>
        <v>0.5315625</v>
      </c>
      <c r="AD33" s="44">
        <f t="shared" si="178"/>
        <v>0.455625</v>
      </c>
      <c r="AE33" s="44">
        <f t="shared" si="178"/>
        <v>0.3796875</v>
      </c>
      <c r="AF33" s="44">
        <f t="shared" si="178"/>
        <v>0.334125</v>
      </c>
      <c r="AG33" s="44">
        <f t="shared" si="178"/>
        <v>0.30375</v>
      </c>
      <c r="AH33" s="44">
        <f t="shared" si="178"/>
        <v>0.455625</v>
      </c>
      <c r="AI33" s="44">
        <f t="shared" si="178"/>
        <v>0.6075</v>
      </c>
      <c r="AJ33" s="44">
        <f t="shared" si="178"/>
        <v>0.759375</v>
      </c>
      <c r="AK33" s="28"/>
      <c r="AL33" s="44">
        <f t="shared" ref="AL33:AO33" si="179">0.9*R33</f>
        <v>1.1390625</v>
      </c>
      <c r="AM33" s="44">
        <f t="shared" si="179"/>
        <v>1.3213125</v>
      </c>
      <c r="AN33" s="44">
        <f t="shared" si="179"/>
        <v>1.0175625</v>
      </c>
      <c r="AO33" s="44">
        <f t="shared" si="179"/>
        <v>1.8225</v>
      </c>
      <c r="AP33" s="28"/>
      <c r="AQ33" s="44">
        <f t="shared" si="66"/>
        <v>5.3004375</v>
      </c>
      <c r="AS33" s="45">
        <f t="shared" ref="AS33:BD33" si="180">IFERROR((E33/Y33)-1,0)</f>
        <v>0.1111111111</v>
      </c>
      <c r="AT33" s="45">
        <f t="shared" si="180"/>
        <v>0.1111111111</v>
      </c>
      <c r="AU33" s="45">
        <f t="shared" si="180"/>
        <v>0.1111111111</v>
      </c>
      <c r="AV33" s="45">
        <f t="shared" si="180"/>
        <v>0.1111111111</v>
      </c>
      <c r="AW33" s="45">
        <f t="shared" si="180"/>
        <v>0.1111111111</v>
      </c>
      <c r="AX33" s="45">
        <f t="shared" si="180"/>
        <v>0.1111111111</v>
      </c>
      <c r="AY33" s="45">
        <f t="shared" si="180"/>
        <v>0.1111111111</v>
      </c>
      <c r="AZ33" s="45">
        <f t="shared" si="180"/>
        <v>0.1111111111</v>
      </c>
      <c r="BA33" s="45">
        <f t="shared" si="180"/>
        <v>0.1111111111</v>
      </c>
      <c r="BB33" s="45">
        <f t="shared" si="180"/>
        <v>0.1111111111</v>
      </c>
      <c r="BC33" s="45">
        <f t="shared" si="180"/>
        <v>0.1111111111</v>
      </c>
      <c r="BD33" s="45">
        <f t="shared" si="180"/>
        <v>0.1111111111</v>
      </c>
      <c r="BE33" s="30"/>
      <c r="BF33" s="45">
        <f t="shared" ref="BF33:BI33" si="181">IFERROR((R33/AL33)-1,0)</f>
        <v>0.1111111111</v>
      </c>
      <c r="BG33" s="45">
        <f t="shared" si="181"/>
        <v>0.1111111111</v>
      </c>
      <c r="BH33" s="45">
        <f t="shared" si="181"/>
        <v>0.1111111111</v>
      </c>
      <c r="BI33" s="45">
        <f t="shared" si="181"/>
        <v>0.1111111111</v>
      </c>
      <c r="BJ33" s="30"/>
      <c r="BK33" s="45">
        <f t="shared" si="69"/>
        <v>0.1111111111</v>
      </c>
      <c r="BM33" s="3" t="s">
        <v>11</v>
      </c>
    </row>
    <row r="34" hidden="1" outlineLevel="1">
      <c r="A34" s="18" t="s">
        <v>17</v>
      </c>
      <c r="B34" s="31"/>
      <c r="C34" s="31" t="s">
        <v>48</v>
      </c>
      <c r="D34" s="53"/>
      <c r="E34" s="54">
        <f t="shared" ref="E34:P34" si="182">-0.01*E8</f>
        <v>0.3375</v>
      </c>
      <c r="F34" s="54">
        <f t="shared" si="182"/>
        <v>0.50625</v>
      </c>
      <c r="G34" s="54">
        <f t="shared" si="182"/>
        <v>0.421875</v>
      </c>
      <c r="H34" s="54">
        <f t="shared" si="182"/>
        <v>0.37125</v>
      </c>
      <c r="I34" s="54">
        <f t="shared" si="182"/>
        <v>0.590625</v>
      </c>
      <c r="J34" s="54">
        <f t="shared" si="182"/>
        <v>0.50625</v>
      </c>
      <c r="K34" s="54">
        <f t="shared" si="182"/>
        <v>0.421875</v>
      </c>
      <c r="L34" s="54">
        <f t="shared" si="182"/>
        <v>0.37125</v>
      </c>
      <c r="M34" s="54">
        <f t="shared" si="182"/>
        <v>0.3375</v>
      </c>
      <c r="N34" s="54">
        <f t="shared" si="182"/>
        <v>0.50625</v>
      </c>
      <c r="O34" s="54">
        <f t="shared" si="182"/>
        <v>0.675</v>
      </c>
      <c r="P34" s="54">
        <f t="shared" si="182"/>
        <v>0.84375</v>
      </c>
      <c r="Q34" s="28"/>
      <c r="R34" s="54">
        <f t="shared" ref="R34:U34" si="183">SUMIFS($E34:$P34,$E$2:$P$2,R$3)</f>
        <v>1.265625</v>
      </c>
      <c r="S34" s="54">
        <f t="shared" si="183"/>
        <v>1.468125</v>
      </c>
      <c r="T34" s="54">
        <f t="shared" si="183"/>
        <v>1.130625</v>
      </c>
      <c r="U34" s="54">
        <f t="shared" si="183"/>
        <v>2.025</v>
      </c>
      <c r="V34" s="28"/>
      <c r="W34" s="54">
        <f t="shared" si="63"/>
        <v>5.889375</v>
      </c>
      <c r="Y34" s="54">
        <f t="shared" ref="Y34:AJ34" si="184">0.9*E34</f>
        <v>0.30375</v>
      </c>
      <c r="Z34" s="54">
        <f t="shared" si="184"/>
        <v>0.455625</v>
      </c>
      <c r="AA34" s="54">
        <f t="shared" si="184"/>
        <v>0.3796875</v>
      </c>
      <c r="AB34" s="54">
        <f t="shared" si="184"/>
        <v>0.334125</v>
      </c>
      <c r="AC34" s="54">
        <f t="shared" si="184"/>
        <v>0.5315625</v>
      </c>
      <c r="AD34" s="54">
        <f t="shared" si="184"/>
        <v>0.455625</v>
      </c>
      <c r="AE34" s="54">
        <f t="shared" si="184"/>
        <v>0.3796875</v>
      </c>
      <c r="AF34" s="54">
        <f t="shared" si="184"/>
        <v>0.334125</v>
      </c>
      <c r="AG34" s="54">
        <f t="shared" si="184"/>
        <v>0.30375</v>
      </c>
      <c r="AH34" s="54">
        <f t="shared" si="184"/>
        <v>0.455625</v>
      </c>
      <c r="AI34" s="54">
        <f t="shared" si="184"/>
        <v>0.6075</v>
      </c>
      <c r="AJ34" s="54">
        <f t="shared" si="184"/>
        <v>0.759375</v>
      </c>
      <c r="AK34" s="28"/>
      <c r="AL34" s="54">
        <f t="shared" ref="AL34:AO34" si="185">0.9*R34</f>
        <v>1.1390625</v>
      </c>
      <c r="AM34" s="54">
        <f t="shared" si="185"/>
        <v>1.3213125</v>
      </c>
      <c r="AN34" s="54">
        <f t="shared" si="185"/>
        <v>1.0175625</v>
      </c>
      <c r="AO34" s="54">
        <f t="shared" si="185"/>
        <v>1.8225</v>
      </c>
      <c r="AP34" s="28"/>
      <c r="AQ34" s="54">
        <f t="shared" si="66"/>
        <v>5.3004375</v>
      </c>
      <c r="AS34" s="55">
        <f t="shared" ref="AS34:BD34" si="186">IFERROR((E34/Y34)-1,0)</f>
        <v>0.1111111111</v>
      </c>
      <c r="AT34" s="55">
        <f t="shared" si="186"/>
        <v>0.1111111111</v>
      </c>
      <c r="AU34" s="55">
        <f t="shared" si="186"/>
        <v>0.1111111111</v>
      </c>
      <c r="AV34" s="55">
        <f t="shared" si="186"/>
        <v>0.1111111111</v>
      </c>
      <c r="AW34" s="55">
        <f t="shared" si="186"/>
        <v>0.1111111111</v>
      </c>
      <c r="AX34" s="55">
        <f t="shared" si="186"/>
        <v>0.1111111111</v>
      </c>
      <c r="AY34" s="55">
        <f t="shared" si="186"/>
        <v>0.1111111111</v>
      </c>
      <c r="AZ34" s="55">
        <f t="shared" si="186"/>
        <v>0.1111111111</v>
      </c>
      <c r="BA34" s="55">
        <f t="shared" si="186"/>
        <v>0.1111111111</v>
      </c>
      <c r="BB34" s="55">
        <f t="shared" si="186"/>
        <v>0.1111111111</v>
      </c>
      <c r="BC34" s="55">
        <f t="shared" si="186"/>
        <v>0.1111111111</v>
      </c>
      <c r="BD34" s="55">
        <f t="shared" si="186"/>
        <v>0.1111111111</v>
      </c>
      <c r="BE34" s="30"/>
      <c r="BF34" s="55">
        <f t="shared" ref="BF34:BI34" si="187">IFERROR((R34/AL34)-1,0)</f>
        <v>0.1111111111</v>
      </c>
      <c r="BG34" s="55">
        <f t="shared" si="187"/>
        <v>0.1111111111</v>
      </c>
      <c r="BH34" s="55">
        <f t="shared" si="187"/>
        <v>0.1111111111</v>
      </c>
      <c r="BI34" s="55">
        <f t="shared" si="187"/>
        <v>0.1111111111</v>
      </c>
      <c r="BJ34" s="30"/>
      <c r="BK34" s="55">
        <f t="shared" si="69"/>
        <v>0.1111111111</v>
      </c>
      <c r="BM34" s="3" t="s">
        <v>11</v>
      </c>
    </row>
    <row r="35">
      <c r="A35" s="19"/>
      <c r="B35" s="19"/>
      <c r="C35" s="19" t="s">
        <v>49</v>
      </c>
      <c r="D35" s="20"/>
      <c r="E35" s="37">
        <f t="shared" ref="E35:P35" si="188">E13+E17+E18+E22+E23+E24</f>
        <v>272.65</v>
      </c>
      <c r="F35" s="37">
        <f t="shared" si="188"/>
        <v>408.975</v>
      </c>
      <c r="G35" s="37">
        <f t="shared" si="188"/>
        <v>340.8125</v>
      </c>
      <c r="H35" s="37">
        <f t="shared" si="188"/>
        <v>299.915</v>
      </c>
      <c r="I35" s="37">
        <f t="shared" si="188"/>
        <v>477.1375</v>
      </c>
      <c r="J35" s="37">
        <f t="shared" si="188"/>
        <v>408.975</v>
      </c>
      <c r="K35" s="37">
        <f t="shared" si="188"/>
        <v>340.8125</v>
      </c>
      <c r="L35" s="37">
        <f t="shared" si="188"/>
        <v>299.915</v>
      </c>
      <c r="M35" s="37">
        <f t="shared" si="188"/>
        <v>272.65</v>
      </c>
      <c r="N35" s="37">
        <f t="shared" si="188"/>
        <v>408.975</v>
      </c>
      <c r="O35" s="37">
        <f t="shared" si="188"/>
        <v>545.3</v>
      </c>
      <c r="P35" s="37">
        <f t="shared" si="188"/>
        <v>681.625</v>
      </c>
      <c r="Q35" s="22"/>
      <c r="R35" s="37">
        <f t="shared" ref="R35:U35" si="189">SUMIFS($E35:$P35,$E$2:$P$2,R$3)</f>
        <v>1022.4375</v>
      </c>
      <c r="S35" s="37">
        <f t="shared" si="189"/>
        <v>1186.0275</v>
      </c>
      <c r="T35" s="37">
        <f t="shared" si="189"/>
        <v>913.3775</v>
      </c>
      <c r="U35" s="37">
        <f t="shared" si="189"/>
        <v>1635.9</v>
      </c>
      <c r="V35" s="22"/>
      <c r="W35" s="37">
        <f t="shared" si="63"/>
        <v>4757.7425</v>
      </c>
      <c r="X35" s="9"/>
      <c r="Y35" s="37">
        <f t="shared" ref="Y35:AJ35" si="190">0.9*E35</f>
        <v>245.385</v>
      </c>
      <c r="Z35" s="37">
        <f t="shared" si="190"/>
        <v>368.0775</v>
      </c>
      <c r="AA35" s="37">
        <f t="shared" si="190"/>
        <v>306.73125</v>
      </c>
      <c r="AB35" s="37">
        <f t="shared" si="190"/>
        <v>269.9235</v>
      </c>
      <c r="AC35" s="37">
        <f t="shared" si="190"/>
        <v>429.42375</v>
      </c>
      <c r="AD35" s="37">
        <f t="shared" si="190"/>
        <v>368.0775</v>
      </c>
      <c r="AE35" s="37">
        <f t="shared" si="190"/>
        <v>306.73125</v>
      </c>
      <c r="AF35" s="37">
        <f t="shared" si="190"/>
        <v>269.9235</v>
      </c>
      <c r="AG35" s="37">
        <f t="shared" si="190"/>
        <v>245.385</v>
      </c>
      <c r="AH35" s="37">
        <f t="shared" si="190"/>
        <v>368.0775</v>
      </c>
      <c r="AI35" s="37">
        <f t="shared" si="190"/>
        <v>490.77</v>
      </c>
      <c r="AJ35" s="37">
        <f t="shared" si="190"/>
        <v>613.4625</v>
      </c>
      <c r="AK35" s="22"/>
      <c r="AL35" s="37">
        <f t="shared" ref="AL35:AO35" si="191">0.9*R35</f>
        <v>920.19375</v>
      </c>
      <c r="AM35" s="37">
        <f t="shared" si="191"/>
        <v>1067.42475</v>
      </c>
      <c r="AN35" s="37">
        <f t="shared" si="191"/>
        <v>822.03975</v>
      </c>
      <c r="AO35" s="37">
        <f t="shared" si="191"/>
        <v>1472.31</v>
      </c>
      <c r="AP35" s="22"/>
      <c r="AQ35" s="37">
        <f t="shared" si="66"/>
        <v>4281.96825</v>
      </c>
      <c r="AR35" s="9"/>
      <c r="AS35" s="38">
        <f t="shared" ref="AS35:BD35" si="192">IFERROR((E35/Y35)-1,0)</f>
        <v>0.1111111111</v>
      </c>
      <c r="AT35" s="38">
        <f t="shared" si="192"/>
        <v>0.1111111111</v>
      </c>
      <c r="AU35" s="38">
        <f t="shared" si="192"/>
        <v>0.1111111111</v>
      </c>
      <c r="AV35" s="38">
        <f t="shared" si="192"/>
        <v>0.1111111111</v>
      </c>
      <c r="AW35" s="38">
        <f t="shared" si="192"/>
        <v>0.1111111111</v>
      </c>
      <c r="AX35" s="38">
        <f t="shared" si="192"/>
        <v>0.1111111111</v>
      </c>
      <c r="AY35" s="38">
        <f t="shared" si="192"/>
        <v>0.1111111111</v>
      </c>
      <c r="AZ35" s="38">
        <f t="shared" si="192"/>
        <v>0.1111111111</v>
      </c>
      <c r="BA35" s="38">
        <f t="shared" si="192"/>
        <v>0.1111111111</v>
      </c>
      <c r="BB35" s="38">
        <f t="shared" si="192"/>
        <v>0.1111111111</v>
      </c>
      <c r="BC35" s="38">
        <f t="shared" si="192"/>
        <v>0.1111111111</v>
      </c>
      <c r="BD35" s="38">
        <f t="shared" si="192"/>
        <v>0.1111111111</v>
      </c>
      <c r="BE35" s="24"/>
      <c r="BF35" s="38">
        <f t="shared" ref="BF35:BI35" si="193">IFERROR((R35/AL35)-1,0)</f>
        <v>0.1111111111</v>
      </c>
      <c r="BG35" s="38">
        <f t="shared" si="193"/>
        <v>0.1111111111</v>
      </c>
      <c r="BH35" s="38">
        <f t="shared" si="193"/>
        <v>0.1111111111</v>
      </c>
      <c r="BI35" s="38">
        <f t="shared" si="193"/>
        <v>0.1111111111</v>
      </c>
      <c r="BJ35" s="24"/>
      <c r="BK35" s="38">
        <f t="shared" si="69"/>
        <v>0.1111111111</v>
      </c>
      <c r="BL35" s="9"/>
      <c r="BM35" s="3" t="s">
        <v>11</v>
      </c>
    </row>
    <row r="36">
      <c r="A36" s="25"/>
      <c r="B36" s="25"/>
      <c r="C36" s="25" t="s">
        <v>50</v>
      </c>
      <c r="D36" s="39"/>
      <c r="E36" s="40">
        <f t="shared" ref="E36:P36" si="194">E35/E$10</f>
        <v>0.6340697674</v>
      </c>
      <c r="F36" s="40">
        <f t="shared" si="194"/>
        <v>0.6340697674</v>
      </c>
      <c r="G36" s="40">
        <f t="shared" si="194"/>
        <v>0.6340697674</v>
      </c>
      <c r="H36" s="40">
        <f t="shared" si="194"/>
        <v>0.6340697674</v>
      </c>
      <c r="I36" s="40">
        <f t="shared" si="194"/>
        <v>0.6340697674</v>
      </c>
      <c r="J36" s="40">
        <f t="shared" si="194"/>
        <v>0.6340697674</v>
      </c>
      <c r="K36" s="40">
        <f t="shared" si="194"/>
        <v>0.6340697674</v>
      </c>
      <c r="L36" s="40">
        <f t="shared" si="194"/>
        <v>0.6340697674</v>
      </c>
      <c r="M36" s="40">
        <f t="shared" si="194"/>
        <v>0.6340697674</v>
      </c>
      <c r="N36" s="40">
        <f t="shared" si="194"/>
        <v>0.6340697674</v>
      </c>
      <c r="O36" s="40">
        <f t="shared" si="194"/>
        <v>0.6340697674</v>
      </c>
      <c r="P36" s="40">
        <f t="shared" si="194"/>
        <v>0.6340697674</v>
      </c>
      <c r="R36" s="40">
        <f t="shared" ref="R36:U36" si="195">R35/R$10</f>
        <v>0.6340697674</v>
      </c>
      <c r="S36" s="40">
        <f t="shared" si="195"/>
        <v>0.6340697674</v>
      </c>
      <c r="T36" s="40">
        <f t="shared" si="195"/>
        <v>0.6340697674</v>
      </c>
      <c r="U36" s="40">
        <f t="shared" si="195"/>
        <v>0.6340697674</v>
      </c>
      <c r="W36" s="40">
        <f>W35/W$10</f>
        <v>0.6340697674</v>
      </c>
      <c r="Y36" s="40">
        <f t="shared" ref="Y36:AJ36" si="196">Y35/Y$10</f>
        <v>0.6340697674</v>
      </c>
      <c r="Z36" s="40">
        <f t="shared" si="196"/>
        <v>0.6340697674</v>
      </c>
      <c r="AA36" s="40">
        <f t="shared" si="196"/>
        <v>0.6340697674</v>
      </c>
      <c r="AB36" s="40">
        <f t="shared" si="196"/>
        <v>0.6340697674</v>
      </c>
      <c r="AC36" s="40">
        <f t="shared" si="196"/>
        <v>0.6340697674</v>
      </c>
      <c r="AD36" s="40">
        <f t="shared" si="196"/>
        <v>0.6340697674</v>
      </c>
      <c r="AE36" s="40">
        <f t="shared" si="196"/>
        <v>0.6340697674</v>
      </c>
      <c r="AF36" s="40">
        <f t="shared" si="196"/>
        <v>0.6340697674</v>
      </c>
      <c r="AG36" s="40">
        <f t="shared" si="196"/>
        <v>0.6340697674</v>
      </c>
      <c r="AH36" s="40">
        <f t="shared" si="196"/>
        <v>0.6340697674</v>
      </c>
      <c r="AI36" s="40">
        <f t="shared" si="196"/>
        <v>0.6340697674</v>
      </c>
      <c r="AJ36" s="40">
        <f t="shared" si="196"/>
        <v>0.6340697674</v>
      </c>
      <c r="AL36" s="40">
        <f t="shared" ref="AL36:AO36" si="197">AL35/AL$10</f>
        <v>0.6340697674</v>
      </c>
      <c r="AM36" s="40">
        <f t="shared" si="197"/>
        <v>0.6340697674</v>
      </c>
      <c r="AN36" s="40">
        <f t="shared" si="197"/>
        <v>0.6340697674</v>
      </c>
      <c r="AO36" s="40">
        <f t="shared" si="197"/>
        <v>0.6340697674</v>
      </c>
      <c r="AQ36" s="40">
        <f>AQ35/AQ$10</f>
        <v>0.6340697674</v>
      </c>
      <c r="AS36" s="40">
        <f t="shared" ref="AS36:BD36" si="198">IFERROR(E36-Y36,0)</f>
        <v>0</v>
      </c>
      <c r="AT36" s="40">
        <f t="shared" si="198"/>
        <v>0</v>
      </c>
      <c r="AU36" s="40">
        <f t="shared" si="198"/>
        <v>0</v>
      </c>
      <c r="AV36" s="40">
        <f t="shared" si="198"/>
        <v>0</v>
      </c>
      <c r="AW36" s="40">
        <f t="shared" si="198"/>
        <v>0</v>
      </c>
      <c r="AX36" s="40">
        <f t="shared" si="198"/>
        <v>0</v>
      </c>
      <c r="AY36" s="40">
        <f t="shared" si="198"/>
        <v>0</v>
      </c>
      <c r="AZ36" s="40">
        <f t="shared" si="198"/>
        <v>0</v>
      </c>
      <c r="BA36" s="40">
        <f t="shared" si="198"/>
        <v>0</v>
      </c>
      <c r="BB36" s="40">
        <f t="shared" si="198"/>
        <v>0</v>
      </c>
      <c r="BC36" s="40">
        <f t="shared" si="198"/>
        <v>0</v>
      </c>
      <c r="BD36" s="40">
        <f t="shared" si="198"/>
        <v>0</v>
      </c>
      <c r="BE36" s="30"/>
      <c r="BF36" s="40">
        <f t="shared" ref="BF36:BI36" si="199">IFERROR(R36-AL36,0)</f>
        <v>0</v>
      </c>
      <c r="BG36" s="40">
        <f t="shared" si="199"/>
        <v>0</v>
      </c>
      <c r="BH36" s="40">
        <f t="shared" si="199"/>
        <v>0</v>
      </c>
      <c r="BI36" s="40">
        <f t="shared" si="199"/>
        <v>0</v>
      </c>
      <c r="BJ36" s="30"/>
      <c r="BK36" s="40">
        <f>IFERROR(W36-AQ36,0)</f>
        <v>0</v>
      </c>
      <c r="BM36" s="3" t="s">
        <v>11</v>
      </c>
    </row>
    <row r="37">
      <c r="D37" s="41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R37" s="5"/>
      <c r="S37" s="5"/>
      <c r="T37" s="5"/>
      <c r="U37" s="5"/>
      <c r="W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L37" s="5"/>
      <c r="AM37" s="5"/>
      <c r="AN37" s="5"/>
      <c r="AO37" s="5"/>
      <c r="AQ37" s="5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30"/>
      <c r="BF37" s="42"/>
      <c r="BG37" s="42"/>
      <c r="BH37" s="42"/>
      <c r="BI37" s="42"/>
      <c r="BJ37" s="30"/>
      <c r="BK37" s="42"/>
      <c r="BM37" s="3" t="s">
        <v>11</v>
      </c>
    </row>
    <row r="38">
      <c r="A38" s="19"/>
      <c r="B38" s="19"/>
      <c r="C38" s="19" t="s">
        <v>51</v>
      </c>
      <c r="D38" s="57"/>
      <c r="E38" s="58">
        <f t="shared" ref="E38:P38" si="200">E10-E35</f>
        <v>157.35</v>
      </c>
      <c r="F38" s="58">
        <f t="shared" si="200"/>
        <v>236.025</v>
      </c>
      <c r="G38" s="58">
        <f t="shared" si="200"/>
        <v>196.6875</v>
      </c>
      <c r="H38" s="58">
        <f t="shared" si="200"/>
        <v>173.085</v>
      </c>
      <c r="I38" s="58">
        <f t="shared" si="200"/>
        <v>275.3625</v>
      </c>
      <c r="J38" s="58">
        <f t="shared" si="200"/>
        <v>236.025</v>
      </c>
      <c r="K38" s="58">
        <f t="shared" si="200"/>
        <v>196.6875</v>
      </c>
      <c r="L38" s="58">
        <f t="shared" si="200"/>
        <v>173.085</v>
      </c>
      <c r="M38" s="58">
        <f t="shared" si="200"/>
        <v>157.35</v>
      </c>
      <c r="N38" s="58">
        <f t="shared" si="200"/>
        <v>236.025</v>
      </c>
      <c r="O38" s="58">
        <f t="shared" si="200"/>
        <v>314.7</v>
      </c>
      <c r="P38" s="58">
        <f t="shared" si="200"/>
        <v>393.375</v>
      </c>
      <c r="Q38" s="22"/>
      <c r="R38" s="58">
        <f t="shared" ref="R38:U38" si="201">SUMIFS($E38:$P38,$E$2:$P$2,R$3)</f>
        <v>590.0625</v>
      </c>
      <c r="S38" s="58">
        <f t="shared" si="201"/>
        <v>684.4725</v>
      </c>
      <c r="T38" s="58">
        <f t="shared" si="201"/>
        <v>527.1225</v>
      </c>
      <c r="U38" s="58">
        <f t="shared" si="201"/>
        <v>944.1</v>
      </c>
      <c r="V38" s="58"/>
      <c r="W38" s="58">
        <f>sum(R38:U38)</f>
        <v>2745.7575</v>
      </c>
      <c r="X38" s="9"/>
      <c r="Y38" s="58">
        <f t="shared" ref="Y38:AJ38" si="202">0.9*E38</f>
        <v>141.615</v>
      </c>
      <c r="Z38" s="58">
        <f t="shared" si="202"/>
        <v>212.4225</v>
      </c>
      <c r="AA38" s="58">
        <f t="shared" si="202"/>
        <v>177.01875</v>
      </c>
      <c r="AB38" s="58">
        <f t="shared" si="202"/>
        <v>155.7765</v>
      </c>
      <c r="AC38" s="58">
        <f t="shared" si="202"/>
        <v>247.82625</v>
      </c>
      <c r="AD38" s="58">
        <f t="shared" si="202"/>
        <v>212.4225</v>
      </c>
      <c r="AE38" s="58">
        <f t="shared" si="202"/>
        <v>177.01875</v>
      </c>
      <c r="AF38" s="58">
        <f t="shared" si="202"/>
        <v>155.7765</v>
      </c>
      <c r="AG38" s="58">
        <f t="shared" si="202"/>
        <v>141.615</v>
      </c>
      <c r="AH38" s="58">
        <f t="shared" si="202"/>
        <v>212.4225</v>
      </c>
      <c r="AI38" s="58">
        <f t="shared" si="202"/>
        <v>283.23</v>
      </c>
      <c r="AJ38" s="58">
        <f t="shared" si="202"/>
        <v>354.0375</v>
      </c>
      <c r="AK38" s="22"/>
      <c r="AL38" s="58">
        <f t="shared" ref="AL38:AO38" si="203">0.9*R38</f>
        <v>531.05625</v>
      </c>
      <c r="AM38" s="58">
        <f t="shared" si="203"/>
        <v>616.02525</v>
      </c>
      <c r="AN38" s="58">
        <f t="shared" si="203"/>
        <v>474.41025</v>
      </c>
      <c r="AO38" s="58">
        <f t="shared" si="203"/>
        <v>849.69</v>
      </c>
      <c r="AP38" s="58"/>
      <c r="AQ38" s="58">
        <f>0.9*W38</f>
        <v>2471.18175</v>
      </c>
      <c r="AR38" s="9"/>
      <c r="AS38" s="59">
        <f t="shared" ref="AS38:BD38" si="204">IFERROR((E38/Y38)-1,0)</f>
        <v>0.1111111111</v>
      </c>
      <c r="AT38" s="59">
        <f t="shared" si="204"/>
        <v>0.1111111111</v>
      </c>
      <c r="AU38" s="59">
        <f t="shared" si="204"/>
        <v>0.1111111111</v>
      </c>
      <c r="AV38" s="59">
        <f t="shared" si="204"/>
        <v>0.1111111111</v>
      </c>
      <c r="AW38" s="59">
        <f t="shared" si="204"/>
        <v>0.1111111111</v>
      </c>
      <c r="AX38" s="59">
        <f t="shared" si="204"/>
        <v>0.1111111111</v>
      </c>
      <c r="AY38" s="59">
        <f t="shared" si="204"/>
        <v>0.1111111111</v>
      </c>
      <c r="AZ38" s="59">
        <f t="shared" si="204"/>
        <v>0.1111111111</v>
      </c>
      <c r="BA38" s="59">
        <f t="shared" si="204"/>
        <v>0.1111111111</v>
      </c>
      <c r="BB38" s="59">
        <f t="shared" si="204"/>
        <v>0.1111111111</v>
      </c>
      <c r="BC38" s="59">
        <f t="shared" si="204"/>
        <v>0.1111111111</v>
      </c>
      <c r="BD38" s="59">
        <f t="shared" si="204"/>
        <v>0.1111111111</v>
      </c>
      <c r="BE38" s="24"/>
      <c r="BF38" s="59">
        <f t="shared" ref="BF38:BI38" si="205">IFERROR((R38/AL38)-1,0)</f>
        <v>0.1111111111</v>
      </c>
      <c r="BG38" s="59">
        <f t="shared" si="205"/>
        <v>0.1111111111</v>
      </c>
      <c r="BH38" s="59">
        <f t="shared" si="205"/>
        <v>0.1111111111</v>
      </c>
      <c r="BI38" s="59">
        <f t="shared" si="205"/>
        <v>0.1111111111</v>
      </c>
      <c r="BJ38" s="59"/>
      <c r="BK38" s="59">
        <f>IFERROR((W38/AQ38)-1,0)</f>
        <v>0.1111111111</v>
      </c>
      <c r="BL38" s="9"/>
      <c r="BM38" s="3" t="s">
        <v>11</v>
      </c>
    </row>
    <row r="39">
      <c r="A39" s="31"/>
      <c r="B39" s="31"/>
      <c r="C39" s="31" t="s">
        <v>52</v>
      </c>
      <c r="D39" s="39"/>
      <c r="E39" s="40">
        <f t="shared" ref="E39:P39" si="206">E38/E$10</f>
        <v>0.3659302326</v>
      </c>
      <c r="F39" s="40">
        <f t="shared" si="206"/>
        <v>0.3659302326</v>
      </c>
      <c r="G39" s="40">
        <f t="shared" si="206"/>
        <v>0.3659302326</v>
      </c>
      <c r="H39" s="40">
        <f t="shared" si="206"/>
        <v>0.3659302326</v>
      </c>
      <c r="I39" s="40">
        <f t="shared" si="206"/>
        <v>0.3659302326</v>
      </c>
      <c r="J39" s="40">
        <f t="shared" si="206"/>
        <v>0.3659302326</v>
      </c>
      <c r="K39" s="40">
        <f t="shared" si="206"/>
        <v>0.3659302326</v>
      </c>
      <c r="L39" s="40">
        <f t="shared" si="206"/>
        <v>0.3659302326</v>
      </c>
      <c r="M39" s="40">
        <f t="shared" si="206"/>
        <v>0.3659302326</v>
      </c>
      <c r="N39" s="40">
        <f t="shared" si="206"/>
        <v>0.3659302326</v>
      </c>
      <c r="O39" s="40">
        <f t="shared" si="206"/>
        <v>0.3659302326</v>
      </c>
      <c r="P39" s="40">
        <f t="shared" si="206"/>
        <v>0.3659302326</v>
      </c>
      <c r="R39" s="40">
        <f t="shared" ref="R39:U39" si="207">R38/R$10</f>
        <v>0.3659302326</v>
      </c>
      <c r="S39" s="40">
        <f t="shared" si="207"/>
        <v>0.3659302326</v>
      </c>
      <c r="T39" s="40">
        <f t="shared" si="207"/>
        <v>0.3659302326</v>
      </c>
      <c r="U39" s="40">
        <f t="shared" si="207"/>
        <v>0.3659302326</v>
      </c>
      <c r="W39" s="40">
        <f>W38/W$10</f>
        <v>0.3659302326</v>
      </c>
      <c r="Y39" s="40">
        <f t="shared" ref="Y39:AJ39" si="208">Y38/Y$10</f>
        <v>0.3659302326</v>
      </c>
      <c r="Z39" s="40">
        <f t="shared" si="208"/>
        <v>0.3659302326</v>
      </c>
      <c r="AA39" s="40">
        <f t="shared" si="208"/>
        <v>0.3659302326</v>
      </c>
      <c r="AB39" s="40">
        <f t="shared" si="208"/>
        <v>0.3659302326</v>
      </c>
      <c r="AC39" s="40">
        <f t="shared" si="208"/>
        <v>0.3659302326</v>
      </c>
      <c r="AD39" s="40">
        <f t="shared" si="208"/>
        <v>0.3659302326</v>
      </c>
      <c r="AE39" s="40">
        <f t="shared" si="208"/>
        <v>0.3659302326</v>
      </c>
      <c r="AF39" s="40">
        <f t="shared" si="208"/>
        <v>0.3659302326</v>
      </c>
      <c r="AG39" s="40">
        <f t="shared" si="208"/>
        <v>0.3659302326</v>
      </c>
      <c r="AH39" s="40">
        <f t="shared" si="208"/>
        <v>0.3659302326</v>
      </c>
      <c r="AI39" s="40">
        <f t="shared" si="208"/>
        <v>0.3659302326</v>
      </c>
      <c r="AJ39" s="40">
        <f t="shared" si="208"/>
        <v>0.3659302326</v>
      </c>
      <c r="AL39" s="40">
        <f t="shared" ref="AL39:AO39" si="209">AL38/AL$10</f>
        <v>0.3659302326</v>
      </c>
      <c r="AM39" s="40">
        <f t="shared" si="209"/>
        <v>0.3659302326</v>
      </c>
      <c r="AN39" s="40">
        <f t="shared" si="209"/>
        <v>0.3659302326</v>
      </c>
      <c r="AO39" s="40">
        <f t="shared" si="209"/>
        <v>0.3659302326</v>
      </c>
      <c r="AQ39" s="40">
        <f>AQ38/AQ$10</f>
        <v>0.3659302326</v>
      </c>
      <c r="AS39" s="40">
        <f t="shared" ref="AS39:BD39" si="210">IFERROR(E39-Y39,0)</f>
        <v>0</v>
      </c>
      <c r="AT39" s="40">
        <f t="shared" si="210"/>
        <v>0</v>
      </c>
      <c r="AU39" s="40">
        <f t="shared" si="210"/>
        <v>0</v>
      </c>
      <c r="AV39" s="40">
        <f t="shared" si="210"/>
        <v>0</v>
      </c>
      <c r="AW39" s="40">
        <f t="shared" si="210"/>
        <v>0</v>
      </c>
      <c r="AX39" s="40">
        <f t="shared" si="210"/>
        <v>0</v>
      </c>
      <c r="AY39" s="40">
        <f t="shared" si="210"/>
        <v>0</v>
      </c>
      <c r="AZ39" s="40">
        <f t="shared" si="210"/>
        <v>0</v>
      </c>
      <c r="BA39" s="40">
        <f t="shared" si="210"/>
        <v>0</v>
      </c>
      <c r="BB39" s="40">
        <f t="shared" si="210"/>
        <v>0</v>
      </c>
      <c r="BC39" s="40">
        <f t="shared" si="210"/>
        <v>0</v>
      </c>
      <c r="BD39" s="40">
        <f t="shared" si="210"/>
        <v>0</v>
      </c>
      <c r="BE39" s="30"/>
      <c r="BF39" s="40">
        <f t="shared" ref="BF39:BI39" si="211">IFERROR(R39-AL39,0)</f>
        <v>0</v>
      </c>
      <c r="BG39" s="40">
        <f t="shared" si="211"/>
        <v>0</v>
      </c>
      <c r="BH39" s="40">
        <f t="shared" si="211"/>
        <v>0</v>
      </c>
      <c r="BI39" s="40">
        <f t="shared" si="211"/>
        <v>0</v>
      </c>
      <c r="BJ39" s="30"/>
      <c r="BK39" s="40">
        <f>IFERROR(W39-AQ39,0)</f>
        <v>0</v>
      </c>
      <c r="BM39" s="3" t="s">
        <v>11</v>
      </c>
    </row>
    <row r="40">
      <c r="D40" s="41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R40" s="5"/>
      <c r="S40" s="5"/>
      <c r="T40" s="5"/>
      <c r="U40" s="5"/>
      <c r="W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L40" s="5"/>
      <c r="AM40" s="5"/>
      <c r="AN40" s="5"/>
      <c r="AO40" s="5"/>
      <c r="AQ40" s="5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30"/>
      <c r="BF40" s="42"/>
      <c r="BG40" s="42"/>
      <c r="BH40" s="42"/>
      <c r="BI40" s="42"/>
      <c r="BJ40" s="30"/>
      <c r="BK40" s="42"/>
      <c r="BM40" s="3" t="s">
        <v>11</v>
      </c>
    </row>
    <row r="41" collapsed="1">
      <c r="A41" s="49" t="s">
        <v>29</v>
      </c>
      <c r="B41" s="25"/>
      <c r="C41" s="25" t="s">
        <v>53</v>
      </c>
      <c r="D41" s="43"/>
      <c r="E41" s="44">
        <f t="shared" ref="E41:P41" si="212">SUM(E42:E47)</f>
        <v>68</v>
      </c>
      <c r="F41" s="44">
        <f t="shared" si="212"/>
        <v>68</v>
      </c>
      <c r="G41" s="44">
        <f t="shared" si="212"/>
        <v>68</v>
      </c>
      <c r="H41" s="44">
        <f t="shared" si="212"/>
        <v>68</v>
      </c>
      <c r="I41" s="44">
        <f t="shared" si="212"/>
        <v>68</v>
      </c>
      <c r="J41" s="44">
        <f t="shared" si="212"/>
        <v>68</v>
      </c>
      <c r="K41" s="44">
        <f t="shared" si="212"/>
        <v>68</v>
      </c>
      <c r="L41" s="44">
        <f t="shared" si="212"/>
        <v>68</v>
      </c>
      <c r="M41" s="44">
        <f t="shared" si="212"/>
        <v>68</v>
      </c>
      <c r="N41" s="44">
        <f t="shared" si="212"/>
        <v>68</v>
      </c>
      <c r="O41" s="44">
        <f t="shared" si="212"/>
        <v>68</v>
      </c>
      <c r="P41" s="44">
        <f t="shared" si="212"/>
        <v>68</v>
      </c>
      <c r="Q41" s="28"/>
      <c r="R41" s="44">
        <f t="shared" ref="R41:U41" si="213">SUMIFS($E41:$P41,$E$2:$P$2,R$3)</f>
        <v>204</v>
      </c>
      <c r="S41" s="44">
        <f t="shared" si="213"/>
        <v>204</v>
      </c>
      <c r="T41" s="44">
        <f t="shared" si="213"/>
        <v>204</v>
      </c>
      <c r="U41" s="44">
        <f t="shared" si="213"/>
        <v>204</v>
      </c>
      <c r="V41" s="28"/>
      <c r="W41" s="44">
        <f t="shared" ref="W41:W47" si="219">sum(R41:U41)</f>
        <v>816</v>
      </c>
      <c r="Y41" s="44">
        <f t="shared" ref="Y41:AJ41" si="214">0.9*E41</f>
        <v>61.2</v>
      </c>
      <c r="Z41" s="44">
        <f t="shared" si="214"/>
        <v>61.2</v>
      </c>
      <c r="AA41" s="44">
        <f t="shared" si="214"/>
        <v>61.2</v>
      </c>
      <c r="AB41" s="44">
        <f t="shared" si="214"/>
        <v>61.2</v>
      </c>
      <c r="AC41" s="44">
        <f t="shared" si="214"/>
        <v>61.2</v>
      </c>
      <c r="AD41" s="44">
        <f t="shared" si="214"/>
        <v>61.2</v>
      </c>
      <c r="AE41" s="44">
        <f t="shared" si="214"/>
        <v>61.2</v>
      </c>
      <c r="AF41" s="44">
        <f t="shared" si="214"/>
        <v>61.2</v>
      </c>
      <c r="AG41" s="44">
        <f t="shared" si="214"/>
        <v>61.2</v>
      </c>
      <c r="AH41" s="44">
        <f t="shared" si="214"/>
        <v>61.2</v>
      </c>
      <c r="AI41" s="44">
        <f t="shared" si="214"/>
        <v>61.2</v>
      </c>
      <c r="AJ41" s="44">
        <f t="shared" si="214"/>
        <v>61.2</v>
      </c>
      <c r="AK41" s="28"/>
      <c r="AL41" s="44">
        <f t="shared" ref="AL41:AO41" si="215">0.9*R41</f>
        <v>183.6</v>
      </c>
      <c r="AM41" s="44">
        <f t="shared" si="215"/>
        <v>183.6</v>
      </c>
      <c r="AN41" s="44">
        <f t="shared" si="215"/>
        <v>183.6</v>
      </c>
      <c r="AO41" s="44">
        <f t="shared" si="215"/>
        <v>183.6</v>
      </c>
      <c r="AP41" s="28"/>
      <c r="AQ41" s="44">
        <f t="shared" ref="AQ41:AQ47" si="222">0.9*W41</f>
        <v>734.4</v>
      </c>
      <c r="AS41" s="45">
        <f t="shared" ref="AS41:BD41" si="216">IFERROR((E41/Y41)-1,0)</f>
        <v>0.1111111111</v>
      </c>
      <c r="AT41" s="45">
        <f t="shared" si="216"/>
        <v>0.1111111111</v>
      </c>
      <c r="AU41" s="45">
        <f t="shared" si="216"/>
        <v>0.1111111111</v>
      </c>
      <c r="AV41" s="45">
        <f t="shared" si="216"/>
        <v>0.1111111111</v>
      </c>
      <c r="AW41" s="45">
        <f t="shared" si="216"/>
        <v>0.1111111111</v>
      </c>
      <c r="AX41" s="45">
        <f t="shared" si="216"/>
        <v>0.1111111111</v>
      </c>
      <c r="AY41" s="45">
        <f t="shared" si="216"/>
        <v>0.1111111111</v>
      </c>
      <c r="AZ41" s="45">
        <f t="shared" si="216"/>
        <v>0.1111111111</v>
      </c>
      <c r="BA41" s="45">
        <f t="shared" si="216"/>
        <v>0.1111111111</v>
      </c>
      <c r="BB41" s="45">
        <f t="shared" si="216"/>
        <v>0.1111111111</v>
      </c>
      <c r="BC41" s="45">
        <f t="shared" si="216"/>
        <v>0.1111111111</v>
      </c>
      <c r="BD41" s="45">
        <f t="shared" si="216"/>
        <v>0.1111111111</v>
      </c>
      <c r="BE41" s="30"/>
      <c r="BF41" s="45">
        <f t="shared" ref="BF41:BI41" si="217">IFERROR((R41/AL41)-1,0)</f>
        <v>0.1111111111</v>
      </c>
      <c r="BG41" s="45">
        <f t="shared" si="217"/>
        <v>0.1111111111</v>
      </c>
      <c r="BH41" s="45">
        <f t="shared" si="217"/>
        <v>0.1111111111</v>
      </c>
      <c r="BI41" s="45">
        <f t="shared" si="217"/>
        <v>0.1111111111</v>
      </c>
      <c r="BJ41" s="30"/>
      <c r="BK41" s="45">
        <f t="shared" ref="BK41:BK47" si="225">IFERROR((W41/AQ41)-1,0)</f>
        <v>0.1111111111</v>
      </c>
      <c r="BM41" s="3" t="s">
        <v>11</v>
      </c>
    </row>
    <row r="42" hidden="1" outlineLevel="1">
      <c r="A42" s="49" t="s">
        <v>29</v>
      </c>
      <c r="B42" s="31"/>
      <c r="C42" s="31" t="s">
        <v>54</v>
      </c>
      <c r="D42" s="46"/>
      <c r="E42" s="47">
        <v>50.0</v>
      </c>
      <c r="F42" s="47">
        <v>50.0</v>
      </c>
      <c r="G42" s="47">
        <v>50.0</v>
      </c>
      <c r="H42" s="47">
        <v>50.0</v>
      </c>
      <c r="I42" s="47">
        <v>50.0</v>
      </c>
      <c r="J42" s="47">
        <v>50.0</v>
      </c>
      <c r="K42" s="47">
        <v>50.0</v>
      </c>
      <c r="L42" s="47">
        <v>50.0</v>
      </c>
      <c r="M42" s="47">
        <v>50.0</v>
      </c>
      <c r="N42" s="47">
        <v>50.0</v>
      </c>
      <c r="O42" s="47">
        <v>50.0</v>
      </c>
      <c r="P42" s="47">
        <v>50.0</v>
      </c>
      <c r="Q42" s="28"/>
      <c r="R42" s="54">
        <f t="shared" ref="R42:U42" si="218">SUMIFS($E42:$P42,$E$2:$P$2,R$3)</f>
        <v>150</v>
      </c>
      <c r="S42" s="54">
        <f t="shared" si="218"/>
        <v>150</v>
      </c>
      <c r="T42" s="54">
        <f t="shared" si="218"/>
        <v>150</v>
      </c>
      <c r="U42" s="54">
        <f t="shared" si="218"/>
        <v>150</v>
      </c>
      <c r="V42" s="28"/>
      <c r="W42" s="54">
        <f t="shared" si="219"/>
        <v>600</v>
      </c>
      <c r="Y42" s="47">
        <f t="shared" ref="Y42:AJ42" si="220">0.9*E42</f>
        <v>45</v>
      </c>
      <c r="Z42" s="47">
        <f t="shared" si="220"/>
        <v>45</v>
      </c>
      <c r="AA42" s="47">
        <f t="shared" si="220"/>
        <v>45</v>
      </c>
      <c r="AB42" s="47">
        <f t="shared" si="220"/>
        <v>45</v>
      </c>
      <c r="AC42" s="47">
        <f t="shared" si="220"/>
        <v>45</v>
      </c>
      <c r="AD42" s="47">
        <f t="shared" si="220"/>
        <v>45</v>
      </c>
      <c r="AE42" s="47">
        <f t="shared" si="220"/>
        <v>45</v>
      </c>
      <c r="AF42" s="47">
        <f t="shared" si="220"/>
        <v>45</v>
      </c>
      <c r="AG42" s="47">
        <f t="shared" si="220"/>
        <v>45</v>
      </c>
      <c r="AH42" s="47">
        <f t="shared" si="220"/>
        <v>45</v>
      </c>
      <c r="AI42" s="47">
        <f t="shared" si="220"/>
        <v>45</v>
      </c>
      <c r="AJ42" s="47">
        <f t="shared" si="220"/>
        <v>45</v>
      </c>
      <c r="AK42" s="28"/>
      <c r="AL42" s="54">
        <f t="shared" ref="AL42:AO42" si="221">0.9*R42</f>
        <v>135</v>
      </c>
      <c r="AM42" s="54">
        <f t="shared" si="221"/>
        <v>135</v>
      </c>
      <c r="AN42" s="54">
        <f t="shared" si="221"/>
        <v>135</v>
      </c>
      <c r="AO42" s="54">
        <f t="shared" si="221"/>
        <v>135</v>
      </c>
      <c r="AP42" s="28"/>
      <c r="AQ42" s="54">
        <f t="shared" si="222"/>
        <v>540</v>
      </c>
      <c r="AS42" s="48">
        <f t="shared" ref="AS42:BD42" si="223">IFERROR((E42/Y42)-1,0)</f>
        <v>0.1111111111</v>
      </c>
      <c r="AT42" s="48">
        <f t="shared" si="223"/>
        <v>0.1111111111</v>
      </c>
      <c r="AU42" s="48">
        <f t="shared" si="223"/>
        <v>0.1111111111</v>
      </c>
      <c r="AV42" s="48">
        <f t="shared" si="223"/>
        <v>0.1111111111</v>
      </c>
      <c r="AW42" s="48">
        <f t="shared" si="223"/>
        <v>0.1111111111</v>
      </c>
      <c r="AX42" s="48">
        <f t="shared" si="223"/>
        <v>0.1111111111</v>
      </c>
      <c r="AY42" s="48">
        <f t="shared" si="223"/>
        <v>0.1111111111</v>
      </c>
      <c r="AZ42" s="48">
        <f t="shared" si="223"/>
        <v>0.1111111111</v>
      </c>
      <c r="BA42" s="48">
        <f t="shared" si="223"/>
        <v>0.1111111111</v>
      </c>
      <c r="BB42" s="48">
        <f t="shared" si="223"/>
        <v>0.1111111111</v>
      </c>
      <c r="BC42" s="48">
        <f t="shared" si="223"/>
        <v>0.1111111111</v>
      </c>
      <c r="BD42" s="48">
        <f t="shared" si="223"/>
        <v>0.1111111111</v>
      </c>
      <c r="BE42" s="30"/>
      <c r="BF42" s="55">
        <f t="shared" ref="BF42:BI42" si="224">IFERROR((R42/AL42)-1,0)</f>
        <v>0.1111111111</v>
      </c>
      <c r="BG42" s="55">
        <f t="shared" si="224"/>
        <v>0.1111111111</v>
      </c>
      <c r="BH42" s="55">
        <f t="shared" si="224"/>
        <v>0.1111111111</v>
      </c>
      <c r="BI42" s="55">
        <f t="shared" si="224"/>
        <v>0.1111111111</v>
      </c>
      <c r="BJ42" s="30"/>
      <c r="BK42" s="55">
        <f t="shared" si="225"/>
        <v>0.1111111111</v>
      </c>
      <c r="BM42" s="3" t="s">
        <v>11</v>
      </c>
    </row>
    <row r="43" hidden="1" outlineLevel="1">
      <c r="A43" s="49" t="s">
        <v>29</v>
      </c>
      <c r="B43" s="31"/>
      <c r="C43" s="31" t="s">
        <v>55</v>
      </c>
      <c r="D43" s="46"/>
      <c r="E43" s="47">
        <v>5.0</v>
      </c>
      <c r="F43" s="47">
        <v>5.0</v>
      </c>
      <c r="G43" s="47">
        <v>5.0</v>
      </c>
      <c r="H43" s="47">
        <v>5.0</v>
      </c>
      <c r="I43" s="47">
        <v>5.0</v>
      </c>
      <c r="J43" s="47">
        <v>5.0</v>
      </c>
      <c r="K43" s="47">
        <v>5.0</v>
      </c>
      <c r="L43" s="47">
        <v>5.0</v>
      </c>
      <c r="M43" s="47">
        <v>5.0</v>
      </c>
      <c r="N43" s="47">
        <v>5.0</v>
      </c>
      <c r="O43" s="47">
        <v>5.0</v>
      </c>
      <c r="P43" s="47">
        <v>5.0</v>
      </c>
      <c r="Q43" s="28"/>
      <c r="R43" s="54">
        <f t="shared" ref="R43:U43" si="226">SUMIFS($E43:$P43,$E$2:$P$2,R$3)</f>
        <v>15</v>
      </c>
      <c r="S43" s="54">
        <f t="shared" si="226"/>
        <v>15</v>
      </c>
      <c r="T43" s="54">
        <f t="shared" si="226"/>
        <v>15</v>
      </c>
      <c r="U43" s="54">
        <f t="shared" si="226"/>
        <v>15</v>
      </c>
      <c r="V43" s="28"/>
      <c r="W43" s="54">
        <f t="shared" si="219"/>
        <v>60</v>
      </c>
      <c r="Y43" s="47">
        <f t="shared" ref="Y43:AJ43" si="227">0.9*E43</f>
        <v>4.5</v>
      </c>
      <c r="Z43" s="47">
        <f t="shared" si="227"/>
        <v>4.5</v>
      </c>
      <c r="AA43" s="47">
        <f t="shared" si="227"/>
        <v>4.5</v>
      </c>
      <c r="AB43" s="47">
        <f t="shared" si="227"/>
        <v>4.5</v>
      </c>
      <c r="AC43" s="47">
        <f t="shared" si="227"/>
        <v>4.5</v>
      </c>
      <c r="AD43" s="47">
        <f t="shared" si="227"/>
        <v>4.5</v>
      </c>
      <c r="AE43" s="47">
        <f t="shared" si="227"/>
        <v>4.5</v>
      </c>
      <c r="AF43" s="47">
        <f t="shared" si="227"/>
        <v>4.5</v>
      </c>
      <c r="AG43" s="47">
        <f t="shared" si="227"/>
        <v>4.5</v>
      </c>
      <c r="AH43" s="47">
        <f t="shared" si="227"/>
        <v>4.5</v>
      </c>
      <c r="AI43" s="47">
        <f t="shared" si="227"/>
        <v>4.5</v>
      </c>
      <c r="AJ43" s="47">
        <f t="shared" si="227"/>
        <v>4.5</v>
      </c>
      <c r="AK43" s="28"/>
      <c r="AL43" s="54">
        <f t="shared" ref="AL43:AO43" si="228">0.9*R43</f>
        <v>13.5</v>
      </c>
      <c r="AM43" s="54">
        <f t="shared" si="228"/>
        <v>13.5</v>
      </c>
      <c r="AN43" s="54">
        <f t="shared" si="228"/>
        <v>13.5</v>
      </c>
      <c r="AO43" s="54">
        <f t="shared" si="228"/>
        <v>13.5</v>
      </c>
      <c r="AP43" s="28"/>
      <c r="AQ43" s="54">
        <f t="shared" si="222"/>
        <v>54</v>
      </c>
      <c r="AS43" s="48">
        <f t="shared" ref="AS43:BD43" si="229">IFERROR((E43/Y43)-1,0)</f>
        <v>0.1111111111</v>
      </c>
      <c r="AT43" s="48">
        <f t="shared" si="229"/>
        <v>0.1111111111</v>
      </c>
      <c r="AU43" s="48">
        <f t="shared" si="229"/>
        <v>0.1111111111</v>
      </c>
      <c r="AV43" s="48">
        <f t="shared" si="229"/>
        <v>0.1111111111</v>
      </c>
      <c r="AW43" s="48">
        <f t="shared" si="229"/>
        <v>0.1111111111</v>
      </c>
      <c r="AX43" s="48">
        <f t="shared" si="229"/>
        <v>0.1111111111</v>
      </c>
      <c r="AY43" s="48">
        <f t="shared" si="229"/>
        <v>0.1111111111</v>
      </c>
      <c r="AZ43" s="48">
        <f t="shared" si="229"/>
        <v>0.1111111111</v>
      </c>
      <c r="BA43" s="48">
        <f t="shared" si="229"/>
        <v>0.1111111111</v>
      </c>
      <c r="BB43" s="48">
        <f t="shared" si="229"/>
        <v>0.1111111111</v>
      </c>
      <c r="BC43" s="48">
        <f t="shared" si="229"/>
        <v>0.1111111111</v>
      </c>
      <c r="BD43" s="48">
        <f t="shared" si="229"/>
        <v>0.1111111111</v>
      </c>
      <c r="BE43" s="30"/>
      <c r="BF43" s="55">
        <f t="shared" ref="BF43:BI43" si="230">IFERROR((R43/AL43)-1,0)</f>
        <v>0.1111111111</v>
      </c>
      <c r="BG43" s="55">
        <f t="shared" si="230"/>
        <v>0.1111111111</v>
      </c>
      <c r="BH43" s="55">
        <f t="shared" si="230"/>
        <v>0.1111111111</v>
      </c>
      <c r="BI43" s="55">
        <f t="shared" si="230"/>
        <v>0.1111111111</v>
      </c>
      <c r="BJ43" s="30"/>
      <c r="BK43" s="55">
        <f t="shared" si="225"/>
        <v>0.1111111111</v>
      </c>
      <c r="BM43" s="3" t="s">
        <v>11</v>
      </c>
    </row>
    <row r="44" hidden="1" outlineLevel="1">
      <c r="A44" s="49" t="s">
        <v>29</v>
      </c>
      <c r="B44" s="31"/>
      <c r="C44" s="31" t="s">
        <v>56</v>
      </c>
      <c r="D44" s="46"/>
      <c r="E44" s="47">
        <v>5.0</v>
      </c>
      <c r="F44" s="47">
        <v>5.0</v>
      </c>
      <c r="G44" s="47">
        <v>5.0</v>
      </c>
      <c r="H44" s="47">
        <v>5.0</v>
      </c>
      <c r="I44" s="47">
        <v>5.0</v>
      </c>
      <c r="J44" s="47">
        <v>5.0</v>
      </c>
      <c r="K44" s="47">
        <v>5.0</v>
      </c>
      <c r="L44" s="47">
        <v>5.0</v>
      </c>
      <c r="M44" s="47">
        <v>5.0</v>
      </c>
      <c r="N44" s="47">
        <v>5.0</v>
      </c>
      <c r="O44" s="47">
        <v>5.0</v>
      </c>
      <c r="P44" s="47">
        <v>5.0</v>
      </c>
      <c r="Q44" s="28"/>
      <c r="R44" s="54">
        <f t="shared" ref="R44:U44" si="231">SUMIFS($E44:$P44,$E$2:$P$2,R$3)</f>
        <v>15</v>
      </c>
      <c r="S44" s="54">
        <f t="shared" si="231"/>
        <v>15</v>
      </c>
      <c r="T44" s="54">
        <f t="shared" si="231"/>
        <v>15</v>
      </c>
      <c r="U44" s="54">
        <f t="shared" si="231"/>
        <v>15</v>
      </c>
      <c r="V44" s="28"/>
      <c r="W44" s="54">
        <f t="shared" si="219"/>
        <v>60</v>
      </c>
      <c r="Y44" s="47">
        <f t="shared" ref="Y44:AJ44" si="232">0.9*E44</f>
        <v>4.5</v>
      </c>
      <c r="Z44" s="47">
        <f t="shared" si="232"/>
        <v>4.5</v>
      </c>
      <c r="AA44" s="47">
        <f t="shared" si="232"/>
        <v>4.5</v>
      </c>
      <c r="AB44" s="47">
        <f t="shared" si="232"/>
        <v>4.5</v>
      </c>
      <c r="AC44" s="47">
        <f t="shared" si="232"/>
        <v>4.5</v>
      </c>
      <c r="AD44" s="47">
        <f t="shared" si="232"/>
        <v>4.5</v>
      </c>
      <c r="AE44" s="47">
        <f t="shared" si="232"/>
        <v>4.5</v>
      </c>
      <c r="AF44" s="47">
        <f t="shared" si="232"/>
        <v>4.5</v>
      </c>
      <c r="AG44" s="47">
        <f t="shared" si="232"/>
        <v>4.5</v>
      </c>
      <c r="AH44" s="47">
        <f t="shared" si="232"/>
        <v>4.5</v>
      </c>
      <c r="AI44" s="47">
        <f t="shared" si="232"/>
        <v>4.5</v>
      </c>
      <c r="AJ44" s="47">
        <f t="shared" si="232"/>
        <v>4.5</v>
      </c>
      <c r="AK44" s="28"/>
      <c r="AL44" s="54">
        <f t="shared" ref="AL44:AO44" si="233">0.9*R44</f>
        <v>13.5</v>
      </c>
      <c r="AM44" s="54">
        <f t="shared" si="233"/>
        <v>13.5</v>
      </c>
      <c r="AN44" s="54">
        <f t="shared" si="233"/>
        <v>13.5</v>
      </c>
      <c r="AO44" s="54">
        <f t="shared" si="233"/>
        <v>13.5</v>
      </c>
      <c r="AP44" s="28"/>
      <c r="AQ44" s="54">
        <f t="shared" si="222"/>
        <v>54</v>
      </c>
      <c r="AS44" s="48">
        <f t="shared" ref="AS44:BD44" si="234">IFERROR((E44/Y44)-1,0)</f>
        <v>0.1111111111</v>
      </c>
      <c r="AT44" s="48">
        <f t="shared" si="234"/>
        <v>0.1111111111</v>
      </c>
      <c r="AU44" s="48">
        <f t="shared" si="234"/>
        <v>0.1111111111</v>
      </c>
      <c r="AV44" s="48">
        <f t="shared" si="234"/>
        <v>0.1111111111</v>
      </c>
      <c r="AW44" s="48">
        <f t="shared" si="234"/>
        <v>0.1111111111</v>
      </c>
      <c r="AX44" s="48">
        <f t="shared" si="234"/>
        <v>0.1111111111</v>
      </c>
      <c r="AY44" s="48">
        <f t="shared" si="234"/>
        <v>0.1111111111</v>
      </c>
      <c r="AZ44" s="48">
        <f t="shared" si="234"/>
        <v>0.1111111111</v>
      </c>
      <c r="BA44" s="48">
        <f t="shared" si="234"/>
        <v>0.1111111111</v>
      </c>
      <c r="BB44" s="48">
        <f t="shared" si="234"/>
        <v>0.1111111111</v>
      </c>
      <c r="BC44" s="48">
        <f t="shared" si="234"/>
        <v>0.1111111111</v>
      </c>
      <c r="BD44" s="48">
        <f t="shared" si="234"/>
        <v>0.1111111111</v>
      </c>
      <c r="BE44" s="30"/>
      <c r="BF44" s="55">
        <f t="shared" ref="BF44:BI44" si="235">IFERROR((R44/AL44)-1,0)</f>
        <v>0.1111111111</v>
      </c>
      <c r="BG44" s="55">
        <f t="shared" si="235"/>
        <v>0.1111111111</v>
      </c>
      <c r="BH44" s="55">
        <f t="shared" si="235"/>
        <v>0.1111111111</v>
      </c>
      <c r="BI44" s="55">
        <f t="shared" si="235"/>
        <v>0.1111111111</v>
      </c>
      <c r="BJ44" s="30"/>
      <c r="BK44" s="55">
        <f t="shared" si="225"/>
        <v>0.1111111111</v>
      </c>
      <c r="BM44" s="3" t="s">
        <v>11</v>
      </c>
    </row>
    <row r="45" hidden="1" outlineLevel="1">
      <c r="A45" s="49" t="s">
        <v>29</v>
      </c>
      <c r="B45" s="31"/>
      <c r="C45" s="31" t="s">
        <v>57</v>
      </c>
      <c r="D45" s="46"/>
      <c r="E45" s="47">
        <v>2.0</v>
      </c>
      <c r="F45" s="47">
        <v>2.0</v>
      </c>
      <c r="G45" s="47">
        <v>2.0</v>
      </c>
      <c r="H45" s="47">
        <v>2.0</v>
      </c>
      <c r="I45" s="47">
        <v>2.0</v>
      </c>
      <c r="J45" s="47">
        <v>2.0</v>
      </c>
      <c r="K45" s="47">
        <v>2.0</v>
      </c>
      <c r="L45" s="47">
        <v>2.0</v>
      </c>
      <c r="M45" s="47">
        <v>2.0</v>
      </c>
      <c r="N45" s="47">
        <v>2.0</v>
      </c>
      <c r="O45" s="47">
        <v>2.0</v>
      </c>
      <c r="P45" s="47">
        <v>2.0</v>
      </c>
      <c r="Q45" s="28"/>
      <c r="R45" s="54">
        <f t="shared" ref="R45:U45" si="236">SUMIFS($E45:$P45,$E$2:$P$2,R$3)</f>
        <v>6</v>
      </c>
      <c r="S45" s="54">
        <f t="shared" si="236"/>
        <v>6</v>
      </c>
      <c r="T45" s="54">
        <f t="shared" si="236"/>
        <v>6</v>
      </c>
      <c r="U45" s="54">
        <f t="shared" si="236"/>
        <v>6</v>
      </c>
      <c r="V45" s="28"/>
      <c r="W45" s="54">
        <f t="shared" si="219"/>
        <v>24</v>
      </c>
      <c r="Y45" s="47">
        <f t="shared" ref="Y45:AJ45" si="237">0.9*E45</f>
        <v>1.8</v>
      </c>
      <c r="Z45" s="47">
        <f t="shared" si="237"/>
        <v>1.8</v>
      </c>
      <c r="AA45" s="47">
        <f t="shared" si="237"/>
        <v>1.8</v>
      </c>
      <c r="AB45" s="47">
        <f t="shared" si="237"/>
        <v>1.8</v>
      </c>
      <c r="AC45" s="47">
        <f t="shared" si="237"/>
        <v>1.8</v>
      </c>
      <c r="AD45" s="47">
        <f t="shared" si="237"/>
        <v>1.8</v>
      </c>
      <c r="AE45" s="47">
        <f t="shared" si="237"/>
        <v>1.8</v>
      </c>
      <c r="AF45" s="47">
        <f t="shared" si="237"/>
        <v>1.8</v>
      </c>
      <c r="AG45" s="47">
        <f t="shared" si="237"/>
        <v>1.8</v>
      </c>
      <c r="AH45" s="47">
        <f t="shared" si="237"/>
        <v>1.8</v>
      </c>
      <c r="AI45" s="47">
        <f t="shared" si="237"/>
        <v>1.8</v>
      </c>
      <c r="AJ45" s="47">
        <f t="shared" si="237"/>
        <v>1.8</v>
      </c>
      <c r="AK45" s="28"/>
      <c r="AL45" s="54">
        <f t="shared" ref="AL45:AO45" si="238">0.9*R45</f>
        <v>5.4</v>
      </c>
      <c r="AM45" s="54">
        <f t="shared" si="238"/>
        <v>5.4</v>
      </c>
      <c r="AN45" s="54">
        <f t="shared" si="238"/>
        <v>5.4</v>
      </c>
      <c r="AO45" s="54">
        <f t="shared" si="238"/>
        <v>5.4</v>
      </c>
      <c r="AP45" s="28"/>
      <c r="AQ45" s="54">
        <f t="shared" si="222"/>
        <v>21.6</v>
      </c>
      <c r="AS45" s="48">
        <f t="shared" ref="AS45:BD45" si="239">IFERROR((E45/Y45)-1,0)</f>
        <v>0.1111111111</v>
      </c>
      <c r="AT45" s="48">
        <f t="shared" si="239"/>
        <v>0.1111111111</v>
      </c>
      <c r="AU45" s="48">
        <f t="shared" si="239"/>
        <v>0.1111111111</v>
      </c>
      <c r="AV45" s="48">
        <f t="shared" si="239"/>
        <v>0.1111111111</v>
      </c>
      <c r="AW45" s="48">
        <f t="shared" si="239"/>
        <v>0.1111111111</v>
      </c>
      <c r="AX45" s="48">
        <f t="shared" si="239"/>
        <v>0.1111111111</v>
      </c>
      <c r="AY45" s="48">
        <f t="shared" si="239"/>
        <v>0.1111111111</v>
      </c>
      <c r="AZ45" s="48">
        <f t="shared" si="239"/>
        <v>0.1111111111</v>
      </c>
      <c r="BA45" s="48">
        <f t="shared" si="239"/>
        <v>0.1111111111</v>
      </c>
      <c r="BB45" s="48">
        <f t="shared" si="239"/>
        <v>0.1111111111</v>
      </c>
      <c r="BC45" s="48">
        <f t="shared" si="239"/>
        <v>0.1111111111</v>
      </c>
      <c r="BD45" s="48">
        <f t="shared" si="239"/>
        <v>0.1111111111</v>
      </c>
      <c r="BE45" s="30"/>
      <c r="BF45" s="55">
        <f t="shared" ref="BF45:BI45" si="240">IFERROR((R45/AL45)-1,0)</f>
        <v>0.1111111111</v>
      </c>
      <c r="BG45" s="55">
        <f t="shared" si="240"/>
        <v>0.1111111111</v>
      </c>
      <c r="BH45" s="55">
        <f t="shared" si="240"/>
        <v>0.1111111111</v>
      </c>
      <c r="BI45" s="55">
        <f t="shared" si="240"/>
        <v>0.1111111111</v>
      </c>
      <c r="BJ45" s="30"/>
      <c r="BK45" s="55">
        <f t="shared" si="225"/>
        <v>0.1111111111</v>
      </c>
      <c r="BM45" s="3" t="s">
        <v>11</v>
      </c>
    </row>
    <row r="46" hidden="1" outlineLevel="1">
      <c r="A46" s="49" t="s">
        <v>29</v>
      </c>
      <c r="B46" s="31"/>
      <c r="C46" s="31" t="s">
        <v>58</v>
      </c>
      <c r="D46" s="46"/>
      <c r="E46" s="47">
        <v>5.0</v>
      </c>
      <c r="F46" s="47">
        <v>5.0</v>
      </c>
      <c r="G46" s="47">
        <v>5.0</v>
      </c>
      <c r="H46" s="47">
        <v>5.0</v>
      </c>
      <c r="I46" s="47">
        <v>5.0</v>
      </c>
      <c r="J46" s="47">
        <v>5.0</v>
      </c>
      <c r="K46" s="47">
        <v>5.0</v>
      </c>
      <c r="L46" s="47">
        <v>5.0</v>
      </c>
      <c r="M46" s="47">
        <v>5.0</v>
      </c>
      <c r="N46" s="47">
        <v>5.0</v>
      </c>
      <c r="O46" s="47">
        <v>5.0</v>
      </c>
      <c r="P46" s="47">
        <v>5.0</v>
      </c>
      <c r="Q46" s="28"/>
      <c r="R46" s="54">
        <f t="shared" ref="R46:U46" si="241">SUMIFS($E46:$P46,$E$2:$P$2,R$3)</f>
        <v>15</v>
      </c>
      <c r="S46" s="54">
        <f t="shared" si="241"/>
        <v>15</v>
      </c>
      <c r="T46" s="54">
        <f t="shared" si="241"/>
        <v>15</v>
      </c>
      <c r="U46" s="54">
        <f t="shared" si="241"/>
        <v>15</v>
      </c>
      <c r="V46" s="28"/>
      <c r="W46" s="54">
        <f t="shared" si="219"/>
        <v>60</v>
      </c>
      <c r="Y46" s="47">
        <f t="shared" ref="Y46:AJ46" si="242">0.9*E46</f>
        <v>4.5</v>
      </c>
      <c r="Z46" s="47">
        <f t="shared" si="242"/>
        <v>4.5</v>
      </c>
      <c r="AA46" s="47">
        <f t="shared" si="242"/>
        <v>4.5</v>
      </c>
      <c r="AB46" s="47">
        <f t="shared" si="242"/>
        <v>4.5</v>
      </c>
      <c r="AC46" s="47">
        <f t="shared" si="242"/>
        <v>4.5</v>
      </c>
      <c r="AD46" s="47">
        <f t="shared" si="242"/>
        <v>4.5</v>
      </c>
      <c r="AE46" s="47">
        <f t="shared" si="242"/>
        <v>4.5</v>
      </c>
      <c r="AF46" s="47">
        <f t="shared" si="242"/>
        <v>4.5</v>
      </c>
      <c r="AG46" s="47">
        <f t="shared" si="242"/>
        <v>4.5</v>
      </c>
      <c r="AH46" s="47">
        <f t="shared" si="242"/>
        <v>4.5</v>
      </c>
      <c r="AI46" s="47">
        <f t="shared" si="242"/>
        <v>4.5</v>
      </c>
      <c r="AJ46" s="47">
        <f t="shared" si="242"/>
        <v>4.5</v>
      </c>
      <c r="AK46" s="28"/>
      <c r="AL46" s="54">
        <f t="shared" ref="AL46:AO46" si="243">0.9*R46</f>
        <v>13.5</v>
      </c>
      <c r="AM46" s="54">
        <f t="shared" si="243"/>
        <v>13.5</v>
      </c>
      <c r="AN46" s="54">
        <f t="shared" si="243"/>
        <v>13.5</v>
      </c>
      <c r="AO46" s="54">
        <f t="shared" si="243"/>
        <v>13.5</v>
      </c>
      <c r="AP46" s="28"/>
      <c r="AQ46" s="54">
        <f t="shared" si="222"/>
        <v>54</v>
      </c>
      <c r="AS46" s="48">
        <f t="shared" ref="AS46:BD46" si="244">IFERROR((E46/Y46)-1,0)</f>
        <v>0.1111111111</v>
      </c>
      <c r="AT46" s="48">
        <f t="shared" si="244"/>
        <v>0.1111111111</v>
      </c>
      <c r="AU46" s="48">
        <f t="shared" si="244"/>
        <v>0.1111111111</v>
      </c>
      <c r="AV46" s="48">
        <f t="shared" si="244"/>
        <v>0.1111111111</v>
      </c>
      <c r="AW46" s="48">
        <f t="shared" si="244"/>
        <v>0.1111111111</v>
      </c>
      <c r="AX46" s="48">
        <f t="shared" si="244"/>
        <v>0.1111111111</v>
      </c>
      <c r="AY46" s="48">
        <f t="shared" si="244"/>
        <v>0.1111111111</v>
      </c>
      <c r="AZ46" s="48">
        <f t="shared" si="244"/>
        <v>0.1111111111</v>
      </c>
      <c r="BA46" s="48">
        <f t="shared" si="244"/>
        <v>0.1111111111</v>
      </c>
      <c r="BB46" s="48">
        <f t="shared" si="244"/>
        <v>0.1111111111</v>
      </c>
      <c r="BC46" s="48">
        <f t="shared" si="244"/>
        <v>0.1111111111</v>
      </c>
      <c r="BD46" s="48">
        <f t="shared" si="244"/>
        <v>0.1111111111</v>
      </c>
      <c r="BE46" s="30"/>
      <c r="BF46" s="55">
        <f t="shared" ref="BF46:BI46" si="245">IFERROR((R46/AL46)-1,0)</f>
        <v>0.1111111111</v>
      </c>
      <c r="BG46" s="55">
        <f t="shared" si="245"/>
        <v>0.1111111111</v>
      </c>
      <c r="BH46" s="55">
        <f t="shared" si="245"/>
        <v>0.1111111111</v>
      </c>
      <c r="BI46" s="55">
        <f t="shared" si="245"/>
        <v>0.1111111111</v>
      </c>
      <c r="BJ46" s="30"/>
      <c r="BK46" s="55">
        <f t="shared" si="225"/>
        <v>0.1111111111</v>
      </c>
      <c r="BM46" s="3" t="s">
        <v>11</v>
      </c>
    </row>
    <row r="47" hidden="1" outlineLevel="1">
      <c r="A47" s="49" t="s">
        <v>29</v>
      </c>
      <c r="B47" s="31"/>
      <c r="C47" s="31" t="s">
        <v>59</v>
      </c>
      <c r="D47" s="46"/>
      <c r="E47" s="47">
        <v>1.0</v>
      </c>
      <c r="F47" s="47">
        <v>1.0</v>
      </c>
      <c r="G47" s="47">
        <v>1.0</v>
      </c>
      <c r="H47" s="47">
        <v>1.0</v>
      </c>
      <c r="I47" s="47">
        <v>1.0</v>
      </c>
      <c r="J47" s="47">
        <v>1.0</v>
      </c>
      <c r="K47" s="47">
        <v>1.0</v>
      </c>
      <c r="L47" s="47">
        <v>1.0</v>
      </c>
      <c r="M47" s="47">
        <v>1.0</v>
      </c>
      <c r="N47" s="47">
        <v>1.0</v>
      </c>
      <c r="O47" s="47">
        <v>1.0</v>
      </c>
      <c r="P47" s="47">
        <v>1.0</v>
      </c>
      <c r="Q47" s="28"/>
      <c r="R47" s="54">
        <f t="shared" ref="R47:U47" si="246">SUMIFS($E47:$P47,$E$2:$P$2,R$3)</f>
        <v>3</v>
      </c>
      <c r="S47" s="54">
        <f t="shared" si="246"/>
        <v>3</v>
      </c>
      <c r="T47" s="54">
        <f t="shared" si="246"/>
        <v>3</v>
      </c>
      <c r="U47" s="54">
        <f t="shared" si="246"/>
        <v>3</v>
      </c>
      <c r="V47" s="28"/>
      <c r="W47" s="54">
        <f t="shared" si="219"/>
        <v>12</v>
      </c>
      <c r="Y47" s="47">
        <f t="shared" ref="Y47:AJ47" si="247">0.9*E47</f>
        <v>0.9</v>
      </c>
      <c r="Z47" s="47">
        <f t="shared" si="247"/>
        <v>0.9</v>
      </c>
      <c r="AA47" s="47">
        <f t="shared" si="247"/>
        <v>0.9</v>
      </c>
      <c r="AB47" s="47">
        <f t="shared" si="247"/>
        <v>0.9</v>
      </c>
      <c r="AC47" s="47">
        <f t="shared" si="247"/>
        <v>0.9</v>
      </c>
      <c r="AD47" s="47">
        <f t="shared" si="247"/>
        <v>0.9</v>
      </c>
      <c r="AE47" s="47">
        <f t="shared" si="247"/>
        <v>0.9</v>
      </c>
      <c r="AF47" s="47">
        <f t="shared" si="247"/>
        <v>0.9</v>
      </c>
      <c r="AG47" s="47">
        <f t="shared" si="247"/>
        <v>0.9</v>
      </c>
      <c r="AH47" s="47">
        <f t="shared" si="247"/>
        <v>0.9</v>
      </c>
      <c r="AI47" s="47">
        <f t="shared" si="247"/>
        <v>0.9</v>
      </c>
      <c r="AJ47" s="47">
        <f t="shared" si="247"/>
        <v>0.9</v>
      </c>
      <c r="AK47" s="28"/>
      <c r="AL47" s="54">
        <f t="shared" ref="AL47:AO47" si="248">0.9*R47</f>
        <v>2.7</v>
      </c>
      <c r="AM47" s="54">
        <f t="shared" si="248"/>
        <v>2.7</v>
      </c>
      <c r="AN47" s="54">
        <f t="shared" si="248"/>
        <v>2.7</v>
      </c>
      <c r="AO47" s="54">
        <f t="shared" si="248"/>
        <v>2.7</v>
      </c>
      <c r="AP47" s="28"/>
      <c r="AQ47" s="54">
        <f t="shared" si="222"/>
        <v>10.8</v>
      </c>
      <c r="AS47" s="48">
        <f t="shared" ref="AS47:BD47" si="249">IFERROR((E47/Y47)-1,0)</f>
        <v>0.1111111111</v>
      </c>
      <c r="AT47" s="48">
        <f t="shared" si="249"/>
        <v>0.1111111111</v>
      </c>
      <c r="AU47" s="48">
        <f t="shared" si="249"/>
        <v>0.1111111111</v>
      </c>
      <c r="AV47" s="48">
        <f t="shared" si="249"/>
        <v>0.1111111111</v>
      </c>
      <c r="AW47" s="48">
        <f t="shared" si="249"/>
        <v>0.1111111111</v>
      </c>
      <c r="AX47" s="48">
        <f t="shared" si="249"/>
        <v>0.1111111111</v>
      </c>
      <c r="AY47" s="48">
        <f t="shared" si="249"/>
        <v>0.1111111111</v>
      </c>
      <c r="AZ47" s="48">
        <f t="shared" si="249"/>
        <v>0.1111111111</v>
      </c>
      <c r="BA47" s="48">
        <f t="shared" si="249"/>
        <v>0.1111111111</v>
      </c>
      <c r="BB47" s="48">
        <f t="shared" si="249"/>
        <v>0.1111111111</v>
      </c>
      <c r="BC47" s="48">
        <f t="shared" si="249"/>
        <v>0.1111111111</v>
      </c>
      <c r="BD47" s="48">
        <f t="shared" si="249"/>
        <v>0.1111111111</v>
      </c>
      <c r="BE47" s="30"/>
      <c r="BF47" s="55">
        <f t="shared" ref="BF47:BI47" si="250">IFERROR((R47/AL47)-1,0)</f>
        <v>0.1111111111</v>
      </c>
      <c r="BG47" s="55">
        <f t="shared" si="250"/>
        <v>0.1111111111</v>
      </c>
      <c r="BH47" s="55">
        <f t="shared" si="250"/>
        <v>0.1111111111</v>
      </c>
      <c r="BI47" s="55">
        <f t="shared" si="250"/>
        <v>0.1111111111</v>
      </c>
      <c r="BJ47" s="30"/>
      <c r="BK47" s="55">
        <f t="shared" si="225"/>
        <v>0.1111111111</v>
      </c>
      <c r="BM47" s="3" t="s">
        <v>11</v>
      </c>
    </row>
    <row r="48" hidden="1" outlineLevel="1">
      <c r="A48" s="31"/>
      <c r="B48" s="31"/>
      <c r="C48" s="31" t="s">
        <v>60</v>
      </c>
      <c r="D48" s="39"/>
      <c r="E48" s="40">
        <f t="shared" ref="E48:P48" si="251">E41/E10</f>
        <v>0.1581395349</v>
      </c>
      <c r="F48" s="40">
        <f t="shared" si="251"/>
        <v>0.1054263566</v>
      </c>
      <c r="G48" s="40">
        <f t="shared" si="251"/>
        <v>0.1265116279</v>
      </c>
      <c r="H48" s="40">
        <f t="shared" si="251"/>
        <v>0.1437632135</v>
      </c>
      <c r="I48" s="40">
        <f t="shared" si="251"/>
        <v>0.0903654485</v>
      </c>
      <c r="J48" s="40">
        <f t="shared" si="251"/>
        <v>0.1054263566</v>
      </c>
      <c r="K48" s="40">
        <f t="shared" si="251"/>
        <v>0.1265116279</v>
      </c>
      <c r="L48" s="40">
        <f t="shared" si="251"/>
        <v>0.1437632135</v>
      </c>
      <c r="M48" s="40">
        <f t="shared" si="251"/>
        <v>0.1581395349</v>
      </c>
      <c r="N48" s="40">
        <f t="shared" si="251"/>
        <v>0.1054263566</v>
      </c>
      <c r="O48" s="40">
        <f t="shared" si="251"/>
        <v>0.07906976744</v>
      </c>
      <c r="P48" s="40">
        <f t="shared" si="251"/>
        <v>0.06325581395</v>
      </c>
      <c r="Q48" s="60"/>
      <c r="R48" s="40">
        <f t="shared" ref="R48:U48" si="252">R41/R10</f>
        <v>0.1265116279</v>
      </c>
      <c r="S48" s="40">
        <f t="shared" si="252"/>
        <v>0.1090617482</v>
      </c>
      <c r="T48" s="40">
        <f t="shared" si="252"/>
        <v>0.1416174939</v>
      </c>
      <c r="U48" s="40">
        <f t="shared" si="252"/>
        <v>0.07906976744</v>
      </c>
      <c r="V48" s="60"/>
      <c r="W48" s="40">
        <f>W41/W10</f>
        <v>0.1087492503</v>
      </c>
      <c r="X48" s="60"/>
      <c r="Y48" s="40">
        <f t="shared" ref="Y48:AJ48" si="253">Y41/Y10</f>
        <v>0.1581395349</v>
      </c>
      <c r="Z48" s="40">
        <f t="shared" si="253"/>
        <v>0.1054263566</v>
      </c>
      <c r="AA48" s="40">
        <f t="shared" si="253"/>
        <v>0.1265116279</v>
      </c>
      <c r="AB48" s="40">
        <f t="shared" si="253"/>
        <v>0.1437632135</v>
      </c>
      <c r="AC48" s="40">
        <f t="shared" si="253"/>
        <v>0.0903654485</v>
      </c>
      <c r="AD48" s="40">
        <f t="shared" si="253"/>
        <v>0.1054263566</v>
      </c>
      <c r="AE48" s="40">
        <f t="shared" si="253"/>
        <v>0.1265116279</v>
      </c>
      <c r="AF48" s="40">
        <f t="shared" si="253"/>
        <v>0.1437632135</v>
      </c>
      <c r="AG48" s="40">
        <f t="shared" si="253"/>
        <v>0.1581395349</v>
      </c>
      <c r="AH48" s="40">
        <f t="shared" si="253"/>
        <v>0.1054263566</v>
      </c>
      <c r="AI48" s="40">
        <f t="shared" si="253"/>
        <v>0.07906976744</v>
      </c>
      <c r="AJ48" s="40">
        <f t="shared" si="253"/>
        <v>0.06325581395</v>
      </c>
      <c r="AK48" s="60"/>
      <c r="AL48" s="40">
        <f t="shared" ref="AL48:AO48" si="254">AL41/AL10</f>
        <v>0.1265116279</v>
      </c>
      <c r="AM48" s="40">
        <f t="shared" si="254"/>
        <v>0.1090617482</v>
      </c>
      <c r="AN48" s="40">
        <f t="shared" si="254"/>
        <v>0.1416174939</v>
      </c>
      <c r="AO48" s="40">
        <f t="shared" si="254"/>
        <v>0.07906976744</v>
      </c>
      <c r="AP48" s="60"/>
      <c r="AQ48" s="40">
        <f>AQ41/AQ10</f>
        <v>0.1087492503</v>
      </c>
      <c r="AR48" s="60"/>
      <c r="AS48" s="40">
        <f t="shared" ref="AS48:BD48" si="255">IFERROR(E48-Y48,0)</f>
        <v>0</v>
      </c>
      <c r="AT48" s="40">
        <f t="shared" si="255"/>
        <v>0</v>
      </c>
      <c r="AU48" s="40">
        <f t="shared" si="255"/>
        <v>0</v>
      </c>
      <c r="AV48" s="40">
        <f t="shared" si="255"/>
        <v>0</v>
      </c>
      <c r="AW48" s="40">
        <f t="shared" si="255"/>
        <v>0</v>
      </c>
      <c r="AX48" s="40">
        <f t="shared" si="255"/>
        <v>0</v>
      </c>
      <c r="AY48" s="40">
        <f t="shared" si="255"/>
        <v>0</v>
      </c>
      <c r="AZ48" s="40">
        <f t="shared" si="255"/>
        <v>0</v>
      </c>
      <c r="BA48" s="40">
        <f t="shared" si="255"/>
        <v>0</v>
      </c>
      <c r="BB48" s="40">
        <f t="shared" si="255"/>
        <v>0</v>
      </c>
      <c r="BC48" s="40">
        <f t="shared" si="255"/>
        <v>0</v>
      </c>
      <c r="BD48" s="40">
        <f t="shared" si="255"/>
        <v>0</v>
      </c>
      <c r="BE48" s="61"/>
      <c r="BF48" s="40">
        <f t="shared" ref="BF48:BI48" si="256">IFERROR(R48-AL48,0)</f>
        <v>0</v>
      </c>
      <c r="BG48" s="40">
        <f t="shared" si="256"/>
        <v>0</v>
      </c>
      <c r="BH48" s="40">
        <f t="shared" si="256"/>
        <v>0</v>
      </c>
      <c r="BI48" s="40">
        <f t="shared" si="256"/>
        <v>0</v>
      </c>
      <c r="BJ48" s="61"/>
      <c r="BK48" s="40">
        <f>IFERROR(W48-AQ48,0)</f>
        <v>0</v>
      </c>
      <c r="BL48" s="60"/>
      <c r="BM48" s="3" t="s">
        <v>11</v>
      </c>
    </row>
    <row r="49" hidden="1" outlineLevel="1">
      <c r="D49" s="41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R49" s="5"/>
      <c r="S49" s="5"/>
      <c r="T49" s="5"/>
      <c r="U49" s="5"/>
      <c r="W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L49" s="5"/>
      <c r="AM49" s="5"/>
      <c r="AN49" s="5"/>
      <c r="AO49" s="5"/>
      <c r="AQ49" s="5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30"/>
      <c r="BF49" s="42"/>
      <c r="BG49" s="42"/>
      <c r="BH49" s="42"/>
      <c r="BI49" s="42"/>
      <c r="BJ49" s="30"/>
      <c r="BK49" s="42"/>
      <c r="BM49" s="3" t="s">
        <v>11</v>
      </c>
    </row>
    <row r="50" collapsed="1">
      <c r="A50" s="25"/>
      <c r="B50" s="25"/>
      <c r="C50" s="25" t="s">
        <v>61</v>
      </c>
      <c r="D50" s="43"/>
      <c r="E50" s="44">
        <f t="shared" ref="E50:P50" si="257">SUM(E51:E67)</f>
        <v>45</v>
      </c>
      <c r="F50" s="44">
        <f t="shared" si="257"/>
        <v>45</v>
      </c>
      <c r="G50" s="44">
        <f t="shared" si="257"/>
        <v>45</v>
      </c>
      <c r="H50" s="44">
        <f t="shared" si="257"/>
        <v>45</v>
      </c>
      <c r="I50" s="44">
        <f t="shared" si="257"/>
        <v>45</v>
      </c>
      <c r="J50" s="44">
        <f t="shared" si="257"/>
        <v>45</v>
      </c>
      <c r="K50" s="44">
        <f t="shared" si="257"/>
        <v>45</v>
      </c>
      <c r="L50" s="44">
        <f t="shared" si="257"/>
        <v>45</v>
      </c>
      <c r="M50" s="44">
        <f t="shared" si="257"/>
        <v>45</v>
      </c>
      <c r="N50" s="44">
        <f t="shared" si="257"/>
        <v>45</v>
      </c>
      <c r="O50" s="44">
        <f t="shared" si="257"/>
        <v>45</v>
      </c>
      <c r="P50" s="44">
        <f t="shared" si="257"/>
        <v>45</v>
      </c>
      <c r="Q50" s="28"/>
      <c r="R50" s="44">
        <f t="shared" ref="R50:U50" si="258">SUMIFS($E50:$P50,$E$2:$P$2,R$3)</f>
        <v>135</v>
      </c>
      <c r="S50" s="44">
        <f t="shared" si="258"/>
        <v>135</v>
      </c>
      <c r="T50" s="44">
        <f t="shared" si="258"/>
        <v>135</v>
      </c>
      <c r="U50" s="44">
        <f t="shared" si="258"/>
        <v>135</v>
      </c>
      <c r="V50" s="28"/>
      <c r="W50" s="44">
        <f t="shared" ref="W50:W67" si="264">sum(R50:U50)</f>
        <v>540</v>
      </c>
      <c r="Y50" s="44">
        <f t="shared" ref="Y50:AJ50" si="259">0.9*E50</f>
        <v>40.5</v>
      </c>
      <c r="Z50" s="44">
        <f t="shared" si="259"/>
        <v>40.5</v>
      </c>
      <c r="AA50" s="44">
        <f t="shared" si="259"/>
        <v>40.5</v>
      </c>
      <c r="AB50" s="44">
        <f t="shared" si="259"/>
        <v>40.5</v>
      </c>
      <c r="AC50" s="44">
        <f t="shared" si="259"/>
        <v>40.5</v>
      </c>
      <c r="AD50" s="44">
        <f t="shared" si="259"/>
        <v>40.5</v>
      </c>
      <c r="AE50" s="44">
        <f t="shared" si="259"/>
        <v>40.5</v>
      </c>
      <c r="AF50" s="44">
        <f t="shared" si="259"/>
        <v>40.5</v>
      </c>
      <c r="AG50" s="44">
        <f t="shared" si="259"/>
        <v>40.5</v>
      </c>
      <c r="AH50" s="44">
        <f t="shared" si="259"/>
        <v>40.5</v>
      </c>
      <c r="AI50" s="44">
        <f t="shared" si="259"/>
        <v>40.5</v>
      </c>
      <c r="AJ50" s="44">
        <f t="shared" si="259"/>
        <v>40.5</v>
      </c>
      <c r="AK50" s="28"/>
      <c r="AL50" s="44">
        <f t="shared" ref="AL50:AO50" si="260">0.9*R50</f>
        <v>121.5</v>
      </c>
      <c r="AM50" s="44">
        <f t="shared" si="260"/>
        <v>121.5</v>
      </c>
      <c r="AN50" s="44">
        <f t="shared" si="260"/>
        <v>121.5</v>
      </c>
      <c r="AO50" s="44">
        <f t="shared" si="260"/>
        <v>121.5</v>
      </c>
      <c r="AP50" s="28"/>
      <c r="AQ50" s="44">
        <f t="shared" ref="AQ50:AQ67" si="267">0.9*W50</f>
        <v>486</v>
      </c>
      <c r="AS50" s="45">
        <f t="shared" ref="AS50:BD50" si="261">IFERROR((E50/Y50)-1,0)</f>
        <v>0.1111111111</v>
      </c>
      <c r="AT50" s="45">
        <f t="shared" si="261"/>
        <v>0.1111111111</v>
      </c>
      <c r="AU50" s="45">
        <f t="shared" si="261"/>
        <v>0.1111111111</v>
      </c>
      <c r="AV50" s="45">
        <f t="shared" si="261"/>
        <v>0.1111111111</v>
      </c>
      <c r="AW50" s="45">
        <f t="shared" si="261"/>
        <v>0.1111111111</v>
      </c>
      <c r="AX50" s="45">
        <f t="shared" si="261"/>
        <v>0.1111111111</v>
      </c>
      <c r="AY50" s="45">
        <f t="shared" si="261"/>
        <v>0.1111111111</v>
      </c>
      <c r="AZ50" s="45">
        <f t="shared" si="261"/>
        <v>0.1111111111</v>
      </c>
      <c r="BA50" s="45">
        <f t="shared" si="261"/>
        <v>0.1111111111</v>
      </c>
      <c r="BB50" s="45">
        <f t="shared" si="261"/>
        <v>0.1111111111</v>
      </c>
      <c r="BC50" s="45">
        <f t="shared" si="261"/>
        <v>0.1111111111</v>
      </c>
      <c r="BD50" s="45">
        <f t="shared" si="261"/>
        <v>0.1111111111</v>
      </c>
      <c r="BE50" s="30"/>
      <c r="BF50" s="45">
        <f t="shared" ref="BF50:BI50" si="262">IFERROR((R50/AL50)-1,0)</f>
        <v>0.1111111111</v>
      </c>
      <c r="BG50" s="45">
        <f t="shared" si="262"/>
        <v>0.1111111111</v>
      </c>
      <c r="BH50" s="45">
        <f t="shared" si="262"/>
        <v>0.1111111111</v>
      </c>
      <c r="BI50" s="45">
        <f t="shared" si="262"/>
        <v>0.1111111111</v>
      </c>
      <c r="BJ50" s="30"/>
      <c r="BK50" s="45">
        <f t="shared" ref="BK50:BK67" si="270">IFERROR((W50/AQ50)-1,0)</f>
        <v>0.1111111111</v>
      </c>
      <c r="BM50" s="3" t="s">
        <v>11</v>
      </c>
    </row>
    <row r="51" hidden="1" outlineLevel="1">
      <c r="A51" s="49" t="s">
        <v>29</v>
      </c>
      <c r="B51" s="31"/>
      <c r="C51" s="31" t="s">
        <v>62</v>
      </c>
      <c r="D51" s="46"/>
      <c r="E51" s="47">
        <v>1.0</v>
      </c>
      <c r="F51" s="47">
        <v>1.0</v>
      </c>
      <c r="G51" s="47">
        <v>1.0</v>
      </c>
      <c r="H51" s="47">
        <v>1.0</v>
      </c>
      <c r="I51" s="47">
        <v>1.0</v>
      </c>
      <c r="J51" s="47">
        <v>1.0</v>
      </c>
      <c r="K51" s="47">
        <v>1.0</v>
      </c>
      <c r="L51" s="47">
        <v>1.0</v>
      </c>
      <c r="M51" s="47">
        <v>1.0</v>
      </c>
      <c r="N51" s="47">
        <v>1.0</v>
      </c>
      <c r="O51" s="47">
        <v>1.0</v>
      </c>
      <c r="P51" s="47">
        <v>1.0</v>
      </c>
      <c r="Q51" s="28"/>
      <c r="R51" s="54">
        <f t="shared" ref="R51:U51" si="263">SUMIFS($E51:$P51,$E$2:$P$2,R$3)</f>
        <v>3</v>
      </c>
      <c r="S51" s="54">
        <f t="shared" si="263"/>
        <v>3</v>
      </c>
      <c r="T51" s="54">
        <f t="shared" si="263"/>
        <v>3</v>
      </c>
      <c r="U51" s="54">
        <f t="shared" si="263"/>
        <v>3</v>
      </c>
      <c r="V51" s="28"/>
      <c r="W51" s="54">
        <f t="shared" si="264"/>
        <v>12</v>
      </c>
      <c r="Y51" s="47">
        <f t="shared" ref="Y51:AJ51" si="265">0.9*E51</f>
        <v>0.9</v>
      </c>
      <c r="Z51" s="47">
        <f t="shared" si="265"/>
        <v>0.9</v>
      </c>
      <c r="AA51" s="47">
        <f t="shared" si="265"/>
        <v>0.9</v>
      </c>
      <c r="AB51" s="47">
        <f t="shared" si="265"/>
        <v>0.9</v>
      </c>
      <c r="AC51" s="47">
        <f t="shared" si="265"/>
        <v>0.9</v>
      </c>
      <c r="AD51" s="47">
        <f t="shared" si="265"/>
        <v>0.9</v>
      </c>
      <c r="AE51" s="47">
        <f t="shared" si="265"/>
        <v>0.9</v>
      </c>
      <c r="AF51" s="47">
        <f t="shared" si="265"/>
        <v>0.9</v>
      </c>
      <c r="AG51" s="47">
        <f t="shared" si="265"/>
        <v>0.9</v>
      </c>
      <c r="AH51" s="47">
        <f t="shared" si="265"/>
        <v>0.9</v>
      </c>
      <c r="AI51" s="47">
        <f t="shared" si="265"/>
        <v>0.9</v>
      </c>
      <c r="AJ51" s="47">
        <f t="shared" si="265"/>
        <v>0.9</v>
      </c>
      <c r="AK51" s="28"/>
      <c r="AL51" s="54">
        <f t="shared" ref="AL51:AO51" si="266">0.9*R51</f>
        <v>2.7</v>
      </c>
      <c r="AM51" s="54">
        <f t="shared" si="266"/>
        <v>2.7</v>
      </c>
      <c r="AN51" s="54">
        <f t="shared" si="266"/>
        <v>2.7</v>
      </c>
      <c r="AO51" s="54">
        <f t="shared" si="266"/>
        <v>2.7</v>
      </c>
      <c r="AP51" s="28"/>
      <c r="AQ51" s="54">
        <f t="shared" si="267"/>
        <v>10.8</v>
      </c>
      <c r="AS51" s="48">
        <f t="shared" ref="AS51:BD51" si="268">IFERROR((E51/Y51)-1,0)</f>
        <v>0.1111111111</v>
      </c>
      <c r="AT51" s="48">
        <f t="shared" si="268"/>
        <v>0.1111111111</v>
      </c>
      <c r="AU51" s="48">
        <f t="shared" si="268"/>
        <v>0.1111111111</v>
      </c>
      <c r="AV51" s="48">
        <f t="shared" si="268"/>
        <v>0.1111111111</v>
      </c>
      <c r="AW51" s="48">
        <f t="shared" si="268"/>
        <v>0.1111111111</v>
      </c>
      <c r="AX51" s="48">
        <f t="shared" si="268"/>
        <v>0.1111111111</v>
      </c>
      <c r="AY51" s="48">
        <f t="shared" si="268"/>
        <v>0.1111111111</v>
      </c>
      <c r="AZ51" s="48">
        <f t="shared" si="268"/>
        <v>0.1111111111</v>
      </c>
      <c r="BA51" s="48">
        <f t="shared" si="268"/>
        <v>0.1111111111</v>
      </c>
      <c r="BB51" s="48">
        <f t="shared" si="268"/>
        <v>0.1111111111</v>
      </c>
      <c r="BC51" s="48">
        <f t="shared" si="268"/>
        <v>0.1111111111</v>
      </c>
      <c r="BD51" s="48">
        <f t="shared" si="268"/>
        <v>0.1111111111</v>
      </c>
      <c r="BE51" s="30"/>
      <c r="BF51" s="55">
        <f t="shared" ref="BF51:BI51" si="269">IFERROR((R51/AL51)-1,0)</f>
        <v>0.1111111111</v>
      </c>
      <c r="BG51" s="55">
        <f t="shared" si="269"/>
        <v>0.1111111111</v>
      </c>
      <c r="BH51" s="55">
        <f t="shared" si="269"/>
        <v>0.1111111111</v>
      </c>
      <c r="BI51" s="55">
        <f t="shared" si="269"/>
        <v>0.1111111111</v>
      </c>
      <c r="BJ51" s="30"/>
      <c r="BK51" s="55">
        <f t="shared" si="270"/>
        <v>0.1111111111</v>
      </c>
      <c r="BM51" s="3" t="s">
        <v>11</v>
      </c>
    </row>
    <row r="52" hidden="1" outlineLevel="1">
      <c r="A52" s="49" t="s">
        <v>29</v>
      </c>
      <c r="B52" s="31"/>
      <c r="C52" s="31" t="s">
        <v>63</v>
      </c>
      <c r="D52" s="46"/>
      <c r="E52" s="47">
        <v>2.0</v>
      </c>
      <c r="F52" s="47">
        <v>2.0</v>
      </c>
      <c r="G52" s="47">
        <v>2.0</v>
      </c>
      <c r="H52" s="47">
        <v>2.0</v>
      </c>
      <c r="I52" s="47">
        <v>2.0</v>
      </c>
      <c r="J52" s="47">
        <v>2.0</v>
      </c>
      <c r="K52" s="47">
        <v>2.0</v>
      </c>
      <c r="L52" s="47">
        <v>2.0</v>
      </c>
      <c r="M52" s="47">
        <v>2.0</v>
      </c>
      <c r="N52" s="47">
        <v>2.0</v>
      </c>
      <c r="O52" s="47">
        <v>2.0</v>
      </c>
      <c r="P52" s="47">
        <v>2.0</v>
      </c>
      <c r="Q52" s="28"/>
      <c r="R52" s="54">
        <f t="shared" ref="R52:U52" si="271">SUMIFS($E52:$P52,$E$2:$P$2,R$3)</f>
        <v>6</v>
      </c>
      <c r="S52" s="54">
        <f t="shared" si="271"/>
        <v>6</v>
      </c>
      <c r="T52" s="54">
        <f t="shared" si="271"/>
        <v>6</v>
      </c>
      <c r="U52" s="54">
        <f t="shared" si="271"/>
        <v>6</v>
      </c>
      <c r="V52" s="28"/>
      <c r="W52" s="54">
        <f t="shared" si="264"/>
        <v>24</v>
      </c>
      <c r="Y52" s="47">
        <f t="shared" ref="Y52:AJ52" si="272">0.9*E52</f>
        <v>1.8</v>
      </c>
      <c r="Z52" s="47">
        <f t="shared" si="272"/>
        <v>1.8</v>
      </c>
      <c r="AA52" s="47">
        <f t="shared" si="272"/>
        <v>1.8</v>
      </c>
      <c r="AB52" s="47">
        <f t="shared" si="272"/>
        <v>1.8</v>
      </c>
      <c r="AC52" s="47">
        <f t="shared" si="272"/>
        <v>1.8</v>
      </c>
      <c r="AD52" s="47">
        <f t="shared" si="272"/>
        <v>1.8</v>
      </c>
      <c r="AE52" s="47">
        <f t="shared" si="272"/>
        <v>1.8</v>
      </c>
      <c r="AF52" s="47">
        <f t="shared" si="272"/>
        <v>1.8</v>
      </c>
      <c r="AG52" s="47">
        <f t="shared" si="272"/>
        <v>1.8</v>
      </c>
      <c r="AH52" s="47">
        <f t="shared" si="272"/>
        <v>1.8</v>
      </c>
      <c r="AI52" s="47">
        <f t="shared" si="272"/>
        <v>1.8</v>
      </c>
      <c r="AJ52" s="47">
        <f t="shared" si="272"/>
        <v>1.8</v>
      </c>
      <c r="AK52" s="28"/>
      <c r="AL52" s="54">
        <f t="shared" ref="AL52:AO52" si="273">0.9*R52</f>
        <v>5.4</v>
      </c>
      <c r="AM52" s="54">
        <f t="shared" si="273"/>
        <v>5.4</v>
      </c>
      <c r="AN52" s="54">
        <f t="shared" si="273"/>
        <v>5.4</v>
      </c>
      <c r="AO52" s="54">
        <f t="shared" si="273"/>
        <v>5.4</v>
      </c>
      <c r="AP52" s="28"/>
      <c r="AQ52" s="54">
        <f t="shared" si="267"/>
        <v>21.6</v>
      </c>
      <c r="AS52" s="48">
        <f t="shared" ref="AS52:BD52" si="274">IFERROR((E52/Y52)-1,0)</f>
        <v>0.1111111111</v>
      </c>
      <c r="AT52" s="48">
        <f t="shared" si="274"/>
        <v>0.1111111111</v>
      </c>
      <c r="AU52" s="48">
        <f t="shared" si="274"/>
        <v>0.1111111111</v>
      </c>
      <c r="AV52" s="48">
        <f t="shared" si="274"/>
        <v>0.1111111111</v>
      </c>
      <c r="AW52" s="48">
        <f t="shared" si="274"/>
        <v>0.1111111111</v>
      </c>
      <c r="AX52" s="48">
        <f t="shared" si="274"/>
        <v>0.1111111111</v>
      </c>
      <c r="AY52" s="48">
        <f t="shared" si="274"/>
        <v>0.1111111111</v>
      </c>
      <c r="AZ52" s="48">
        <f t="shared" si="274"/>
        <v>0.1111111111</v>
      </c>
      <c r="BA52" s="48">
        <f t="shared" si="274"/>
        <v>0.1111111111</v>
      </c>
      <c r="BB52" s="48">
        <f t="shared" si="274"/>
        <v>0.1111111111</v>
      </c>
      <c r="BC52" s="48">
        <f t="shared" si="274"/>
        <v>0.1111111111</v>
      </c>
      <c r="BD52" s="48">
        <f t="shared" si="274"/>
        <v>0.1111111111</v>
      </c>
      <c r="BE52" s="30"/>
      <c r="BF52" s="55">
        <f t="shared" ref="BF52:BI52" si="275">IFERROR((R52/AL52)-1,0)</f>
        <v>0.1111111111</v>
      </c>
      <c r="BG52" s="55">
        <f t="shared" si="275"/>
        <v>0.1111111111</v>
      </c>
      <c r="BH52" s="55">
        <f t="shared" si="275"/>
        <v>0.1111111111</v>
      </c>
      <c r="BI52" s="55">
        <f t="shared" si="275"/>
        <v>0.1111111111</v>
      </c>
      <c r="BJ52" s="30"/>
      <c r="BK52" s="55">
        <f t="shared" si="270"/>
        <v>0.1111111111</v>
      </c>
      <c r="BM52" s="3" t="s">
        <v>11</v>
      </c>
    </row>
    <row r="53" hidden="1" outlineLevel="1">
      <c r="A53" s="49" t="s">
        <v>29</v>
      </c>
      <c r="B53" s="31"/>
      <c r="C53" s="31" t="s">
        <v>64</v>
      </c>
      <c r="D53" s="46"/>
      <c r="E53" s="47">
        <v>3.0</v>
      </c>
      <c r="F53" s="47">
        <v>3.0</v>
      </c>
      <c r="G53" s="47">
        <v>3.0</v>
      </c>
      <c r="H53" s="47">
        <v>3.0</v>
      </c>
      <c r="I53" s="47">
        <v>3.0</v>
      </c>
      <c r="J53" s="47">
        <v>3.0</v>
      </c>
      <c r="K53" s="47">
        <v>3.0</v>
      </c>
      <c r="L53" s="47">
        <v>3.0</v>
      </c>
      <c r="M53" s="47">
        <v>3.0</v>
      </c>
      <c r="N53" s="47">
        <v>3.0</v>
      </c>
      <c r="O53" s="47">
        <v>3.0</v>
      </c>
      <c r="P53" s="47">
        <v>3.0</v>
      </c>
      <c r="Q53" s="28"/>
      <c r="R53" s="54">
        <f t="shared" ref="R53:U53" si="276">SUMIFS($E53:$P53,$E$2:$P$2,R$3)</f>
        <v>9</v>
      </c>
      <c r="S53" s="54">
        <f t="shared" si="276"/>
        <v>9</v>
      </c>
      <c r="T53" s="54">
        <f t="shared" si="276"/>
        <v>9</v>
      </c>
      <c r="U53" s="54">
        <f t="shared" si="276"/>
        <v>9</v>
      </c>
      <c r="V53" s="28"/>
      <c r="W53" s="54">
        <f t="shared" si="264"/>
        <v>36</v>
      </c>
      <c r="Y53" s="47">
        <f t="shared" ref="Y53:AJ53" si="277">0.9*E53</f>
        <v>2.7</v>
      </c>
      <c r="Z53" s="47">
        <f t="shared" si="277"/>
        <v>2.7</v>
      </c>
      <c r="AA53" s="47">
        <f t="shared" si="277"/>
        <v>2.7</v>
      </c>
      <c r="AB53" s="47">
        <f t="shared" si="277"/>
        <v>2.7</v>
      </c>
      <c r="AC53" s="47">
        <f t="shared" si="277"/>
        <v>2.7</v>
      </c>
      <c r="AD53" s="47">
        <f t="shared" si="277"/>
        <v>2.7</v>
      </c>
      <c r="AE53" s="47">
        <f t="shared" si="277"/>
        <v>2.7</v>
      </c>
      <c r="AF53" s="47">
        <f t="shared" si="277"/>
        <v>2.7</v>
      </c>
      <c r="AG53" s="47">
        <f t="shared" si="277"/>
        <v>2.7</v>
      </c>
      <c r="AH53" s="47">
        <f t="shared" si="277"/>
        <v>2.7</v>
      </c>
      <c r="AI53" s="47">
        <f t="shared" si="277"/>
        <v>2.7</v>
      </c>
      <c r="AJ53" s="47">
        <f t="shared" si="277"/>
        <v>2.7</v>
      </c>
      <c r="AK53" s="28"/>
      <c r="AL53" s="54">
        <f t="shared" ref="AL53:AO53" si="278">0.9*R53</f>
        <v>8.1</v>
      </c>
      <c r="AM53" s="54">
        <f t="shared" si="278"/>
        <v>8.1</v>
      </c>
      <c r="AN53" s="54">
        <f t="shared" si="278"/>
        <v>8.1</v>
      </c>
      <c r="AO53" s="54">
        <f t="shared" si="278"/>
        <v>8.1</v>
      </c>
      <c r="AP53" s="28"/>
      <c r="AQ53" s="54">
        <f t="shared" si="267"/>
        <v>32.4</v>
      </c>
      <c r="AS53" s="48">
        <f t="shared" ref="AS53:BD53" si="279">IFERROR((E53/Y53)-1,0)</f>
        <v>0.1111111111</v>
      </c>
      <c r="AT53" s="48">
        <f t="shared" si="279"/>
        <v>0.1111111111</v>
      </c>
      <c r="AU53" s="48">
        <f t="shared" si="279"/>
        <v>0.1111111111</v>
      </c>
      <c r="AV53" s="48">
        <f t="shared" si="279"/>
        <v>0.1111111111</v>
      </c>
      <c r="AW53" s="48">
        <f t="shared" si="279"/>
        <v>0.1111111111</v>
      </c>
      <c r="AX53" s="48">
        <f t="shared" si="279"/>
        <v>0.1111111111</v>
      </c>
      <c r="AY53" s="48">
        <f t="shared" si="279"/>
        <v>0.1111111111</v>
      </c>
      <c r="AZ53" s="48">
        <f t="shared" si="279"/>
        <v>0.1111111111</v>
      </c>
      <c r="BA53" s="48">
        <f t="shared" si="279"/>
        <v>0.1111111111</v>
      </c>
      <c r="BB53" s="48">
        <f t="shared" si="279"/>
        <v>0.1111111111</v>
      </c>
      <c r="BC53" s="48">
        <f t="shared" si="279"/>
        <v>0.1111111111</v>
      </c>
      <c r="BD53" s="48">
        <f t="shared" si="279"/>
        <v>0.1111111111</v>
      </c>
      <c r="BE53" s="30"/>
      <c r="BF53" s="55">
        <f t="shared" ref="BF53:BI53" si="280">IFERROR((R53/AL53)-1,0)</f>
        <v>0.1111111111</v>
      </c>
      <c r="BG53" s="55">
        <f t="shared" si="280"/>
        <v>0.1111111111</v>
      </c>
      <c r="BH53" s="55">
        <f t="shared" si="280"/>
        <v>0.1111111111</v>
      </c>
      <c r="BI53" s="55">
        <f t="shared" si="280"/>
        <v>0.1111111111</v>
      </c>
      <c r="BJ53" s="30"/>
      <c r="BK53" s="55">
        <f t="shared" si="270"/>
        <v>0.1111111111</v>
      </c>
      <c r="BM53" s="3" t="s">
        <v>11</v>
      </c>
    </row>
    <row r="54" hidden="1" outlineLevel="1">
      <c r="A54" s="49" t="s">
        <v>29</v>
      </c>
      <c r="B54" s="31"/>
      <c r="C54" s="31" t="s">
        <v>65</v>
      </c>
      <c r="D54" s="46"/>
      <c r="E54" s="47">
        <v>1.0</v>
      </c>
      <c r="F54" s="47">
        <v>1.0</v>
      </c>
      <c r="G54" s="47">
        <v>1.0</v>
      </c>
      <c r="H54" s="47">
        <v>1.0</v>
      </c>
      <c r="I54" s="47">
        <v>1.0</v>
      </c>
      <c r="J54" s="47">
        <v>1.0</v>
      </c>
      <c r="K54" s="47">
        <v>1.0</v>
      </c>
      <c r="L54" s="47">
        <v>1.0</v>
      </c>
      <c r="M54" s="47">
        <v>1.0</v>
      </c>
      <c r="N54" s="47">
        <v>1.0</v>
      </c>
      <c r="O54" s="47">
        <v>1.0</v>
      </c>
      <c r="P54" s="47">
        <v>1.0</v>
      </c>
      <c r="Q54" s="28"/>
      <c r="R54" s="54">
        <f t="shared" ref="R54:U54" si="281">SUMIFS($E54:$P54,$E$2:$P$2,R$3)</f>
        <v>3</v>
      </c>
      <c r="S54" s="54">
        <f t="shared" si="281"/>
        <v>3</v>
      </c>
      <c r="T54" s="54">
        <f t="shared" si="281"/>
        <v>3</v>
      </c>
      <c r="U54" s="54">
        <f t="shared" si="281"/>
        <v>3</v>
      </c>
      <c r="V54" s="28"/>
      <c r="W54" s="54">
        <f t="shared" si="264"/>
        <v>12</v>
      </c>
      <c r="Y54" s="47">
        <f t="shared" ref="Y54:AJ54" si="282">0.9*E54</f>
        <v>0.9</v>
      </c>
      <c r="Z54" s="47">
        <f t="shared" si="282"/>
        <v>0.9</v>
      </c>
      <c r="AA54" s="47">
        <f t="shared" si="282"/>
        <v>0.9</v>
      </c>
      <c r="AB54" s="47">
        <f t="shared" si="282"/>
        <v>0.9</v>
      </c>
      <c r="AC54" s="47">
        <f t="shared" si="282"/>
        <v>0.9</v>
      </c>
      <c r="AD54" s="47">
        <f t="shared" si="282"/>
        <v>0.9</v>
      </c>
      <c r="AE54" s="47">
        <f t="shared" si="282"/>
        <v>0.9</v>
      </c>
      <c r="AF54" s="47">
        <f t="shared" si="282"/>
        <v>0.9</v>
      </c>
      <c r="AG54" s="47">
        <f t="shared" si="282"/>
        <v>0.9</v>
      </c>
      <c r="AH54" s="47">
        <f t="shared" si="282"/>
        <v>0.9</v>
      </c>
      <c r="AI54" s="47">
        <f t="shared" si="282"/>
        <v>0.9</v>
      </c>
      <c r="AJ54" s="47">
        <f t="shared" si="282"/>
        <v>0.9</v>
      </c>
      <c r="AK54" s="28"/>
      <c r="AL54" s="54">
        <f t="shared" ref="AL54:AO54" si="283">0.9*R54</f>
        <v>2.7</v>
      </c>
      <c r="AM54" s="54">
        <f t="shared" si="283"/>
        <v>2.7</v>
      </c>
      <c r="AN54" s="54">
        <f t="shared" si="283"/>
        <v>2.7</v>
      </c>
      <c r="AO54" s="54">
        <f t="shared" si="283"/>
        <v>2.7</v>
      </c>
      <c r="AP54" s="28"/>
      <c r="AQ54" s="54">
        <f t="shared" si="267"/>
        <v>10.8</v>
      </c>
      <c r="AS54" s="48">
        <f t="shared" ref="AS54:BD54" si="284">IFERROR((E54/Y54)-1,0)</f>
        <v>0.1111111111</v>
      </c>
      <c r="AT54" s="48">
        <f t="shared" si="284"/>
        <v>0.1111111111</v>
      </c>
      <c r="AU54" s="48">
        <f t="shared" si="284"/>
        <v>0.1111111111</v>
      </c>
      <c r="AV54" s="48">
        <f t="shared" si="284"/>
        <v>0.1111111111</v>
      </c>
      <c r="AW54" s="48">
        <f t="shared" si="284"/>
        <v>0.1111111111</v>
      </c>
      <c r="AX54" s="48">
        <f t="shared" si="284"/>
        <v>0.1111111111</v>
      </c>
      <c r="AY54" s="48">
        <f t="shared" si="284"/>
        <v>0.1111111111</v>
      </c>
      <c r="AZ54" s="48">
        <f t="shared" si="284"/>
        <v>0.1111111111</v>
      </c>
      <c r="BA54" s="48">
        <f t="shared" si="284"/>
        <v>0.1111111111</v>
      </c>
      <c r="BB54" s="48">
        <f t="shared" si="284"/>
        <v>0.1111111111</v>
      </c>
      <c r="BC54" s="48">
        <f t="shared" si="284"/>
        <v>0.1111111111</v>
      </c>
      <c r="BD54" s="48">
        <f t="shared" si="284"/>
        <v>0.1111111111</v>
      </c>
      <c r="BE54" s="30"/>
      <c r="BF54" s="55">
        <f t="shared" ref="BF54:BI54" si="285">IFERROR((R54/AL54)-1,0)</f>
        <v>0.1111111111</v>
      </c>
      <c r="BG54" s="55">
        <f t="shared" si="285"/>
        <v>0.1111111111</v>
      </c>
      <c r="BH54" s="55">
        <f t="shared" si="285"/>
        <v>0.1111111111</v>
      </c>
      <c r="BI54" s="55">
        <f t="shared" si="285"/>
        <v>0.1111111111</v>
      </c>
      <c r="BJ54" s="30"/>
      <c r="BK54" s="55">
        <f t="shared" si="270"/>
        <v>0.1111111111</v>
      </c>
      <c r="BM54" s="3" t="s">
        <v>11</v>
      </c>
    </row>
    <row r="55" hidden="1" outlineLevel="1">
      <c r="A55" s="49" t="s">
        <v>29</v>
      </c>
      <c r="B55" s="31"/>
      <c r="C55" s="31" t="s">
        <v>66</v>
      </c>
      <c r="D55" s="46"/>
      <c r="E55" s="47">
        <v>2.0</v>
      </c>
      <c r="F55" s="47">
        <v>2.0</v>
      </c>
      <c r="G55" s="47">
        <v>2.0</v>
      </c>
      <c r="H55" s="47">
        <v>2.0</v>
      </c>
      <c r="I55" s="47">
        <v>2.0</v>
      </c>
      <c r="J55" s="47">
        <v>2.0</v>
      </c>
      <c r="K55" s="47">
        <v>2.0</v>
      </c>
      <c r="L55" s="47">
        <v>2.0</v>
      </c>
      <c r="M55" s="47">
        <v>2.0</v>
      </c>
      <c r="N55" s="47">
        <v>2.0</v>
      </c>
      <c r="O55" s="47">
        <v>2.0</v>
      </c>
      <c r="P55" s="47">
        <v>2.0</v>
      </c>
      <c r="Q55" s="28"/>
      <c r="R55" s="54">
        <f t="shared" ref="R55:U55" si="286">SUMIFS($E55:$P55,$E$2:$P$2,R$3)</f>
        <v>6</v>
      </c>
      <c r="S55" s="54">
        <f t="shared" si="286"/>
        <v>6</v>
      </c>
      <c r="T55" s="54">
        <f t="shared" si="286"/>
        <v>6</v>
      </c>
      <c r="U55" s="54">
        <f t="shared" si="286"/>
        <v>6</v>
      </c>
      <c r="V55" s="28"/>
      <c r="W55" s="54">
        <f t="shared" si="264"/>
        <v>24</v>
      </c>
      <c r="Y55" s="47">
        <f t="shared" ref="Y55:AJ55" si="287">0.9*E55</f>
        <v>1.8</v>
      </c>
      <c r="Z55" s="47">
        <f t="shared" si="287"/>
        <v>1.8</v>
      </c>
      <c r="AA55" s="47">
        <f t="shared" si="287"/>
        <v>1.8</v>
      </c>
      <c r="AB55" s="47">
        <f t="shared" si="287"/>
        <v>1.8</v>
      </c>
      <c r="AC55" s="47">
        <f t="shared" si="287"/>
        <v>1.8</v>
      </c>
      <c r="AD55" s="47">
        <f t="shared" si="287"/>
        <v>1.8</v>
      </c>
      <c r="AE55" s="47">
        <f t="shared" si="287"/>
        <v>1.8</v>
      </c>
      <c r="AF55" s="47">
        <f t="shared" si="287"/>
        <v>1.8</v>
      </c>
      <c r="AG55" s="47">
        <f t="shared" si="287"/>
        <v>1.8</v>
      </c>
      <c r="AH55" s="47">
        <f t="shared" si="287"/>
        <v>1.8</v>
      </c>
      <c r="AI55" s="47">
        <f t="shared" si="287"/>
        <v>1.8</v>
      </c>
      <c r="AJ55" s="47">
        <f t="shared" si="287"/>
        <v>1.8</v>
      </c>
      <c r="AK55" s="28"/>
      <c r="AL55" s="54">
        <f t="shared" ref="AL55:AO55" si="288">0.9*R55</f>
        <v>5.4</v>
      </c>
      <c r="AM55" s="54">
        <f t="shared" si="288"/>
        <v>5.4</v>
      </c>
      <c r="AN55" s="54">
        <f t="shared" si="288"/>
        <v>5.4</v>
      </c>
      <c r="AO55" s="54">
        <f t="shared" si="288"/>
        <v>5.4</v>
      </c>
      <c r="AP55" s="28"/>
      <c r="AQ55" s="54">
        <f t="shared" si="267"/>
        <v>21.6</v>
      </c>
      <c r="AS55" s="48">
        <f t="shared" ref="AS55:BD55" si="289">IFERROR((E55/Y55)-1,0)</f>
        <v>0.1111111111</v>
      </c>
      <c r="AT55" s="48">
        <f t="shared" si="289"/>
        <v>0.1111111111</v>
      </c>
      <c r="AU55" s="48">
        <f t="shared" si="289"/>
        <v>0.1111111111</v>
      </c>
      <c r="AV55" s="48">
        <f t="shared" si="289"/>
        <v>0.1111111111</v>
      </c>
      <c r="AW55" s="48">
        <f t="shared" si="289"/>
        <v>0.1111111111</v>
      </c>
      <c r="AX55" s="48">
        <f t="shared" si="289"/>
        <v>0.1111111111</v>
      </c>
      <c r="AY55" s="48">
        <f t="shared" si="289"/>
        <v>0.1111111111</v>
      </c>
      <c r="AZ55" s="48">
        <f t="shared" si="289"/>
        <v>0.1111111111</v>
      </c>
      <c r="BA55" s="48">
        <f t="shared" si="289"/>
        <v>0.1111111111</v>
      </c>
      <c r="BB55" s="48">
        <f t="shared" si="289"/>
        <v>0.1111111111</v>
      </c>
      <c r="BC55" s="48">
        <f t="shared" si="289"/>
        <v>0.1111111111</v>
      </c>
      <c r="BD55" s="48">
        <f t="shared" si="289"/>
        <v>0.1111111111</v>
      </c>
      <c r="BE55" s="30"/>
      <c r="BF55" s="55">
        <f t="shared" ref="BF55:BI55" si="290">IFERROR((R55/AL55)-1,0)</f>
        <v>0.1111111111</v>
      </c>
      <c r="BG55" s="55">
        <f t="shared" si="290"/>
        <v>0.1111111111</v>
      </c>
      <c r="BH55" s="55">
        <f t="shared" si="290"/>
        <v>0.1111111111</v>
      </c>
      <c r="BI55" s="55">
        <f t="shared" si="290"/>
        <v>0.1111111111</v>
      </c>
      <c r="BJ55" s="30"/>
      <c r="BK55" s="55">
        <f t="shared" si="270"/>
        <v>0.1111111111</v>
      </c>
      <c r="BM55" s="3" t="s">
        <v>11</v>
      </c>
    </row>
    <row r="56" hidden="1" outlineLevel="1">
      <c r="A56" s="49" t="s">
        <v>29</v>
      </c>
      <c r="B56" s="31"/>
      <c r="C56" s="31" t="s">
        <v>67</v>
      </c>
      <c r="D56" s="46"/>
      <c r="E56" s="47">
        <v>3.0</v>
      </c>
      <c r="F56" s="47">
        <v>3.0</v>
      </c>
      <c r="G56" s="47">
        <v>3.0</v>
      </c>
      <c r="H56" s="47">
        <v>3.0</v>
      </c>
      <c r="I56" s="47">
        <v>3.0</v>
      </c>
      <c r="J56" s="47">
        <v>3.0</v>
      </c>
      <c r="K56" s="47">
        <v>3.0</v>
      </c>
      <c r="L56" s="47">
        <v>3.0</v>
      </c>
      <c r="M56" s="47">
        <v>3.0</v>
      </c>
      <c r="N56" s="47">
        <v>3.0</v>
      </c>
      <c r="O56" s="47">
        <v>3.0</v>
      </c>
      <c r="P56" s="47">
        <v>3.0</v>
      </c>
      <c r="Q56" s="28"/>
      <c r="R56" s="54">
        <f t="shared" ref="R56:U56" si="291">SUMIFS($E56:$P56,$E$2:$P$2,R$3)</f>
        <v>9</v>
      </c>
      <c r="S56" s="54">
        <f t="shared" si="291"/>
        <v>9</v>
      </c>
      <c r="T56" s="54">
        <f t="shared" si="291"/>
        <v>9</v>
      </c>
      <c r="U56" s="54">
        <f t="shared" si="291"/>
        <v>9</v>
      </c>
      <c r="V56" s="28"/>
      <c r="W56" s="54">
        <f t="shared" si="264"/>
        <v>36</v>
      </c>
      <c r="Y56" s="47">
        <f t="shared" ref="Y56:AJ56" si="292">0.9*E56</f>
        <v>2.7</v>
      </c>
      <c r="Z56" s="47">
        <f t="shared" si="292"/>
        <v>2.7</v>
      </c>
      <c r="AA56" s="47">
        <f t="shared" si="292"/>
        <v>2.7</v>
      </c>
      <c r="AB56" s="47">
        <f t="shared" si="292"/>
        <v>2.7</v>
      </c>
      <c r="AC56" s="47">
        <f t="shared" si="292"/>
        <v>2.7</v>
      </c>
      <c r="AD56" s="47">
        <f t="shared" si="292"/>
        <v>2.7</v>
      </c>
      <c r="AE56" s="47">
        <f t="shared" si="292"/>
        <v>2.7</v>
      </c>
      <c r="AF56" s="47">
        <f t="shared" si="292"/>
        <v>2.7</v>
      </c>
      <c r="AG56" s="47">
        <f t="shared" si="292"/>
        <v>2.7</v>
      </c>
      <c r="AH56" s="47">
        <f t="shared" si="292"/>
        <v>2.7</v>
      </c>
      <c r="AI56" s="47">
        <f t="shared" si="292"/>
        <v>2.7</v>
      </c>
      <c r="AJ56" s="47">
        <f t="shared" si="292"/>
        <v>2.7</v>
      </c>
      <c r="AK56" s="28"/>
      <c r="AL56" s="54">
        <f t="shared" ref="AL56:AO56" si="293">0.9*R56</f>
        <v>8.1</v>
      </c>
      <c r="AM56" s="54">
        <f t="shared" si="293"/>
        <v>8.1</v>
      </c>
      <c r="AN56" s="54">
        <f t="shared" si="293"/>
        <v>8.1</v>
      </c>
      <c r="AO56" s="54">
        <f t="shared" si="293"/>
        <v>8.1</v>
      </c>
      <c r="AP56" s="28"/>
      <c r="AQ56" s="54">
        <f t="shared" si="267"/>
        <v>32.4</v>
      </c>
      <c r="AS56" s="48">
        <f t="shared" ref="AS56:BD56" si="294">IFERROR((E56/Y56)-1,0)</f>
        <v>0.1111111111</v>
      </c>
      <c r="AT56" s="48">
        <f t="shared" si="294"/>
        <v>0.1111111111</v>
      </c>
      <c r="AU56" s="48">
        <f t="shared" si="294"/>
        <v>0.1111111111</v>
      </c>
      <c r="AV56" s="48">
        <f t="shared" si="294"/>
        <v>0.1111111111</v>
      </c>
      <c r="AW56" s="48">
        <f t="shared" si="294"/>
        <v>0.1111111111</v>
      </c>
      <c r="AX56" s="48">
        <f t="shared" si="294"/>
        <v>0.1111111111</v>
      </c>
      <c r="AY56" s="48">
        <f t="shared" si="294"/>
        <v>0.1111111111</v>
      </c>
      <c r="AZ56" s="48">
        <f t="shared" si="294"/>
        <v>0.1111111111</v>
      </c>
      <c r="BA56" s="48">
        <f t="shared" si="294"/>
        <v>0.1111111111</v>
      </c>
      <c r="BB56" s="48">
        <f t="shared" si="294"/>
        <v>0.1111111111</v>
      </c>
      <c r="BC56" s="48">
        <f t="shared" si="294"/>
        <v>0.1111111111</v>
      </c>
      <c r="BD56" s="48">
        <f t="shared" si="294"/>
        <v>0.1111111111</v>
      </c>
      <c r="BE56" s="30"/>
      <c r="BF56" s="55">
        <f t="shared" ref="BF56:BI56" si="295">IFERROR((R56/AL56)-1,0)</f>
        <v>0.1111111111</v>
      </c>
      <c r="BG56" s="55">
        <f t="shared" si="295"/>
        <v>0.1111111111</v>
      </c>
      <c r="BH56" s="55">
        <f t="shared" si="295"/>
        <v>0.1111111111</v>
      </c>
      <c r="BI56" s="55">
        <f t="shared" si="295"/>
        <v>0.1111111111</v>
      </c>
      <c r="BJ56" s="30"/>
      <c r="BK56" s="55">
        <f t="shared" si="270"/>
        <v>0.1111111111</v>
      </c>
      <c r="BM56" s="3" t="s">
        <v>11</v>
      </c>
    </row>
    <row r="57" hidden="1" outlineLevel="1">
      <c r="A57" s="49" t="s">
        <v>29</v>
      </c>
      <c r="B57" s="31"/>
      <c r="C57" s="31" t="s">
        <v>68</v>
      </c>
      <c r="D57" s="46"/>
      <c r="E57" s="47">
        <v>4.0</v>
      </c>
      <c r="F57" s="47">
        <v>4.0</v>
      </c>
      <c r="G57" s="47">
        <v>4.0</v>
      </c>
      <c r="H57" s="47">
        <v>4.0</v>
      </c>
      <c r="I57" s="47">
        <v>4.0</v>
      </c>
      <c r="J57" s="47">
        <v>4.0</v>
      </c>
      <c r="K57" s="47">
        <v>4.0</v>
      </c>
      <c r="L57" s="47">
        <v>4.0</v>
      </c>
      <c r="M57" s="47">
        <v>4.0</v>
      </c>
      <c r="N57" s="47">
        <v>4.0</v>
      </c>
      <c r="O57" s="47">
        <v>4.0</v>
      </c>
      <c r="P57" s="47">
        <v>4.0</v>
      </c>
      <c r="Q57" s="28"/>
      <c r="R57" s="54">
        <f t="shared" ref="R57:U57" si="296">SUMIFS($E57:$P57,$E$2:$P$2,R$3)</f>
        <v>12</v>
      </c>
      <c r="S57" s="54">
        <f t="shared" si="296"/>
        <v>12</v>
      </c>
      <c r="T57" s="54">
        <f t="shared" si="296"/>
        <v>12</v>
      </c>
      <c r="U57" s="54">
        <f t="shared" si="296"/>
        <v>12</v>
      </c>
      <c r="V57" s="28"/>
      <c r="W57" s="54">
        <f t="shared" si="264"/>
        <v>48</v>
      </c>
      <c r="Y57" s="47">
        <f t="shared" ref="Y57:AJ57" si="297">0.9*E57</f>
        <v>3.6</v>
      </c>
      <c r="Z57" s="47">
        <f t="shared" si="297"/>
        <v>3.6</v>
      </c>
      <c r="AA57" s="47">
        <f t="shared" si="297"/>
        <v>3.6</v>
      </c>
      <c r="AB57" s="47">
        <f t="shared" si="297"/>
        <v>3.6</v>
      </c>
      <c r="AC57" s="47">
        <f t="shared" si="297"/>
        <v>3.6</v>
      </c>
      <c r="AD57" s="47">
        <f t="shared" si="297"/>
        <v>3.6</v>
      </c>
      <c r="AE57" s="47">
        <f t="shared" si="297"/>
        <v>3.6</v>
      </c>
      <c r="AF57" s="47">
        <f t="shared" si="297"/>
        <v>3.6</v>
      </c>
      <c r="AG57" s="47">
        <f t="shared" si="297"/>
        <v>3.6</v>
      </c>
      <c r="AH57" s="47">
        <f t="shared" si="297"/>
        <v>3.6</v>
      </c>
      <c r="AI57" s="47">
        <f t="shared" si="297"/>
        <v>3.6</v>
      </c>
      <c r="AJ57" s="47">
        <f t="shared" si="297"/>
        <v>3.6</v>
      </c>
      <c r="AK57" s="28"/>
      <c r="AL57" s="54">
        <f t="shared" ref="AL57:AO57" si="298">0.9*R57</f>
        <v>10.8</v>
      </c>
      <c r="AM57" s="54">
        <f t="shared" si="298"/>
        <v>10.8</v>
      </c>
      <c r="AN57" s="54">
        <f t="shared" si="298"/>
        <v>10.8</v>
      </c>
      <c r="AO57" s="54">
        <f t="shared" si="298"/>
        <v>10.8</v>
      </c>
      <c r="AP57" s="28"/>
      <c r="AQ57" s="54">
        <f t="shared" si="267"/>
        <v>43.2</v>
      </c>
      <c r="AS57" s="48">
        <f t="shared" ref="AS57:BD57" si="299">IFERROR((E57/Y57)-1,0)</f>
        <v>0.1111111111</v>
      </c>
      <c r="AT57" s="48">
        <f t="shared" si="299"/>
        <v>0.1111111111</v>
      </c>
      <c r="AU57" s="48">
        <f t="shared" si="299"/>
        <v>0.1111111111</v>
      </c>
      <c r="AV57" s="48">
        <f t="shared" si="299"/>
        <v>0.1111111111</v>
      </c>
      <c r="AW57" s="48">
        <f t="shared" si="299"/>
        <v>0.1111111111</v>
      </c>
      <c r="AX57" s="48">
        <f t="shared" si="299"/>
        <v>0.1111111111</v>
      </c>
      <c r="AY57" s="48">
        <f t="shared" si="299"/>
        <v>0.1111111111</v>
      </c>
      <c r="AZ57" s="48">
        <f t="shared" si="299"/>
        <v>0.1111111111</v>
      </c>
      <c r="BA57" s="48">
        <f t="shared" si="299"/>
        <v>0.1111111111</v>
      </c>
      <c r="BB57" s="48">
        <f t="shared" si="299"/>
        <v>0.1111111111</v>
      </c>
      <c r="BC57" s="48">
        <f t="shared" si="299"/>
        <v>0.1111111111</v>
      </c>
      <c r="BD57" s="48">
        <f t="shared" si="299"/>
        <v>0.1111111111</v>
      </c>
      <c r="BE57" s="30"/>
      <c r="BF57" s="55">
        <f t="shared" ref="BF57:BI57" si="300">IFERROR((R57/AL57)-1,0)</f>
        <v>0.1111111111</v>
      </c>
      <c r="BG57" s="55">
        <f t="shared" si="300"/>
        <v>0.1111111111</v>
      </c>
      <c r="BH57" s="55">
        <f t="shared" si="300"/>
        <v>0.1111111111</v>
      </c>
      <c r="BI57" s="55">
        <f t="shared" si="300"/>
        <v>0.1111111111</v>
      </c>
      <c r="BJ57" s="30"/>
      <c r="BK57" s="55">
        <f t="shared" si="270"/>
        <v>0.1111111111</v>
      </c>
      <c r="BM57" s="3" t="s">
        <v>11</v>
      </c>
    </row>
    <row r="58" hidden="1" outlineLevel="1">
      <c r="A58" s="49" t="s">
        <v>29</v>
      </c>
      <c r="B58" s="31"/>
      <c r="C58" s="31" t="s">
        <v>69</v>
      </c>
      <c r="D58" s="46"/>
      <c r="E58" s="47">
        <v>1.0</v>
      </c>
      <c r="F58" s="47">
        <v>1.0</v>
      </c>
      <c r="G58" s="47">
        <v>1.0</v>
      </c>
      <c r="H58" s="47">
        <v>1.0</v>
      </c>
      <c r="I58" s="47">
        <v>1.0</v>
      </c>
      <c r="J58" s="47">
        <v>1.0</v>
      </c>
      <c r="K58" s="47">
        <v>1.0</v>
      </c>
      <c r="L58" s="47">
        <v>1.0</v>
      </c>
      <c r="M58" s="47">
        <v>1.0</v>
      </c>
      <c r="N58" s="47">
        <v>1.0</v>
      </c>
      <c r="O58" s="47">
        <v>1.0</v>
      </c>
      <c r="P58" s="47">
        <v>1.0</v>
      </c>
      <c r="Q58" s="28"/>
      <c r="R58" s="54">
        <f t="shared" ref="R58:U58" si="301">SUMIFS($E58:$P58,$E$2:$P$2,R$3)</f>
        <v>3</v>
      </c>
      <c r="S58" s="54">
        <f t="shared" si="301"/>
        <v>3</v>
      </c>
      <c r="T58" s="54">
        <f t="shared" si="301"/>
        <v>3</v>
      </c>
      <c r="U58" s="54">
        <f t="shared" si="301"/>
        <v>3</v>
      </c>
      <c r="V58" s="28"/>
      <c r="W58" s="54">
        <f t="shared" si="264"/>
        <v>12</v>
      </c>
      <c r="Y58" s="47">
        <f t="shared" ref="Y58:AJ58" si="302">0.9*E58</f>
        <v>0.9</v>
      </c>
      <c r="Z58" s="47">
        <f t="shared" si="302"/>
        <v>0.9</v>
      </c>
      <c r="AA58" s="47">
        <f t="shared" si="302"/>
        <v>0.9</v>
      </c>
      <c r="AB58" s="47">
        <f t="shared" si="302"/>
        <v>0.9</v>
      </c>
      <c r="AC58" s="47">
        <f t="shared" si="302"/>
        <v>0.9</v>
      </c>
      <c r="AD58" s="47">
        <f t="shared" si="302"/>
        <v>0.9</v>
      </c>
      <c r="AE58" s="47">
        <f t="shared" si="302"/>
        <v>0.9</v>
      </c>
      <c r="AF58" s="47">
        <f t="shared" si="302"/>
        <v>0.9</v>
      </c>
      <c r="AG58" s="47">
        <f t="shared" si="302"/>
        <v>0.9</v>
      </c>
      <c r="AH58" s="47">
        <f t="shared" si="302"/>
        <v>0.9</v>
      </c>
      <c r="AI58" s="47">
        <f t="shared" si="302"/>
        <v>0.9</v>
      </c>
      <c r="AJ58" s="47">
        <f t="shared" si="302"/>
        <v>0.9</v>
      </c>
      <c r="AK58" s="28"/>
      <c r="AL58" s="54">
        <f t="shared" ref="AL58:AO58" si="303">0.9*R58</f>
        <v>2.7</v>
      </c>
      <c r="AM58" s="54">
        <f t="shared" si="303"/>
        <v>2.7</v>
      </c>
      <c r="AN58" s="54">
        <f t="shared" si="303"/>
        <v>2.7</v>
      </c>
      <c r="AO58" s="54">
        <f t="shared" si="303"/>
        <v>2.7</v>
      </c>
      <c r="AP58" s="28"/>
      <c r="AQ58" s="54">
        <f t="shared" si="267"/>
        <v>10.8</v>
      </c>
      <c r="AS58" s="48">
        <f t="shared" ref="AS58:BD58" si="304">IFERROR((E58/Y58)-1,0)</f>
        <v>0.1111111111</v>
      </c>
      <c r="AT58" s="48">
        <f t="shared" si="304"/>
        <v>0.1111111111</v>
      </c>
      <c r="AU58" s="48">
        <f t="shared" si="304"/>
        <v>0.1111111111</v>
      </c>
      <c r="AV58" s="48">
        <f t="shared" si="304"/>
        <v>0.1111111111</v>
      </c>
      <c r="AW58" s="48">
        <f t="shared" si="304"/>
        <v>0.1111111111</v>
      </c>
      <c r="AX58" s="48">
        <f t="shared" si="304"/>
        <v>0.1111111111</v>
      </c>
      <c r="AY58" s="48">
        <f t="shared" si="304"/>
        <v>0.1111111111</v>
      </c>
      <c r="AZ58" s="48">
        <f t="shared" si="304"/>
        <v>0.1111111111</v>
      </c>
      <c r="BA58" s="48">
        <f t="shared" si="304"/>
        <v>0.1111111111</v>
      </c>
      <c r="BB58" s="48">
        <f t="shared" si="304"/>
        <v>0.1111111111</v>
      </c>
      <c r="BC58" s="48">
        <f t="shared" si="304"/>
        <v>0.1111111111</v>
      </c>
      <c r="BD58" s="48">
        <f t="shared" si="304"/>
        <v>0.1111111111</v>
      </c>
      <c r="BE58" s="30"/>
      <c r="BF58" s="55">
        <f t="shared" ref="BF58:BI58" si="305">IFERROR((R58/AL58)-1,0)</f>
        <v>0.1111111111</v>
      </c>
      <c r="BG58" s="55">
        <f t="shared" si="305"/>
        <v>0.1111111111</v>
      </c>
      <c r="BH58" s="55">
        <f t="shared" si="305"/>
        <v>0.1111111111</v>
      </c>
      <c r="BI58" s="55">
        <f t="shared" si="305"/>
        <v>0.1111111111</v>
      </c>
      <c r="BJ58" s="30"/>
      <c r="BK58" s="55">
        <f t="shared" si="270"/>
        <v>0.1111111111</v>
      </c>
      <c r="BM58" s="3" t="s">
        <v>11</v>
      </c>
    </row>
    <row r="59" hidden="1" outlineLevel="1">
      <c r="A59" s="49" t="s">
        <v>29</v>
      </c>
      <c r="B59" s="31"/>
      <c r="C59" s="31" t="s">
        <v>70</v>
      </c>
      <c r="D59" s="46"/>
      <c r="E59" s="47">
        <v>2.0</v>
      </c>
      <c r="F59" s="47">
        <v>2.0</v>
      </c>
      <c r="G59" s="47">
        <v>2.0</v>
      </c>
      <c r="H59" s="47">
        <v>2.0</v>
      </c>
      <c r="I59" s="47">
        <v>2.0</v>
      </c>
      <c r="J59" s="47">
        <v>2.0</v>
      </c>
      <c r="K59" s="47">
        <v>2.0</v>
      </c>
      <c r="L59" s="47">
        <v>2.0</v>
      </c>
      <c r="M59" s="47">
        <v>2.0</v>
      </c>
      <c r="N59" s="47">
        <v>2.0</v>
      </c>
      <c r="O59" s="47">
        <v>2.0</v>
      </c>
      <c r="P59" s="47">
        <v>2.0</v>
      </c>
      <c r="Q59" s="28"/>
      <c r="R59" s="54">
        <f t="shared" ref="R59:U59" si="306">SUMIFS($E59:$P59,$E$2:$P$2,R$3)</f>
        <v>6</v>
      </c>
      <c r="S59" s="54">
        <f t="shared" si="306"/>
        <v>6</v>
      </c>
      <c r="T59" s="54">
        <f t="shared" si="306"/>
        <v>6</v>
      </c>
      <c r="U59" s="54">
        <f t="shared" si="306"/>
        <v>6</v>
      </c>
      <c r="V59" s="28"/>
      <c r="W59" s="54">
        <f t="shared" si="264"/>
        <v>24</v>
      </c>
      <c r="Y59" s="47">
        <f t="shared" ref="Y59:AJ59" si="307">0.9*E59</f>
        <v>1.8</v>
      </c>
      <c r="Z59" s="47">
        <f t="shared" si="307"/>
        <v>1.8</v>
      </c>
      <c r="AA59" s="47">
        <f t="shared" si="307"/>
        <v>1.8</v>
      </c>
      <c r="AB59" s="47">
        <f t="shared" si="307"/>
        <v>1.8</v>
      </c>
      <c r="AC59" s="47">
        <f t="shared" si="307"/>
        <v>1.8</v>
      </c>
      <c r="AD59" s="47">
        <f t="shared" si="307"/>
        <v>1.8</v>
      </c>
      <c r="AE59" s="47">
        <f t="shared" si="307"/>
        <v>1.8</v>
      </c>
      <c r="AF59" s="47">
        <f t="shared" si="307"/>
        <v>1.8</v>
      </c>
      <c r="AG59" s="47">
        <f t="shared" si="307"/>
        <v>1.8</v>
      </c>
      <c r="AH59" s="47">
        <f t="shared" si="307"/>
        <v>1.8</v>
      </c>
      <c r="AI59" s="47">
        <f t="shared" si="307"/>
        <v>1.8</v>
      </c>
      <c r="AJ59" s="47">
        <f t="shared" si="307"/>
        <v>1.8</v>
      </c>
      <c r="AK59" s="28"/>
      <c r="AL59" s="54">
        <f t="shared" ref="AL59:AO59" si="308">0.9*R59</f>
        <v>5.4</v>
      </c>
      <c r="AM59" s="54">
        <f t="shared" si="308"/>
        <v>5.4</v>
      </c>
      <c r="AN59" s="54">
        <f t="shared" si="308"/>
        <v>5.4</v>
      </c>
      <c r="AO59" s="54">
        <f t="shared" si="308"/>
        <v>5.4</v>
      </c>
      <c r="AP59" s="28"/>
      <c r="AQ59" s="54">
        <f t="shared" si="267"/>
        <v>21.6</v>
      </c>
      <c r="AS59" s="48">
        <f t="shared" ref="AS59:BD59" si="309">IFERROR((E59/Y59)-1,0)</f>
        <v>0.1111111111</v>
      </c>
      <c r="AT59" s="48">
        <f t="shared" si="309"/>
        <v>0.1111111111</v>
      </c>
      <c r="AU59" s="48">
        <f t="shared" si="309"/>
        <v>0.1111111111</v>
      </c>
      <c r="AV59" s="48">
        <f t="shared" si="309"/>
        <v>0.1111111111</v>
      </c>
      <c r="AW59" s="48">
        <f t="shared" si="309"/>
        <v>0.1111111111</v>
      </c>
      <c r="AX59" s="48">
        <f t="shared" si="309"/>
        <v>0.1111111111</v>
      </c>
      <c r="AY59" s="48">
        <f t="shared" si="309"/>
        <v>0.1111111111</v>
      </c>
      <c r="AZ59" s="48">
        <f t="shared" si="309"/>
        <v>0.1111111111</v>
      </c>
      <c r="BA59" s="48">
        <f t="shared" si="309"/>
        <v>0.1111111111</v>
      </c>
      <c r="BB59" s="48">
        <f t="shared" si="309"/>
        <v>0.1111111111</v>
      </c>
      <c r="BC59" s="48">
        <f t="shared" si="309"/>
        <v>0.1111111111</v>
      </c>
      <c r="BD59" s="48">
        <f t="shared" si="309"/>
        <v>0.1111111111</v>
      </c>
      <c r="BE59" s="30"/>
      <c r="BF59" s="55">
        <f t="shared" ref="BF59:BI59" si="310">IFERROR((R59/AL59)-1,0)</f>
        <v>0.1111111111</v>
      </c>
      <c r="BG59" s="55">
        <f t="shared" si="310"/>
        <v>0.1111111111</v>
      </c>
      <c r="BH59" s="55">
        <f t="shared" si="310"/>
        <v>0.1111111111</v>
      </c>
      <c r="BI59" s="55">
        <f t="shared" si="310"/>
        <v>0.1111111111</v>
      </c>
      <c r="BJ59" s="30"/>
      <c r="BK59" s="55">
        <f t="shared" si="270"/>
        <v>0.1111111111</v>
      </c>
      <c r="BM59" s="3" t="s">
        <v>11</v>
      </c>
    </row>
    <row r="60" hidden="1" outlineLevel="1">
      <c r="A60" s="49" t="s">
        <v>29</v>
      </c>
      <c r="B60" s="31"/>
      <c r="C60" s="31" t="s">
        <v>71</v>
      </c>
      <c r="D60" s="46"/>
      <c r="E60" s="47">
        <v>1.0</v>
      </c>
      <c r="F60" s="47">
        <v>1.0</v>
      </c>
      <c r="G60" s="47">
        <v>1.0</v>
      </c>
      <c r="H60" s="47">
        <v>1.0</v>
      </c>
      <c r="I60" s="47">
        <v>1.0</v>
      </c>
      <c r="J60" s="47">
        <v>1.0</v>
      </c>
      <c r="K60" s="47">
        <v>1.0</v>
      </c>
      <c r="L60" s="47">
        <v>1.0</v>
      </c>
      <c r="M60" s="47">
        <v>1.0</v>
      </c>
      <c r="N60" s="47">
        <v>1.0</v>
      </c>
      <c r="O60" s="47">
        <v>1.0</v>
      </c>
      <c r="P60" s="47">
        <v>1.0</v>
      </c>
      <c r="Q60" s="28"/>
      <c r="R60" s="54">
        <f t="shared" ref="R60:U60" si="311">SUMIFS($E60:$P60,$E$2:$P$2,R$3)</f>
        <v>3</v>
      </c>
      <c r="S60" s="54">
        <f t="shared" si="311"/>
        <v>3</v>
      </c>
      <c r="T60" s="54">
        <f t="shared" si="311"/>
        <v>3</v>
      </c>
      <c r="U60" s="54">
        <f t="shared" si="311"/>
        <v>3</v>
      </c>
      <c r="V60" s="28"/>
      <c r="W60" s="54">
        <f t="shared" si="264"/>
        <v>12</v>
      </c>
      <c r="Y60" s="47">
        <f t="shared" ref="Y60:AJ60" si="312">0.9*E60</f>
        <v>0.9</v>
      </c>
      <c r="Z60" s="47">
        <f t="shared" si="312"/>
        <v>0.9</v>
      </c>
      <c r="AA60" s="47">
        <f t="shared" si="312"/>
        <v>0.9</v>
      </c>
      <c r="AB60" s="47">
        <f t="shared" si="312"/>
        <v>0.9</v>
      </c>
      <c r="AC60" s="47">
        <f t="shared" si="312"/>
        <v>0.9</v>
      </c>
      <c r="AD60" s="47">
        <f t="shared" si="312"/>
        <v>0.9</v>
      </c>
      <c r="AE60" s="47">
        <f t="shared" si="312"/>
        <v>0.9</v>
      </c>
      <c r="AF60" s="47">
        <f t="shared" si="312"/>
        <v>0.9</v>
      </c>
      <c r="AG60" s="47">
        <f t="shared" si="312"/>
        <v>0.9</v>
      </c>
      <c r="AH60" s="47">
        <f t="shared" si="312"/>
        <v>0.9</v>
      </c>
      <c r="AI60" s="47">
        <f t="shared" si="312"/>
        <v>0.9</v>
      </c>
      <c r="AJ60" s="47">
        <f t="shared" si="312"/>
        <v>0.9</v>
      </c>
      <c r="AK60" s="28"/>
      <c r="AL60" s="54">
        <f t="shared" ref="AL60:AO60" si="313">0.9*R60</f>
        <v>2.7</v>
      </c>
      <c r="AM60" s="54">
        <f t="shared" si="313"/>
        <v>2.7</v>
      </c>
      <c r="AN60" s="54">
        <f t="shared" si="313"/>
        <v>2.7</v>
      </c>
      <c r="AO60" s="54">
        <f t="shared" si="313"/>
        <v>2.7</v>
      </c>
      <c r="AP60" s="28"/>
      <c r="AQ60" s="54">
        <f t="shared" si="267"/>
        <v>10.8</v>
      </c>
      <c r="AS60" s="48">
        <f t="shared" ref="AS60:BD60" si="314">IFERROR((E60/Y60)-1,0)</f>
        <v>0.1111111111</v>
      </c>
      <c r="AT60" s="48">
        <f t="shared" si="314"/>
        <v>0.1111111111</v>
      </c>
      <c r="AU60" s="48">
        <f t="shared" si="314"/>
        <v>0.1111111111</v>
      </c>
      <c r="AV60" s="48">
        <f t="shared" si="314"/>
        <v>0.1111111111</v>
      </c>
      <c r="AW60" s="48">
        <f t="shared" si="314"/>
        <v>0.1111111111</v>
      </c>
      <c r="AX60" s="48">
        <f t="shared" si="314"/>
        <v>0.1111111111</v>
      </c>
      <c r="AY60" s="48">
        <f t="shared" si="314"/>
        <v>0.1111111111</v>
      </c>
      <c r="AZ60" s="48">
        <f t="shared" si="314"/>
        <v>0.1111111111</v>
      </c>
      <c r="BA60" s="48">
        <f t="shared" si="314"/>
        <v>0.1111111111</v>
      </c>
      <c r="BB60" s="48">
        <f t="shared" si="314"/>
        <v>0.1111111111</v>
      </c>
      <c r="BC60" s="48">
        <f t="shared" si="314"/>
        <v>0.1111111111</v>
      </c>
      <c r="BD60" s="48">
        <f t="shared" si="314"/>
        <v>0.1111111111</v>
      </c>
      <c r="BE60" s="30"/>
      <c r="BF60" s="55">
        <f t="shared" ref="BF60:BI60" si="315">IFERROR((R60/AL60)-1,0)</f>
        <v>0.1111111111</v>
      </c>
      <c r="BG60" s="55">
        <f t="shared" si="315"/>
        <v>0.1111111111</v>
      </c>
      <c r="BH60" s="55">
        <f t="shared" si="315"/>
        <v>0.1111111111</v>
      </c>
      <c r="BI60" s="55">
        <f t="shared" si="315"/>
        <v>0.1111111111</v>
      </c>
      <c r="BJ60" s="30"/>
      <c r="BK60" s="55">
        <f t="shared" si="270"/>
        <v>0.1111111111</v>
      </c>
      <c r="BM60" s="3" t="s">
        <v>11</v>
      </c>
    </row>
    <row r="61" hidden="1" outlineLevel="1">
      <c r="A61" s="49" t="s">
        <v>29</v>
      </c>
      <c r="B61" s="31"/>
      <c r="C61" s="31" t="s">
        <v>72</v>
      </c>
      <c r="D61" s="46"/>
      <c r="E61" s="47">
        <v>2.0</v>
      </c>
      <c r="F61" s="47">
        <v>2.0</v>
      </c>
      <c r="G61" s="47">
        <v>2.0</v>
      </c>
      <c r="H61" s="47">
        <v>2.0</v>
      </c>
      <c r="I61" s="47">
        <v>2.0</v>
      </c>
      <c r="J61" s="47">
        <v>2.0</v>
      </c>
      <c r="K61" s="47">
        <v>2.0</v>
      </c>
      <c r="L61" s="47">
        <v>2.0</v>
      </c>
      <c r="M61" s="47">
        <v>2.0</v>
      </c>
      <c r="N61" s="47">
        <v>2.0</v>
      </c>
      <c r="O61" s="47">
        <v>2.0</v>
      </c>
      <c r="P61" s="47">
        <v>2.0</v>
      </c>
      <c r="Q61" s="28"/>
      <c r="R61" s="54">
        <f t="shared" ref="R61:U61" si="316">SUMIFS($E61:$P61,$E$2:$P$2,R$3)</f>
        <v>6</v>
      </c>
      <c r="S61" s="54">
        <f t="shared" si="316"/>
        <v>6</v>
      </c>
      <c r="T61" s="54">
        <f t="shared" si="316"/>
        <v>6</v>
      </c>
      <c r="U61" s="54">
        <f t="shared" si="316"/>
        <v>6</v>
      </c>
      <c r="V61" s="28"/>
      <c r="W61" s="54">
        <f t="shared" si="264"/>
        <v>24</v>
      </c>
      <c r="Y61" s="47">
        <f t="shared" ref="Y61:AJ61" si="317">0.9*E61</f>
        <v>1.8</v>
      </c>
      <c r="Z61" s="47">
        <f t="shared" si="317"/>
        <v>1.8</v>
      </c>
      <c r="AA61" s="47">
        <f t="shared" si="317"/>
        <v>1.8</v>
      </c>
      <c r="AB61" s="47">
        <f t="shared" si="317"/>
        <v>1.8</v>
      </c>
      <c r="AC61" s="47">
        <f t="shared" si="317"/>
        <v>1.8</v>
      </c>
      <c r="AD61" s="47">
        <f t="shared" si="317"/>
        <v>1.8</v>
      </c>
      <c r="AE61" s="47">
        <f t="shared" si="317"/>
        <v>1.8</v>
      </c>
      <c r="AF61" s="47">
        <f t="shared" si="317"/>
        <v>1.8</v>
      </c>
      <c r="AG61" s="47">
        <f t="shared" si="317"/>
        <v>1.8</v>
      </c>
      <c r="AH61" s="47">
        <f t="shared" si="317"/>
        <v>1.8</v>
      </c>
      <c r="AI61" s="47">
        <f t="shared" si="317"/>
        <v>1.8</v>
      </c>
      <c r="AJ61" s="47">
        <f t="shared" si="317"/>
        <v>1.8</v>
      </c>
      <c r="AK61" s="28"/>
      <c r="AL61" s="54">
        <f t="shared" ref="AL61:AO61" si="318">0.9*R61</f>
        <v>5.4</v>
      </c>
      <c r="AM61" s="54">
        <f t="shared" si="318"/>
        <v>5.4</v>
      </c>
      <c r="AN61" s="54">
        <f t="shared" si="318"/>
        <v>5.4</v>
      </c>
      <c r="AO61" s="54">
        <f t="shared" si="318"/>
        <v>5.4</v>
      </c>
      <c r="AP61" s="28"/>
      <c r="AQ61" s="54">
        <f t="shared" si="267"/>
        <v>21.6</v>
      </c>
      <c r="AS61" s="48">
        <f t="shared" ref="AS61:BD61" si="319">IFERROR((E61/Y61)-1,0)</f>
        <v>0.1111111111</v>
      </c>
      <c r="AT61" s="48">
        <f t="shared" si="319"/>
        <v>0.1111111111</v>
      </c>
      <c r="AU61" s="48">
        <f t="shared" si="319"/>
        <v>0.1111111111</v>
      </c>
      <c r="AV61" s="48">
        <f t="shared" si="319"/>
        <v>0.1111111111</v>
      </c>
      <c r="AW61" s="48">
        <f t="shared" si="319"/>
        <v>0.1111111111</v>
      </c>
      <c r="AX61" s="48">
        <f t="shared" si="319"/>
        <v>0.1111111111</v>
      </c>
      <c r="AY61" s="48">
        <f t="shared" si="319"/>
        <v>0.1111111111</v>
      </c>
      <c r="AZ61" s="48">
        <f t="shared" si="319"/>
        <v>0.1111111111</v>
      </c>
      <c r="BA61" s="48">
        <f t="shared" si="319"/>
        <v>0.1111111111</v>
      </c>
      <c r="BB61" s="48">
        <f t="shared" si="319"/>
        <v>0.1111111111</v>
      </c>
      <c r="BC61" s="48">
        <f t="shared" si="319"/>
        <v>0.1111111111</v>
      </c>
      <c r="BD61" s="48">
        <f t="shared" si="319"/>
        <v>0.1111111111</v>
      </c>
      <c r="BE61" s="30"/>
      <c r="BF61" s="55">
        <f t="shared" ref="BF61:BI61" si="320">IFERROR((R61/AL61)-1,0)</f>
        <v>0.1111111111</v>
      </c>
      <c r="BG61" s="55">
        <f t="shared" si="320"/>
        <v>0.1111111111</v>
      </c>
      <c r="BH61" s="55">
        <f t="shared" si="320"/>
        <v>0.1111111111</v>
      </c>
      <c r="BI61" s="55">
        <f t="shared" si="320"/>
        <v>0.1111111111</v>
      </c>
      <c r="BJ61" s="30"/>
      <c r="BK61" s="55">
        <f t="shared" si="270"/>
        <v>0.1111111111</v>
      </c>
      <c r="BM61" s="3" t="s">
        <v>11</v>
      </c>
    </row>
    <row r="62" hidden="1" outlineLevel="1">
      <c r="A62" s="49" t="s">
        <v>29</v>
      </c>
      <c r="B62" s="31"/>
      <c r="C62" s="31" t="s">
        <v>73</v>
      </c>
      <c r="D62" s="46"/>
      <c r="E62" s="47">
        <v>5.0</v>
      </c>
      <c r="F62" s="47">
        <v>5.0</v>
      </c>
      <c r="G62" s="47">
        <v>5.0</v>
      </c>
      <c r="H62" s="47">
        <v>5.0</v>
      </c>
      <c r="I62" s="47">
        <v>5.0</v>
      </c>
      <c r="J62" s="47">
        <v>5.0</v>
      </c>
      <c r="K62" s="47">
        <v>5.0</v>
      </c>
      <c r="L62" s="47">
        <v>5.0</v>
      </c>
      <c r="M62" s="47">
        <v>5.0</v>
      </c>
      <c r="N62" s="47">
        <v>5.0</v>
      </c>
      <c r="O62" s="47">
        <v>5.0</v>
      </c>
      <c r="P62" s="47">
        <v>5.0</v>
      </c>
      <c r="Q62" s="28"/>
      <c r="R62" s="54">
        <f t="shared" ref="R62:U62" si="321">SUMIFS($E62:$P62,$E$2:$P$2,R$3)</f>
        <v>15</v>
      </c>
      <c r="S62" s="54">
        <f t="shared" si="321"/>
        <v>15</v>
      </c>
      <c r="T62" s="54">
        <f t="shared" si="321"/>
        <v>15</v>
      </c>
      <c r="U62" s="54">
        <f t="shared" si="321"/>
        <v>15</v>
      </c>
      <c r="V62" s="28"/>
      <c r="W62" s="54">
        <f t="shared" si="264"/>
        <v>60</v>
      </c>
      <c r="Y62" s="47">
        <f t="shared" ref="Y62:AJ62" si="322">0.9*E62</f>
        <v>4.5</v>
      </c>
      <c r="Z62" s="47">
        <f t="shared" si="322"/>
        <v>4.5</v>
      </c>
      <c r="AA62" s="47">
        <f t="shared" si="322"/>
        <v>4.5</v>
      </c>
      <c r="AB62" s="47">
        <f t="shared" si="322"/>
        <v>4.5</v>
      </c>
      <c r="AC62" s="47">
        <f t="shared" si="322"/>
        <v>4.5</v>
      </c>
      <c r="AD62" s="47">
        <f t="shared" si="322"/>
        <v>4.5</v>
      </c>
      <c r="AE62" s="47">
        <f t="shared" si="322"/>
        <v>4.5</v>
      </c>
      <c r="AF62" s="47">
        <f t="shared" si="322"/>
        <v>4.5</v>
      </c>
      <c r="AG62" s="47">
        <f t="shared" si="322"/>
        <v>4.5</v>
      </c>
      <c r="AH62" s="47">
        <f t="shared" si="322"/>
        <v>4.5</v>
      </c>
      <c r="AI62" s="47">
        <f t="shared" si="322"/>
        <v>4.5</v>
      </c>
      <c r="AJ62" s="47">
        <f t="shared" si="322"/>
        <v>4.5</v>
      </c>
      <c r="AK62" s="28"/>
      <c r="AL62" s="54">
        <f t="shared" ref="AL62:AO62" si="323">0.9*R62</f>
        <v>13.5</v>
      </c>
      <c r="AM62" s="54">
        <f t="shared" si="323"/>
        <v>13.5</v>
      </c>
      <c r="AN62" s="54">
        <f t="shared" si="323"/>
        <v>13.5</v>
      </c>
      <c r="AO62" s="54">
        <f t="shared" si="323"/>
        <v>13.5</v>
      </c>
      <c r="AP62" s="28"/>
      <c r="AQ62" s="54">
        <f t="shared" si="267"/>
        <v>54</v>
      </c>
      <c r="AS62" s="48">
        <f t="shared" ref="AS62:BD62" si="324">IFERROR((E62/Y62)-1,0)</f>
        <v>0.1111111111</v>
      </c>
      <c r="AT62" s="48">
        <f t="shared" si="324"/>
        <v>0.1111111111</v>
      </c>
      <c r="AU62" s="48">
        <f t="shared" si="324"/>
        <v>0.1111111111</v>
      </c>
      <c r="AV62" s="48">
        <f t="shared" si="324"/>
        <v>0.1111111111</v>
      </c>
      <c r="AW62" s="48">
        <f t="shared" si="324"/>
        <v>0.1111111111</v>
      </c>
      <c r="AX62" s="48">
        <f t="shared" si="324"/>
        <v>0.1111111111</v>
      </c>
      <c r="AY62" s="48">
        <f t="shared" si="324"/>
        <v>0.1111111111</v>
      </c>
      <c r="AZ62" s="48">
        <f t="shared" si="324"/>
        <v>0.1111111111</v>
      </c>
      <c r="BA62" s="48">
        <f t="shared" si="324"/>
        <v>0.1111111111</v>
      </c>
      <c r="BB62" s="48">
        <f t="shared" si="324"/>
        <v>0.1111111111</v>
      </c>
      <c r="BC62" s="48">
        <f t="shared" si="324"/>
        <v>0.1111111111</v>
      </c>
      <c r="BD62" s="48">
        <f t="shared" si="324"/>
        <v>0.1111111111</v>
      </c>
      <c r="BE62" s="30"/>
      <c r="BF62" s="55">
        <f t="shared" ref="BF62:BI62" si="325">IFERROR((R62/AL62)-1,0)</f>
        <v>0.1111111111</v>
      </c>
      <c r="BG62" s="55">
        <f t="shared" si="325"/>
        <v>0.1111111111</v>
      </c>
      <c r="BH62" s="55">
        <f t="shared" si="325"/>
        <v>0.1111111111</v>
      </c>
      <c r="BI62" s="55">
        <f t="shared" si="325"/>
        <v>0.1111111111</v>
      </c>
      <c r="BJ62" s="30"/>
      <c r="BK62" s="55">
        <f t="shared" si="270"/>
        <v>0.1111111111</v>
      </c>
      <c r="BM62" s="3" t="s">
        <v>11</v>
      </c>
    </row>
    <row r="63" hidden="1" outlineLevel="1">
      <c r="A63" s="49" t="s">
        <v>29</v>
      </c>
      <c r="B63" s="31"/>
      <c r="C63" s="31" t="s">
        <v>74</v>
      </c>
      <c r="D63" s="46"/>
      <c r="E63" s="47">
        <v>5.0</v>
      </c>
      <c r="F63" s="47">
        <v>5.0</v>
      </c>
      <c r="G63" s="47">
        <v>5.0</v>
      </c>
      <c r="H63" s="47">
        <v>5.0</v>
      </c>
      <c r="I63" s="47">
        <v>5.0</v>
      </c>
      <c r="J63" s="47">
        <v>5.0</v>
      </c>
      <c r="K63" s="47">
        <v>5.0</v>
      </c>
      <c r="L63" s="47">
        <v>5.0</v>
      </c>
      <c r="M63" s="47">
        <v>5.0</v>
      </c>
      <c r="N63" s="47">
        <v>5.0</v>
      </c>
      <c r="O63" s="47">
        <v>5.0</v>
      </c>
      <c r="P63" s="47">
        <v>5.0</v>
      </c>
      <c r="Q63" s="28"/>
      <c r="R63" s="54">
        <f t="shared" ref="R63:U63" si="326">SUMIFS($E63:$P63,$E$2:$P$2,R$3)</f>
        <v>15</v>
      </c>
      <c r="S63" s="54">
        <f t="shared" si="326"/>
        <v>15</v>
      </c>
      <c r="T63" s="54">
        <f t="shared" si="326"/>
        <v>15</v>
      </c>
      <c r="U63" s="54">
        <f t="shared" si="326"/>
        <v>15</v>
      </c>
      <c r="V63" s="28"/>
      <c r="W63" s="54">
        <f t="shared" si="264"/>
        <v>60</v>
      </c>
      <c r="Y63" s="47">
        <f t="shared" ref="Y63:AJ63" si="327">0.9*E63</f>
        <v>4.5</v>
      </c>
      <c r="Z63" s="47">
        <f t="shared" si="327"/>
        <v>4.5</v>
      </c>
      <c r="AA63" s="47">
        <f t="shared" si="327"/>
        <v>4.5</v>
      </c>
      <c r="AB63" s="47">
        <f t="shared" si="327"/>
        <v>4.5</v>
      </c>
      <c r="AC63" s="47">
        <f t="shared" si="327"/>
        <v>4.5</v>
      </c>
      <c r="AD63" s="47">
        <f t="shared" si="327"/>
        <v>4.5</v>
      </c>
      <c r="AE63" s="47">
        <f t="shared" si="327"/>
        <v>4.5</v>
      </c>
      <c r="AF63" s="47">
        <f t="shared" si="327"/>
        <v>4.5</v>
      </c>
      <c r="AG63" s="47">
        <f t="shared" si="327"/>
        <v>4.5</v>
      </c>
      <c r="AH63" s="47">
        <f t="shared" si="327"/>
        <v>4.5</v>
      </c>
      <c r="AI63" s="47">
        <f t="shared" si="327"/>
        <v>4.5</v>
      </c>
      <c r="AJ63" s="47">
        <f t="shared" si="327"/>
        <v>4.5</v>
      </c>
      <c r="AK63" s="28"/>
      <c r="AL63" s="54">
        <f t="shared" ref="AL63:AO63" si="328">0.9*R63</f>
        <v>13.5</v>
      </c>
      <c r="AM63" s="54">
        <f t="shared" si="328"/>
        <v>13.5</v>
      </c>
      <c r="AN63" s="54">
        <f t="shared" si="328"/>
        <v>13.5</v>
      </c>
      <c r="AO63" s="54">
        <f t="shared" si="328"/>
        <v>13.5</v>
      </c>
      <c r="AP63" s="28"/>
      <c r="AQ63" s="54">
        <f t="shared" si="267"/>
        <v>54</v>
      </c>
      <c r="AS63" s="48">
        <f t="shared" ref="AS63:BD63" si="329">IFERROR((E63/Y63)-1,0)</f>
        <v>0.1111111111</v>
      </c>
      <c r="AT63" s="48">
        <f t="shared" si="329"/>
        <v>0.1111111111</v>
      </c>
      <c r="AU63" s="48">
        <f t="shared" si="329"/>
        <v>0.1111111111</v>
      </c>
      <c r="AV63" s="48">
        <f t="shared" si="329"/>
        <v>0.1111111111</v>
      </c>
      <c r="AW63" s="48">
        <f t="shared" si="329"/>
        <v>0.1111111111</v>
      </c>
      <c r="AX63" s="48">
        <f t="shared" si="329"/>
        <v>0.1111111111</v>
      </c>
      <c r="AY63" s="48">
        <f t="shared" si="329"/>
        <v>0.1111111111</v>
      </c>
      <c r="AZ63" s="48">
        <f t="shared" si="329"/>
        <v>0.1111111111</v>
      </c>
      <c r="BA63" s="48">
        <f t="shared" si="329"/>
        <v>0.1111111111</v>
      </c>
      <c r="BB63" s="48">
        <f t="shared" si="329"/>
        <v>0.1111111111</v>
      </c>
      <c r="BC63" s="48">
        <f t="shared" si="329"/>
        <v>0.1111111111</v>
      </c>
      <c r="BD63" s="48">
        <f t="shared" si="329"/>
        <v>0.1111111111</v>
      </c>
      <c r="BE63" s="30"/>
      <c r="BF63" s="55">
        <f t="shared" ref="BF63:BI63" si="330">IFERROR((R63/AL63)-1,0)</f>
        <v>0.1111111111</v>
      </c>
      <c r="BG63" s="55">
        <f t="shared" si="330"/>
        <v>0.1111111111</v>
      </c>
      <c r="BH63" s="55">
        <f t="shared" si="330"/>
        <v>0.1111111111</v>
      </c>
      <c r="BI63" s="55">
        <f t="shared" si="330"/>
        <v>0.1111111111</v>
      </c>
      <c r="BJ63" s="30"/>
      <c r="BK63" s="55">
        <f t="shared" si="270"/>
        <v>0.1111111111</v>
      </c>
      <c r="BM63" s="3" t="s">
        <v>11</v>
      </c>
    </row>
    <row r="64" hidden="1" outlineLevel="1">
      <c r="A64" s="49" t="s">
        <v>29</v>
      </c>
      <c r="B64" s="31"/>
      <c r="C64" s="31" t="s">
        <v>75</v>
      </c>
      <c r="D64" s="46"/>
      <c r="E64" s="47">
        <v>2.0</v>
      </c>
      <c r="F64" s="47">
        <v>2.0</v>
      </c>
      <c r="G64" s="47">
        <v>2.0</v>
      </c>
      <c r="H64" s="47">
        <v>2.0</v>
      </c>
      <c r="I64" s="47">
        <v>2.0</v>
      </c>
      <c r="J64" s="47">
        <v>2.0</v>
      </c>
      <c r="K64" s="47">
        <v>2.0</v>
      </c>
      <c r="L64" s="47">
        <v>2.0</v>
      </c>
      <c r="M64" s="47">
        <v>2.0</v>
      </c>
      <c r="N64" s="47">
        <v>2.0</v>
      </c>
      <c r="O64" s="47">
        <v>2.0</v>
      </c>
      <c r="P64" s="47">
        <v>2.0</v>
      </c>
      <c r="Q64" s="28"/>
      <c r="R64" s="54">
        <f t="shared" ref="R64:U64" si="331">SUMIFS($E64:$P64,$E$2:$P$2,R$3)</f>
        <v>6</v>
      </c>
      <c r="S64" s="54">
        <f t="shared" si="331"/>
        <v>6</v>
      </c>
      <c r="T64" s="54">
        <f t="shared" si="331"/>
        <v>6</v>
      </c>
      <c r="U64" s="54">
        <f t="shared" si="331"/>
        <v>6</v>
      </c>
      <c r="V64" s="28"/>
      <c r="W64" s="54">
        <f t="shared" si="264"/>
        <v>24</v>
      </c>
      <c r="Y64" s="47">
        <f t="shared" ref="Y64:AJ64" si="332">0.9*E64</f>
        <v>1.8</v>
      </c>
      <c r="Z64" s="47">
        <f t="shared" si="332"/>
        <v>1.8</v>
      </c>
      <c r="AA64" s="47">
        <f t="shared" si="332"/>
        <v>1.8</v>
      </c>
      <c r="AB64" s="47">
        <f t="shared" si="332"/>
        <v>1.8</v>
      </c>
      <c r="AC64" s="47">
        <f t="shared" si="332"/>
        <v>1.8</v>
      </c>
      <c r="AD64" s="47">
        <f t="shared" si="332"/>
        <v>1.8</v>
      </c>
      <c r="AE64" s="47">
        <f t="shared" si="332"/>
        <v>1.8</v>
      </c>
      <c r="AF64" s="47">
        <f t="shared" si="332"/>
        <v>1.8</v>
      </c>
      <c r="AG64" s="47">
        <f t="shared" si="332"/>
        <v>1.8</v>
      </c>
      <c r="AH64" s="47">
        <f t="shared" si="332"/>
        <v>1.8</v>
      </c>
      <c r="AI64" s="47">
        <f t="shared" si="332"/>
        <v>1.8</v>
      </c>
      <c r="AJ64" s="47">
        <f t="shared" si="332"/>
        <v>1.8</v>
      </c>
      <c r="AK64" s="28"/>
      <c r="AL64" s="54">
        <f t="shared" ref="AL64:AO64" si="333">0.9*R64</f>
        <v>5.4</v>
      </c>
      <c r="AM64" s="54">
        <f t="shared" si="333"/>
        <v>5.4</v>
      </c>
      <c r="AN64" s="54">
        <f t="shared" si="333"/>
        <v>5.4</v>
      </c>
      <c r="AO64" s="54">
        <f t="shared" si="333"/>
        <v>5.4</v>
      </c>
      <c r="AP64" s="28"/>
      <c r="AQ64" s="54">
        <f t="shared" si="267"/>
        <v>21.6</v>
      </c>
      <c r="AS64" s="48">
        <f t="shared" ref="AS64:BD64" si="334">IFERROR((E64/Y64)-1,0)</f>
        <v>0.1111111111</v>
      </c>
      <c r="AT64" s="48">
        <f t="shared" si="334"/>
        <v>0.1111111111</v>
      </c>
      <c r="AU64" s="48">
        <f t="shared" si="334"/>
        <v>0.1111111111</v>
      </c>
      <c r="AV64" s="48">
        <f t="shared" si="334"/>
        <v>0.1111111111</v>
      </c>
      <c r="AW64" s="48">
        <f t="shared" si="334"/>
        <v>0.1111111111</v>
      </c>
      <c r="AX64" s="48">
        <f t="shared" si="334"/>
        <v>0.1111111111</v>
      </c>
      <c r="AY64" s="48">
        <f t="shared" si="334"/>
        <v>0.1111111111</v>
      </c>
      <c r="AZ64" s="48">
        <f t="shared" si="334"/>
        <v>0.1111111111</v>
      </c>
      <c r="BA64" s="48">
        <f t="shared" si="334"/>
        <v>0.1111111111</v>
      </c>
      <c r="BB64" s="48">
        <f t="shared" si="334"/>
        <v>0.1111111111</v>
      </c>
      <c r="BC64" s="48">
        <f t="shared" si="334"/>
        <v>0.1111111111</v>
      </c>
      <c r="BD64" s="48">
        <f t="shared" si="334"/>
        <v>0.1111111111</v>
      </c>
      <c r="BE64" s="30"/>
      <c r="BF64" s="55">
        <f t="shared" ref="BF64:BI64" si="335">IFERROR((R64/AL64)-1,0)</f>
        <v>0.1111111111</v>
      </c>
      <c r="BG64" s="55">
        <f t="shared" si="335"/>
        <v>0.1111111111</v>
      </c>
      <c r="BH64" s="55">
        <f t="shared" si="335"/>
        <v>0.1111111111</v>
      </c>
      <c r="BI64" s="55">
        <f t="shared" si="335"/>
        <v>0.1111111111</v>
      </c>
      <c r="BJ64" s="30"/>
      <c r="BK64" s="55">
        <f t="shared" si="270"/>
        <v>0.1111111111</v>
      </c>
      <c r="BM64" s="3" t="s">
        <v>11</v>
      </c>
    </row>
    <row r="65" hidden="1" outlineLevel="1">
      <c r="A65" s="49" t="s">
        <v>29</v>
      </c>
      <c r="B65" s="31"/>
      <c r="C65" s="31" t="s">
        <v>76</v>
      </c>
      <c r="D65" s="46"/>
      <c r="E65" s="47">
        <v>2.0</v>
      </c>
      <c r="F65" s="47">
        <v>2.0</v>
      </c>
      <c r="G65" s="47">
        <v>2.0</v>
      </c>
      <c r="H65" s="47">
        <v>2.0</v>
      </c>
      <c r="I65" s="47">
        <v>2.0</v>
      </c>
      <c r="J65" s="47">
        <v>2.0</v>
      </c>
      <c r="K65" s="47">
        <v>2.0</v>
      </c>
      <c r="L65" s="47">
        <v>2.0</v>
      </c>
      <c r="M65" s="47">
        <v>2.0</v>
      </c>
      <c r="N65" s="47">
        <v>2.0</v>
      </c>
      <c r="O65" s="47">
        <v>2.0</v>
      </c>
      <c r="P65" s="47">
        <v>2.0</v>
      </c>
      <c r="Q65" s="28"/>
      <c r="R65" s="54">
        <f t="shared" ref="R65:U65" si="336">SUMIFS($E65:$P65,$E$2:$P$2,R$3)</f>
        <v>6</v>
      </c>
      <c r="S65" s="54">
        <f t="shared" si="336"/>
        <v>6</v>
      </c>
      <c r="T65" s="54">
        <f t="shared" si="336"/>
        <v>6</v>
      </c>
      <c r="U65" s="54">
        <f t="shared" si="336"/>
        <v>6</v>
      </c>
      <c r="V65" s="28"/>
      <c r="W65" s="54">
        <f t="shared" si="264"/>
        <v>24</v>
      </c>
      <c r="Y65" s="47">
        <f t="shared" ref="Y65:AJ65" si="337">0.9*E65</f>
        <v>1.8</v>
      </c>
      <c r="Z65" s="47">
        <f t="shared" si="337"/>
        <v>1.8</v>
      </c>
      <c r="AA65" s="47">
        <f t="shared" si="337"/>
        <v>1.8</v>
      </c>
      <c r="AB65" s="47">
        <f t="shared" si="337"/>
        <v>1.8</v>
      </c>
      <c r="AC65" s="47">
        <f t="shared" si="337"/>
        <v>1.8</v>
      </c>
      <c r="AD65" s="47">
        <f t="shared" si="337"/>
        <v>1.8</v>
      </c>
      <c r="AE65" s="47">
        <f t="shared" si="337"/>
        <v>1.8</v>
      </c>
      <c r="AF65" s="47">
        <f t="shared" si="337"/>
        <v>1.8</v>
      </c>
      <c r="AG65" s="47">
        <f t="shared" si="337"/>
        <v>1.8</v>
      </c>
      <c r="AH65" s="47">
        <f t="shared" si="337"/>
        <v>1.8</v>
      </c>
      <c r="AI65" s="47">
        <f t="shared" si="337"/>
        <v>1.8</v>
      </c>
      <c r="AJ65" s="47">
        <f t="shared" si="337"/>
        <v>1.8</v>
      </c>
      <c r="AK65" s="28"/>
      <c r="AL65" s="54">
        <f t="shared" ref="AL65:AO65" si="338">0.9*R65</f>
        <v>5.4</v>
      </c>
      <c r="AM65" s="54">
        <f t="shared" si="338"/>
        <v>5.4</v>
      </c>
      <c r="AN65" s="54">
        <f t="shared" si="338"/>
        <v>5.4</v>
      </c>
      <c r="AO65" s="54">
        <f t="shared" si="338"/>
        <v>5.4</v>
      </c>
      <c r="AP65" s="28"/>
      <c r="AQ65" s="54">
        <f t="shared" si="267"/>
        <v>21.6</v>
      </c>
      <c r="AS65" s="48">
        <f t="shared" ref="AS65:BD65" si="339">IFERROR((E65/Y65)-1,0)</f>
        <v>0.1111111111</v>
      </c>
      <c r="AT65" s="48">
        <f t="shared" si="339"/>
        <v>0.1111111111</v>
      </c>
      <c r="AU65" s="48">
        <f t="shared" si="339"/>
        <v>0.1111111111</v>
      </c>
      <c r="AV65" s="48">
        <f t="shared" si="339"/>
        <v>0.1111111111</v>
      </c>
      <c r="AW65" s="48">
        <f t="shared" si="339"/>
        <v>0.1111111111</v>
      </c>
      <c r="AX65" s="48">
        <f t="shared" si="339"/>
        <v>0.1111111111</v>
      </c>
      <c r="AY65" s="48">
        <f t="shared" si="339"/>
        <v>0.1111111111</v>
      </c>
      <c r="AZ65" s="48">
        <f t="shared" si="339"/>
        <v>0.1111111111</v>
      </c>
      <c r="BA65" s="48">
        <f t="shared" si="339"/>
        <v>0.1111111111</v>
      </c>
      <c r="BB65" s="48">
        <f t="shared" si="339"/>
        <v>0.1111111111</v>
      </c>
      <c r="BC65" s="48">
        <f t="shared" si="339"/>
        <v>0.1111111111</v>
      </c>
      <c r="BD65" s="48">
        <f t="shared" si="339"/>
        <v>0.1111111111</v>
      </c>
      <c r="BE65" s="30"/>
      <c r="BF65" s="55">
        <f t="shared" ref="BF65:BI65" si="340">IFERROR((R65/AL65)-1,0)</f>
        <v>0.1111111111</v>
      </c>
      <c r="BG65" s="55">
        <f t="shared" si="340"/>
        <v>0.1111111111</v>
      </c>
      <c r="BH65" s="55">
        <f t="shared" si="340"/>
        <v>0.1111111111</v>
      </c>
      <c r="BI65" s="55">
        <f t="shared" si="340"/>
        <v>0.1111111111</v>
      </c>
      <c r="BJ65" s="30"/>
      <c r="BK65" s="55">
        <f t="shared" si="270"/>
        <v>0.1111111111</v>
      </c>
      <c r="BM65" s="3" t="s">
        <v>11</v>
      </c>
    </row>
    <row r="66" hidden="1" outlineLevel="1">
      <c r="A66" s="49" t="s">
        <v>29</v>
      </c>
      <c r="B66" s="31"/>
      <c r="C66" s="31" t="s">
        <v>77</v>
      </c>
      <c r="D66" s="46"/>
      <c r="E66" s="47">
        <v>4.0</v>
      </c>
      <c r="F66" s="47">
        <v>4.0</v>
      </c>
      <c r="G66" s="47">
        <v>4.0</v>
      </c>
      <c r="H66" s="47">
        <v>4.0</v>
      </c>
      <c r="I66" s="47">
        <v>4.0</v>
      </c>
      <c r="J66" s="47">
        <v>4.0</v>
      </c>
      <c r="K66" s="47">
        <v>4.0</v>
      </c>
      <c r="L66" s="47">
        <v>4.0</v>
      </c>
      <c r="M66" s="47">
        <v>4.0</v>
      </c>
      <c r="N66" s="47">
        <v>4.0</v>
      </c>
      <c r="O66" s="47">
        <v>4.0</v>
      </c>
      <c r="P66" s="47">
        <v>4.0</v>
      </c>
      <c r="Q66" s="28"/>
      <c r="R66" s="54">
        <f t="shared" ref="R66:U66" si="341">SUMIFS($E66:$P66,$E$2:$P$2,R$3)</f>
        <v>12</v>
      </c>
      <c r="S66" s="54">
        <f t="shared" si="341"/>
        <v>12</v>
      </c>
      <c r="T66" s="54">
        <f t="shared" si="341"/>
        <v>12</v>
      </c>
      <c r="U66" s="54">
        <f t="shared" si="341"/>
        <v>12</v>
      </c>
      <c r="V66" s="28"/>
      <c r="W66" s="54">
        <f t="shared" si="264"/>
        <v>48</v>
      </c>
      <c r="Y66" s="47">
        <f t="shared" ref="Y66:AJ66" si="342">0.9*E66</f>
        <v>3.6</v>
      </c>
      <c r="Z66" s="47">
        <f t="shared" si="342"/>
        <v>3.6</v>
      </c>
      <c r="AA66" s="47">
        <f t="shared" si="342"/>
        <v>3.6</v>
      </c>
      <c r="AB66" s="47">
        <f t="shared" si="342"/>
        <v>3.6</v>
      </c>
      <c r="AC66" s="47">
        <f t="shared" si="342"/>
        <v>3.6</v>
      </c>
      <c r="AD66" s="47">
        <f t="shared" si="342"/>
        <v>3.6</v>
      </c>
      <c r="AE66" s="47">
        <f t="shared" si="342"/>
        <v>3.6</v>
      </c>
      <c r="AF66" s="47">
        <f t="shared" si="342"/>
        <v>3.6</v>
      </c>
      <c r="AG66" s="47">
        <f t="shared" si="342"/>
        <v>3.6</v>
      </c>
      <c r="AH66" s="47">
        <f t="shared" si="342"/>
        <v>3.6</v>
      </c>
      <c r="AI66" s="47">
        <f t="shared" si="342"/>
        <v>3.6</v>
      </c>
      <c r="AJ66" s="47">
        <f t="shared" si="342"/>
        <v>3.6</v>
      </c>
      <c r="AK66" s="28"/>
      <c r="AL66" s="54">
        <f t="shared" ref="AL66:AO66" si="343">0.9*R66</f>
        <v>10.8</v>
      </c>
      <c r="AM66" s="54">
        <f t="shared" si="343"/>
        <v>10.8</v>
      </c>
      <c r="AN66" s="54">
        <f t="shared" si="343"/>
        <v>10.8</v>
      </c>
      <c r="AO66" s="54">
        <f t="shared" si="343"/>
        <v>10.8</v>
      </c>
      <c r="AP66" s="28"/>
      <c r="AQ66" s="54">
        <f t="shared" si="267"/>
        <v>43.2</v>
      </c>
      <c r="AS66" s="48">
        <f t="shared" ref="AS66:BD66" si="344">IFERROR((E66/Y66)-1,0)</f>
        <v>0.1111111111</v>
      </c>
      <c r="AT66" s="48">
        <f t="shared" si="344"/>
        <v>0.1111111111</v>
      </c>
      <c r="AU66" s="48">
        <f t="shared" si="344"/>
        <v>0.1111111111</v>
      </c>
      <c r="AV66" s="48">
        <f t="shared" si="344"/>
        <v>0.1111111111</v>
      </c>
      <c r="AW66" s="48">
        <f t="shared" si="344"/>
        <v>0.1111111111</v>
      </c>
      <c r="AX66" s="48">
        <f t="shared" si="344"/>
        <v>0.1111111111</v>
      </c>
      <c r="AY66" s="48">
        <f t="shared" si="344"/>
        <v>0.1111111111</v>
      </c>
      <c r="AZ66" s="48">
        <f t="shared" si="344"/>
        <v>0.1111111111</v>
      </c>
      <c r="BA66" s="48">
        <f t="shared" si="344"/>
        <v>0.1111111111</v>
      </c>
      <c r="BB66" s="48">
        <f t="shared" si="344"/>
        <v>0.1111111111</v>
      </c>
      <c r="BC66" s="48">
        <f t="shared" si="344"/>
        <v>0.1111111111</v>
      </c>
      <c r="BD66" s="48">
        <f t="shared" si="344"/>
        <v>0.1111111111</v>
      </c>
      <c r="BE66" s="30"/>
      <c r="BF66" s="55">
        <f t="shared" ref="BF66:BI66" si="345">IFERROR((R66/AL66)-1,0)</f>
        <v>0.1111111111</v>
      </c>
      <c r="BG66" s="55">
        <f t="shared" si="345"/>
        <v>0.1111111111</v>
      </c>
      <c r="BH66" s="55">
        <f t="shared" si="345"/>
        <v>0.1111111111</v>
      </c>
      <c r="BI66" s="55">
        <f t="shared" si="345"/>
        <v>0.1111111111</v>
      </c>
      <c r="BJ66" s="30"/>
      <c r="BK66" s="55">
        <f t="shared" si="270"/>
        <v>0.1111111111</v>
      </c>
      <c r="BM66" s="3" t="s">
        <v>11</v>
      </c>
    </row>
    <row r="67" hidden="1" outlineLevel="1">
      <c r="A67" s="49" t="s">
        <v>29</v>
      </c>
      <c r="B67" s="31"/>
      <c r="C67" s="31" t="s">
        <v>78</v>
      </c>
      <c r="D67" s="46"/>
      <c r="E67" s="47">
        <v>5.0</v>
      </c>
      <c r="F67" s="47">
        <v>5.0</v>
      </c>
      <c r="G67" s="47">
        <v>5.0</v>
      </c>
      <c r="H67" s="47">
        <v>5.0</v>
      </c>
      <c r="I67" s="47">
        <v>5.0</v>
      </c>
      <c r="J67" s="47">
        <v>5.0</v>
      </c>
      <c r="K67" s="47">
        <v>5.0</v>
      </c>
      <c r="L67" s="47">
        <v>5.0</v>
      </c>
      <c r="M67" s="47">
        <v>5.0</v>
      </c>
      <c r="N67" s="47">
        <v>5.0</v>
      </c>
      <c r="O67" s="47">
        <v>5.0</v>
      </c>
      <c r="P67" s="47">
        <v>5.0</v>
      </c>
      <c r="Q67" s="28"/>
      <c r="R67" s="54">
        <f t="shared" ref="R67:U67" si="346">SUMIFS($E67:$P67,$E$2:$P$2,R$3)</f>
        <v>15</v>
      </c>
      <c r="S67" s="54">
        <f t="shared" si="346"/>
        <v>15</v>
      </c>
      <c r="T67" s="54">
        <f t="shared" si="346"/>
        <v>15</v>
      </c>
      <c r="U67" s="54">
        <f t="shared" si="346"/>
        <v>15</v>
      </c>
      <c r="V67" s="28"/>
      <c r="W67" s="54">
        <f t="shared" si="264"/>
        <v>60</v>
      </c>
      <c r="Y67" s="47">
        <f t="shared" ref="Y67:AJ67" si="347">0.9*E67</f>
        <v>4.5</v>
      </c>
      <c r="Z67" s="47">
        <f t="shared" si="347"/>
        <v>4.5</v>
      </c>
      <c r="AA67" s="47">
        <f t="shared" si="347"/>
        <v>4.5</v>
      </c>
      <c r="AB67" s="47">
        <f t="shared" si="347"/>
        <v>4.5</v>
      </c>
      <c r="AC67" s="47">
        <f t="shared" si="347"/>
        <v>4.5</v>
      </c>
      <c r="AD67" s="47">
        <f t="shared" si="347"/>
        <v>4.5</v>
      </c>
      <c r="AE67" s="47">
        <f t="shared" si="347"/>
        <v>4.5</v>
      </c>
      <c r="AF67" s="47">
        <f t="shared" si="347"/>
        <v>4.5</v>
      </c>
      <c r="AG67" s="47">
        <f t="shared" si="347"/>
        <v>4.5</v>
      </c>
      <c r="AH67" s="47">
        <f t="shared" si="347"/>
        <v>4.5</v>
      </c>
      <c r="AI67" s="47">
        <f t="shared" si="347"/>
        <v>4.5</v>
      </c>
      <c r="AJ67" s="47">
        <f t="shared" si="347"/>
        <v>4.5</v>
      </c>
      <c r="AK67" s="28"/>
      <c r="AL67" s="54">
        <f t="shared" ref="AL67:AO67" si="348">0.9*R67</f>
        <v>13.5</v>
      </c>
      <c r="AM67" s="54">
        <f t="shared" si="348"/>
        <v>13.5</v>
      </c>
      <c r="AN67" s="54">
        <f t="shared" si="348"/>
        <v>13.5</v>
      </c>
      <c r="AO67" s="54">
        <f t="shared" si="348"/>
        <v>13.5</v>
      </c>
      <c r="AP67" s="28"/>
      <c r="AQ67" s="54">
        <f t="shared" si="267"/>
        <v>54</v>
      </c>
      <c r="AS67" s="48">
        <f t="shared" ref="AS67:BD67" si="349">IFERROR((E67/Y67)-1,0)</f>
        <v>0.1111111111</v>
      </c>
      <c r="AT67" s="48">
        <f t="shared" si="349"/>
        <v>0.1111111111</v>
      </c>
      <c r="AU67" s="48">
        <f t="shared" si="349"/>
        <v>0.1111111111</v>
      </c>
      <c r="AV67" s="48">
        <f t="shared" si="349"/>
        <v>0.1111111111</v>
      </c>
      <c r="AW67" s="48">
        <f t="shared" si="349"/>
        <v>0.1111111111</v>
      </c>
      <c r="AX67" s="48">
        <f t="shared" si="349"/>
        <v>0.1111111111</v>
      </c>
      <c r="AY67" s="48">
        <f t="shared" si="349"/>
        <v>0.1111111111</v>
      </c>
      <c r="AZ67" s="48">
        <f t="shared" si="349"/>
        <v>0.1111111111</v>
      </c>
      <c r="BA67" s="48">
        <f t="shared" si="349"/>
        <v>0.1111111111</v>
      </c>
      <c r="BB67" s="48">
        <f t="shared" si="349"/>
        <v>0.1111111111</v>
      </c>
      <c r="BC67" s="48">
        <f t="shared" si="349"/>
        <v>0.1111111111</v>
      </c>
      <c r="BD67" s="48">
        <f t="shared" si="349"/>
        <v>0.1111111111</v>
      </c>
      <c r="BE67" s="30"/>
      <c r="BF67" s="55">
        <f t="shared" ref="BF67:BI67" si="350">IFERROR((R67/AL67)-1,0)</f>
        <v>0.1111111111</v>
      </c>
      <c r="BG67" s="55">
        <f t="shared" si="350"/>
        <v>0.1111111111</v>
      </c>
      <c r="BH67" s="55">
        <f t="shared" si="350"/>
        <v>0.1111111111</v>
      </c>
      <c r="BI67" s="55">
        <f t="shared" si="350"/>
        <v>0.1111111111</v>
      </c>
      <c r="BJ67" s="30"/>
      <c r="BK67" s="55">
        <f t="shared" si="270"/>
        <v>0.1111111111</v>
      </c>
      <c r="BM67" s="3" t="s">
        <v>11</v>
      </c>
    </row>
    <row r="68" hidden="1" outlineLevel="1">
      <c r="A68" s="31"/>
      <c r="B68" s="31"/>
      <c r="C68" s="31" t="s">
        <v>79</v>
      </c>
      <c r="D68" s="63"/>
      <c r="E68" s="64">
        <f t="shared" ref="E68:P68" si="351">E50/E10</f>
        <v>0.1046511628</v>
      </c>
      <c r="F68" s="64">
        <f t="shared" si="351"/>
        <v>0.06976744186</v>
      </c>
      <c r="G68" s="64">
        <f t="shared" si="351"/>
        <v>0.08372093023</v>
      </c>
      <c r="H68" s="64">
        <f t="shared" si="351"/>
        <v>0.09513742072</v>
      </c>
      <c r="I68" s="64">
        <f t="shared" si="351"/>
        <v>0.05980066445</v>
      </c>
      <c r="J68" s="64">
        <f t="shared" si="351"/>
        <v>0.06976744186</v>
      </c>
      <c r="K68" s="64">
        <f t="shared" si="351"/>
        <v>0.08372093023</v>
      </c>
      <c r="L68" s="64">
        <f t="shared" si="351"/>
        <v>0.09513742072</v>
      </c>
      <c r="M68" s="64">
        <f t="shared" si="351"/>
        <v>0.1046511628</v>
      </c>
      <c r="N68" s="64">
        <f t="shared" si="351"/>
        <v>0.06976744186</v>
      </c>
      <c r="O68" s="64">
        <f t="shared" si="351"/>
        <v>0.0523255814</v>
      </c>
      <c r="P68" s="64">
        <f t="shared" si="351"/>
        <v>0.04186046512</v>
      </c>
      <c r="Q68" s="60"/>
      <c r="R68" s="64">
        <f t="shared" ref="R68:U68" si="352">R50/R10</f>
        <v>0.08372093023</v>
      </c>
      <c r="S68" s="64">
        <f t="shared" si="352"/>
        <v>0.07217321572</v>
      </c>
      <c r="T68" s="64">
        <f t="shared" si="352"/>
        <v>0.09371745922</v>
      </c>
      <c r="U68" s="64">
        <f t="shared" si="352"/>
        <v>0.0523255814</v>
      </c>
      <c r="V68" s="60"/>
      <c r="W68" s="64">
        <f>W50/W10</f>
        <v>0.07196641567</v>
      </c>
      <c r="X68" s="60"/>
      <c r="Y68" s="64">
        <f t="shared" ref="Y68:AJ68" si="353">Y50/Y10</f>
        <v>0.1046511628</v>
      </c>
      <c r="Z68" s="64">
        <f t="shared" si="353"/>
        <v>0.06976744186</v>
      </c>
      <c r="AA68" s="64">
        <f t="shared" si="353"/>
        <v>0.08372093023</v>
      </c>
      <c r="AB68" s="64">
        <f t="shared" si="353"/>
        <v>0.09513742072</v>
      </c>
      <c r="AC68" s="64">
        <f t="shared" si="353"/>
        <v>0.05980066445</v>
      </c>
      <c r="AD68" s="64">
        <f t="shared" si="353"/>
        <v>0.06976744186</v>
      </c>
      <c r="AE68" s="64">
        <f t="shared" si="353"/>
        <v>0.08372093023</v>
      </c>
      <c r="AF68" s="64">
        <f t="shared" si="353"/>
        <v>0.09513742072</v>
      </c>
      <c r="AG68" s="64">
        <f t="shared" si="353"/>
        <v>0.1046511628</v>
      </c>
      <c r="AH68" s="64">
        <f t="shared" si="353"/>
        <v>0.06976744186</v>
      </c>
      <c r="AI68" s="64">
        <f t="shared" si="353"/>
        <v>0.0523255814</v>
      </c>
      <c r="AJ68" s="64">
        <f t="shared" si="353"/>
        <v>0.04186046512</v>
      </c>
      <c r="AK68" s="60"/>
      <c r="AL68" s="64">
        <f t="shared" ref="AL68:AO68" si="354">AL50/AL10</f>
        <v>0.08372093023</v>
      </c>
      <c r="AM68" s="64">
        <f t="shared" si="354"/>
        <v>0.07217321572</v>
      </c>
      <c r="AN68" s="64">
        <f t="shared" si="354"/>
        <v>0.09371745922</v>
      </c>
      <c r="AO68" s="64">
        <f t="shared" si="354"/>
        <v>0.0523255814</v>
      </c>
      <c r="AP68" s="60"/>
      <c r="AQ68" s="64">
        <f>AQ50/AQ10</f>
        <v>0.07196641567</v>
      </c>
      <c r="AR68" s="60"/>
      <c r="AS68" s="64">
        <f t="shared" ref="AS68:BD68" si="355">IFERROR(E68-Y68,0)</f>
        <v>0</v>
      </c>
      <c r="AT68" s="64">
        <f t="shared" si="355"/>
        <v>0</v>
      </c>
      <c r="AU68" s="64">
        <f t="shared" si="355"/>
        <v>0</v>
      </c>
      <c r="AV68" s="64">
        <f t="shared" si="355"/>
        <v>0</v>
      </c>
      <c r="AW68" s="64">
        <f t="shared" si="355"/>
        <v>0</v>
      </c>
      <c r="AX68" s="64">
        <f t="shared" si="355"/>
        <v>0</v>
      </c>
      <c r="AY68" s="64">
        <f t="shared" si="355"/>
        <v>0</v>
      </c>
      <c r="AZ68" s="64">
        <f t="shared" si="355"/>
        <v>0</v>
      </c>
      <c r="BA68" s="64">
        <f t="shared" si="355"/>
        <v>0</v>
      </c>
      <c r="BB68" s="64">
        <f t="shared" si="355"/>
        <v>0</v>
      </c>
      <c r="BC68" s="64">
        <f t="shared" si="355"/>
        <v>0</v>
      </c>
      <c r="BD68" s="64">
        <f t="shared" si="355"/>
        <v>0</v>
      </c>
      <c r="BE68" s="61"/>
      <c r="BF68" s="64">
        <f t="shared" ref="BF68:BI68" si="356">IFERROR(R68-AL68,0)</f>
        <v>0</v>
      </c>
      <c r="BG68" s="64">
        <f t="shared" si="356"/>
        <v>0</v>
      </c>
      <c r="BH68" s="64">
        <f t="shared" si="356"/>
        <v>0</v>
      </c>
      <c r="BI68" s="64">
        <f t="shared" si="356"/>
        <v>0</v>
      </c>
      <c r="BJ68" s="61"/>
      <c r="BK68" s="64">
        <f>IFERROR(W68-AQ68,0)</f>
        <v>0</v>
      </c>
      <c r="BL68" s="60"/>
      <c r="BM68" s="3" t="s">
        <v>11</v>
      </c>
    </row>
    <row r="69" hidden="1" outlineLevel="1">
      <c r="D69" s="41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R69" s="5"/>
      <c r="S69" s="5"/>
      <c r="T69" s="5"/>
      <c r="U69" s="5"/>
      <c r="W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L69" s="5"/>
      <c r="AM69" s="5"/>
      <c r="AN69" s="5"/>
      <c r="AO69" s="5"/>
      <c r="AQ69" s="5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30"/>
      <c r="BF69" s="42"/>
      <c r="BG69" s="42"/>
      <c r="BH69" s="42"/>
      <c r="BI69" s="42"/>
      <c r="BJ69" s="30"/>
      <c r="BK69" s="42"/>
      <c r="BM69" s="3" t="s">
        <v>11</v>
      </c>
    </row>
    <row r="70" collapsed="1">
      <c r="A70" s="25"/>
      <c r="B70" s="25"/>
      <c r="C70" s="25" t="s">
        <v>80</v>
      </c>
      <c r="D70" s="43"/>
      <c r="E70" s="44">
        <f t="shared" ref="E70:P70" si="357">sum(E71:E77)</f>
        <v>17</v>
      </c>
      <c r="F70" s="44">
        <f t="shared" si="357"/>
        <v>17</v>
      </c>
      <c r="G70" s="44">
        <f t="shared" si="357"/>
        <v>17</v>
      </c>
      <c r="H70" s="44">
        <f t="shared" si="357"/>
        <v>17</v>
      </c>
      <c r="I70" s="44">
        <f t="shared" si="357"/>
        <v>17</v>
      </c>
      <c r="J70" s="44">
        <f t="shared" si="357"/>
        <v>17</v>
      </c>
      <c r="K70" s="44">
        <f t="shared" si="357"/>
        <v>17</v>
      </c>
      <c r="L70" s="44">
        <f t="shared" si="357"/>
        <v>17</v>
      </c>
      <c r="M70" s="44">
        <f t="shared" si="357"/>
        <v>17</v>
      </c>
      <c r="N70" s="44">
        <f t="shared" si="357"/>
        <v>17</v>
      </c>
      <c r="O70" s="44">
        <f t="shared" si="357"/>
        <v>17</v>
      </c>
      <c r="P70" s="44">
        <f t="shared" si="357"/>
        <v>17</v>
      </c>
      <c r="Q70" s="28"/>
      <c r="R70" s="44">
        <f t="shared" ref="R70:U70" si="358">SUMIFS($E70:$P70,$E$2:$P$2,R$3)</f>
        <v>51</v>
      </c>
      <c r="S70" s="44">
        <f t="shared" si="358"/>
        <v>51</v>
      </c>
      <c r="T70" s="44">
        <f t="shared" si="358"/>
        <v>51</v>
      </c>
      <c r="U70" s="44">
        <f t="shared" si="358"/>
        <v>51</v>
      </c>
      <c r="V70" s="28"/>
      <c r="W70" s="44">
        <f t="shared" ref="W70:W77" si="364">sum(R70:U70)</f>
        <v>204</v>
      </c>
      <c r="Y70" s="44">
        <f t="shared" ref="Y70:AJ70" si="359">0.9*E70</f>
        <v>15.3</v>
      </c>
      <c r="Z70" s="44">
        <f t="shared" si="359"/>
        <v>15.3</v>
      </c>
      <c r="AA70" s="44">
        <f t="shared" si="359"/>
        <v>15.3</v>
      </c>
      <c r="AB70" s="44">
        <f t="shared" si="359"/>
        <v>15.3</v>
      </c>
      <c r="AC70" s="44">
        <f t="shared" si="359"/>
        <v>15.3</v>
      </c>
      <c r="AD70" s="44">
        <f t="shared" si="359"/>
        <v>15.3</v>
      </c>
      <c r="AE70" s="44">
        <f t="shared" si="359"/>
        <v>15.3</v>
      </c>
      <c r="AF70" s="44">
        <f t="shared" si="359"/>
        <v>15.3</v>
      </c>
      <c r="AG70" s="44">
        <f t="shared" si="359"/>
        <v>15.3</v>
      </c>
      <c r="AH70" s="44">
        <f t="shared" si="359"/>
        <v>15.3</v>
      </c>
      <c r="AI70" s="44">
        <f t="shared" si="359"/>
        <v>15.3</v>
      </c>
      <c r="AJ70" s="44">
        <f t="shared" si="359"/>
        <v>15.3</v>
      </c>
      <c r="AK70" s="28"/>
      <c r="AL70" s="44">
        <f t="shared" ref="AL70:AO70" si="360">0.9*R70</f>
        <v>45.9</v>
      </c>
      <c r="AM70" s="44">
        <f t="shared" si="360"/>
        <v>45.9</v>
      </c>
      <c r="AN70" s="44">
        <f t="shared" si="360"/>
        <v>45.9</v>
      </c>
      <c r="AO70" s="44">
        <f t="shared" si="360"/>
        <v>45.9</v>
      </c>
      <c r="AP70" s="28"/>
      <c r="AQ70" s="44">
        <f t="shared" ref="AQ70:AQ77" si="367">0.9*W70</f>
        <v>183.6</v>
      </c>
      <c r="AS70" s="45">
        <f t="shared" ref="AS70:BD70" si="361">IFERROR((E70/Y70)-1,0)</f>
        <v>0.1111111111</v>
      </c>
      <c r="AT70" s="45">
        <f t="shared" si="361"/>
        <v>0.1111111111</v>
      </c>
      <c r="AU70" s="45">
        <f t="shared" si="361"/>
        <v>0.1111111111</v>
      </c>
      <c r="AV70" s="45">
        <f t="shared" si="361"/>
        <v>0.1111111111</v>
      </c>
      <c r="AW70" s="45">
        <f t="shared" si="361"/>
        <v>0.1111111111</v>
      </c>
      <c r="AX70" s="45">
        <f t="shared" si="361"/>
        <v>0.1111111111</v>
      </c>
      <c r="AY70" s="45">
        <f t="shared" si="361"/>
        <v>0.1111111111</v>
      </c>
      <c r="AZ70" s="45">
        <f t="shared" si="361"/>
        <v>0.1111111111</v>
      </c>
      <c r="BA70" s="45">
        <f t="shared" si="361"/>
        <v>0.1111111111</v>
      </c>
      <c r="BB70" s="45">
        <f t="shared" si="361"/>
        <v>0.1111111111</v>
      </c>
      <c r="BC70" s="45">
        <f t="shared" si="361"/>
        <v>0.1111111111</v>
      </c>
      <c r="BD70" s="45">
        <f t="shared" si="361"/>
        <v>0.1111111111</v>
      </c>
      <c r="BE70" s="30"/>
      <c r="BF70" s="45">
        <f t="shared" ref="BF70:BI70" si="362">IFERROR((R70/AL70)-1,0)</f>
        <v>0.1111111111</v>
      </c>
      <c r="BG70" s="45">
        <f t="shared" si="362"/>
        <v>0.1111111111</v>
      </c>
      <c r="BH70" s="45">
        <f t="shared" si="362"/>
        <v>0.1111111111</v>
      </c>
      <c r="BI70" s="45">
        <f t="shared" si="362"/>
        <v>0.1111111111</v>
      </c>
      <c r="BJ70" s="30"/>
      <c r="BK70" s="45">
        <f t="shared" ref="BK70:BK77" si="370">IFERROR((W70/AQ70)-1,0)</f>
        <v>0.1111111111</v>
      </c>
      <c r="BM70" s="3" t="s">
        <v>11</v>
      </c>
    </row>
    <row r="71" hidden="1" outlineLevel="1">
      <c r="A71" s="65" t="s">
        <v>81</v>
      </c>
      <c r="B71" s="31"/>
      <c r="C71" s="31" t="s">
        <v>82</v>
      </c>
      <c r="D71" s="46"/>
      <c r="E71" s="47">
        <v>5.0</v>
      </c>
      <c r="F71" s="47">
        <v>5.0</v>
      </c>
      <c r="G71" s="47">
        <v>5.0</v>
      </c>
      <c r="H71" s="47">
        <v>5.0</v>
      </c>
      <c r="I71" s="47">
        <v>5.0</v>
      </c>
      <c r="J71" s="47">
        <v>5.0</v>
      </c>
      <c r="K71" s="47">
        <v>5.0</v>
      </c>
      <c r="L71" s="47">
        <v>5.0</v>
      </c>
      <c r="M71" s="47">
        <v>5.0</v>
      </c>
      <c r="N71" s="47">
        <v>5.0</v>
      </c>
      <c r="O71" s="47">
        <v>5.0</v>
      </c>
      <c r="P71" s="47">
        <v>5.0</v>
      </c>
      <c r="Q71" s="28"/>
      <c r="R71" s="54">
        <f t="shared" ref="R71:U71" si="363">SUMIFS($E71:$P71,$E$2:$P$2,R$3)</f>
        <v>15</v>
      </c>
      <c r="S71" s="54">
        <f t="shared" si="363"/>
        <v>15</v>
      </c>
      <c r="T71" s="54">
        <f t="shared" si="363"/>
        <v>15</v>
      </c>
      <c r="U71" s="54">
        <f t="shared" si="363"/>
        <v>15</v>
      </c>
      <c r="V71" s="28"/>
      <c r="W71" s="54">
        <f t="shared" si="364"/>
        <v>60</v>
      </c>
      <c r="Y71" s="47">
        <f t="shared" ref="Y71:AJ71" si="365">0.9*E71</f>
        <v>4.5</v>
      </c>
      <c r="Z71" s="47">
        <f t="shared" si="365"/>
        <v>4.5</v>
      </c>
      <c r="AA71" s="47">
        <f t="shared" si="365"/>
        <v>4.5</v>
      </c>
      <c r="AB71" s="47">
        <f t="shared" si="365"/>
        <v>4.5</v>
      </c>
      <c r="AC71" s="47">
        <f t="shared" si="365"/>
        <v>4.5</v>
      </c>
      <c r="AD71" s="47">
        <f t="shared" si="365"/>
        <v>4.5</v>
      </c>
      <c r="AE71" s="47">
        <f t="shared" si="365"/>
        <v>4.5</v>
      </c>
      <c r="AF71" s="47">
        <f t="shared" si="365"/>
        <v>4.5</v>
      </c>
      <c r="AG71" s="47">
        <f t="shared" si="365"/>
        <v>4.5</v>
      </c>
      <c r="AH71" s="47">
        <f t="shared" si="365"/>
        <v>4.5</v>
      </c>
      <c r="AI71" s="47">
        <f t="shared" si="365"/>
        <v>4.5</v>
      </c>
      <c r="AJ71" s="47">
        <f t="shared" si="365"/>
        <v>4.5</v>
      </c>
      <c r="AK71" s="28"/>
      <c r="AL71" s="54">
        <f t="shared" ref="AL71:AO71" si="366">0.9*R71</f>
        <v>13.5</v>
      </c>
      <c r="AM71" s="54">
        <f t="shared" si="366"/>
        <v>13.5</v>
      </c>
      <c r="AN71" s="54">
        <f t="shared" si="366"/>
        <v>13.5</v>
      </c>
      <c r="AO71" s="54">
        <f t="shared" si="366"/>
        <v>13.5</v>
      </c>
      <c r="AP71" s="28"/>
      <c r="AQ71" s="54">
        <f t="shared" si="367"/>
        <v>54</v>
      </c>
      <c r="AS71" s="48">
        <f t="shared" ref="AS71:BD71" si="368">IFERROR((E71/Y71)-1,0)</f>
        <v>0.1111111111</v>
      </c>
      <c r="AT71" s="48">
        <f t="shared" si="368"/>
        <v>0.1111111111</v>
      </c>
      <c r="AU71" s="48">
        <f t="shared" si="368"/>
        <v>0.1111111111</v>
      </c>
      <c r="AV71" s="48">
        <f t="shared" si="368"/>
        <v>0.1111111111</v>
      </c>
      <c r="AW71" s="48">
        <f t="shared" si="368"/>
        <v>0.1111111111</v>
      </c>
      <c r="AX71" s="48">
        <f t="shared" si="368"/>
        <v>0.1111111111</v>
      </c>
      <c r="AY71" s="48">
        <f t="shared" si="368"/>
        <v>0.1111111111</v>
      </c>
      <c r="AZ71" s="48">
        <f t="shared" si="368"/>
        <v>0.1111111111</v>
      </c>
      <c r="BA71" s="48">
        <f t="shared" si="368"/>
        <v>0.1111111111</v>
      </c>
      <c r="BB71" s="48">
        <f t="shared" si="368"/>
        <v>0.1111111111</v>
      </c>
      <c r="BC71" s="48">
        <f t="shared" si="368"/>
        <v>0.1111111111</v>
      </c>
      <c r="BD71" s="48">
        <f t="shared" si="368"/>
        <v>0.1111111111</v>
      </c>
      <c r="BE71" s="30"/>
      <c r="BF71" s="55">
        <f t="shared" ref="BF71:BI71" si="369">IFERROR((R71/AL71)-1,0)</f>
        <v>0.1111111111</v>
      </c>
      <c r="BG71" s="55">
        <f t="shared" si="369"/>
        <v>0.1111111111</v>
      </c>
      <c r="BH71" s="55">
        <f t="shared" si="369"/>
        <v>0.1111111111</v>
      </c>
      <c r="BI71" s="55">
        <f t="shared" si="369"/>
        <v>0.1111111111</v>
      </c>
      <c r="BJ71" s="30"/>
      <c r="BK71" s="55">
        <f t="shared" si="370"/>
        <v>0.1111111111</v>
      </c>
      <c r="BM71" s="3" t="s">
        <v>11</v>
      </c>
    </row>
    <row r="72" hidden="1" outlineLevel="1">
      <c r="A72" s="65" t="s">
        <v>81</v>
      </c>
      <c r="B72" s="31"/>
      <c r="C72" s="31" t="s">
        <v>83</v>
      </c>
      <c r="D72" s="46"/>
      <c r="E72" s="47">
        <v>1.0</v>
      </c>
      <c r="F72" s="47">
        <v>1.0</v>
      </c>
      <c r="G72" s="47">
        <v>1.0</v>
      </c>
      <c r="H72" s="47">
        <v>1.0</v>
      </c>
      <c r="I72" s="47">
        <v>1.0</v>
      </c>
      <c r="J72" s="47">
        <v>1.0</v>
      </c>
      <c r="K72" s="47">
        <v>1.0</v>
      </c>
      <c r="L72" s="47">
        <v>1.0</v>
      </c>
      <c r="M72" s="47">
        <v>1.0</v>
      </c>
      <c r="N72" s="47">
        <v>1.0</v>
      </c>
      <c r="O72" s="47">
        <v>1.0</v>
      </c>
      <c r="P72" s="47">
        <v>1.0</v>
      </c>
      <c r="Q72" s="28"/>
      <c r="R72" s="54">
        <f t="shared" ref="R72:U72" si="371">SUMIFS($E72:$P72,$E$2:$P$2,R$3)</f>
        <v>3</v>
      </c>
      <c r="S72" s="54">
        <f t="shared" si="371"/>
        <v>3</v>
      </c>
      <c r="T72" s="54">
        <f t="shared" si="371"/>
        <v>3</v>
      </c>
      <c r="U72" s="54">
        <f t="shared" si="371"/>
        <v>3</v>
      </c>
      <c r="V72" s="28"/>
      <c r="W72" s="54">
        <f t="shared" si="364"/>
        <v>12</v>
      </c>
      <c r="Y72" s="47">
        <f t="shared" ref="Y72:AJ72" si="372">0.9*E72</f>
        <v>0.9</v>
      </c>
      <c r="Z72" s="47">
        <f t="shared" si="372"/>
        <v>0.9</v>
      </c>
      <c r="AA72" s="47">
        <f t="shared" si="372"/>
        <v>0.9</v>
      </c>
      <c r="AB72" s="47">
        <f t="shared" si="372"/>
        <v>0.9</v>
      </c>
      <c r="AC72" s="47">
        <f t="shared" si="372"/>
        <v>0.9</v>
      </c>
      <c r="AD72" s="47">
        <f t="shared" si="372"/>
        <v>0.9</v>
      </c>
      <c r="AE72" s="47">
        <f t="shared" si="372"/>
        <v>0.9</v>
      </c>
      <c r="AF72" s="47">
        <f t="shared" si="372"/>
        <v>0.9</v>
      </c>
      <c r="AG72" s="47">
        <f t="shared" si="372"/>
        <v>0.9</v>
      </c>
      <c r="AH72" s="47">
        <f t="shared" si="372"/>
        <v>0.9</v>
      </c>
      <c r="AI72" s="47">
        <f t="shared" si="372"/>
        <v>0.9</v>
      </c>
      <c r="AJ72" s="47">
        <f t="shared" si="372"/>
        <v>0.9</v>
      </c>
      <c r="AK72" s="28"/>
      <c r="AL72" s="54">
        <f t="shared" ref="AL72:AO72" si="373">0.9*R72</f>
        <v>2.7</v>
      </c>
      <c r="AM72" s="54">
        <f t="shared" si="373"/>
        <v>2.7</v>
      </c>
      <c r="AN72" s="54">
        <f t="shared" si="373"/>
        <v>2.7</v>
      </c>
      <c r="AO72" s="54">
        <f t="shared" si="373"/>
        <v>2.7</v>
      </c>
      <c r="AP72" s="28"/>
      <c r="AQ72" s="54">
        <f t="shared" si="367"/>
        <v>10.8</v>
      </c>
      <c r="AS72" s="48">
        <f t="shared" ref="AS72:BD72" si="374">IFERROR((E72/Y72)-1,0)</f>
        <v>0.1111111111</v>
      </c>
      <c r="AT72" s="48">
        <f t="shared" si="374"/>
        <v>0.1111111111</v>
      </c>
      <c r="AU72" s="48">
        <f t="shared" si="374"/>
        <v>0.1111111111</v>
      </c>
      <c r="AV72" s="48">
        <f t="shared" si="374"/>
        <v>0.1111111111</v>
      </c>
      <c r="AW72" s="48">
        <f t="shared" si="374"/>
        <v>0.1111111111</v>
      </c>
      <c r="AX72" s="48">
        <f t="shared" si="374"/>
        <v>0.1111111111</v>
      </c>
      <c r="AY72" s="48">
        <f t="shared" si="374"/>
        <v>0.1111111111</v>
      </c>
      <c r="AZ72" s="48">
        <f t="shared" si="374"/>
        <v>0.1111111111</v>
      </c>
      <c r="BA72" s="48">
        <f t="shared" si="374"/>
        <v>0.1111111111</v>
      </c>
      <c r="BB72" s="48">
        <f t="shared" si="374"/>
        <v>0.1111111111</v>
      </c>
      <c r="BC72" s="48">
        <f t="shared" si="374"/>
        <v>0.1111111111</v>
      </c>
      <c r="BD72" s="48">
        <f t="shared" si="374"/>
        <v>0.1111111111</v>
      </c>
      <c r="BE72" s="30"/>
      <c r="BF72" s="55">
        <f t="shared" ref="BF72:BI72" si="375">IFERROR((R72/AL72)-1,0)</f>
        <v>0.1111111111</v>
      </c>
      <c r="BG72" s="55">
        <f t="shared" si="375"/>
        <v>0.1111111111</v>
      </c>
      <c r="BH72" s="55">
        <f t="shared" si="375"/>
        <v>0.1111111111</v>
      </c>
      <c r="BI72" s="55">
        <f t="shared" si="375"/>
        <v>0.1111111111</v>
      </c>
      <c r="BJ72" s="30"/>
      <c r="BK72" s="55">
        <f t="shared" si="370"/>
        <v>0.1111111111</v>
      </c>
      <c r="BM72" s="3" t="s">
        <v>11</v>
      </c>
    </row>
    <row r="73" hidden="1" outlineLevel="1">
      <c r="A73" s="49" t="s">
        <v>29</v>
      </c>
      <c r="B73" s="31"/>
      <c r="C73" s="31" t="s">
        <v>84</v>
      </c>
      <c r="D73" s="46"/>
      <c r="E73" s="47">
        <v>2.0</v>
      </c>
      <c r="F73" s="47">
        <v>2.0</v>
      </c>
      <c r="G73" s="47">
        <v>2.0</v>
      </c>
      <c r="H73" s="47">
        <v>2.0</v>
      </c>
      <c r="I73" s="47">
        <v>2.0</v>
      </c>
      <c r="J73" s="47">
        <v>2.0</v>
      </c>
      <c r="K73" s="47">
        <v>2.0</v>
      </c>
      <c r="L73" s="47">
        <v>2.0</v>
      </c>
      <c r="M73" s="47">
        <v>2.0</v>
      </c>
      <c r="N73" s="47">
        <v>2.0</v>
      </c>
      <c r="O73" s="47">
        <v>2.0</v>
      </c>
      <c r="P73" s="47">
        <v>2.0</v>
      </c>
      <c r="Q73" s="28"/>
      <c r="R73" s="54">
        <f t="shared" ref="R73:U73" si="376">SUMIFS($E73:$P73,$E$2:$P$2,R$3)</f>
        <v>6</v>
      </c>
      <c r="S73" s="54">
        <f t="shared" si="376"/>
        <v>6</v>
      </c>
      <c r="T73" s="54">
        <f t="shared" si="376"/>
        <v>6</v>
      </c>
      <c r="U73" s="54">
        <f t="shared" si="376"/>
        <v>6</v>
      </c>
      <c r="V73" s="28"/>
      <c r="W73" s="54">
        <f t="shared" si="364"/>
        <v>24</v>
      </c>
      <c r="Y73" s="47">
        <f t="shared" ref="Y73:AJ73" si="377">0.9*E73</f>
        <v>1.8</v>
      </c>
      <c r="Z73" s="47">
        <f t="shared" si="377"/>
        <v>1.8</v>
      </c>
      <c r="AA73" s="47">
        <f t="shared" si="377"/>
        <v>1.8</v>
      </c>
      <c r="AB73" s="47">
        <f t="shared" si="377"/>
        <v>1.8</v>
      </c>
      <c r="AC73" s="47">
        <f t="shared" si="377"/>
        <v>1.8</v>
      </c>
      <c r="AD73" s="47">
        <f t="shared" si="377"/>
        <v>1.8</v>
      </c>
      <c r="AE73" s="47">
        <f t="shared" si="377"/>
        <v>1.8</v>
      </c>
      <c r="AF73" s="47">
        <f t="shared" si="377"/>
        <v>1.8</v>
      </c>
      <c r="AG73" s="47">
        <f t="shared" si="377"/>
        <v>1.8</v>
      </c>
      <c r="AH73" s="47">
        <f t="shared" si="377"/>
        <v>1.8</v>
      </c>
      <c r="AI73" s="47">
        <f t="shared" si="377"/>
        <v>1.8</v>
      </c>
      <c r="AJ73" s="47">
        <f t="shared" si="377"/>
        <v>1.8</v>
      </c>
      <c r="AK73" s="28"/>
      <c r="AL73" s="54">
        <f t="shared" ref="AL73:AO73" si="378">0.9*R73</f>
        <v>5.4</v>
      </c>
      <c r="AM73" s="54">
        <f t="shared" si="378"/>
        <v>5.4</v>
      </c>
      <c r="AN73" s="54">
        <f t="shared" si="378"/>
        <v>5.4</v>
      </c>
      <c r="AO73" s="54">
        <f t="shared" si="378"/>
        <v>5.4</v>
      </c>
      <c r="AP73" s="28"/>
      <c r="AQ73" s="54">
        <f t="shared" si="367"/>
        <v>21.6</v>
      </c>
      <c r="AS73" s="48">
        <f t="shared" ref="AS73:BD73" si="379">IFERROR((E73/Y73)-1,0)</f>
        <v>0.1111111111</v>
      </c>
      <c r="AT73" s="48">
        <f t="shared" si="379"/>
        <v>0.1111111111</v>
      </c>
      <c r="AU73" s="48">
        <f t="shared" si="379"/>
        <v>0.1111111111</v>
      </c>
      <c r="AV73" s="48">
        <f t="shared" si="379"/>
        <v>0.1111111111</v>
      </c>
      <c r="AW73" s="48">
        <f t="shared" si="379"/>
        <v>0.1111111111</v>
      </c>
      <c r="AX73" s="48">
        <f t="shared" si="379"/>
        <v>0.1111111111</v>
      </c>
      <c r="AY73" s="48">
        <f t="shared" si="379"/>
        <v>0.1111111111</v>
      </c>
      <c r="AZ73" s="48">
        <f t="shared" si="379"/>
        <v>0.1111111111</v>
      </c>
      <c r="BA73" s="48">
        <f t="shared" si="379"/>
        <v>0.1111111111</v>
      </c>
      <c r="BB73" s="48">
        <f t="shared" si="379"/>
        <v>0.1111111111</v>
      </c>
      <c r="BC73" s="48">
        <f t="shared" si="379"/>
        <v>0.1111111111</v>
      </c>
      <c r="BD73" s="48">
        <f t="shared" si="379"/>
        <v>0.1111111111</v>
      </c>
      <c r="BE73" s="30"/>
      <c r="BF73" s="55">
        <f t="shared" ref="BF73:BI73" si="380">IFERROR((R73/AL73)-1,0)</f>
        <v>0.1111111111</v>
      </c>
      <c r="BG73" s="55">
        <f t="shared" si="380"/>
        <v>0.1111111111</v>
      </c>
      <c r="BH73" s="55">
        <f t="shared" si="380"/>
        <v>0.1111111111</v>
      </c>
      <c r="BI73" s="55">
        <f t="shared" si="380"/>
        <v>0.1111111111</v>
      </c>
      <c r="BJ73" s="30"/>
      <c r="BK73" s="55">
        <f t="shared" si="370"/>
        <v>0.1111111111</v>
      </c>
      <c r="BM73" s="3" t="s">
        <v>11</v>
      </c>
    </row>
    <row r="74" hidden="1" outlineLevel="1">
      <c r="A74" s="49" t="s">
        <v>29</v>
      </c>
      <c r="B74" s="31"/>
      <c r="C74" s="31" t="s">
        <v>85</v>
      </c>
      <c r="D74" s="46"/>
      <c r="E74" s="47">
        <v>1.0</v>
      </c>
      <c r="F74" s="47">
        <v>1.0</v>
      </c>
      <c r="G74" s="47">
        <v>1.0</v>
      </c>
      <c r="H74" s="47">
        <v>1.0</v>
      </c>
      <c r="I74" s="47">
        <v>1.0</v>
      </c>
      <c r="J74" s="47">
        <v>1.0</v>
      </c>
      <c r="K74" s="47">
        <v>1.0</v>
      </c>
      <c r="L74" s="47">
        <v>1.0</v>
      </c>
      <c r="M74" s="47">
        <v>1.0</v>
      </c>
      <c r="N74" s="47">
        <v>1.0</v>
      </c>
      <c r="O74" s="47">
        <v>1.0</v>
      </c>
      <c r="P74" s="47">
        <v>1.0</v>
      </c>
      <c r="Q74" s="28"/>
      <c r="R74" s="54">
        <f t="shared" ref="R74:U74" si="381">SUMIFS($E74:$P74,$E$2:$P$2,R$3)</f>
        <v>3</v>
      </c>
      <c r="S74" s="54">
        <f t="shared" si="381"/>
        <v>3</v>
      </c>
      <c r="T74" s="54">
        <f t="shared" si="381"/>
        <v>3</v>
      </c>
      <c r="U74" s="54">
        <f t="shared" si="381"/>
        <v>3</v>
      </c>
      <c r="V74" s="28"/>
      <c r="W74" s="54">
        <f t="shared" si="364"/>
        <v>12</v>
      </c>
      <c r="Y74" s="47">
        <f t="shared" ref="Y74:AJ74" si="382">0.9*E74</f>
        <v>0.9</v>
      </c>
      <c r="Z74" s="47">
        <f t="shared" si="382"/>
        <v>0.9</v>
      </c>
      <c r="AA74" s="47">
        <f t="shared" si="382"/>
        <v>0.9</v>
      </c>
      <c r="AB74" s="47">
        <f t="shared" si="382"/>
        <v>0.9</v>
      </c>
      <c r="AC74" s="47">
        <f t="shared" si="382"/>
        <v>0.9</v>
      </c>
      <c r="AD74" s="47">
        <f t="shared" si="382"/>
        <v>0.9</v>
      </c>
      <c r="AE74" s="47">
        <f t="shared" si="382"/>
        <v>0.9</v>
      </c>
      <c r="AF74" s="47">
        <f t="shared" si="382"/>
        <v>0.9</v>
      </c>
      <c r="AG74" s="47">
        <f t="shared" si="382"/>
        <v>0.9</v>
      </c>
      <c r="AH74" s="47">
        <f t="shared" si="382"/>
        <v>0.9</v>
      </c>
      <c r="AI74" s="47">
        <f t="shared" si="382"/>
        <v>0.9</v>
      </c>
      <c r="AJ74" s="47">
        <f t="shared" si="382"/>
        <v>0.9</v>
      </c>
      <c r="AK74" s="28"/>
      <c r="AL74" s="54">
        <f t="shared" ref="AL74:AO74" si="383">0.9*R74</f>
        <v>2.7</v>
      </c>
      <c r="AM74" s="54">
        <f t="shared" si="383"/>
        <v>2.7</v>
      </c>
      <c r="AN74" s="54">
        <f t="shared" si="383"/>
        <v>2.7</v>
      </c>
      <c r="AO74" s="54">
        <f t="shared" si="383"/>
        <v>2.7</v>
      </c>
      <c r="AP74" s="28"/>
      <c r="AQ74" s="54">
        <f t="shared" si="367"/>
        <v>10.8</v>
      </c>
      <c r="AS74" s="48">
        <f t="shared" ref="AS74:BD74" si="384">IFERROR((E74/Y74)-1,0)</f>
        <v>0.1111111111</v>
      </c>
      <c r="AT74" s="48">
        <f t="shared" si="384"/>
        <v>0.1111111111</v>
      </c>
      <c r="AU74" s="48">
        <f t="shared" si="384"/>
        <v>0.1111111111</v>
      </c>
      <c r="AV74" s="48">
        <f t="shared" si="384"/>
        <v>0.1111111111</v>
      </c>
      <c r="AW74" s="48">
        <f t="shared" si="384"/>
        <v>0.1111111111</v>
      </c>
      <c r="AX74" s="48">
        <f t="shared" si="384"/>
        <v>0.1111111111</v>
      </c>
      <c r="AY74" s="48">
        <f t="shared" si="384"/>
        <v>0.1111111111</v>
      </c>
      <c r="AZ74" s="48">
        <f t="shared" si="384"/>
        <v>0.1111111111</v>
      </c>
      <c r="BA74" s="48">
        <f t="shared" si="384"/>
        <v>0.1111111111</v>
      </c>
      <c r="BB74" s="48">
        <f t="shared" si="384"/>
        <v>0.1111111111</v>
      </c>
      <c r="BC74" s="48">
        <f t="shared" si="384"/>
        <v>0.1111111111</v>
      </c>
      <c r="BD74" s="48">
        <f t="shared" si="384"/>
        <v>0.1111111111</v>
      </c>
      <c r="BE74" s="30"/>
      <c r="BF74" s="55">
        <f t="shared" ref="BF74:BI74" si="385">IFERROR((R74/AL74)-1,0)</f>
        <v>0.1111111111</v>
      </c>
      <c r="BG74" s="55">
        <f t="shared" si="385"/>
        <v>0.1111111111</v>
      </c>
      <c r="BH74" s="55">
        <f t="shared" si="385"/>
        <v>0.1111111111</v>
      </c>
      <c r="BI74" s="55">
        <f t="shared" si="385"/>
        <v>0.1111111111</v>
      </c>
      <c r="BJ74" s="30"/>
      <c r="BK74" s="55">
        <f t="shared" si="370"/>
        <v>0.1111111111</v>
      </c>
      <c r="BM74" s="3" t="s">
        <v>11</v>
      </c>
    </row>
    <row r="75" hidden="1" outlineLevel="1">
      <c r="A75" s="49" t="s">
        <v>29</v>
      </c>
      <c r="B75" s="31"/>
      <c r="C75" s="31" t="s">
        <v>86</v>
      </c>
      <c r="D75" s="46"/>
      <c r="E75" s="47">
        <v>3.0</v>
      </c>
      <c r="F75" s="47">
        <v>3.0</v>
      </c>
      <c r="G75" s="47">
        <v>3.0</v>
      </c>
      <c r="H75" s="47">
        <v>3.0</v>
      </c>
      <c r="I75" s="47">
        <v>3.0</v>
      </c>
      <c r="J75" s="47">
        <v>3.0</v>
      </c>
      <c r="K75" s="47">
        <v>3.0</v>
      </c>
      <c r="L75" s="47">
        <v>3.0</v>
      </c>
      <c r="M75" s="47">
        <v>3.0</v>
      </c>
      <c r="N75" s="47">
        <v>3.0</v>
      </c>
      <c r="O75" s="47">
        <v>3.0</v>
      </c>
      <c r="P75" s="47">
        <v>3.0</v>
      </c>
      <c r="Q75" s="28"/>
      <c r="R75" s="54">
        <f t="shared" ref="R75:U75" si="386">SUMIFS($E75:$P75,$E$2:$P$2,R$3)</f>
        <v>9</v>
      </c>
      <c r="S75" s="54">
        <f t="shared" si="386"/>
        <v>9</v>
      </c>
      <c r="T75" s="54">
        <f t="shared" si="386"/>
        <v>9</v>
      </c>
      <c r="U75" s="54">
        <f t="shared" si="386"/>
        <v>9</v>
      </c>
      <c r="V75" s="28"/>
      <c r="W75" s="54">
        <f t="shared" si="364"/>
        <v>36</v>
      </c>
      <c r="Y75" s="47">
        <f t="shared" ref="Y75:AJ75" si="387">0.9*E75</f>
        <v>2.7</v>
      </c>
      <c r="Z75" s="47">
        <f t="shared" si="387"/>
        <v>2.7</v>
      </c>
      <c r="AA75" s="47">
        <f t="shared" si="387"/>
        <v>2.7</v>
      </c>
      <c r="AB75" s="47">
        <f t="shared" si="387"/>
        <v>2.7</v>
      </c>
      <c r="AC75" s="47">
        <f t="shared" si="387"/>
        <v>2.7</v>
      </c>
      <c r="AD75" s="47">
        <f t="shared" si="387"/>
        <v>2.7</v>
      </c>
      <c r="AE75" s="47">
        <f t="shared" si="387"/>
        <v>2.7</v>
      </c>
      <c r="AF75" s="47">
        <f t="shared" si="387"/>
        <v>2.7</v>
      </c>
      <c r="AG75" s="47">
        <f t="shared" si="387"/>
        <v>2.7</v>
      </c>
      <c r="AH75" s="47">
        <f t="shared" si="387"/>
        <v>2.7</v>
      </c>
      <c r="AI75" s="47">
        <f t="shared" si="387"/>
        <v>2.7</v>
      </c>
      <c r="AJ75" s="47">
        <f t="shared" si="387"/>
        <v>2.7</v>
      </c>
      <c r="AK75" s="28"/>
      <c r="AL75" s="54">
        <f t="shared" ref="AL75:AO75" si="388">0.9*R75</f>
        <v>8.1</v>
      </c>
      <c r="AM75" s="54">
        <f t="shared" si="388"/>
        <v>8.1</v>
      </c>
      <c r="AN75" s="54">
        <f t="shared" si="388"/>
        <v>8.1</v>
      </c>
      <c r="AO75" s="54">
        <f t="shared" si="388"/>
        <v>8.1</v>
      </c>
      <c r="AP75" s="28"/>
      <c r="AQ75" s="54">
        <f t="shared" si="367"/>
        <v>32.4</v>
      </c>
      <c r="AS75" s="48">
        <f t="shared" ref="AS75:BD75" si="389">IFERROR((E75/Y75)-1,0)</f>
        <v>0.1111111111</v>
      </c>
      <c r="AT75" s="48">
        <f t="shared" si="389"/>
        <v>0.1111111111</v>
      </c>
      <c r="AU75" s="48">
        <f t="shared" si="389"/>
        <v>0.1111111111</v>
      </c>
      <c r="AV75" s="48">
        <f t="shared" si="389"/>
        <v>0.1111111111</v>
      </c>
      <c r="AW75" s="48">
        <f t="shared" si="389"/>
        <v>0.1111111111</v>
      </c>
      <c r="AX75" s="48">
        <f t="shared" si="389"/>
        <v>0.1111111111</v>
      </c>
      <c r="AY75" s="48">
        <f t="shared" si="389"/>
        <v>0.1111111111</v>
      </c>
      <c r="AZ75" s="48">
        <f t="shared" si="389"/>
        <v>0.1111111111</v>
      </c>
      <c r="BA75" s="48">
        <f t="shared" si="389"/>
        <v>0.1111111111</v>
      </c>
      <c r="BB75" s="48">
        <f t="shared" si="389"/>
        <v>0.1111111111</v>
      </c>
      <c r="BC75" s="48">
        <f t="shared" si="389"/>
        <v>0.1111111111</v>
      </c>
      <c r="BD75" s="48">
        <f t="shared" si="389"/>
        <v>0.1111111111</v>
      </c>
      <c r="BE75" s="30"/>
      <c r="BF75" s="55">
        <f t="shared" ref="BF75:BI75" si="390">IFERROR((R75/AL75)-1,0)</f>
        <v>0.1111111111</v>
      </c>
      <c r="BG75" s="55">
        <f t="shared" si="390"/>
        <v>0.1111111111</v>
      </c>
      <c r="BH75" s="55">
        <f t="shared" si="390"/>
        <v>0.1111111111</v>
      </c>
      <c r="BI75" s="55">
        <f t="shared" si="390"/>
        <v>0.1111111111</v>
      </c>
      <c r="BJ75" s="30"/>
      <c r="BK75" s="55">
        <f t="shared" si="370"/>
        <v>0.1111111111</v>
      </c>
      <c r="BM75" s="3" t="s">
        <v>11</v>
      </c>
    </row>
    <row r="76" hidden="1" outlineLevel="1">
      <c r="A76" s="49" t="s">
        <v>29</v>
      </c>
      <c r="B76" s="31"/>
      <c r="C76" s="31" t="s">
        <v>87</v>
      </c>
      <c r="D76" s="46"/>
      <c r="E76" s="47">
        <v>4.0</v>
      </c>
      <c r="F76" s="47">
        <v>4.0</v>
      </c>
      <c r="G76" s="47">
        <v>4.0</v>
      </c>
      <c r="H76" s="47">
        <v>4.0</v>
      </c>
      <c r="I76" s="47">
        <v>4.0</v>
      </c>
      <c r="J76" s="47">
        <v>4.0</v>
      </c>
      <c r="K76" s="47">
        <v>4.0</v>
      </c>
      <c r="L76" s="47">
        <v>4.0</v>
      </c>
      <c r="M76" s="47">
        <v>4.0</v>
      </c>
      <c r="N76" s="47">
        <v>4.0</v>
      </c>
      <c r="O76" s="47">
        <v>4.0</v>
      </c>
      <c r="P76" s="47">
        <v>4.0</v>
      </c>
      <c r="Q76" s="28"/>
      <c r="R76" s="54">
        <f t="shared" ref="R76:U76" si="391">SUMIFS($E76:$P76,$E$2:$P$2,R$3)</f>
        <v>12</v>
      </c>
      <c r="S76" s="54">
        <f t="shared" si="391"/>
        <v>12</v>
      </c>
      <c r="T76" s="54">
        <f t="shared" si="391"/>
        <v>12</v>
      </c>
      <c r="U76" s="54">
        <f t="shared" si="391"/>
        <v>12</v>
      </c>
      <c r="V76" s="28"/>
      <c r="W76" s="54">
        <f t="shared" si="364"/>
        <v>48</v>
      </c>
      <c r="Y76" s="47">
        <f t="shared" ref="Y76:AJ76" si="392">0.9*E76</f>
        <v>3.6</v>
      </c>
      <c r="Z76" s="47">
        <f t="shared" si="392"/>
        <v>3.6</v>
      </c>
      <c r="AA76" s="47">
        <f t="shared" si="392"/>
        <v>3.6</v>
      </c>
      <c r="AB76" s="47">
        <f t="shared" si="392"/>
        <v>3.6</v>
      </c>
      <c r="AC76" s="47">
        <f t="shared" si="392"/>
        <v>3.6</v>
      </c>
      <c r="AD76" s="47">
        <f t="shared" si="392"/>
        <v>3.6</v>
      </c>
      <c r="AE76" s="47">
        <f t="shared" si="392"/>
        <v>3.6</v>
      </c>
      <c r="AF76" s="47">
        <f t="shared" si="392"/>
        <v>3.6</v>
      </c>
      <c r="AG76" s="47">
        <f t="shared" si="392"/>
        <v>3.6</v>
      </c>
      <c r="AH76" s="47">
        <f t="shared" si="392"/>
        <v>3.6</v>
      </c>
      <c r="AI76" s="47">
        <f t="shared" si="392"/>
        <v>3.6</v>
      </c>
      <c r="AJ76" s="47">
        <f t="shared" si="392"/>
        <v>3.6</v>
      </c>
      <c r="AK76" s="28"/>
      <c r="AL76" s="54">
        <f t="shared" ref="AL76:AO76" si="393">0.9*R76</f>
        <v>10.8</v>
      </c>
      <c r="AM76" s="54">
        <f t="shared" si="393"/>
        <v>10.8</v>
      </c>
      <c r="AN76" s="54">
        <f t="shared" si="393"/>
        <v>10.8</v>
      </c>
      <c r="AO76" s="54">
        <f t="shared" si="393"/>
        <v>10.8</v>
      </c>
      <c r="AP76" s="28"/>
      <c r="AQ76" s="54">
        <f t="shared" si="367"/>
        <v>43.2</v>
      </c>
      <c r="AS76" s="48">
        <f t="shared" ref="AS76:BD76" si="394">IFERROR((E76/Y76)-1,0)</f>
        <v>0.1111111111</v>
      </c>
      <c r="AT76" s="48">
        <f t="shared" si="394"/>
        <v>0.1111111111</v>
      </c>
      <c r="AU76" s="48">
        <f t="shared" si="394"/>
        <v>0.1111111111</v>
      </c>
      <c r="AV76" s="48">
        <f t="shared" si="394"/>
        <v>0.1111111111</v>
      </c>
      <c r="AW76" s="48">
        <f t="shared" si="394"/>
        <v>0.1111111111</v>
      </c>
      <c r="AX76" s="48">
        <f t="shared" si="394"/>
        <v>0.1111111111</v>
      </c>
      <c r="AY76" s="48">
        <f t="shared" si="394"/>
        <v>0.1111111111</v>
      </c>
      <c r="AZ76" s="48">
        <f t="shared" si="394"/>
        <v>0.1111111111</v>
      </c>
      <c r="BA76" s="48">
        <f t="shared" si="394"/>
        <v>0.1111111111</v>
      </c>
      <c r="BB76" s="48">
        <f t="shared" si="394"/>
        <v>0.1111111111</v>
      </c>
      <c r="BC76" s="48">
        <f t="shared" si="394"/>
        <v>0.1111111111</v>
      </c>
      <c r="BD76" s="48">
        <f t="shared" si="394"/>
        <v>0.1111111111</v>
      </c>
      <c r="BE76" s="30"/>
      <c r="BF76" s="55">
        <f t="shared" ref="BF76:BI76" si="395">IFERROR((R76/AL76)-1,0)</f>
        <v>0.1111111111</v>
      </c>
      <c r="BG76" s="55">
        <f t="shared" si="395"/>
        <v>0.1111111111</v>
      </c>
      <c r="BH76" s="55">
        <f t="shared" si="395"/>
        <v>0.1111111111</v>
      </c>
      <c r="BI76" s="55">
        <f t="shared" si="395"/>
        <v>0.1111111111</v>
      </c>
      <c r="BJ76" s="30"/>
      <c r="BK76" s="55">
        <f t="shared" si="370"/>
        <v>0.1111111111</v>
      </c>
      <c r="BM76" s="3" t="s">
        <v>11</v>
      </c>
    </row>
    <row r="77" hidden="1" outlineLevel="1">
      <c r="A77" s="49" t="s">
        <v>29</v>
      </c>
      <c r="B77" s="31"/>
      <c r="C77" s="31" t="s">
        <v>88</v>
      </c>
      <c r="D77" s="46"/>
      <c r="E77" s="47">
        <v>1.0</v>
      </c>
      <c r="F77" s="47">
        <v>1.0</v>
      </c>
      <c r="G77" s="47">
        <v>1.0</v>
      </c>
      <c r="H77" s="47">
        <v>1.0</v>
      </c>
      <c r="I77" s="47">
        <v>1.0</v>
      </c>
      <c r="J77" s="47">
        <v>1.0</v>
      </c>
      <c r="K77" s="47">
        <v>1.0</v>
      </c>
      <c r="L77" s="47">
        <v>1.0</v>
      </c>
      <c r="M77" s="47">
        <v>1.0</v>
      </c>
      <c r="N77" s="47">
        <v>1.0</v>
      </c>
      <c r="O77" s="47">
        <v>1.0</v>
      </c>
      <c r="P77" s="47">
        <v>1.0</v>
      </c>
      <c r="Q77" s="28"/>
      <c r="R77" s="54">
        <f t="shared" ref="R77:U77" si="396">SUMIFS($E77:$P77,$E$2:$P$2,R$3)</f>
        <v>3</v>
      </c>
      <c r="S77" s="54">
        <f t="shared" si="396"/>
        <v>3</v>
      </c>
      <c r="T77" s="54">
        <f t="shared" si="396"/>
        <v>3</v>
      </c>
      <c r="U77" s="54">
        <f t="shared" si="396"/>
        <v>3</v>
      </c>
      <c r="V77" s="28"/>
      <c r="W77" s="54">
        <f t="shared" si="364"/>
        <v>12</v>
      </c>
      <c r="Y77" s="47">
        <f t="shared" ref="Y77:AJ77" si="397">0.9*E77</f>
        <v>0.9</v>
      </c>
      <c r="Z77" s="47">
        <f t="shared" si="397"/>
        <v>0.9</v>
      </c>
      <c r="AA77" s="47">
        <f t="shared" si="397"/>
        <v>0.9</v>
      </c>
      <c r="AB77" s="47">
        <f t="shared" si="397"/>
        <v>0.9</v>
      </c>
      <c r="AC77" s="47">
        <f t="shared" si="397"/>
        <v>0.9</v>
      </c>
      <c r="AD77" s="47">
        <f t="shared" si="397"/>
        <v>0.9</v>
      </c>
      <c r="AE77" s="47">
        <f t="shared" si="397"/>
        <v>0.9</v>
      </c>
      <c r="AF77" s="47">
        <f t="shared" si="397"/>
        <v>0.9</v>
      </c>
      <c r="AG77" s="47">
        <f t="shared" si="397"/>
        <v>0.9</v>
      </c>
      <c r="AH77" s="47">
        <f t="shared" si="397"/>
        <v>0.9</v>
      </c>
      <c r="AI77" s="47">
        <f t="shared" si="397"/>
        <v>0.9</v>
      </c>
      <c r="AJ77" s="47">
        <f t="shared" si="397"/>
        <v>0.9</v>
      </c>
      <c r="AK77" s="28"/>
      <c r="AL77" s="54">
        <f t="shared" ref="AL77:AO77" si="398">0.9*R77</f>
        <v>2.7</v>
      </c>
      <c r="AM77" s="54">
        <f t="shared" si="398"/>
        <v>2.7</v>
      </c>
      <c r="AN77" s="54">
        <f t="shared" si="398"/>
        <v>2.7</v>
      </c>
      <c r="AO77" s="54">
        <f t="shared" si="398"/>
        <v>2.7</v>
      </c>
      <c r="AP77" s="28"/>
      <c r="AQ77" s="54">
        <f t="shared" si="367"/>
        <v>10.8</v>
      </c>
      <c r="AS77" s="48">
        <f t="shared" ref="AS77:BD77" si="399">IFERROR((E77/Y77)-1,0)</f>
        <v>0.1111111111</v>
      </c>
      <c r="AT77" s="48">
        <f t="shared" si="399"/>
        <v>0.1111111111</v>
      </c>
      <c r="AU77" s="48">
        <f t="shared" si="399"/>
        <v>0.1111111111</v>
      </c>
      <c r="AV77" s="48">
        <f t="shared" si="399"/>
        <v>0.1111111111</v>
      </c>
      <c r="AW77" s="48">
        <f t="shared" si="399"/>
        <v>0.1111111111</v>
      </c>
      <c r="AX77" s="48">
        <f t="shared" si="399"/>
        <v>0.1111111111</v>
      </c>
      <c r="AY77" s="48">
        <f t="shared" si="399"/>
        <v>0.1111111111</v>
      </c>
      <c r="AZ77" s="48">
        <f t="shared" si="399"/>
        <v>0.1111111111</v>
      </c>
      <c r="BA77" s="48">
        <f t="shared" si="399"/>
        <v>0.1111111111</v>
      </c>
      <c r="BB77" s="48">
        <f t="shared" si="399"/>
        <v>0.1111111111</v>
      </c>
      <c r="BC77" s="48">
        <f t="shared" si="399"/>
        <v>0.1111111111</v>
      </c>
      <c r="BD77" s="48">
        <f t="shared" si="399"/>
        <v>0.1111111111</v>
      </c>
      <c r="BE77" s="30"/>
      <c r="BF77" s="55">
        <f t="shared" ref="BF77:BI77" si="400">IFERROR((R77/AL77)-1,0)</f>
        <v>0.1111111111</v>
      </c>
      <c r="BG77" s="55">
        <f t="shared" si="400"/>
        <v>0.1111111111</v>
      </c>
      <c r="BH77" s="55">
        <f t="shared" si="400"/>
        <v>0.1111111111</v>
      </c>
      <c r="BI77" s="55">
        <f t="shared" si="400"/>
        <v>0.1111111111</v>
      </c>
      <c r="BJ77" s="30"/>
      <c r="BK77" s="55">
        <f t="shared" si="370"/>
        <v>0.1111111111</v>
      </c>
      <c r="BM77" s="3" t="s">
        <v>11</v>
      </c>
    </row>
    <row r="78" hidden="1" outlineLevel="1">
      <c r="A78" s="31"/>
      <c r="B78" s="31"/>
      <c r="C78" s="31" t="s">
        <v>89</v>
      </c>
      <c r="D78" s="39"/>
      <c r="E78" s="40">
        <f t="shared" ref="E78:P78" si="401">E70/E10</f>
        <v>0.03953488372</v>
      </c>
      <c r="F78" s="40">
        <f t="shared" si="401"/>
        <v>0.02635658915</v>
      </c>
      <c r="G78" s="40">
        <f t="shared" si="401"/>
        <v>0.03162790698</v>
      </c>
      <c r="H78" s="40">
        <f t="shared" si="401"/>
        <v>0.03594080338</v>
      </c>
      <c r="I78" s="40">
        <f t="shared" si="401"/>
        <v>0.02259136213</v>
      </c>
      <c r="J78" s="40">
        <f t="shared" si="401"/>
        <v>0.02635658915</v>
      </c>
      <c r="K78" s="40">
        <f t="shared" si="401"/>
        <v>0.03162790698</v>
      </c>
      <c r="L78" s="40">
        <f t="shared" si="401"/>
        <v>0.03594080338</v>
      </c>
      <c r="M78" s="40">
        <f t="shared" si="401"/>
        <v>0.03953488372</v>
      </c>
      <c r="N78" s="40">
        <f t="shared" si="401"/>
        <v>0.02635658915</v>
      </c>
      <c r="O78" s="40">
        <f t="shared" si="401"/>
        <v>0.01976744186</v>
      </c>
      <c r="P78" s="40">
        <f t="shared" si="401"/>
        <v>0.01581395349</v>
      </c>
      <c r="Q78" s="60"/>
      <c r="R78" s="40">
        <f t="shared" ref="R78:U78" si="402">R70/R10</f>
        <v>0.03162790698</v>
      </c>
      <c r="S78" s="40">
        <f t="shared" si="402"/>
        <v>0.02726543705</v>
      </c>
      <c r="T78" s="40">
        <f t="shared" si="402"/>
        <v>0.03540437348</v>
      </c>
      <c r="U78" s="40">
        <f t="shared" si="402"/>
        <v>0.01976744186</v>
      </c>
      <c r="V78" s="60"/>
      <c r="W78" s="40">
        <f>W70/W10</f>
        <v>0.02718731259</v>
      </c>
      <c r="X78" s="60"/>
      <c r="Y78" s="40">
        <f t="shared" ref="Y78:AJ78" si="403">Y70/Y10</f>
        <v>0.03953488372</v>
      </c>
      <c r="Z78" s="40">
        <f t="shared" si="403"/>
        <v>0.02635658915</v>
      </c>
      <c r="AA78" s="40">
        <f t="shared" si="403"/>
        <v>0.03162790698</v>
      </c>
      <c r="AB78" s="40">
        <f t="shared" si="403"/>
        <v>0.03594080338</v>
      </c>
      <c r="AC78" s="40">
        <f t="shared" si="403"/>
        <v>0.02259136213</v>
      </c>
      <c r="AD78" s="40">
        <f t="shared" si="403"/>
        <v>0.02635658915</v>
      </c>
      <c r="AE78" s="40">
        <f t="shared" si="403"/>
        <v>0.03162790698</v>
      </c>
      <c r="AF78" s="40">
        <f t="shared" si="403"/>
        <v>0.03594080338</v>
      </c>
      <c r="AG78" s="40">
        <f t="shared" si="403"/>
        <v>0.03953488372</v>
      </c>
      <c r="AH78" s="40">
        <f t="shared" si="403"/>
        <v>0.02635658915</v>
      </c>
      <c r="AI78" s="40">
        <f t="shared" si="403"/>
        <v>0.01976744186</v>
      </c>
      <c r="AJ78" s="40">
        <f t="shared" si="403"/>
        <v>0.01581395349</v>
      </c>
      <c r="AK78" s="60"/>
      <c r="AL78" s="40">
        <f t="shared" ref="AL78:AO78" si="404">AL70/AL10</f>
        <v>0.03162790698</v>
      </c>
      <c r="AM78" s="40">
        <f t="shared" si="404"/>
        <v>0.02726543705</v>
      </c>
      <c r="AN78" s="40">
        <f t="shared" si="404"/>
        <v>0.03540437348</v>
      </c>
      <c r="AO78" s="40">
        <f t="shared" si="404"/>
        <v>0.01976744186</v>
      </c>
      <c r="AP78" s="60"/>
      <c r="AQ78" s="40">
        <f>AQ70/AQ10</f>
        <v>0.02718731259</v>
      </c>
      <c r="AR78" s="60"/>
      <c r="AS78" s="40">
        <f t="shared" ref="AS78:BD78" si="405">IFERROR(E78-Y78,0)</f>
        <v>0</v>
      </c>
      <c r="AT78" s="40">
        <f t="shared" si="405"/>
        <v>0</v>
      </c>
      <c r="AU78" s="40">
        <f t="shared" si="405"/>
        <v>0</v>
      </c>
      <c r="AV78" s="40">
        <f t="shared" si="405"/>
        <v>0</v>
      </c>
      <c r="AW78" s="40">
        <f t="shared" si="405"/>
        <v>0</v>
      </c>
      <c r="AX78" s="40">
        <f t="shared" si="405"/>
        <v>0</v>
      </c>
      <c r="AY78" s="40">
        <f t="shared" si="405"/>
        <v>0</v>
      </c>
      <c r="AZ78" s="40">
        <f t="shared" si="405"/>
        <v>0</v>
      </c>
      <c r="BA78" s="40">
        <f t="shared" si="405"/>
        <v>0</v>
      </c>
      <c r="BB78" s="40">
        <f t="shared" si="405"/>
        <v>0</v>
      </c>
      <c r="BC78" s="40">
        <f t="shared" si="405"/>
        <v>0</v>
      </c>
      <c r="BD78" s="40">
        <f t="shared" si="405"/>
        <v>0</v>
      </c>
      <c r="BE78" s="61"/>
      <c r="BF78" s="40">
        <f t="shared" ref="BF78:BI78" si="406">IFERROR(R78-AL78,0)</f>
        <v>0</v>
      </c>
      <c r="BG78" s="40">
        <f t="shared" si="406"/>
        <v>0</v>
      </c>
      <c r="BH78" s="40">
        <f t="shared" si="406"/>
        <v>0</v>
      </c>
      <c r="BI78" s="40">
        <f t="shared" si="406"/>
        <v>0</v>
      </c>
      <c r="BJ78" s="61"/>
      <c r="BK78" s="40">
        <f>IFERROR(W78-AQ78,0)</f>
        <v>0</v>
      </c>
      <c r="BL78" s="60"/>
      <c r="BM78" s="3" t="s">
        <v>11</v>
      </c>
    </row>
    <row r="79" hidden="1" outlineLevel="1">
      <c r="D79" s="41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R79" s="5"/>
      <c r="S79" s="5"/>
      <c r="T79" s="5"/>
      <c r="U79" s="5"/>
      <c r="W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L79" s="5"/>
      <c r="AM79" s="5"/>
      <c r="AN79" s="5"/>
      <c r="AO79" s="5"/>
      <c r="AQ79" s="5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30"/>
      <c r="BF79" s="42"/>
      <c r="BG79" s="42"/>
      <c r="BH79" s="42"/>
      <c r="BI79" s="42"/>
      <c r="BJ79" s="30"/>
      <c r="BK79" s="42"/>
      <c r="BM79" s="3" t="s">
        <v>11</v>
      </c>
    </row>
    <row r="80">
      <c r="A80" s="19"/>
      <c r="B80" s="19"/>
      <c r="C80" s="19" t="s">
        <v>90</v>
      </c>
      <c r="D80" s="57"/>
      <c r="E80" s="67">
        <f t="shared" ref="E80:P80" si="407">E41+E50+E70</f>
        <v>130</v>
      </c>
      <c r="F80" s="67">
        <f t="shared" si="407"/>
        <v>130</v>
      </c>
      <c r="G80" s="67">
        <f t="shared" si="407"/>
        <v>130</v>
      </c>
      <c r="H80" s="67">
        <f t="shared" si="407"/>
        <v>130</v>
      </c>
      <c r="I80" s="67">
        <f t="shared" si="407"/>
        <v>130</v>
      </c>
      <c r="J80" s="67">
        <f t="shared" si="407"/>
        <v>130</v>
      </c>
      <c r="K80" s="67">
        <f t="shared" si="407"/>
        <v>130</v>
      </c>
      <c r="L80" s="67">
        <f t="shared" si="407"/>
        <v>130</v>
      </c>
      <c r="M80" s="67">
        <f t="shared" si="407"/>
        <v>130</v>
      </c>
      <c r="N80" s="67">
        <f t="shared" si="407"/>
        <v>130</v>
      </c>
      <c r="O80" s="67">
        <f t="shared" si="407"/>
        <v>130</v>
      </c>
      <c r="P80" s="67">
        <f t="shared" si="407"/>
        <v>130</v>
      </c>
      <c r="Q80" s="22"/>
      <c r="R80" s="67">
        <f t="shared" ref="R80:U80" si="408">SUMIFS($E80:$P80,$E$2:$P$2,R$3)</f>
        <v>390</v>
      </c>
      <c r="S80" s="67">
        <f t="shared" si="408"/>
        <v>390</v>
      </c>
      <c r="T80" s="67">
        <f t="shared" si="408"/>
        <v>390</v>
      </c>
      <c r="U80" s="67">
        <f t="shared" si="408"/>
        <v>390</v>
      </c>
      <c r="V80" s="22"/>
      <c r="W80" s="67">
        <f>sum(R80:U80)</f>
        <v>1560</v>
      </c>
      <c r="X80" s="9"/>
      <c r="Y80" s="67">
        <f t="shared" ref="Y80:AJ80" si="409">0.9*E80</f>
        <v>117</v>
      </c>
      <c r="Z80" s="67">
        <f t="shared" si="409"/>
        <v>117</v>
      </c>
      <c r="AA80" s="67">
        <f t="shared" si="409"/>
        <v>117</v>
      </c>
      <c r="AB80" s="67">
        <f t="shared" si="409"/>
        <v>117</v>
      </c>
      <c r="AC80" s="67">
        <f t="shared" si="409"/>
        <v>117</v>
      </c>
      <c r="AD80" s="67">
        <f t="shared" si="409"/>
        <v>117</v>
      </c>
      <c r="AE80" s="67">
        <f t="shared" si="409"/>
        <v>117</v>
      </c>
      <c r="AF80" s="67">
        <f t="shared" si="409"/>
        <v>117</v>
      </c>
      <c r="AG80" s="67">
        <f t="shared" si="409"/>
        <v>117</v>
      </c>
      <c r="AH80" s="67">
        <f t="shared" si="409"/>
        <v>117</v>
      </c>
      <c r="AI80" s="67">
        <f t="shared" si="409"/>
        <v>117</v>
      </c>
      <c r="AJ80" s="67">
        <f t="shared" si="409"/>
        <v>117</v>
      </c>
      <c r="AK80" s="22"/>
      <c r="AL80" s="67">
        <f t="shared" ref="AL80:AO80" si="410">0.9*R80</f>
        <v>351</v>
      </c>
      <c r="AM80" s="67">
        <f t="shared" si="410"/>
        <v>351</v>
      </c>
      <c r="AN80" s="67">
        <f t="shared" si="410"/>
        <v>351</v>
      </c>
      <c r="AO80" s="67">
        <f t="shared" si="410"/>
        <v>351</v>
      </c>
      <c r="AP80" s="22"/>
      <c r="AQ80" s="67">
        <f>0.9*W80</f>
        <v>1404</v>
      </c>
      <c r="AR80" s="9"/>
      <c r="AS80" s="68">
        <f t="shared" ref="AS80:BD80" si="411">IFERROR((E80/Y80)-1,0)</f>
        <v>0.1111111111</v>
      </c>
      <c r="AT80" s="68">
        <f t="shared" si="411"/>
        <v>0.1111111111</v>
      </c>
      <c r="AU80" s="68">
        <f t="shared" si="411"/>
        <v>0.1111111111</v>
      </c>
      <c r="AV80" s="68">
        <f t="shared" si="411"/>
        <v>0.1111111111</v>
      </c>
      <c r="AW80" s="68">
        <f t="shared" si="411"/>
        <v>0.1111111111</v>
      </c>
      <c r="AX80" s="68">
        <f t="shared" si="411"/>
        <v>0.1111111111</v>
      </c>
      <c r="AY80" s="68">
        <f t="shared" si="411"/>
        <v>0.1111111111</v>
      </c>
      <c r="AZ80" s="68">
        <f t="shared" si="411"/>
        <v>0.1111111111</v>
      </c>
      <c r="BA80" s="68">
        <f t="shared" si="411"/>
        <v>0.1111111111</v>
      </c>
      <c r="BB80" s="68">
        <f t="shared" si="411"/>
        <v>0.1111111111</v>
      </c>
      <c r="BC80" s="68">
        <f t="shared" si="411"/>
        <v>0.1111111111</v>
      </c>
      <c r="BD80" s="68">
        <f t="shared" si="411"/>
        <v>0.1111111111</v>
      </c>
      <c r="BE80" s="24"/>
      <c r="BF80" s="68">
        <f t="shared" ref="BF80:BI80" si="412">IFERROR((R80/AL80)-1,0)</f>
        <v>0.1111111111</v>
      </c>
      <c r="BG80" s="68">
        <f t="shared" si="412"/>
        <v>0.1111111111</v>
      </c>
      <c r="BH80" s="68">
        <f t="shared" si="412"/>
        <v>0.1111111111</v>
      </c>
      <c r="BI80" s="68">
        <f t="shared" si="412"/>
        <v>0.1111111111</v>
      </c>
      <c r="BJ80" s="24"/>
      <c r="BK80" s="68">
        <f>IFERROR((W80/AQ80)-1,0)</f>
        <v>0.1111111111</v>
      </c>
      <c r="BL80" s="9"/>
      <c r="BM80" s="3" t="s">
        <v>11</v>
      </c>
    </row>
    <row r="81">
      <c r="A81" s="31"/>
      <c r="B81" s="31"/>
      <c r="C81" s="31" t="s">
        <v>91</v>
      </c>
      <c r="D81" s="39"/>
      <c r="E81" s="40">
        <f t="shared" ref="E81:P81" si="413">E80/E10</f>
        <v>0.3023255814</v>
      </c>
      <c r="F81" s="40">
        <f t="shared" si="413"/>
        <v>0.2015503876</v>
      </c>
      <c r="G81" s="40">
        <f t="shared" si="413"/>
        <v>0.2418604651</v>
      </c>
      <c r="H81" s="40">
        <f t="shared" si="413"/>
        <v>0.2748414376</v>
      </c>
      <c r="I81" s="40">
        <f t="shared" si="413"/>
        <v>0.1727574751</v>
      </c>
      <c r="J81" s="40">
        <f t="shared" si="413"/>
        <v>0.2015503876</v>
      </c>
      <c r="K81" s="40">
        <f t="shared" si="413"/>
        <v>0.2418604651</v>
      </c>
      <c r="L81" s="40">
        <f t="shared" si="413"/>
        <v>0.2748414376</v>
      </c>
      <c r="M81" s="40">
        <f t="shared" si="413"/>
        <v>0.3023255814</v>
      </c>
      <c r="N81" s="40">
        <f t="shared" si="413"/>
        <v>0.2015503876</v>
      </c>
      <c r="O81" s="40">
        <f t="shared" si="413"/>
        <v>0.1511627907</v>
      </c>
      <c r="P81" s="40">
        <f t="shared" si="413"/>
        <v>0.1209302326</v>
      </c>
      <c r="Q81" s="60"/>
      <c r="R81" s="40">
        <f t="shared" ref="R81:U81" si="414">R80/R10</f>
        <v>0.2418604651</v>
      </c>
      <c r="S81" s="40">
        <f t="shared" si="414"/>
        <v>0.208500401</v>
      </c>
      <c r="T81" s="40">
        <f t="shared" si="414"/>
        <v>0.2707393266</v>
      </c>
      <c r="U81" s="40">
        <f t="shared" si="414"/>
        <v>0.1511627907</v>
      </c>
      <c r="V81" s="60"/>
      <c r="W81" s="40">
        <f>W80/W10</f>
        <v>0.2079029786</v>
      </c>
      <c r="X81" s="60"/>
      <c r="Y81" s="40">
        <f t="shared" ref="Y81:AJ81" si="415">Y80/Y10</f>
        <v>0.3023255814</v>
      </c>
      <c r="Z81" s="40">
        <f t="shared" si="415"/>
        <v>0.2015503876</v>
      </c>
      <c r="AA81" s="40">
        <f t="shared" si="415"/>
        <v>0.2418604651</v>
      </c>
      <c r="AB81" s="40">
        <f t="shared" si="415"/>
        <v>0.2748414376</v>
      </c>
      <c r="AC81" s="40">
        <f t="shared" si="415"/>
        <v>0.1727574751</v>
      </c>
      <c r="AD81" s="40">
        <f t="shared" si="415"/>
        <v>0.2015503876</v>
      </c>
      <c r="AE81" s="40">
        <f t="shared" si="415"/>
        <v>0.2418604651</v>
      </c>
      <c r="AF81" s="40">
        <f t="shared" si="415"/>
        <v>0.2748414376</v>
      </c>
      <c r="AG81" s="40">
        <f t="shared" si="415"/>
        <v>0.3023255814</v>
      </c>
      <c r="AH81" s="40">
        <f t="shared" si="415"/>
        <v>0.2015503876</v>
      </c>
      <c r="AI81" s="40">
        <f t="shared" si="415"/>
        <v>0.1511627907</v>
      </c>
      <c r="AJ81" s="40">
        <f t="shared" si="415"/>
        <v>0.1209302326</v>
      </c>
      <c r="AK81" s="60"/>
      <c r="AL81" s="40">
        <f t="shared" ref="AL81:AO81" si="416">AL80/AL10</f>
        <v>0.2418604651</v>
      </c>
      <c r="AM81" s="40">
        <f t="shared" si="416"/>
        <v>0.208500401</v>
      </c>
      <c r="AN81" s="40">
        <f t="shared" si="416"/>
        <v>0.2707393266</v>
      </c>
      <c r="AO81" s="40">
        <f t="shared" si="416"/>
        <v>0.1511627907</v>
      </c>
      <c r="AP81" s="60"/>
      <c r="AQ81" s="40">
        <f>AQ80/AQ10</f>
        <v>0.2079029786</v>
      </c>
      <c r="AR81" s="60"/>
      <c r="AS81" s="40">
        <f t="shared" ref="AS81:BD81" si="417">IFERROR(E81-Y81,0)</f>
        <v>0</v>
      </c>
      <c r="AT81" s="40">
        <f t="shared" si="417"/>
        <v>0</v>
      </c>
      <c r="AU81" s="40">
        <f t="shared" si="417"/>
        <v>0</v>
      </c>
      <c r="AV81" s="40">
        <f t="shared" si="417"/>
        <v>0</v>
      </c>
      <c r="AW81" s="40">
        <f t="shared" si="417"/>
        <v>0</v>
      </c>
      <c r="AX81" s="40">
        <f t="shared" si="417"/>
        <v>0</v>
      </c>
      <c r="AY81" s="40">
        <f t="shared" si="417"/>
        <v>0</v>
      </c>
      <c r="AZ81" s="40">
        <f t="shared" si="417"/>
        <v>0</v>
      </c>
      <c r="BA81" s="40">
        <f t="shared" si="417"/>
        <v>0</v>
      </c>
      <c r="BB81" s="40">
        <f t="shared" si="417"/>
        <v>0</v>
      </c>
      <c r="BC81" s="40">
        <f t="shared" si="417"/>
        <v>0</v>
      </c>
      <c r="BD81" s="40">
        <f t="shared" si="417"/>
        <v>0</v>
      </c>
      <c r="BE81" s="61"/>
      <c r="BF81" s="40">
        <f t="shared" ref="BF81:BI81" si="418">IFERROR(R81-AL81,0)</f>
        <v>0</v>
      </c>
      <c r="BG81" s="40">
        <f t="shared" si="418"/>
        <v>0</v>
      </c>
      <c r="BH81" s="40">
        <f t="shared" si="418"/>
        <v>0</v>
      </c>
      <c r="BI81" s="40">
        <f t="shared" si="418"/>
        <v>0</v>
      </c>
      <c r="BJ81" s="61"/>
      <c r="BK81" s="40">
        <f>IFERROR(W81-AQ81,0)</f>
        <v>0</v>
      </c>
      <c r="BL81" s="60"/>
      <c r="BM81" s="3" t="s">
        <v>11</v>
      </c>
    </row>
    <row r="82">
      <c r="D82" s="41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R82" s="5"/>
      <c r="S82" s="5"/>
      <c r="T82" s="5"/>
      <c r="U82" s="5"/>
      <c r="W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L82" s="5"/>
      <c r="AM82" s="5"/>
      <c r="AN82" s="5"/>
      <c r="AO82" s="5"/>
      <c r="AQ82" s="5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30"/>
      <c r="BF82" s="42"/>
      <c r="BG82" s="42"/>
      <c r="BH82" s="42"/>
      <c r="BI82" s="42"/>
      <c r="BJ82" s="30"/>
      <c r="BK82" s="42"/>
      <c r="BM82" s="3" t="s">
        <v>11</v>
      </c>
    </row>
    <row r="83">
      <c r="A83" s="19"/>
      <c r="B83" s="19"/>
      <c r="C83" s="19" t="s">
        <v>92</v>
      </c>
      <c r="D83" s="57"/>
      <c r="E83" s="69">
        <f t="shared" ref="E83:P83" si="419">E38-E80</f>
        <v>27.35</v>
      </c>
      <c r="F83" s="69">
        <f t="shared" si="419"/>
        <v>106.025</v>
      </c>
      <c r="G83" s="69">
        <f t="shared" si="419"/>
        <v>66.6875</v>
      </c>
      <c r="H83" s="69">
        <f t="shared" si="419"/>
        <v>43.085</v>
      </c>
      <c r="I83" s="69">
        <f t="shared" si="419"/>
        <v>145.3625</v>
      </c>
      <c r="J83" s="69">
        <f t="shared" si="419"/>
        <v>106.025</v>
      </c>
      <c r="K83" s="69">
        <f t="shared" si="419"/>
        <v>66.6875</v>
      </c>
      <c r="L83" s="69">
        <f t="shared" si="419"/>
        <v>43.085</v>
      </c>
      <c r="M83" s="69">
        <f t="shared" si="419"/>
        <v>27.35</v>
      </c>
      <c r="N83" s="69">
        <f t="shared" si="419"/>
        <v>106.025</v>
      </c>
      <c r="O83" s="69">
        <f t="shared" si="419"/>
        <v>184.7</v>
      </c>
      <c r="P83" s="69">
        <f t="shared" si="419"/>
        <v>263.375</v>
      </c>
      <c r="Q83" s="22"/>
      <c r="R83" s="69">
        <f t="shared" ref="R83:U83" si="420">SUMIFS($E83:$P83,$E$2:$P$2,R$3)</f>
        <v>200.0625</v>
      </c>
      <c r="S83" s="69">
        <f t="shared" si="420"/>
        <v>294.4725</v>
      </c>
      <c r="T83" s="69">
        <f t="shared" si="420"/>
        <v>137.1225</v>
      </c>
      <c r="U83" s="69">
        <f t="shared" si="420"/>
        <v>554.1</v>
      </c>
      <c r="V83" s="22"/>
      <c r="W83" s="69">
        <f>sum(R83:U83)</f>
        <v>1185.7575</v>
      </c>
      <c r="X83" s="9"/>
      <c r="Y83" s="69">
        <f t="shared" ref="Y83:AJ83" si="421">0.9*E83</f>
        <v>24.615</v>
      </c>
      <c r="Z83" s="69">
        <f t="shared" si="421"/>
        <v>95.4225</v>
      </c>
      <c r="AA83" s="69">
        <f t="shared" si="421"/>
        <v>60.01875</v>
      </c>
      <c r="AB83" s="69">
        <f t="shared" si="421"/>
        <v>38.7765</v>
      </c>
      <c r="AC83" s="69">
        <f t="shared" si="421"/>
        <v>130.82625</v>
      </c>
      <c r="AD83" s="69">
        <f t="shared" si="421"/>
        <v>95.4225</v>
      </c>
      <c r="AE83" s="69">
        <f t="shared" si="421"/>
        <v>60.01875</v>
      </c>
      <c r="AF83" s="69">
        <f t="shared" si="421"/>
        <v>38.7765</v>
      </c>
      <c r="AG83" s="69">
        <f t="shared" si="421"/>
        <v>24.615</v>
      </c>
      <c r="AH83" s="69">
        <f t="shared" si="421"/>
        <v>95.4225</v>
      </c>
      <c r="AI83" s="69">
        <f t="shared" si="421"/>
        <v>166.23</v>
      </c>
      <c r="AJ83" s="69">
        <f t="shared" si="421"/>
        <v>237.0375</v>
      </c>
      <c r="AK83" s="22"/>
      <c r="AL83" s="69">
        <f t="shared" ref="AL83:AO83" si="422">0.9*R83</f>
        <v>180.05625</v>
      </c>
      <c r="AM83" s="69">
        <f t="shared" si="422"/>
        <v>265.02525</v>
      </c>
      <c r="AN83" s="69">
        <f t="shared" si="422"/>
        <v>123.41025</v>
      </c>
      <c r="AO83" s="69">
        <f t="shared" si="422"/>
        <v>498.69</v>
      </c>
      <c r="AP83" s="22"/>
      <c r="AQ83" s="69">
        <f>0.9*W83</f>
        <v>1067.18175</v>
      </c>
      <c r="AR83" s="9"/>
      <c r="AS83" s="70">
        <f t="shared" ref="AS83:BD83" si="423">IFERROR((E83/Y83)-1,0)</f>
        <v>0.1111111111</v>
      </c>
      <c r="AT83" s="70">
        <f t="shared" si="423"/>
        <v>0.1111111111</v>
      </c>
      <c r="AU83" s="70">
        <f t="shared" si="423"/>
        <v>0.1111111111</v>
      </c>
      <c r="AV83" s="70">
        <f t="shared" si="423"/>
        <v>0.1111111111</v>
      </c>
      <c r="AW83" s="70">
        <f t="shared" si="423"/>
        <v>0.1111111111</v>
      </c>
      <c r="AX83" s="70">
        <f t="shared" si="423"/>
        <v>0.1111111111</v>
      </c>
      <c r="AY83" s="70">
        <f t="shared" si="423"/>
        <v>0.1111111111</v>
      </c>
      <c r="AZ83" s="70">
        <f t="shared" si="423"/>
        <v>0.1111111111</v>
      </c>
      <c r="BA83" s="70">
        <f t="shared" si="423"/>
        <v>0.1111111111</v>
      </c>
      <c r="BB83" s="70">
        <f t="shared" si="423"/>
        <v>0.1111111111</v>
      </c>
      <c r="BC83" s="70">
        <f t="shared" si="423"/>
        <v>0.1111111111</v>
      </c>
      <c r="BD83" s="70">
        <f t="shared" si="423"/>
        <v>0.1111111111</v>
      </c>
      <c r="BE83" s="24"/>
      <c r="BF83" s="70">
        <f t="shared" ref="BF83:BI83" si="424">IFERROR((R83/AL83)-1,0)</f>
        <v>0.1111111111</v>
      </c>
      <c r="BG83" s="70">
        <f t="shared" si="424"/>
        <v>0.1111111111</v>
      </c>
      <c r="BH83" s="70">
        <f t="shared" si="424"/>
        <v>0.1111111111</v>
      </c>
      <c r="BI83" s="70">
        <f t="shared" si="424"/>
        <v>0.1111111111</v>
      </c>
      <c r="BJ83" s="24"/>
      <c r="BK83" s="70">
        <f>IFERROR((W83/AQ83)-1,0)</f>
        <v>0.1111111111</v>
      </c>
      <c r="BL83" s="9"/>
      <c r="BM83" s="3" t="s">
        <v>11</v>
      </c>
    </row>
    <row r="84">
      <c r="A84" s="31"/>
      <c r="B84" s="31"/>
      <c r="C84" s="31" t="s">
        <v>93</v>
      </c>
      <c r="D84" s="39"/>
      <c r="E84" s="40">
        <f t="shared" ref="E84:P84" si="425">E83/E10</f>
        <v>0.06360465116</v>
      </c>
      <c r="F84" s="40">
        <f t="shared" si="425"/>
        <v>0.164379845</v>
      </c>
      <c r="G84" s="40">
        <f t="shared" si="425"/>
        <v>0.1240697674</v>
      </c>
      <c r="H84" s="40">
        <f t="shared" si="425"/>
        <v>0.09108879493</v>
      </c>
      <c r="I84" s="40">
        <f t="shared" si="425"/>
        <v>0.1931727575</v>
      </c>
      <c r="J84" s="40">
        <f t="shared" si="425"/>
        <v>0.164379845</v>
      </c>
      <c r="K84" s="40">
        <f t="shared" si="425"/>
        <v>0.1240697674</v>
      </c>
      <c r="L84" s="40">
        <f t="shared" si="425"/>
        <v>0.09108879493</v>
      </c>
      <c r="M84" s="40">
        <f t="shared" si="425"/>
        <v>0.06360465116</v>
      </c>
      <c r="N84" s="40">
        <f t="shared" si="425"/>
        <v>0.164379845</v>
      </c>
      <c r="O84" s="40">
        <f t="shared" si="425"/>
        <v>0.2147674419</v>
      </c>
      <c r="P84" s="40">
        <f t="shared" si="425"/>
        <v>0.245</v>
      </c>
      <c r="R84" s="40">
        <f t="shared" ref="R84:U84" si="426">R83/R10</f>
        <v>0.1240697674</v>
      </c>
      <c r="S84" s="40">
        <f t="shared" si="426"/>
        <v>0.1574298316</v>
      </c>
      <c r="T84" s="40">
        <f t="shared" si="426"/>
        <v>0.09519090594</v>
      </c>
      <c r="U84" s="40">
        <f t="shared" si="426"/>
        <v>0.2147674419</v>
      </c>
      <c r="W84" s="40">
        <f>W83/W10</f>
        <v>0.1580272539</v>
      </c>
      <c r="Y84" s="40">
        <f t="shared" ref="Y84:AJ84" si="427">Y83/Y10</f>
        <v>0.06360465116</v>
      </c>
      <c r="Z84" s="40">
        <f t="shared" si="427"/>
        <v>0.164379845</v>
      </c>
      <c r="AA84" s="40">
        <f t="shared" si="427"/>
        <v>0.1240697674</v>
      </c>
      <c r="AB84" s="40">
        <f t="shared" si="427"/>
        <v>0.09108879493</v>
      </c>
      <c r="AC84" s="40">
        <f t="shared" si="427"/>
        <v>0.1931727575</v>
      </c>
      <c r="AD84" s="40">
        <f t="shared" si="427"/>
        <v>0.164379845</v>
      </c>
      <c r="AE84" s="40">
        <f t="shared" si="427"/>
        <v>0.1240697674</v>
      </c>
      <c r="AF84" s="40">
        <f t="shared" si="427"/>
        <v>0.09108879493</v>
      </c>
      <c r="AG84" s="40">
        <f t="shared" si="427"/>
        <v>0.06360465116</v>
      </c>
      <c r="AH84" s="40">
        <f t="shared" si="427"/>
        <v>0.164379845</v>
      </c>
      <c r="AI84" s="40">
        <f t="shared" si="427"/>
        <v>0.2147674419</v>
      </c>
      <c r="AJ84" s="40">
        <f t="shared" si="427"/>
        <v>0.245</v>
      </c>
      <c r="AL84" s="40">
        <f t="shared" ref="AL84:AO84" si="428">AL83/AL10</f>
        <v>0.1240697674</v>
      </c>
      <c r="AM84" s="40">
        <f t="shared" si="428"/>
        <v>0.1574298316</v>
      </c>
      <c r="AN84" s="40">
        <f t="shared" si="428"/>
        <v>0.09519090594</v>
      </c>
      <c r="AO84" s="40">
        <f t="shared" si="428"/>
        <v>0.2147674419</v>
      </c>
      <c r="AQ84" s="40">
        <f>AQ83/AQ10</f>
        <v>0.1580272539</v>
      </c>
      <c r="AS84" s="40">
        <f t="shared" ref="AS84:BD84" si="429">IFERROR(E84-Y84,0)</f>
        <v>0</v>
      </c>
      <c r="AT84" s="40">
        <f t="shared" si="429"/>
        <v>0</v>
      </c>
      <c r="AU84" s="40">
        <f t="shared" si="429"/>
        <v>0</v>
      </c>
      <c r="AV84" s="40">
        <f t="shared" si="429"/>
        <v>0</v>
      </c>
      <c r="AW84" s="40">
        <f t="shared" si="429"/>
        <v>0</v>
      </c>
      <c r="AX84" s="40">
        <f t="shared" si="429"/>
        <v>0</v>
      </c>
      <c r="AY84" s="40">
        <f t="shared" si="429"/>
        <v>0</v>
      </c>
      <c r="AZ84" s="40">
        <f t="shared" si="429"/>
        <v>0</v>
      </c>
      <c r="BA84" s="40">
        <f t="shared" si="429"/>
        <v>0</v>
      </c>
      <c r="BB84" s="40">
        <f t="shared" si="429"/>
        <v>0</v>
      </c>
      <c r="BC84" s="40">
        <f t="shared" si="429"/>
        <v>0</v>
      </c>
      <c r="BD84" s="40">
        <f t="shared" si="429"/>
        <v>0</v>
      </c>
      <c r="BE84" s="30"/>
      <c r="BF84" s="40">
        <f t="shared" ref="BF84:BI84" si="430">IFERROR(R84-AL84,0)</f>
        <v>0</v>
      </c>
      <c r="BG84" s="40">
        <f t="shared" si="430"/>
        <v>0</v>
      </c>
      <c r="BH84" s="40">
        <f t="shared" si="430"/>
        <v>0</v>
      </c>
      <c r="BI84" s="40">
        <f t="shared" si="430"/>
        <v>0</v>
      </c>
      <c r="BJ84" s="30"/>
      <c r="BK84" s="40">
        <f>IFERROR(W84-AQ84,0)</f>
        <v>0</v>
      </c>
      <c r="BM84" s="3" t="s">
        <v>11</v>
      </c>
    </row>
    <row r="85">
      <c r="D85" s="41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BM85" s="3" t="s">
        <v>11</v>
      </c>
    </row>
    <row r="86">
      <c r="A86" s="71"/>
      <c r="B86" s="71"/>
      <c r="C86" s="71" t="s">
        <v>94</v>
      </c>
      <c r="D86" s="72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5"/>
    </row>
    <row r="87">
      <c r="D87" s="41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BM87" s="3"/>
    </row>
    <row r="88">
      <c r="A88" s="19"/>
      <c r="B88" s="19"/>
      <c r="C88" s="19" t="str">
        <f t="shared" ref="C88:C120" si="435">C4</f>
        <v>Gross Revenue</v>
      </c>
      <c r="D88" s="76"/>
      <c r="E88" s="23">
        <f t="shared" ref="E88:P88" si="431">E4/E$4</f>
        <v>1</v>
      </c>
      <c r="F88" s="23">
        <f t="shared" si="431"/>
        <v>1</v>
      </c>
      <c r="G88" s="23">
        <f t="shared" si="431"/>
        <v>1</v>
      </c>
      <c r="H88" s="23">
        <f t="shared" si="431"/>
        <v>1</v>
      </c>
      <c r="I88" s="23">
        <f t="shared" si="431"/>
        <v>1</v>
      </c>
      <c r="J88" s="23">
        <f t="shared" si="431"/>
        <v>1</v>
      </c>
      <c r="K88" s="23">
        <f t="shared" si="431"/>
        <v>1</v>
      </c>
      <c r="L88" s="23">
        <f t="shared" si="431"/>
        <v>1</v>
      </c>
      <c r="M88" s="23">
        <f t="shared" si="431"/>
        <v>1</v>
      </c>
      <c r="N88" s="23">
        <f t="shared" si="431"/>
        <v>1</v>
      </c>
      <c r="O88" s="23">
        <f t="shared" si="431"/>
        <v>1</v>
      </c>
      <c r="P88" s="23">
        <f t="shared" si="431"/>
        <v>1</v>
      </c>
      <c r="Q88" s="24"/>
      <c r="R88" s="23">
        <f t="shared" ref="R88:U88" si="432">R4/R$4</f>
        <v>1</v>
      </c>
      <c r="S88" s="23">
        <f t="shared" si="432"/>
        <v>1</v>
      </c>
      <c r="T88" s="23">
        <f t="shared" si="432"/>
        <v>1</v>
      </c>
      <c r="U88" s="23">
        <f t="shared" si="432"/>
        <v>1</v>
      </c>
      <c r="V88" s="24"/>
      <c r="W88" s="23">
        <f t="shared" ref="W88:W94" si="438">W4/W$4</f>
        <v>1</v>
      </c>
      <c r="X88" s="9"/>
      <c r="Y88" s="23">
        <f t="shared" ref="Y88:AJ88" si="433">Y4/Y$4</f>
        <v>1</v>
      </c>
      <c r="Z88" s="23">
        <f t="shared" si="433"/>
        <v>1</v>
      </c>
      <c r="AA88" s="23">
        <f t="shared" si="433"/>
        <v>1</v>
      </c>
      <c r="AB88" s="23">
        <f t="shared" si="433"/>
        <v>1</v>
      </c>
      <c r="AC88" s="23">
        <f t="shared" si="433"/>
        <v>1</v>
      </c>
      <c r="AD88" s="23">
        <f t="shared" si="433"/>
        <v>1</v>
      </c>
      <c r="AE88" s="23">
        <f t="shared" si="433"/>
        <v>1</v>
      </c>
      <c r="AF88" s="23">
        <f t="shared" si="433"/>
        <v>1</v>
      </c>
      <c r="AG88" s="23">
        <f t="shared" si="433"/>
        <v>1</v>
      </c>
      <c r="AH88" s="23">
        <f t="shared" si="433"/>
        <v>1</v>
      </c>
      <c r="AI88" s="23">
        <f t="shared" si="433"/>
        <v>1</v>
      </c>
      <c r="AJ88" s="23">
        <f t="shared" si="433"/>
        <v>1</v>
      </c>
      <c r="AK88" s="24"/>
      <c r="AL88" s="23">
        <f t="shared" ref="AL88:AO88" si="434">AL4/AL$4</f>
        <v>1</v>
      </c>
      <c r="AM88" s="23">
        <f t="shared" si="434"/>
        <v>1</v>
      </c>
      <c r="AN88" s="23">
        <f t="shared" si="434"/>
        <v>1</v>
      </c>
      <c r="AO88" s="23">
        <f t="shared" si="434"/>
        <v>1</v>
      </c>
      <c r="AP88" s="24"/>
      <c r="AQ88" s="23">
        <f t="shared" ref="AQ88:AQ94" si="441">AQ4/AQ$4</f>
        <v>1</v>
      </c>
      <c r="AR88" s="9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4"/>
      <c r="BF88" s="23"/>
      <c r="BG88" s="23"/>
      <c r="BH88" s="23"/>
      <c r="BI88" s="23"/>
      <c r="BJ88" s="24"/>
      <c r="BK88" s="23"/>
      <c r="BL88" s="9"/>
      <c r="BM88" s="3"/>
    </row>
    <row r="89">
      <c r="A89" s="25"/>
      <c r="B89" s="25"/>
      <c r="C89" s="25" t="str">
        <f t="shared" si="435"/>
        <v>Shipping Revenue</v>
      </c>
      <c r="D89" s="77"/>
      <c r="E89" s="29">
        <f t="shared" ref="E89:P89" si="436">E5/E$4</f>
        <v>0.1</v>
      </c>
      <c r="F89" s="29">
        <f t="shared" si="436"/>
        <v>0.1</v>
      </c>
      <c r="G89" s="29">
        <f t="shared" si="436"/>
        <v>0.1</v>
      </c>
      <c r="H89" s="29">
        <f t="shared" si="436"/>
        <v>0.1</v>
      </c>
      <c r="I89" s="29">
        <f t="shared" si="436"/>
        <v>0.1</v>
      </c>
      <c r="J89" s="29">
        <f t="shared" si="436"/>
        <v>0.1</v>
      </c>
      <c r="K89" s="29">
        <f t="shared" si="436"/>
        <v>0.1</v>
      </c>
      <c r="L89" s="29">
        <f t="shared" si="436"/>
        <v>0.1</v>
      </c>
      <c r="M89" s="29">
        <f t="shared" si="436"/>
        <v>0.1</v>
      </c>
      <c r="N89" s="29">
        <f t="shared" si="436"/>
        <v>0.1</v>
      </c>
      <c r="O89" s="29">
        <f t="shared" si="436"/>
        <v>0.1</v>
      </c>
      <c r="P89" s="29">
        <f t="shared" si="436"/>
        <v>0.1</v>
      </c>
      <c r="Q89" s="30"/>
      <c r="R89" s="29">
        <f t="shared" ref="R89:U89" si="437">R5/R$4</f>
        <v>0.1</v>
      </c>
      <c r="S89" s="29">
        <f t="shared" si="437"/>
        <v>0.1</v>
      </c>
      <c r="T89" s="29">
        <f t="shared" si="437"/>
        <v>0.1</v>
      </c>
      <c r="U89" s="29">
        <f t="shared" si="437"/>
        <v>0.1</v>
      </c>
      <c r="V89" s="30"/>
      <c r="W89" s="29">
        <f t="shared" si="438"/>
        <v>0.1</v>
      </c>
      <c r="Y89" s="29">
        <f t="shared" ref="Y89:AJ89" si="439">Y5/Y$4</f>
        <v>0.1</v>
      </c>
      <c r="Z89" s="29">
        <f t="shared" si="439"/>
        <v>0.1</v>
      </c>
      <c r="AA89" s="29">
        <f t="shared" si="439"/>
        <v>0.1</v>
      </c>
      <c r="AB89" s="29">
        <f t="shared" si="439"/>
        <v>0.1</v>
      </c>
      <c r="AC89" s="29">
        <f t="shared" si="439"/>
        <v>0.1</v>
      </c>
      <c r="AD89" s="29">
        <f t="shared" si="439"/>
        <v>0.1</v>
      </c>
      <c r="AE89" s="29">
        <f t="shared" si="439"/>
        <v>0.1</v>
      </c>
      <c r="AF89" s="29">
        <f t="shared" si="439"/>
        <v>0.1</v>
      </c>
      <c r="AG89" s="29">
        <f t="shared" si="439"/>
        <v>0.1</v>
      </c>
      <c r="AH89" s="29">
        <f t="shared" si="439"/>
        <v>0.1</v>
      </c>
      <c r="AI89" s="29">
        <f t="shared" si="439"/>
        <v>0.1</v>
      </c>
      <c r="AJ89" s="29">
        <f t="shared" si="439"/>
        <v>0.1</v>
      </c>
      <c r="AK89" s="30"/>
      <c r="AL89" s="29">
        <f t="shared" ref="AL89:AO89" si="440">AL5/AL$4</f>
        <v>0.1</v>
      </c>
      <c r="AM89" s="29">
        <f t="shared" si="440"/>
        <v>0.1</v>
      </c>
      <c r="AN89" s="29">
        <f t="shared" si="440"/>
        <v>0.1</v>
      </c>
      <c r="AO89" s="29">
        <f t="shared" si="440"/>
        <v>0.1</v>
      </c>
      <c r="AP89" s="30"/>
      <c r="AQ89" s="29">
        <f t="shared" si="441"/>
        <v>0.1</v>
      </c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30"/>
      <c r="BF89" s="29"/>
      <c r="BG89" s="29"/>
      <c r="BH89" s="29"/>
      <c r="BI89" s="29"/>
      <c r="BJ89" s="30"/>
      <c r="BK89" s="29"/>
      <c r="BM89" s="3"/>
    </row>
    <row r="90">
      <c r="A90" s="25"/>
      <c r="B90" s="25"/>
      <c r="C90" s="25" t="str">
        <f t="shared" si="435"/>
        <v>Discounts</v>
      </c>
      <c r="D90" s="77"/>
      <c r="E90" s="29">
        <f t="shared" ref="E90:P90" si="442">E6/E$4</f>
        <v>-0.15</v>
      </c>
      <c r="F90" s="29">
        <f t="shared" si="442"/>
        <v>-0.15</v>
      </c>
      <c r="G90" s="29">
        <f t="shared" si="442"/>
        <v>-0.15</v>
      </c>
      <c r="H90" s="29">
        <f t="shared" si="442"/>
        <v>-0.15</v>
      </c>
      <c r="I90" s="29">
        <f t="shared" si="442"/>
        <v>-0.15</v>
      </c>
      <c r="J90" s="29">
        <f t="shared" si="442"/>
        <v>-0.15</v>
      </c>
      <c r="K90" s="29">
        <f t="shared" si="442"/>
        <v>-0.15</v>
      </c>
      <c r="L90" s="29">
        <f t="shared" si="442"/>
        <v>-0.15</v>
      </c>
      <c r="M90" s="29">
        <f t="shared" si="442"/>
        <v>-0.15</v>
      </c>
      <c r="N90" s="29">
        <f t="shared" si="442"/>
        <v>-0.15</v>
      </c>
      <c r="O90" s="29">
        <f t="shared" si="442"/>
        <v>-0.15</v>
      </c>
      <c r="P90" s="29">
        <f t="shared" si="442"/>
        <v>-0.15</v>
      </c>
      <c r="Q90" s="30"/>
      <c r="R90" s="29">
        <f t="shared" ref="R90:U90" si="443">R6/R$4</f>
        <v>-0.15</v>
      </c>
      <c r="S90" s="29">
        <f t="shared" si="443"/>
        <v>-0.15</v>
      </c>
      <c r="T90" s="29">
        <f t="shared" si="443"/>
        <v>-0.15</v>
      </c>
      <c r="U90" s="29">
        <f t="shared" si="443"/>
        <v>-0.15</v>
      </c>
      <c r="V90" s="30"/>
      <c r="W90" s="29">
        <f t="shared" si="438"/>
        <v>-0.15</v>
      </c>
      <c r="Y90" s="29">
        <f t="shared" ref="Y90:AJ90" si="444">Y6/Y$4</f>
        <v>-0.15</v>
      </c>
      <c r="Z90" s="29">
        <f t="shared" si="444"/>
        <v>-0.15</v>
      </c>
      <c r="AA90" s="29">
        <f t="shared" si="444"/>
        <v>-0.15</v>
      </c>
      <c r="AB90" s="29">
        <f t="shared" si="444"/>
        <v>-0.15</v>
      </c>
      <c r="AC90" s="29">
        <f t="shared" si="444"/>
        <v>-0.15</v>
      </c>
      <c r="AD90" s="29">
        <f t="shared" si="444"/>
        <v>-0.15</v>
      </c>
      <c r="AE90" s="29">
        <f t="shared" si="444"/>
        <v>-0.15</v>
      </c>
      <c r="AF90" s="29">
        <f t="shared" si="444"/>
        <v>-0.15</v>
      </c>
      <c r="AG90" s="29">
        <f t="shared" si="444"/>
        <v>-0.15</v>
      </c>
      <c r="AH90" s="29">
        <f t="shared" si="444"/>
        <v>-0.15</v>
      </c>
      <c r="AI90" s="29">
        <f t="shared" si="444"/>
        <v>-0.15</v>
      </c>
      <c r="AJ90" s="29">
        <f t="shared" si="444"/>
        <v>-0.15</v>
      </c>
      <c r="AK90" s="30"/>
      <c r="AL90" s="29">
        <f t="shared" ref="AL90:AO90" si="445">AL6/AL$4</f>
        <v>-0.15</v>
      </c>
      <c r="AM90" s="29">
        <f t="shared" si="445"/>
        <v>-0.15</v>
      </c>
      <c r="AN90" s="29">
        <f t="shared" si="445"/>
        <v>-0.15</v>
      </c>
      <c r="AO90" s="29">
        <f t="shared" si="445"/>
        <v>-0.15</v>
      </c>
      <c r="AP90" s="30"/>
      <c r="AQ90" s="29">
        <f t="shared" si="441"/>
        <v>-0.15</v>
      </c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30"/>
      <c r="BF90" s="29"/>
      <c r="BG90" s="29"/>
      <c r="BH90" s="29"/>
      <c r="BI90" s="29"/>
      <c r="BJ90" s="30"/>
      <c r="BK90" s="29"/>
      <c r="BM90" s="3"/>
    </row>
    <row r="91" collapsed="1">
      <c r="A91" s="25"/>
      <c r="B91" s="25"/>
      <c r="C91" s="25" t="str">
        <f t="shared" si="435"/>
        <v>Returns</v>
      </c>
      <c r="D91" s="77"/>
      <c r="E91" s="29">
        <f t="shared" ref="E91:P91" si="446">E7/E$4</f>
        <v>-0.09</v>
      </c>
      <c r="F91" s="29">
        <f t="shared" si="446"/>
        <v>-0.09</v>
      </c>
      <c r="G91" s="29">
        <f t="shared" si="446"/>
        <v>-0.09</v>
      </c>
      <c r="H91" s="29">
        <f t="shared" si="446"/>
        <v>-0.09</v>
      </c>
      <c r="I91" s="29">
        <f t="shared" si="446"/>
        <v>-0.09</v>
      </c>
      <c r="J91" s="29">
        <f t="shared" si="446"/>
        <v>-0.09</v>
      </c>
      <c r="K91" s="29">
        <f t="shared" si="446"/>
        <v>-0.09</v>
      </c>
      <c r="L91" s="29">
        <f t="shared" si="446"/>
        <v>-0.09</v>
      </c>
      <c r="M91" s="29">
        <f t="shared" si="446"/>
        <v>-0.09</v>
      </c>
      <c r="N91" s="29">
        <f t="shared" si="446"/>
        <v>-0.09</v>
      </c>
      <c r="O91" s="29">
        <f t="shared" si="446"/>
        <v>-0.09</v>
      </c>
      <c r="P91" s="29">
        <f t="shared" si="446"/>
        <v>-0.09</v>
      </c>
      <c r="Q91" s="30"/>
      <c r="R91" s="29">
        <f t="shared" ref="R91:U91" si="447">R7/R$4</f>
        <v>-0.09</v>
      </c>
      <c r="S91" s="29">
        <f t="shared" si="447"/>
        <v>-0.09</v>
      </c>
      <c r="T91" s="29">
        <f t="shared" si="447"/>
        <v>-0.09</v>
      </c>
      <c r="U91" s="29">
        <f t="shared" si="447"/>
        <v>-0.09</v>
      </c>
      <c r="V91" s="30"/>
      <c r="W91" s="29">
        <f t="shared" si="438"/>
        <v>-0.09</v>
      </c>
      <c r="Y91" s="29">
        <f t="shared" ref="Y91:AJ91" si="448">Y7/Y$4</f>
        <v>-0.09</v>
      </c>
      <c r="Z91" s="29">
        <f t="shared" si="448"/>
        <v>-0.09</v>
      </c>
      <c r="AA91" s="29">
        <f t="shared" si="448"/>
        <v>-0.09</v>
      </c>
      <c r="AB91" s="29">
        <f t="shared" si="448"/>
        <v>-0.09</v>
      </c>
      <c r="AC91" s="29">
        <f t="shared" si="448"/>
        <v>-0.09</v>
      </c>
      <c r="AD91" s="29">
        <f t="shared" si="448"/>
        <v>-0.09</v>
      </c>
      <c r="AE91" s="29">
        <f t="shared" si="448"/>
        <v>-0.09</v>
      </c>
      <c r="AF91" s="29">
        <f t="shared" si="448"/>
        <v>-0.09</v>
      </c>
      <c r="AG91" s="29">
        <f t="shared" si="448"/>
        <v>-0.09</v>
      </c>
      <c r="AH91" s="29">
        <f t="shared" si="448"/>
        <v>-0.09</v>
      </c>
      <c r="AI91" s="29">
        <f t="shared" si="448"/>
        <v>-0.09</v>
      </c>
      <c r="AJ91" s="29">
        <f t="shared" si="448"/>
        <v>-0.09</v>
      </c>
      <c r="AK91" s="30"/>
      <c r="AL91" s="29">
        <f t="shared" ref="AL91:AO91" si="449">AL7/AL$4</f>
        <v>-0.09</v>
      </c>
      <c r="AM91" s="29">
        <f t="shared" si="449"/>
        <v>-0.09</v>
      </c>
      <c r="AN91" s="29">
        <f t="shared" si="449"/>
        <v>-0.09</v>
      </c>
      <c r="AO91" s="29">
        <f t="shared" si="449"/>
        <v>-0.09</v>
      </c>
      <c r="AP91" s="30"/>
      <c r="AQ91" s="29">
        <f t="shared" si="441"/>
        <v>-0.09</v>
      </c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30"/>
      <c r="BF91" s="29"/>
      <c r="BG91" s="29"/>
      <c r="BH91" s="29"/>
      <c r="BI91" s="29"/>
      <c r="BJ91" s="30"/>
      <c r="BK91" s="29"/>
      <c r="BM91" s="3"/>
    </row>
    <row r="92" hidden="1" outlineLevel="1">
      <c r="A92" s="31"/>
      <c r="B92" s="31"/>
      <c r="C92" s="31" t="str">
        <f t="shared" si="435"/>
        <v>  Product Returns</v>
      </c>
      <c r="D92" s="78"/>
      <c r="E92" s="34">
        <f t="shared" ref="E92:P92" si="450">E8/E$4</f>
        <v>-0.0675</v>
      </c>
      <c r="F92" s="34">
        <f t="shared" si="450"/>
        <v>-0.0675</v>
      </c>
      <c r="G92" s="34">
        <f t="shared" si="450"/>
        <v>-0.0675</v>
      </c>
      <c r="H92" s="34">
        <f t="shared" si="450"/>
        <v>-0.0675</v>
      </c>
      <c r="I92" s="34">
        <f t="shared" si="450"/>
        <v>-0.0675</v>
      </c>
      <c r="J92" s="34">
        <f t="shared" si="450"/>
        <v>-0.0675</v>
      </c>
      <c r="K92" s="34">
        <f t="shared" si="450"/>
        <v>-0.0675</v>
      </c>
      <c r="L92" s="34">
        <f t="shared" si="450"/>
        <v>-0.0675</v>
      </c>
      <c r="M92" s="34">
        <f t="shared" si="450"/>
        <v>-0.0675</v>
      </c>
      <c r="N92" s="34">
        <f t="shared" si="450"/>
        <v>-0.0675</v>
      </c>
      <c r="O92" s="34">
        <f t="shared" si="450"/>
        <v>-0.0675</v>
      </c>
      <c r="P92" s="34">
        <f t="shared" si="450"/>
        <v>-0.0675</v>
      </c>
      <c r="Q92" s="30"/>
      <c r="R92" s="34">
        <f t="shared" ref="R92:U92" si="451">R8/R$4</f>
        <v>-0.0675</v>
      </c>
      <c r="S92" s="34">
        <f t="shared" si="451"/>
        <v>-0.0675</v>
      </c>
      <c r="T92" s="34">
        <f t="shared" si="451"/>
        <v>-0.0675</v>
      </c>
      <c r="U92" s="34">
        <f t="shared" si="451"/>
        <v>-0.0675</v>
      </c>
      <c r="V92" s="30"/>
      <c r="W92" s="34">
        <f t="shared" si="438"/>
        <v>-0.0675</v>
      </c>
      <c r="Y92" s="34">
        <f t="shared" ref="Y92:AJ92" si="452">Y8/Y$4</f>
        <v>-0.0675</v>
      </c>
      <c r="Z92" s="34">
        <f t="shared" si="452"/>
        <v>-0.0675</v>
      </c>
      <c r="AA92" s="34">
        <f t="shared" si="452"/>
        <v>-0.0675</v>
      </c>
      <c r="AB92" s="34">
        <f t="shared" si="452"/>
        <v>-0.0675</v>
      </c>
      <c r="AC92" s="34">
        <f t="shared" si="452"/>
        <v>-0.0675</v>
      </c>
      <c r="AD92" s="34">
        <f t="shared" si="452"/>
        <v>-0.0675</v>
      </c>
      <c r="AE92" s="34">
        <f t="shared" si="452"/>
        <v>-0.0675</v>
      </c>
      <c r="AF92" s="34">
        <f t="shared" si="452"/>
        <v>-0.0675</v>
      </c>
      <c r="AG92" s="34">
        <f t="shared" si="452"/>
        <v>-0.0675</v>
      </c>
      <c r="AH92" s="34">
        <f t="shared" si="452"/>
        <v>-0.0675</v>
      </c>
      <c r="AI92" s="34">
        <f t="shared" si="452"/>
        <v>-0.0675</v>
      </c>
      <c r="AJ92" s="34">
        <f t="shared" si="452"/>
        <v>-0.0675</v>
      </c>
      <c r="AK92" s="30"/>
      <c r="AL92" s="34">
        <f t="shared" ref="AL92:AO92" si="453">AL8/AL$4</f>
        <v>-0.0675</v>
      </c>
      <c r="AM92" s="34">
        <f t="shared" si="453"/>
        <v>-0.0675</v>
      </c>
      <c r="AN92" s="34">
        <f t="shared" si="453"/>
        <v>-0.0675</v>
      </c>
      <c r="AO92" s="34">
        <f t="shared" si="453"/>
        <v>-0.0675</v>
      </c>
      <c r="AP92" s="30"/>
      <c r="AQ92" s="34">
        <f t="shared" si="441"/>
        <v>-0.0675</v>
      </c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0"/>
      <c r="BF92" s="34"/>
      <c r="BG92" s="34"/>
      <c r="BH92" s="34"/>
      <c r="BI92" s="34"/>
      <c r="BJ92" s="30"/>
      <c r="BK92" s="34"/>
      <c r="BM92" s="3"/>
    </row>
    <row r="93" hidden="1" outlineLevel="1">
      <c r="A93" s="31"/>
      <c r="B93" s="31"/>
      <c r="C93" s="31" t="str">
        <f t="shared" si="435"/>
        <v>  User Credits</v>
      </c>
      <c r="D93" s="78"/>
      <c r="E93" s="36">
        <f t="shared" ref="E93:P93" si="454">E9/E$4</f>
        <v>-0.0225</v>
      </c>
      <c r="F93" s="36">
        <f t="shared" si="454"/>
        <v>-0.0225</v>
      </c>
      <c r="G93" s="36">
        <f t="shared" si="454"/>
        <v>-0.0225</v>
      </c>
      <c r="H93" s="36">
        <f t="shared" si="454"/>
        <v>-0.0225</v>
      </c>
      <c r="I93" s="36">
        <f t="shared" si="454"/>
        <v>-0.0225</v>
      </c>
      <c r="J93" s="36">
        <f t="shared" si="454"/>
        <v>-0.0225</v>
      </c>
      <c r="K93" s="36">
        <f t="shared" si="454"/>
        <v>-0.0225</v>
      </c>
      <c r="L93" s="36">
        <f t="shared" si="454"/>
        <v>-0.0225</v>
      </c>
      <c r="M93" s="36">
        <f t="shared" si="454"/>
        <v>-0.0225</v>
      </c>
      <c r="N93" s="36">
        <f t="shared" si="454"/>
        <v>-0.0225</v>
      </c>
      <c r="O93" s="36">
        <f t="shared" si="454"/>
        <v>-0.0225</v>
      </c>
      <c r="P93" s="36">
        <f t="shared" si="454"/>
        <v>-0.0225</v>
      </c>
      <c r="Q93" s="30"/>
      <c r="R93" s="36">
        <f t="shared" ref="R93:U93" si="455">R9/R$4</f>
        <v>-0.0225</v>
      </c>
      <c r="S93" s="36">
        <f t="shared" si="455"/>
        <v>-0.0225</v>
      </c>
      <c r="T93" s="36">
        <f t="shared" si="455"/>
        <v>-0.0225</v>
      </c>
      <c r="U93" s="36">
        <f t="shared" si="455"/>
        <v>-0.0225</v>
      </c>
      <c r="V93" s="30"/>
      <c r="W93" s="36">
        <f t="shared" si="438"/>
        <v>-0.0225</v>
      </c>
      <c r="Y93" s="36">
        <f t="shared" ref="Y93:AJ93" si="456">Y9/Y$4</f>
        <v>-0.0225</v>
      </c>
      <c r="Z93" s="36">
        <f t="shared" si="456"/>
        <v>-0.0225</v>
      </c>
      <c r="AA93" s="36">
        <f t="shared" si="456"/>
        <v>-0.0225</v>
      </c>
      <c r="AB93" s="36">
        <f t="shared" si="456"/>
        <v>-0.0225</v>
      </c>
      <c r="AC93" s="36">
        <f t="shared" si="456"/>
        <v>-0.0225</v>
      </c>
      <c r="AD93" s="36">
        <f t="shared" si="456"/>
        <v>-0.0225</v>
      </c>
      <c r="AE93" s="36">
        <f t="shared" si="456"/>
        <v>-0.0225</v>
      </c>
      <c r="AF93" s="36">
        <f t="shared" si="456"/>
        <v>-0.0225</v>
      </c>
      <c r="AG93" s="36">
        <f t="shared" si="456"/>
        <v>-0.0225</v>
      </c>
      <c r="AH93" s="36">
        <f t="shared" si="456"/>
        <v>-0.0225</v>
      </c>
      <c r="AI93" s="36">
        <f t="shared" si="456"/>
        <v>-0.0225</v>
      </c>
      <c r="AJ93" s="36">
        <f t="shared" si="456"/>
        <v>-0.0225</v>
      </c>
      <c r="AK93" s="30"/>
      <c r="AL93" s="36">
        <f t="shared" ref="AL93:AO93" si="457">AL9/AL$4</f>
        <v>-0.0225</v>
      </c>
      <c r="AM93" s="36">
        <f t="shared" si="457"/>
        <v>-0.0225</v>
      </c>
      <c r="AN93" s="36">
        <f t="shared" si="457"/>
        <v>-0.0225</v>
      </c>
      <c r="AO93" s="36">
        <f t="shared" si="457"/>
        <v>-0.0225</v>
      </c>
      <c r="AP93" s="30"/>
      <c r="AQ93" s="36">
        <f t="shared" si="441"/>
        <v>-0.0225</v>
      </c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0"/>
      <c r="BF93" s="36"/>
      <c r="BG93" s="36"/>
      <c r="BH93" s="36"/>
      <c r="BI93" s="36"/>
      <c r="BJ93" s="30"/>
      <c r="BK93" s="36"/>
      <c r="BM93" s="3"/>
    </row>
    <row r="94">
      <c r="A94" s="19"/>
      <c r="B94" s="19"/>
      <c r="C94" s="19" t="str">
        <f t="shared" si="435"/>
        <v>Net Revenue</v>
      </c>
      <c r="D94" s="76"/>
      <c r="E94" s="38">
        <f t="shared" ref="E94:P94" si="458">E10/E$4</f>
        <v>0.86</v>
      </c>
      <c r="F94" s="38">
        <f t="shared" si="458"/>
        <v>0.86</v>
      </c>
      <c r="G94" s="38">
        <f t="shared" si="458"/>
        <v>0.86</v>
      </c>
      <c r="H94" s="38">
        <f t="shared" si="458"/>
        <v>0.86</v>
      </c>
      <c r="I94" s="38">
        <f t="shared" si="458"/>
        <v>0.86</v>
      </c>
      <c r="J94" s="38">
        <f t="shared" si="458"/>
        <v>0.86</v>
      </c>
      <c r="K94" s="38">
        <f t="shared" si="458"/>
        <v>0.86</v>
      </c>
      <c r="L94" s="38">
        <f t="shared" si="458"/>
        <v>0.86</v>
      </c>
      <c r="M94" s="38">
        <f t="shared" si="458"/>
        <v>0.86</v>
      </c>
      <c r="N94" s="38">
        <f t="shared" si="458"/>
        <v>0.86</v>
      </c>
      <c r="O94" s="38">
        <f t="shared" si="458"/>
        <v>0.86</v>
      </c>
      <c r="P94" s="38">
        <f t="shared" si="458"/>
        <v>0.86</v>
      </c>
      <c r="Q94" s="24"/>
      <c r="R94" s="38">
        <f t="shared" ref="R94:U94" si="459">R10/R$4</f>
        <v>0.86</v>
      </c>
      <c r="S94" s="38">
        <f t="shared" si="459"/>
        <v>0.86</v>
      </c>
      <c r="T94" s="38">
        <f t="shared" si="459"/>
        <v>0.86</v>
      </c>
      <c r="U94" s="38">
        <f t="shared" si="459"/>
        <v>0.86</v>
      </c>
      <c r="V94" s="24"/>
      <c r="W94" s="38">
        <f t="shared" si="438"/>
        <v>0.86</v>
      </c>
      <c r="X94" s="9"/>
      <c r="Y94" s="38">
        <f t="shared" ref="Y94:AJ94" si="460">Y10/Y$4</f>
        <v>0.86</v>
      </c>
      <c r="Z94" s="38">
        <f t="shared" si="460"/>
        <v>0.86</v>
      </c>
      <c r="AA94" s="38">
        <f t="shared" si="460"/>
        <v>0.86</v>
      </c>
      <c r="AB94" s="38">
        <f t="shared" si="460"/>
        <v>0.86</v>
      </c>
      <c r="AC94" s="38">
        <f t="shared" si="460"/>
        <v>0.86</v>
      </c>
      <c r="AD94" s="38">
        <f t="shared" si="460"/>
        <v>0.86</v>
      </c>
      <c r="AE94" s="38">
        <f t="shared" si="460"/>
        <v>0.86</v>
      </c>
      <c r="AF94" s="38">
        <f t="shared" si="460"/>
        <v>0.86</v>
      </c>
      <c r="AG94" s="38">
        <f t="shared" si="460"/>
        <v>0.86</v>
      </c>
      <c r="AH94" s="38">
        <f t="shared" si="460"/>
        <v>0.86</v>
      </c>
      <c r="AI94" s="38">
        <f t="shared" si="460"/>
        <v>0.86</v>
      </c>
      <c r="AJ94" s="38">
        <f t="shared" si="460"/>
        <v>0.86</v>
      </c>
      <c r="AK94" s="24"/>
      <c r="AL94" s="38">
        <f t="shared" ref="AL94:AO94" si="461">AL10/AL$4</f>
        <v>0.86</v>
      </c>
      <c r="AM94" s="38">
        <f t="shared" si="461"/>
        <v>0.86</v>
      </c>
      <c r="AN94" s="38">
        <f t="shared" si="461"/>
        <v>0.86</v>
      </c>
      <c r="AO94" s="38">
        <f t="shared" si="461"/>
        <v>0.86</v>
      </c>
      <c r="AP94" s="24"/>
      <c r="AQ94" s="38">
        <f t="shared" si="441"/>
        <v>0.86</v>
      </c>
      <c r="AR94" s="9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24"/>
      <c r="BF94" s="38"/>
      <c r="BG94" s="38"/>
      <c r="BH94" s="38"/>
      <c r="BI94" s="38"/>
      <c r="BJ94" s="24"/>
      <c r="BK94" s="38"/>
      <c r="BL94" s="9"/>
      <c r="BM94" s="3"/>
    </row>
    <row r="95">
      <c r="A95" s="31"/>
      <c r="B95" s="31"/>
      <c r="C95" s="31" t="str">
        <f t="shared" si="435"/>
        <v>Net Revenue % of Gross Revenue</v>
      </c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R95" s="40"/>
      <c r="S95" s="40"/>
      <c r="T95" s="40"/>
      <c r="U95" s="40"/>
      <c r="W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L95" s="40"/>
      <c r="AM95" s="40"/>
      <c r="AN95" s="40"/>
      <c r="AO95" s="40"/>
      <c r="AQ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30"/>
      <c r="BF95" s="40"/>
      <c r="BG95" s="40"/>
      <c r="BH95" s="40"/>
      <c r="BI95" s="40"/>
      <c r="BJ95" s="30"/>
      <c r="BK95" s="40"/>
      <c r="BM95" s="3"/>
    </row>
    <row r="96">
      <c r="C96" s="79" t="str">
        <f t="shared" si="435"/>
        <v/>
      </c>
      <c r="D96" s="41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R96" s="5"/>
      <c r="S96" s="5"/>
      <c r="T96" s="5"/>
      <c r="U96" s="5"/>
      <c r="W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L96" s="5"/>
      <c r="AM96" s="5"/>
      <c r="AN96" s="5"/>
      <c r="AO96" s="5"/>
      <c r="AQ96" s="5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30"/>
      <c r="BF96" s="42"/>
      <c r="BG96" s="42"/>
      <c r="BH96" s="42"/>
      <c r="BI96" s="42"/>
      <c r="BJ96" s="30"/>
      <c r="BK96" s="42"/>
      <c r="BM96" s="3"/>
    </row>
    <row r="97" collapsed="1">
      <c r="A97" s="25"/>
      <c r="B97" s="25"/>
      <c r="C97" s="25" t="str">
        <f t="shared" si="435"/>
        <v>COGS</v>
      </c>
      <c r="D97" s="80"/>
      <c r="E97" s="45">
        <f t="shared" ref="E97:P97" si="462">E13/E$4</f>
        <v>0.369625</v>
      </c>
      <c r="F97" s="45">
        <f t="shared" si="462"/>
        <v>0.369625</v>
      </c>
      <c r="G97" s="45">
        <f t="shared" si="462"/>
        <v>0.369625</v>
      </c>
      <c r="H97" s="45">
        <f t="shared" si="462"/>
        <v>0.369625</v>
      </c>
      <c r="I97" s="45">
        <f t="shared" si="462"/>
        <v>0.369625</v>
      </c>
      <c r="J97" s="45">
        <f t="shared" si="462"/>
        <v>0.369625</v>
      </c>
      <c r="K97" s="45">
        <f t="shared" si="462"/>
        <v>0.369625</v>
      </c>
      <c r="L97" s="45">
        <f t="shared" si="462"/>
        <v>0.369625</v>
      </c>
      <c r="M97" s="45">
        <f t="shared" si="462"/>
        <v>0.369625</v>
      </c>
      <c r="N97" s="45">
        <f t="shared" si="462"/>
        <v>0.369625</v>
      </c>
      <c r="O97" s="45">
        <f t="shared" si="462"/>
        <v>0.369625</v>
      </c>
      <c r="P97" s="45">
        <f t="shared" si="462"/>
        <v>0.369625</v>
      </c>
      <c r="Q97" s="30"/>
      <c r="R97" s="45">
        <f t="shared" ref="R97:U97" si="463">R13/R$4</f>
        <v>0.369625</v>
      </c>
      <c r="S97" s="45">
        <f t="shared" si="463"/>
        <v>0.369625</v>
      </c>
      <c r="T97" s="45">
        <f t="shared" si="463"/>
        <v>0.369625</v>
      </c>
      <c r="U97" s="45">
        <f t="shared" si="463"/>
        <v>0.369625</v>
      </c>
      <c r="V97" s="30"/>
      <c r="W97" s="45">
        <f t="shared" ref="W97:W119" si="468">W13/W$4</f>
        <v>0.369625</v>
      </c>
      <c r="Y97" s="45">
        <f t="shared" ref="Y97:AJ97" si="464">Y13/Y$4</f>
        <v>0.369625</v>
      </c>
      <c r="Z97" s="45">
        <f t="shared" si="464"/>
        <v>0.369625</v>
      </c>
      <c r="AA97" s="45">
        <f t="shared" si="464"/>
        <v>0.369625</v>
      </c>
      <c r="AB97" s="45">
        <f t="shared" si="464"/>
        <v>0.369625</v>
      </c>
      <c r="AC97" s="45">
        <f t="shared" si="464"/>
        <v>0.369625</v>
      </c>
      <c r="AD97" s="45">
        <f t="shared" si="464"/>
        <v>0.369625</v>
      </c>
      <c r="AE97" s="45">
        <f t="shared" si="464"/>
        <v>0.369625</v>
      </c>
      <c r="AF97" s="45">
        <f t="shared" si="464"/>
        <v>0.369625</v>
      </c>
      <c r="AG97" s="45">
        <f t="shared" si="464"/>
        <v>0.369625</v>
      </c>
      <c r="AH97" s="45">
        <f t="shared" si="464"/>
        <v>0.369625</v>
      </c>
      <c r="AI97" s="45">
        <f t="shared" si="464"/>
        <v>0.369625</v>
      </c>
      <c r="AJ97" s="45">
        <f t="shared" si="464"/>
        <v>0.369625</v>
      </c>
      <c r="AK97" s="30"/>
      <c r="AL97" s="45">
        <f t="shared" ref="AL97:AO97" si="465">AL13/AL$4</f>
        <v>0.369625</v>
      </c>
      <c r="AM97" s="45">
        <f t="shared" si="465"/>
        <v>0.369625</v>
      </c>
      <c r="AN97" s="45">
        <f t="shared" si="465"/>
        <v>0.369625</v>
      </c>
      <c r="AO97" s="45">
        <f t="shared" si="465"/>
        <v>0.369625</v>
      </c>
      <c r="AP97" s="30"/>
      <c r="AQ97" s="45">
        <f t="shared" ref="AQ97:AQ119" si="471">AQ13/AQ$4</f>
        <v>0.369625</v>
      </c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30"/>
      <c r="BF97" s="45"/>
      <c r="BG97" s="45"/>
      <c r="BH97" s="45"/>
      <c r="BI97" s="45"/>
      <c r="BJ97" s="30"/>
      <c r="BK97" s="45"/>
      <c r="BM97" s="3"/>
    </row>
    <row r="98" hidden="1" outlineLevel="1">
      <c r="A98" s="31"/>
      <c r="B98" s="31"/>
      <c r="C98" s="31" t="str">
        <f t="shared" si="435"/>
        <v>  COGS - Product Cost</v>
      </c>
      <c r="D98" s="81"/>
      <c r="E98" s="48">
        <f t="shared" ref="E98:P98" si="466">E14/E$4</f>
        <v>0.35</v>
      </c>
      <c r="F98" s="48">
        <f t="shared" si="466"/>
        <v>0.35</v>
      </c>
      <c r="G98" s="48">
        <f t="shared" si="466"/>
        <v>0.35</v>
      </c>
      <c r="H98" s="48">
        <f t="shared" si="466"/>
        <v>0.35</v>
      </c>
      <c r="I98" s="48">
        <f t="shared" si="466"/>
        <v>0.35</v>
      </c>
      <c r="J98" s="48">
        <f t="shared" si="466"/>
        <v>0.35</v>
      </c>
      <c r="K98" s="48">
        <f t="shared" si="466"/>
        <v>0.35</v>
      </c>
      <c r="L98" s="48">
        <f t="shared" si="466"/>
        <v>0.35</v>
      </c>
      <c r="M98" s="48">
        <f t="shared" si="466"/>
        <v>0.35</v>
      </c>
      <c r="N98" s="48">
        <f t="shared" si="466"/>
        <v>0.35</v>
      </c>
      <c r="O98" s="48">
        <f t="shared" si="466"/>
        <v>0.35</v>
      </c>
      <c r="P98" s="48">
        <f t="shared" si="466"/>
        <v>0.35</v>
      </c>
      <c r="Q98" s="30"/>
      <c r="R98" s="48">
        <f t="shared" ref="R98:U98" si="467">R14/R$4</f>
        <v>0.35</v>
      </c>
      <c r="S98" s="48">
        <f t="shared" si="467"/>
        <v>0.35</v>
      </c>
      <c r="T98" s="48">
        <f t="shared" si="467"/>
        <v>0.35</v>
      </c>
      <c r="U98" s="48">
        <f t="shared" si="467"/>
        <v>0.35</v>
      </c>
      <c r="V98" s="30"/>
      <c r="W98" s="48">
        <f t="shared" si="468"/>
        <v>0.35</v>
      </c>
      <c r="Y98" s="48">
        <f t="shared" ref="Y98:AJ98" si="469">Y14/Y$4</f>
        <v>0.35</v>
      </c>
      <c r="Z98" s="48">
        <f t="shared" si="469"/>
        <v>0.35</v>
      </c>
      <c r="AA98" s="48">
        <f t="shared" si="469"/>
        <v>0.35</v>
      </c>
      <c r="AB98" s="48">
        <f t="shared" si="469"/>
        <v>0.35</v>
      </c>
      <c r="AC98" s="48">
        <f t="shared" si="469"/>
        <v>0.35</v>
      </c>
      <c r="AD98" s="48">
        <f t="shared" si="469"/>
        <v>0.35</v>
      </c>
      <c r="AE98" s="48">
        <f t="shared" si="469"/>
        <v>0.35</v>
      </c>
      <c r="AF98" s="48">
        <f t="shared" si="469"/>
        <v>0.35</v>
      </c>
      <c r="AG98" s="48">
        <f t="shared" si="469"/>
        <v>0.35</v>
      </c>
      <c r="AH98" s="48">
        <f t="shared" si="469"/>
        <v>0.35</v>
      </c>
      <c r="AI98" s="48">
        <f t="shared" si="469"/>
        <v>0.35</v>
      </c>
      <c r="AJ98" s="48">
        <f t="shared" si="469"/>
        <v>0.35</v>
      </c>
      <c r="AK98" s="30"/>
      <c r="AL98" s="48">
        <f t="shared" ref="AL98:AO98" si="470">AL14/AL$4</f>
        <v>0.35</v>
      </c>
      <c r="AM98" s="48">
        <f t="shared" si="470"/>
        <v>0.35</v>
      </c>
      <c r="AN98" s="48">
        <f t="shared" si="470"/>
        <v>0.35</v>
      </c>
      <c r="AO98" s="48">
        <f t="shared" si="470"/>
        <v>0.35</v>
      </c>
      <c r="AP98" s="30"/>
      <c r="AQ98" s="48">
        <f t="shared" si="471"/>
        <v>0.35</v>
      </c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30"/>
      <c r="BF98" s="48"/>
      <c r="BG98" s="48"/>
      <c r="BH98" s="48"/>
      <c r="BI98" s="48"/>
      <c r="BJ98" s="30"/>
      <c r="BK98" s="48"/>
      <c r="BM98" s="3"/>
    </row>
    <row r="99" hidden="1" outlineLevel="1">
      <c r="A99" s="31"/>
      <c r="B99" s="31"/>
      <c r="C99" s="31" t="str">
        <f t="shared" si="435"/>
        <v>  COGS - Returns Provision</v>
      </c>
      <c r="D99" s="81"/>
      <c r="E99" s="48">
        <f t="shared" ref="E99:P99" si="472">E15/E$4</f>
        <v>-0.030375</v>
      </c>
      <c r="F99" s="48">
        <f t="shared" si="472"/>
        <v>-0.030375</v>
      </c>
      <c r="G99" s="48">
        <f t="shared" si="472"/>
        <v>-0.030375</v>
      </c>
      <c r="H99" s="48">
        <f t="shared" si="472"/>
        <v>-0.030375</v>
      </c>
      <c r="I99" s="48">
        <f t="shared" si="472"/>
        <v>-0.030375</v>
      </c>
      <c r="J99" s="48">
        <f t="shared" si="472"/>
        <v>-0.030375</v>
      </c>
      <c r="K99" s="48">
        <f t="shared" si="472"/>
        <v>-0.030375</v>
      </c>
      <c r="L99" s="48">
        <f t="shared" si="472"/>
        <v>-0.030375</v>
      </c>
      <c r="M99" s="48">
        <f t="shared" si="472"/>
        <v>-0.030375</v>
      </c>
      <c r="N99" s="48">
        <f t="shared" si="472"/>
        <v>-0.030375</v>
      </c>
      <c r="O99" s="48">
        <f t="shared" si="472"/>
        <v>-0.030375</v>
      </c>
      <c r="P99" s="48">
        <f t="shared" si="472"/>
        <v>-0.030375</v>
      </c>
      <c r="Q99" s="30"/>
      <c r="R99" s="48">
        <f t="shared" ref="R99:U99" si="473">R15/R$4</f>
        <v>-0.030375</v>
      </c>
      <c r="S99" s="48">
        <f t="shared" si="473"/>
        <v>-0.030375</v>
      </c>
      <c r="T99" s="48">
        <f t="shared" si="473"/>
        <v>-0.030375</v>
      </c>
      <c r="U99" s="48">
        <f t="shared" si="473"/>
        <v>-0.030375</v>
      </c>
      <c r="V99" s="30"/>
      <c r="W99" s="48">
        <f t="shared" si="468"/>
        <v>-0.030375</v>
      </c>
      <c r="Y99" s="48">
        <f t="shared" ref="Y99:AJ99" si="474">Y15/Y$4</f>
        <v>-0.030375</v>
      </c>
      <c r="Z99" s="48">
        <f t="shared" si="474"/>
        <v>-0.030375</v>
      </c>
      <c r="AA99" s="48">
        <f t="shared" si="474"/>
        <v>-0.030375</v>
      </c>
      <c r="AB99" s="48">
        <f t="shared" si="474"/>
        <v>-0.030375</v>
      </c>
      <c r="AC99" s="48">
        <f t="shared" si="474"/>
        <v>-0.030375</v>
      </c>
      <c r="AD99" s="48">
        <f t="shared" si="474"/>
        <v>-0.030375</v>
      </c>
      <c r="AE99" s="48">
        <f t="shared" si="474"/>
        <v>-0.030375</v>
      </c>
      <c r="AF99" s="48">
        <f t="shared" si="474"/>
        <v>-0.030375</v>
      </c>
      <c r="AG99" s="48">
        <f t="shared" si="474"/>
        <v>-0.030375</v>
      </c>
      <c r="AH99" s="48">
        <f t="shared" si="474"/>
        <v>-0.030375</v>
      </c>
      <c r="AI99" s="48">
        <f t="shared" si="474"/>
        <v>-0.030375</v>
      </c>
      <c r="AJ99" s="48">
        <f t="shared" si="474"/>
        <v>-0.030375</v>
      </c>
      <c r="AK99" s="30"/>
      <c r="AL99" s="48">
        <f t="shared" ref="AL99:AO99" si="475">AL15/AL$4</f>
        <v>-0.030375</v>
      </c>
      <c r="AM99" s="48">
        <f t="shared" si="475"/>
        <v>-0.030375</v>
      </c>
      <c r="AN99" s="48">
        <f t="shared" si="475"/>
        <v>-0.030375</v>
      </c>
      <c r="AO99" s="48">
        <f t="shared" si="475"/>
        <v>-0.030375</v>
      </c>
      <c r="AP99" s="30"/>
      <c r="AQ99" s="48">
        <f t="shared" si="471"/>
        <v>-0.030375</v>
      </c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30"/>
      <c r="BF99" s="48"/>
      <c r="BG99" s="48"/>
      <c r="BH99" s="48"/>
      <c r="BI99" s="48"/>
      <c r="BJ99" s="30"/>
      <c r="BK99" s="48"/>
      <c r="BM99" s="3"/>
    </row>
    <row r="100" hidden="1" outlineLevel="1">
      <c r="A100" s="31"/>
      <c r="B100" s="31"/>
      <c r="C100" s="31" t="str">
        <f t="shared" si="435"/>
        <v>  COGS - Inventory Writeoff</v>
      </c>
      <c r="D100" s="81"/>
      <c r="E100" s="48">
        <f t="shared" ref="E100:P100" si="476">E16/E$4</f>
        <v>0.05</v>
      </c>
      <c r="F100" s="48">
        <f t="shared" si="476"/>
        <v>0.05</v>
      </c>
      <c r="G100" s="48">
        <f t="shared" si="476"/>
        <v>0.05</v>
      </c>
      <c r="H100" s="48">
        <f t="shared" si="476"/>
        <v>0.05</v>
      </c>
      <c r="I100" s="48">
        <f t="shared" si="476"/>
        <v>0.05</v>
      </c>
      <c r="J100" s="48">
        <f t="shared" si="476"/>
        <v>0.05</v>
      </c>
      <c r="K100" s="48">
        <f t="shared" si="476"/>
        <v>0.05</v>
      </c>
      <c r="L100" s="48">
        <f t="shared" si="476"/>
        <v>0.05</v>
      </c>
      <c r="M100" s="48">
        <f t="shared" si="476"/>
        <v>0.05</v>
      </c>
      <c r="N100" s="48">
        <f t="shared" si="476"/>
        <v>0.05</v>
      </c>
      <c r="O100" s="48">
        <f t="shared" si="476"/>
        <v>0.05</v>
      </c>
      <c r="P100" s="48">
        <f t="shared" si="476"/>
        <v>0.05</v>
      </c>
      <c r="Q100" s="30"/>
      <c r="R100" s="48">
        <f t="shared" ref="R100:U100" si="477">R16/R$4</f>
        <v>0.05</v>
      </c>
      <c r="S100" s="48">
        <f t="shared" si="477"/>
        <v>0.05</v>
      </c>
      <c r="T100" s="48">
        <f t="shared" si="477"/>
        <v>0.05</v>
      </c>
      <c r="U100" s="48">
        <f t="shared" si="477"/>
        <v>0.05</v>
      </c>
      <c r="V100" s="30"/>
      <c r="W100" s="48">
        <f t="shared" si="468"/>
        <v>0.05</v>
      </c>
      <c r="Y100" s="48">
        <f t="shared" ref="Y100:AJ100" si="478">Y16/Y$4</f>
        <v>0.05</v>
      </c>
      <c r="Z100" s="48">
        <f t="shared" si="478"/>
        <v>0.05</v>
      </c>
      <c r="AA100" s="48">
        <f t="shared" si="478"/>
        <v>0.05</v>
      </c>
      <c r="AB100" s="48">
        <f t="shared" si="478"/>
        <v>0.05</v>
      </c>
      <c r="AC100" s="48">
        <f t="shared" si="478"/>
        <v>0.05</v>
      </c>
      <c r="AD100" s="48">
        <f t="shared" si="478"/>
        <v>0.05</v>
      </c>
      <c r="AE100" s="48">
        <f t="shared" si="478"/>
        <v>0.05</v>
      </c>
      <c r="AF100" s="48">
        <f t="shared" si="478"/>
        <v>0.05</v>
      </c>
      <c r="AG100" s="48">
        <f t="shared" si="478"/>
        <v>0.05</v>
      </c>
      <c r="AH100" s="48">
        <f t="shared" si="478"/>
        <v>0.05</v>
      </c>
      <c r="AI100" s="48">
        <f t="shared" si="478"/>
        <v>0.05</v>
      </c>
      <c r="AJ100" s="48">
        <f t="shared" si="478"/>
        <v>0.05</v>
      </c>
      <c r="AK100" s="30"/>
      <c r="AL100" s="48">
        <f t="shared" ref="AL100:AO100" si="479">AL16/AL$4</f>
        <v>0.05</v>
      </c>
      <c r="AM100" s="48">
        <f t="shared" si="479"/>
        <v>0.05</v>
      </c>
      <c r="AN100" s="48">
        <f t="shared" si="479"/>
        <v>0.05</v>
      </c>
      <c r="AO100" s="48">
        <f t="shared" si="479"/>
        <v>0.05</v>
      </c>
      <c r="AP100" s="30"/>
      <c r="AQ100" s="48">
        <f t="shared" si="471"/>
        <v>0.05</v>
      </c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30"/>
      <c r="BF100" s="48"/>
      <c r="BG100" s="48"/>
      <c r="BH100" s="48"/>
      <c r="BI100" s="48"/>
      <c r="BJ100" s="30"/>
      <c r="BK100" s="48"/>
      <c r="BM100" s="3"/>
    </row>
    <row r="101">
      <c r="A101" s="25"/>
      <c r="B101" s="25"/>
      <c r="C101" s="25" t="str">
        <f t="shared" si="435"/>
        <v>Other COGS</v>
      </c>
      <c r="D101" s="80"/>
      <c r="E101" s="45">
        <f t="shared" ref="E101:P101" si="480">E17/E$4</f>
        <v>0.01</v>
      </c>
      <c r="F101" s="45">
        <f t="shared" si="480"/>
        <v>0.01</v>
      </c>
      <c r="G101" s="45">
        <f t="shared" si="480"/>
        <v>0.01</v>
      </c>
      <c r="H101" s="45">
        <f t="shared" si="480"/>
        <v>0.01</v>
      </c>
      <c r="I101" s="45">
        <f t="shared" si="480"/>
        <v>0.01</v>
      </c>
      <c r="J101" s="45">
        <f t="shared" si="480"/>
        <v>0.01</v>
      </c>
      <c r="K101" s="45">
        <f t="shared" si="480"/>
        <v>0.01</v>
      </c>
      <c r="L101" s="45">
        <f t="shared" si="480"/>
        <v>0.01</v>
      </c>
      <c r="M101" s="45">
        <f t="shared" si="480"/>
        <v>0.01</v>
      </c>
      <c r="N101" s="45">
        <f t="shared" si="480"/>
        <v>0.01</v>
      </c>
      <c r="O101" s="45">
        <f t="shared" si="480"/>
        <v>0.01</v>
      </c>
      <c r="P101" s="45">
        <f t="shared" si="480"/>
        <v>0.01</v>
      </c>
      <c r="Q101" s="30"/>
      <c r="R101" s="45">
        <f t="shared" ref="R101:U101" si="481">R17/R$4</f>
        <v>0.01</v>
      </c>
      <c r="S101" s="45">
        <f t="shared" si="481"/>
        <v>0.01</v>
      </c>
      <c r="T101" s="45">
        <f t="shared" si="481"/>
        <v>0.01</v>
      </c>
      <c r="U101" s="45">
        <f t="shared" si="481"/>
        <v>0.01</v>
      </c>
      <c r="V101" s="30"/>
      <c r="W101" s="45">
        <f t="shared" si="468"/>
        <v>0.01</v>
      </c>
      <c r="Y101" s="45">
        <f t="shared" ref="Y101:AJ101" si="482">Y17/Y$4</f>
        <v>0.01</v>
      </c>
      <c r="Z101" s="45">
        <f t="shared" si="482"/>
        <v>0.01</v>
      </c>
      <c r="AA101" s="45">
        <f t="shared" si="482"/>
        <v>0.01</v>
      </c>
      <c r="AB101" s="45">
        <f t="shared" si="482"/>
        <v>0.01</v>
      </c>
      <c r="AC101" s="45">
        <f t="shared" si="482"/>
        <v>0.01</v>
      </c>
      <c r="AD101" s="45">
        <f t="shared" si="482"/>
        <v>0.01</v>
      </c>
      <c r="AE101" s="45">
        <f t="shared" si="482"/>
        <v>0.01</v>
      </c>
      <c r="AF101" s="45">
        <f t="shared" si="482"/>
        <v>0.01</v>
      </c>
      <c r="AG101" s="45">
        <f t="shared" si="482"/>
        <v>0.01</v>
      </c>
      <c r="AH101" s="45">
        <f t="shared" si="482"/>
        <v>0.01</v>
      </c>
      <c r="AI101" s="45">
        <f t="shared" si="482"/>
        <v>0.01</v>
      </c>
      <c r="AJ101" s="45">
        <f t="shared" si="482"/>
        <v>0.01</v>
      </c>
      <c r="AK101" s="30"/>
      <c r="AL101" s="45">
        <f t="shared" ref="AL101:AO101" si="483">AL17/AL$4</f>
        <v>0.01</v>
      </c>
      <c r="AM101" s="45">
        <f t="shared" si="483"/>
        <v>0.01</v>
      </c>
      <c r="AN101" s="45">
        <f t="shared" si="483"/>
        <v>0.01</v>
      </c>
      <c r="AO101" s="45">
        <f t="shared" si="483"/>
        <v>0.01</v>
      </c>
      <c r="AP101" s="30"/>
      <c r="AQ101" s="45">
        <f t="shared" si="471"/>
        <v>0.01</v>
      </c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30"/>
      <c r="BF101" s="45"/>
      <c r="BG101" s="45"/>
      <c r="BH101" s="45"/>
      <c r="BI101" s="45"/>
      <c r="BJ101" s="30"/>
      <c r="BK101" s="45"/>
      <c r="BM101" s="3"/>
    </row>
    <row r="102" collapsed="1">
      <c r="A102" s="25"/>
      <c r="B102" s="25"/>
      <c r="C102" s="25" t="str">
        <f t="shared" si="435"/>
        <v>Fulfilment COGS</v>
      </c>
      <c r="D102" s="80"/>
      <c r="E102" s="45">
        <f t="shared" ref="E102:P102" si="484">E18/E$4</f>
        <v>0.035</v>
      </c>
      <c r="F102" s="45">
        <f t="shared" si="484"/>
        <v>0.035</v>
      </c>
      <c r="G102" s="45">
        <f t="shared" si="484"/>
        <v>0.035</v>
      </c>
      <c r="H102" s="45">
        <f t="shared" si="484"/>
        <v>0.035</v>
      </c>
      <c r="I102" s="45">
        <f t="shared" si="484"/>
        <v>0.035</v>
      </c>
      <c r="J102" s="45">
        <f t="shared" si="484"/>
        <v>0.035</v>
      </c>
      <c r="K102" s="45">
        <f t="shared" si="484"/>
        <v>0.035</v>
      </c>
      <c r="L102" s="45">
        <f t="shared" si="484"/>
        <v>0.035</v>
      </c>
      <c r="M102" s="45">
        <f t="shared" si="484"/>
        <v>0.035</v>
      </c>
      <c r="N102" s="45">
        <f t="shared" si="484"/>
        <v>0.035</v>
      </c>
      <c r="O102" s="45">
        <f t="shared" si="484"/>
        <v>0.035</v>
      </c>
      <c r="P102" s="45">
        <f t="shared" si="484"/>
        <v>0.035</v>
      </c>
      <c r="Q102" s="42"/>
      <c r="R102" s="45">
        <f t="shared" ref="R102:U102" si="485">R18/R$4</f>
        <v>0.035</v>
      </c>
      <c r="S102" s="45">
        <f t="shared" si="485"/>
        <v>0.035</v>
      </c>
      <c r="T102" s="45">
        <f t="shared" si="485"/>
        <v>0.035</v>
      </c>
      <c r="U102" s="45">
        <f t="shared" si="485"/>
        <v>0.035</v>
      </c>
      <c r="V102" s="42"/>
      <c r="W102" s="45">
        <f t="shared" si="468"/>
        <v>0.035</v>
      </c>
      <c r="X102" s="5"/>
      <c r="Y102" s="45">
        <f t="shared" ref="Y102:AJ102" si="486">Y18/Y$4</f>
        <v>0.035</v>
      </c>
      <c r="Z102" s="45">
        <f t="shared" si="486"/>
        <v>0.035</v>
      </c>
      <c r="AA102" s="45">
        <f t="shared" si="486"/>
        <v>0.035</v>
      </c>
      <c r="AB102" s="45">
        <f t="shared" si="486"/>
        <v>0.035</v>
      </c>
      <c r="AC102" s="45">
        <f t="shared" si="486"/>
        <v>0.035</v>
      </c>
      <c r="AD102" s="45">
        <f t="shared" si="486"/>
        <v>0.035</v>
      </c>
      <c r="AE102" s="45">
        <f t="shared" si="486"/>
        <v>0.035</v>
      </c>
      <c r="AF102" s="45">
        <f t="shared" si="486"/>
        <v>0.035</v>
      </c>
      <c r="AG102" s="45">
        <f t="shared" si="486"/>
        <v>0.035</v>
      </c>
      <c r="AH102" s="45">
        <f t="shared" si="486"/>
        <v>0.035</v>
      </c>
      <c r="AI102" s="45">
        <f t="shared" si="486"/>
        <v>0.035</v>
      </c>
      <c r="AJ102" s="45">
        <f t="shared" si="486"/>
        <v>0.035</v>
      </c>
      <c r="AK102" s="42"/>
      <c r="AL102" s="45">
        <f t="shared" ref="AL102:AO102" si="487">AL18/AL$4</f>
        <v>0.035</v>
      </c>
      <c r="AM102" s="45">
        <f t="shared" si="487"/>
        <v>0.035</v>
      </c>
      <c r="AN102" s="45">
        <f t="shared" si="487"/>
        <v>0.035</v>
      </c>
      <c r="AO102" s="45">
        <f t="shared" si="487"/>
        <v>0.035</v>
      </c>
      <c r="AP102" s="42"/>
      <c r="AQ102" s="45">
        <f t="shared" si="471"/>
        <v>0.035</v>
      </c>
      <c r="AR102" s="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2"/>
      <c r="BF102" s="45"/>
      <c r="BG102" s="45"/>
      <c r="BH102" s="45"/>
      <c r="BI102" s="45"/>
      <c r="BJ102" s="42"/>
      <c r="BK102" s="45"/>
      <c r="BL102" s="5"/>
      <c r="BM102" s="3"/>
    </row>
    <row r="103" hidden="1" outlineLevel="1">
      <c r="A103" s="31"/>
      <c r="B103" s="31"/>
      <c r="C103" s="31" t="str">
        <f t="shared" si="435"/>
        <v>  Fulfillment COGS - Payroll</v>
      </c>
      <c r="D103" s="82"/>
      <c r="E103" s="55">
        <f t="shared" ref="E103:P103" si="488">E19/E$4</f>
        <v>0.02</v>
      </c>
      <c r="F103" s="55">
        <f t="shared" si="488"/>
        <v>0.02</v>
      </c>
      <c r="G103" s="55">
        <f t="shared" si="488"/>
        <v>0.02</v>
      </c>
      <c r="H103" s="55">
        <f t="shared" si="488"/>
        <v>0.02</v>
      </c>
      <c r="I103" s="55">
        <f t="shared" si="488"/>
        <v>0.02</v>
      </c>
      <c r="J103" s="55">
        <f t="shared" si="488"/>
        <v>0.02</v>
      </c>
      <c r="K103" s="55">
        <f t="shared" si="488"/>
        <v>0.02</v>
      </c>
      <c r="L103" s="55">
        <f t="shared" si="488"/>
        <v>0.02</v>
      </c>
      <c r="M103" s="55">
        <f t="shared" si="488"/>
        <v>0.02</v>
      </c>
      <c r="N103" s="55">
        <f t="shared" si="488"/>
        <v>0.02</v>
      </c>
      <c r="O103" s="55">
        <f t="shared" si="488"/>
        <v>0.02</v>
      </c>
      <c r="P103" s="55">
        <f t="shared" si="488"/>
        <v>0.02</v>
      </c>
      <c r="Q103" s="42"/>
      <c r="R103" s="55">
        <f t="shared" ref="R103:U103" si="489">R19/R$4</f>
        <v>0.02</v>
      </c>
      <c r="S103" s="55">
        <f t="shared" si="489"/>
        <v>0.02</v>
      </c>
      <c r="T103" s="55">
        <f t="shared" si="489"/>
        <v>0.02</v>
      </c>
      <c r="U103" s="55">
        <f t="shared" si="489"/>
        <v>0.02</v>
      </c>
      <c r="V103" s="42"/>
      <c r="W103" s="55">
        <f t="shared" si="468"/>
        <v>0.02</v>
      </c>
      <c r="X103" s="5"/>
      <c r="Y103" s="55">
        <f t="shared" ref="Y103:AJ103" si="490">Y19/Y$4</f>
        <v>0.02</v>
      </c>
      <c r="Z103" s="55">
        <f t="shared" si="490"/>
        <v>0.02</v>
      </c>
      <c r="AA103" s="55">
        <f t="shared" si="490"/>
        <v>0.02</v>
      </c>
      <c r="AB103" s="55">
        <f t="shared" si="490"/>
        <v>0.02</v>
      </c>
      <c r="AC103" s="55">
        <f t="shared" si="490"/>
        <v>0.02</v>
      </c>
      <c r="AD103" s="55">
        <f t="shared" si="490"/>
        <v>0.02</v>
      </c>
      <c r="AE103" s="55">
        <f t="shared" si="490"/>
        <v>0.02</v>
      </c>
      <c r="AF103" s="55">
        <f t="shared" si="490"/>
        <v>0.02</v>
      </c>
      <c r="AG103" s="55">
        <f t="shared" si="490"/>
        <v>0.02</v>
      </c>
      <c r="AH103" s="55">
        <f t="shared" si="490"/>
        <v>0.02</v>
      </c>
      <c r="AI103" s="55">
        <f t="shared" si="490"/>
        <v>0.02</v>
      </c>
      <c r="AJ103" s="55">
        <f t="shared" si="490"/>
        <v>0.02</v>
      </c>
      <c r="AK103" s="42"/>
      <c r="AL103" s="55">
        <f t="shared" ref="AL103:AO103" si="491">AL19/AL$4</f>
        <v>0.02</v>
      </c>
      <c r="AM103" s="55">
        <f t="shared" si="491"/>
        <v>0.02</v>
      </c>
      <c r="AN103" s="55">
        <f t="shared" si="491"/>
        <v>0.02</v>
      </c>
      <c r="AO103" s="55">
        <f t="shared" si="491"/>
        <v>0.02</v>
      </c>
      <c r="AP103" s="42"/>
      <c r="AQ103" s="55">
        <f t="shared" si="471"/>
        <v>0.02</v>
      </c>
      <c r="AR103" s="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42"/>
      <c r="BF103" s="55"/>
      <c r="BG103" s="55"/>
      <c r="BH103" s="55"/>
      <c r="BI103" s="55"/>
      <c r="BJ103" s="42"/>
      <c r="BK103" s="55"/>
      <c r="BL103" s="5"/>
      <c r="BM103" s="3"/>
    </row>
    <row r="104" hidden="1" outlineLevel="1">
      <c r="A104" s="31"/>
      <c r="B104" s="31"/>
      <c r="C104" s="31" t="str">
        <f t="shared" si="435"/>
        <v>  Fulfillment COGS - G&amp;A</v>
      </c>
      <c r="D104" s="82"/>
      <c r="E104" s="55">
        <f t="shared" ref="E104:P104" si="492">E20/E$4</f>
        <v>0.01</v>
      </c>
      <c r="F104" s="55">
        <f t="shared" si="492"/>
        <v>0.01</v>
      </c>
      <c r="G104" s="55">
        <f t="shared" si="492"/>
        <v>0.01</v>
      </c>
      <c r="H104" s="55">
        <f t="shared" si="492"/>
        <v>0.01</v>
      </c>
      <c r="I104" s="55">
        <f t="shared" si="492"/>
        <v>0.01</v>
      </c>
      <c r="J104" s="55">
        <f t="shared" si="492"/>
        <v>0.01</v>
      </c>
      <c r="K104" s="55">
        <f t="shared" si="492"/>
        <v>0.01</v>
      </c>
      <c r="L104" s="55">
        <f t="shared" si="492"/>
        <v>0.01</v>
      </c>
      <c r="M104" s="55">
        <f t="shared" si="492"/>
        <v>0.01</v>
      </c>
      <c r="N104" s="55">
        <f t="shared" si="492"/>
        <v>0.01</v>
      </c>
      <c r="O104" s="55">
        <f t="shared" si="492"/>
        <v>0.01</v>
      </c>
      <c r="P104" s="55">
        <f t="shared" si="492"/>
        <v>0.01</v>
      </c>
      <c r="Q104" s="42"/>
      <c r="R104" s="55">
        <f t="shared" ref="R104:U104" si="493">R20/R$4</f>
        <v>0.01</v>
      </c>
      <c r="S104" s="55">
        <f t="shared" si="493"/>
        <v>0.01</v>
      </c>
      <c r="T104" s="55">
        <f t="shared" si="493"/>
        <v>0.01</v>
      </c>
      <c r="U104" s="55">
        <f t="shared" si="493"/>
        <v>0.01</v>
      </c>
      <c r="V104" s="42"/>
      <c r="W104" s="55">
        <f t="shared" si="468"/>
        <v>0.01</v>
      </c>
      <c r="X104" s="5"/>
      <c r="Y104" s="55">
        <f t="shared" ref="Y104:AJ104" si="494">Y20/Y$4</f>
        <v>0.01</v>
      </c>
      <c r="Z104" s="55">
        <f t="shared" si="494"/>
        <v>0.01</v>
      </c>
      <c r="AA104" s="55">
        <f t="shared" si="494"/>
        <v>0.01</v>
      </c>
      <c r="AB104" s="55">
        <f t="shared" si="494"/>
        <v>0.01</v>
      </c>
      <c r="AC104" s="55">
        <f t="shared" si="494"/>
        <v>0.01</v>
      </c>
      <c r="AD104" s="55">
        <f t="shared" si="494"/>
        <v>0.01</v>
      </c>
      <c r="AE104" s="55">
        <f t="shared" si="494"/>
        <v>0.01</v>
      </c>
      <c r="AF104" s="55">
        <f t="shared" si="494"/>
        <v>0.01</v>
      </c>
      <c r="AG104" s="55">
        <f t="shared" si="494"/>
        <v>0.01</v>
      </c>
      <c r="AH104" s="55">
        <f t="shared" si="494"/>
        <v>0.01</v>
      </c>
      <c r="AI104" s="55">
        <f t="shared" si="494"/>
        <v>0.01</v>
      </c>
      <c r="AJ104" s="55">
        <f t="shared" si="494"/>
        <v>0.01</v>
      </c>
      <c r="AK104" s="42"/>
      <c r="AL104" s="55">
        <f t="shared" ref="AL104:AO104" si="495">AL20/AL$4</f>
        <v>0.01</v>
      </c>
      <c r="AM104" s="55">
        <f t="shared" si="495"/>
        <v>0.01</v>
      </c>
      <c r="AN104" s="55">
        <f t="shared" si="495"/>
        <v>0.01</v>
      </c>
      <c r="AO104" s="55">
        <f t="shared" si="495"/>
        <v>0.01</v>
      </c>
      <c r="AP104" s="42"/>
      <c r="AQ104" s="55">
        <f t="shared" si="471"/>
        <v>0.01</v>
      </c>
      <c r="AR104" s="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42"/>
      <c r="BF104" s="55"/>
      <c r="BG104" s="55"/>
      <c r="BH104" s="55"/>
      <c r="BI104" s="55"/>
      <c r="BJ104" s="42"/>
      <c r="BK104" s="55"/>
      <c r="BL104" s="5"/>
      <c r="BM104" s="3"/>
    </row>
    <row r="105" hidden="1" outlineLevel="1">
      <c r="A105" s="31"/>
      <c r="B105" s="31"/>
      <c r="C105" s="31" t="str">
        <f t="shared" si="435"/>
        <v>  Fulfillment COGS - Other</v>
      </c>
      <c r="D105" s="82"/>
      <c r="E105" s="55">
        <f t="shared" ref="E105:P105" si="496">E21/E$4</f>
        <v>0.005</v>
      </c>
      <c r="F105" s="55">
        <f t="shared" si="496"/>
        <v>0.005</v>
      </c>
      <c r="G105" s="55">
        <f t="shared" si="496"/>
        <v>0.005</v>
      </c>
      <c r="H105" s="55">
        <f t="shared" si="496"/>
        <v>0.005</v>
      </c>
      <c r="I105" s="55">
        <f t="shared" si="496"/>
        <v>0.005</v>
      </c>
      <c r="J105" s="55">
        <f t="shared" si="496"/>
        <v>0.005</v>
      </c>
      <c r="K105" s="55">
        <f t="shared" si="496"/>
        <v>0.005</v>
      </c>
      <c r="L105" s="55">
        <f t="shared" si="496"/>
        <v>0.005</v>
      </c>
      <c r="M105" s="55">
        <f t="shared" si="496"/>
        <v>0.005</v>
      </c>
      <c r="N105" s="55">
        <f t="shared" si="496"/>
        <v>0.005</v>
      </c>
      <c r="O105" s="55">
        <f t="shared" si="496"/>
        <v>0.005</v>
      </c>
      <c r="P105" s="55">
        <f t="shared" si="496"/>
        <v>0.005</v>
      </c>
      <c r="Q105" s="42"/>
      <c r="R105" s="55">
        <f t="shared" ref="R105:U105" si="497">R21/R$4</f>
        <v>0.005</v>
      </c>
      <c r="S105" s="55">
        <f t="shared" si="497"/>
        <v>0.005</v>
      </c>
      <c r="T105" s="55">
        <f t="shared" si="497"/>
        <v>0.005</v>
      </c>
      <c r="U105" s="55">
        <f t="shared" si="497"/>
        <v>0.005</v>
      </c>
      <c r="V105" s="42"/>
      <c r="W105" s="55">
        <f t="shared" si="468"/>
        <v>0.005</v>
      </c>
      <c r="X105" s="5"/>
      <c r="Y105" s="55">
        <f t="shared" ref="Y105:AJ105" si="498">Y21/Y$4</f>
        <v>0.005</v>
      </c>
      <c r="Z105" s="55">
        <f t="shared" si="498"/>
        <v>0.005</v>
      </c>
      <c r="AA105" s="55">
        <f t="shared" si="498"/>
        <v>0.005</v>
      </c>
      <c r="AB105" s="55">
        <f t="shared" si="498"/>
        <v>0.005</v>
      </c>
      <c r="AC105" s="55">
        <f t="shared" si="498"/>
        <v>0.005</v>
      </c>
      <c r="AD105" s="55">
        <f t="shared" si="498"/>
        <v>0.005</v>
      </c>
      <c r="AE105" s="55">
        <f t="shared" si="498"/>
        <v>0.005</v>
      </c>
      <c r="AF105" s="55">
        <f t="shared" si="498"/>
        <v>0.005</v>
      </c>
      <c r="AG105" s="55">
        <f t="shared" si="498"/>
        <v>0.005</v>
      </c>
      <c r="AH105" s="55">
        <f t="shared" si="498"/>
        <v>0.005</v>
      </c>
      <c r="AI105" s="55">
        <f t="shared" si="498"/>
        <v>0.005</v>
      </c>
      <c r="AJ105" s="55">
        <f t="shared" si="498"/>
        <v>0.005</v>
      </c>
      <c r="AK105" s="42"/>
      <c r="AL105" s="55">
        <f t="shared" ref="AL105:AO105" si="499">AL21/AL$4</f>
        <v>0.005</v>
      </c>
      <c r="AM105" s="55">
        <f t="shared" si="499"/>
        <v>0.005</v>
      </c>
      <c r="AN105" s="55">
        <f t="shared" si="499"/>
        <v>0.005</v>
      </c>
      <c r="AO105" s="55">
        <f t="shared" si="499"/>
        <v>0.005</v>
      </c>
      <c r="AP105" s="42"/>
      <c r="AQ105" s="55">
        <f t="shared" si="471"/>
        <v>0.005</v>
      </c>
      <c r="AR105" s="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42"/>
      <c r="BF105" s="55"/>
      <c r="BG105" s="55"/>
      <c r="BH105" s="55"/>
      <c r="BI105" s="55"/>
      <c r="BJ105" s="42"/>
      <c r="BK105" s="55"/>
      <c r="BL105" s="5"/>
      <c r="BM105" s="3"/>
    </row>
    <row r="106">
      <c r="A106" s="25"/>
      <c r="B106" s="25"/>
      <c r="C106" s="25" t="str">
        <f t="shared" si="435"/>
        <v>Packaging Supplies</v>
      </c>
      <c r="D106" s="80"/>
      <c r="E106" s="45">
        <f t="shared" ref="E106:P106" si="500">E22/E$4</f>
        <v>0.03</v>
      </c>
      <c r="F106" s="45">
        <f t="shared" si="500"/>
        <v>0.03</v>
      </c>
      <c r="G106" s="45">
        <f t="shared" si="500"/>
        <v>0.03</v>
      </c>
      <c r="H106" s="45">
        <f t="shared" si="500"/>
        <v>0.03</v>
      </c>
      <c r="I106" s="45">
        <f t="shared" si="500"/>
        <v>0.03</v>
      </c>
      <c r="J106" s="45">
        <f t="shared" si="500"/>
        <v>0.03</v>
      </c>
      <c r="K106" s="45">
        <f t="shared" si="500"/>
        <v>0.03</v>
      </c>
      <c r="L106" s="45">
        <f t="shared" si="500"/>
        <v>0.03</v>
      </c>
      <c r="M106" s="45">
        <f t="shared" si="500"/>
        <v>0.03</v>
      </c>
      <c r="N106" s="45">
        <f t="shared" si="500"/>
        <v>0.03</v>
      </c>
      <c r="O106" s="45">
        <f t="shared" si="500"/>
        <v>0.03</v>
      </c>
      <c r="P106" s="45">
        <f t="shared" si="500"/>
        <v>0.03</v>
      </c>
      <c r="Q106" s="30"/>
      <c r="R106" s="45">
        <f t="shared" ref="R106:U106" si="501">R22/R$4</f>
        <v>0.03</v>
      </c>
      <c r="S106" s="45">
        <f t="shared" si="501"/>
        <v>0.03</v>
      </c>
      <c r="T106" s="45">
        <f t="shared" si="501"/>
        <v>0.03</v>
      </c>
      <c r="U106" s="45">
        <f t="shared" si="501"/>
        <v>0.03</v>
      </c>
      <c r="V106" s="30"/>
      <c r="W106" s="45">
        <f t="shared" si="468"/>
        <v>0.03</v>
      </c>
      <c r="Y106" s="45">
        <f t="shared" ref="Y106:AJ106" si="502">Y22/Y$4</f>
        <v>0.03</v>
      </c>
      <c r="Z106" s="45">
        <f t="shared" si="502"/>
        <v>0.03</v>
      </c>
      <c r="AA106" s="45">
        <f t="shared" si="502"/>
        <v>0.03</v>
      </c>
      <c r="AB106" s="45">
        <f t="shared" si="502"/>
        <v>0.03</v>
      </c>
      <c r="AC106" s="45">
        <f t="shared" si="502"/>
        <v>0.03</v>
      </c>
      <c r="AD106" s="45">
        <f t="shared" si="502"/>
        <v>0.03</v>
      </c>
      <c r="AE106" s="45">
        <f t="shared" si="502"/>
        <v>0.03</v>
      </c>
      <c r="AF106" s="45">
        <f t="shared" si="502"/>
        <v>0.03</v>
      </c>
      <c r="AG106" s="45">
        <f t="shared" si="502"/>
        <v>0.03</v>
      </c>
      <c r="AH106" s="45">
        <f t="shared" si="502"/>
        <v>0.03</v>
      </c>
      <c r="AI106" s="45">
        <f t="shared" si="502"/>
        <v>0.03</v>
      </c>
      <c r="AJ106" s="45">
        <f t="shared" si="502"/>
        <v>0.03</v>
      </c>
      <c r="AK106" s="30"/>
      <c r="AL106" s="45">
        <f t="shared" ref="AL106:AO106" si="503">AL22/AL$4</f>
        <v>0.03</v>
      </c>
      <c r="AM106" s="45">
        <f t="shared" si="503"/>
        <v>0.03</v>
      </c>
      <c r="AN106" s="45">
        <f t="shared" si="503"/>
        <v>0.03</v>
      </c>
      <c r="AO106" s="45">
        <f t="shared" si="503"/>
        <v>0.03</v>
      </c>
      <c r="AP106" s="30"/>
      <c r="AQ106" s="45">
        <f t="shared" si="471"/>
        <v>0.03</v>
      </c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30"/>
      <c r="BF106" s="45"/>
      <c r="BG106" s="45"/>
      <c r="BH106" s="45"/>
      <c r="BI106" s="45"/>
      <c r="BJ106" s="30"/>
      <c r="BK106" s="45"/>
      <c r="BM106" s="3"/>
    </row>
    <row r="107">
      <c r="A107" s="25"/>
      <c r="B107" s="25"/>
      <c r="C107" s="25" t="str">
        <f t="shared" si="435"/>
        <v>Processing Fees</v>
      </c>
      <c r="D107" s="80"/>
      <c r="E107" s="45">
        <f t="shared" ref="E107:P107" si="504">E23/E$4</f>
        <v>0.03</v>
      </c>
      <c r="F107" s="45">
        <f t="shared" si="504"/>
        <v>0.03</v>
      </c>
      <c r="G107" s="45">
        <f t="shared" si="504"/>
        <v>0.03</v>
      </c>
      <c r="H107" s="45">
        <f t="shared" si="504"/>
        <v>0.03</v>
      </c>
      <c r="I107" s="45">
        <f t="shared" si="504"/>
        <v>0.03</v>
      </c>
      <c r="J107" s="45">
        <f t="shared" si="504"/>
        <v>0.03</v>
      </c>
      <c r="K107" s="45">
        <f t="shared" si="504"/>
        <v>0.03</v>
      </c>
      <c r="L107" s="45">
        <f t="shared" si="504"/>
        <v>0.03</v>
      </c>
      <c r="M107" s="45">
        <f t="shared" si="504"/>
        <v>0.03</v>
      </c>
      <c r="N107" s="45">
        <f t="shared" si="504"/>
        <v>0.03</v>
      </c>
      <c r="O107" s="45">
        <f t="shared" si="504"/>
        <v>0.03</v>
      </c>
      <c r="P107" s="45">
        <f t="shared" si="504"/>
        <v>0.03</v>
      </c>
      <c r="Q107" s="30"/>
      <c r="R107" s="45">
        <f t="shared" ref="R107:U107" si="505">R23/R$4</f>
        <v>0.03</v>
      </c>
      <c r="S107" s="45">
        <f t="shared" si="505"/>
        <v>0.03</v>
      </c>
      <c r="T107" s="45">
        <f t="shared" si="505"/>
        <v>0.03</v>
      </c>
      <c r="U107" s="45">
        <f t="shared" si="505"/>
        <v>0.03</v>
      </c>
      <c r="V107" s="30"/>
      <c r="W107" s="45">
        <f t="shared" si="468"/>
        <v>0.03</v>
      </c>
      <c r="Y107" s="45">
        <f t="shared" ref="Y107:AJ107" si="506">Y23/Y$4</f>
        <v>0.03</v>
      </c>
      <c r="Z107" s="45">
        <f t="shared" si="506"/>
        <v>0.03</v>
      </c>
      <c r="AA107" s="45">
        <f t="shared" si="506"/>
        <v>0.03</v>
      </c>
      <c r="AB107" s="45">
        <f t="shared" si="506"/>
        <v>0.03</v>
      </c>
      <c r="AC107" s="45">
        <f t="shared" si="506"/>
        <v>0.03</v>
      </c>
      <c r="AD107" s="45">
        <f t="shared" si="506"/>
        <v>0.03</v>
      </c>
      <c r="AE107" s="45">
        <f t="shared" si="506"/>
        <v>0.03</v>
      </c>
      <c r="AF107" s="45">
        <f t="shared" si="506"/>
        <v>0.03</v>
      </c>
      <c r="AG107" s="45">
        <f t="shared" si="506"/>
        <v>0.03</v>
      </c>
      <c r="AH107" s="45">
        <f t="shared" si="506"/>
        <v>0.03</v>
      </c>
      <c r="AI107" s="45">
        <f t="shared" si="506"/>
        <v>0.03</v>
      </c>
      <c r="AJ107" s="45">
        <f t="shared" si="506"/>
        <v>0.03</v>
      </c>
      <c r="AK107" s="30"/>
      <c r="AL107" s="45">
        <f t="shared" ref="AL107:AO107" si="507">AL23/AL$4</f>
        <v>0.03</v>
      </c>
      <c r="AM107" s="45">
        <f t="shared" si="507"/>
        <v>0.03</v>
      </c>
      <c r="AN107" s="45">
        <f t="shared" si="507"/>
        <v>0.03</v>
      </c>
      <c r="AO107" s="45">
        <f t="shared" si="507"/>
        <v>0.03</v>
      </c>
      <c r="AP107" s="30"/>
      <c r="AQ107" s="45">
        <f t="shared" si="471"/>
        <v>0.03</v>
      </c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30"/>
      <c r="BF107" s="45"/>
      <c r="BG107" s="45"/>
      <c r="BH107" s="45"/>
      <c r="BI107" s="45"/>
      <c r="BJ107" s="30"/>
      <c r="BK107" s="45"/>
      <c r="BM107" s="3"/>
    </row>
    <row r="108" collapsed="1">
      <c r="A108" s="25"/>
      <c r="B108" s="25"/>
      <c r="C108" s="25" t="str">
        <f t="shared" si="435"/>
        <v>Shipping Fees</v>
      </c>
      <c r="D108" s="80"/>
      <c r="E108" s="45">
        <f t="shared" ref="E108:P108" si="508">E24/E$4</f>
        <v>0.070675</v>
      </c>
      <c r="F108" s="45">
        <f t="shared" si="508"/>
        <v>0.070675</v>
      </c>
      <c r="G108" s="45">
        <f t="shared" si="508"/>
        <v>0.070675</v>
      </c>
      <c r="H108" s="45">
        <f t="shared" si="508"/>
        <v>0.070675</v>
      </c>
      <c r="I108" s="45">
        <f t="shared" si="508"/>
        <v>0.070675</v>
      </c>
      <c r="J108" s="45">
        <f t="shared" si="508"/>
        <v>0.070675</v>
      </c>
      <c r="K108" s="45">
        <f t="shared" si="508"/>
        <v>0.070675</v>
      </c>
      <c r="L108" s="45">
        <f t="shared" si="508"/>
        <v>0.070675</v>
      </c>
      <c r="M108" s="45">
        <f t="shared" si="508"/>
        <v>0.070675</v>
      </c>
      <c r="N108" s="45">
        <f t="shared" si="508"/>
        <v>0.070675</v>
      </c>
      <c r="O108" s="45">
        <f t="shared" si="508"/>
        <v>0.070675</v>
      </c>
      <c r="P108" s="45">
        <f t="shared" si="508"/>
        <v>0.070675</v>
      </c>
      <c r="Q108" s="30"/>
      <c r="R108" s="45">
        <f t="shared" ref="R108:U108" si="509">R24/R$4</f>
        <v>0.070675</v>
      </c>
      <c r="S108" s="45">
        <f t="shared" si="509"/>
        <v>0.070675</v>
      </c>
      <c r="T108" s="45">
        <f t="shared" si="509"/>
        <v>0.070675</v>
      </c>
      <c r="U108" s="45">
        <f t="shared" si="509"/>
        <v>0.070675</v>
      </c>
      <c r="V108" s="30"/>
      <c r="W108" s="45">
        <f t="shared" si="468"/>
        <v>0.070675</v>
      </c>
      <c r="Y108" s="45">
        <f t="shared" ref="Y108:AJ108" si="510">Y24/Y$4</f>
        <v>0.070675</v>
      </c>
      <c r="Z108" s="45">
        <f t="shared" si="510"/>
        <v>0.070675</v>
      </c>
      <c r="AA108" s="45">
        <f t="shared" si="510"/>
        <v>0.070675</v>
      </c>
      <c r="AB108" s="45">
        <f t="shared" si="510"/>
        <v>0.070675</v>
      </c>
      <c r="AC108" s="45">
        <f t="shared" si="510"/>
        <v>0.070675</v>
      </c>
      <c r="AD108" s="45">
        <f t="shared" si="510"/>
        <v>0.070675</v>
      </c>
      <c r="AE108" s="45">
        <f t="shared" si="510"/>
        <v>0.070675</v>
      </c>
      <c r="AF108" s="45">
        <f t="shared" si="510"/>
        <v>0.070675</v>
      </c>
      <c r="AG108" s="45">
        <f t="shared" si="510"/>
        <v>0.070675</v>
      </c>
      <c r="AH108" s="45">
        <f t="shared" si="510"/>
        <v>0.070675</v>
      </c>
      <c r="AI108" s="45">
        <f t="shared" si="510"/>
        <v>0.070675</v>
      </c>
      <c r="AJ108" s="45">
        <f t="shared" si="510"/>
        <v>0.070675</v>
      </c>
      <c r="AK108" s="30"/>
      <c r="AL108" s="45">
        <f t="shared" ref="AL108:AO108" si="511">AL24/AL$4</f>
        <v>0.070675</v>
      </c>
      <c r="AM108" s="45">
        <f t="shared" si="511"/>
        <v>0.070675</v>
      </c>
      <c r="AN108" s="45">
        <f t="shared" si="511"/>
        <v>0.070675</v>
      </c>
      <c r="AO108" s="45">
        <f t="shared" si="511"/>
        <v>0.070675</v>
      </c>
      <c r="AP108" s="30"/>
      <c r="AQ108" s="45">
        <f t="shared" si="471"/>
        <v>0.070675</v>
      </c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30"/>
      <c r="BF108" s="45"/>
      <c r="BG108" s="45"/>
      <c r="BH108" s="45"/>
      <c r="BI108" s="45"/>
      <c r="BJ108" s="30"/>
      <c r="BK108" s="45"/>
      <c r="BM108" s="3"/>
    </row>
    <row r="109" hidden="1" outlineLevel="1">
      <c r="A109" s="25"/>
      <c r="B109" s="25"/>
      <c r="C109" s="25" t="str">
        <f t="shared" si="435"/>
        <v>  Shipping Fees - Inbound</v>
      </c>
      <c r="D109" s="82"/>
      <c r="E109" s="55">
        <f t="shared" ref="E109:P109" si="512">E25/E$4</f>
        <v>0.025</v>
      </c>
      <c r="F109" s="55">
        <f t="shared" si="512"/>
        <v>0.025</v>
      </c>
      <c r="G109" s="55">
        <f t="shared" si="512"/>
        <v>0.025</v>
      </c>
      <c r="H109" s="55">
        <f t="shared" si="512"/>
        <v>0.025</v>
      </c>
      <c r="I109" s="55">
        <f t="shared" si="512"/>
        <v>0.025</v>
      </c>
      <c r="J109" s="55">
        <f t="shared" si="512"/>
        <v>0.025</v>
      </c>
      <c r="K109" s="55">
        <f t="shared" si="512"/>
        <v>0.025</v>
      </c>
      <c r="L109" s="55">
        <f t="shared" si="512"/>
        <v>0.025</v>
      </c>
      <c r="M109" s="55">
        <f t="shared" si="512"/>
        <v>0.025</v>
      </c>
      <c r="N109" s="55">
        <f t="shared" si="512"/>
        <v>0.025</v>
      </c>
      <c r="O109" s="55">
        <f t="shared" si="512"/>
        <v>0.025</v>
      </c>
      <c r="P109" s="55">
        <f t="shared" si="512"/>
        <v>0.025</v>
      </c>
      <c r="Q109" s="30"/>
      <c r="R109" s="55">
        <f t="shared" ref="R109:U109" si="513">R25/R$4</f>
        <v>0.025</v>
      </c>
      <c r="S109" s="55">
        <f t="shared" si="513"/>
        <v>0.025</v>
      </c>
      <c r="T109" s="55">
        <f t="shared" si="513"/>
        <v>0.025</v>
      </c>
      <c r="U109" s="55">
        <f t="shared" si="513"/>
        <v>0.025</v>
      </c>
      <c r="V109" s="30"/>
      <c r="W109" s="55">
        <f t="shared" si="468"/>
        <v>0.025</v>
      </c>
      <c r="Y109" s="55">
        <f t="shared" ref="Y109:AJ109" si="514">Y25/Y$4</f>
        <v>0.025</v>
      </c>
      <c r="Z109" s="55">
        <f t="shared" si="514"/>
        <v>0.025</v>
      </c>
      <c r="AA109" s="55">
        <f t="shared" si="514"/>
        <v>0.025</v>
      </c>
      <c r="AB109" s="55">
        <f t="shared" si="514"/>
        <v>0.025</v>
      </c>
      <c r="AC109" s="55">
        <f t="shared" si="514"/>
        <v>0.025</v>
      </c>
      <c r="AD109" s="55">
        <f t="shared" si="514"/>
        <v>0.025</v>
      </c>
      <c r="AE109" s="55">
        <f t="shared" si="514"/>
        <v>0.025</v>
      </c>
      <c r="AF109" s="55">
        <f t="shared" si="514"/>
        <v>0.025</v>
      </c>
      <c r="AG109" s="55">
        <f t="shared" si="514"/>
        <v>0.025</v>
      </c>
      <c r="AH109" s="55">
        <f t="shared" si="514"/>
        <v>0.025</v>
      </c>
      <c r="AI109" s="55">
        <f t="shared" si="514"/>
        <v>0.025</v>
      </c>
      <c r="AJ109" s="55">
        <f t="shared" si="514"/>
        <v>0.025</v>
      </c>
      <c r="AK109" s="30"/>
      <c r="AL109" s="55">
        <f t="shared" ref="AL109:AO109" si="515">AL25/AL$4</f>
        <v>0.025</v>
      </c>
      <c r="AM109" s="55">
        <f t="shared" si="515"/>
        <v>0.025</v>
      </c>
      <c r="AN109" s="55">
        <f t="shared" si="515"/>
        <v>0.025</v>
      </c>
      <c r="AO109" s="55">
        <f t="shared" si="515"/>
        <v>0.025</v>
      </c>
      <c r="AP109" s="30"/>
      <c r="AQ109" s="55">
        <f t="shared" si="471"/>
        <v>0.025</v>
      </c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30"/>
      <c r="BF109" s="55"/>
      <c r="BG109" s="55"/>
      <c r="BH109" s="55"/>
      <c r="BI109" s="55"/>
      <c r="BJ109" s="30"/>
      <c r="BK109" s="55"/>
      <c r="BM109" s="3"/>
    </row>
    <row r="110" hidden="1" outlineLevel="2">
      <c r="A110" s="31"/>
      <c r="B110" s="31"/>
      <c r="C110" s="31" t="str">
        <f t="shared" si="435"/>
        <v>    Shipping Fees - Inbound - Suppliers</v>
      </c>
      <c r="D110" s="82"/>
      <c r="E110" s="55">
        <f t="shared" ref="E110:P110" si="516">E26/E$4</f>
        <v>0.015</v>
      </c>
      <c r="F110" s="55">
        <f t="shared" si="516"/>
        <v>0.015</v>
      </c>
      <c r="G110" s="55">
        <f t="shared" si="516"/>
        <v>0.015</v>
      </c>
      <c r="H110" s="55">
        <f t="shared" si="516"/>
        <v>0.015</v>
      </c>
      <c r="I110" s="55">
        <f t="shared" si="516"/>
        <v>0.015</v>
      </c>
      <c r="J110" s="55">
        <f t="shared" si="516"/>
        <v>0.015</v>
      </c>
      <c r="K110" s="55">
        <f t="shared" si="516"/>
        <v>0.015</v>
      </c>
      <c r="L110" s="55">
        <f t="shared" si="516"/>
        <v>0.015</v>
      </c>
      <c r="M110" s="55">
        <f t="shared" si="516"/>
        <v>0.015</v>
      </c>
      <c r="N110" s="55">
        <f t="shared" si="516"/>
        <v>0.015</v>
      </c>
      <c r="O110" s="55">
        <f t="shared" si="516"/>
        <v>0.015</v>
      </c>
      <c r="P110" s="55">
        <f t="shared" si="516"/>
        <v>0.015</v>
      </c>
      <c r="Q110" s="30"/>
      <c r="R110" s="55">
        <f t="shared" ref="R110:U110" si="517">R26/R$4</f>
        <v>0.015</v>
      </c>
      <c r="S110" s="55">
        <f t="shared" si="517"/>
        <v>0.015</v>
      </c>
      <c r="T110" s="55">
        <f t="shared" si="517"/>
        <v>0.015</v>
      </c>
      <c r="U110" s="55">
        <f t="shared" si="517"/>
        <v>0.015</v>
      </c>
      <c r="V110" s="30"/>
      <c r="W110" s="55">
        <f t="shared" si="468"/>
        <v>0.015</v>
      </c>
      <c r="Y110" s="55">
        <f t="shared" ref="Y110:AJ110" si="518">Y26/Y$4</f>
        <v>0.015</v>
      </c>
      <c r="Z110" s="55">
        <f t="shared" si="518"/>
        <v>0.015</v>
      </c>
      <c r="AA110" s="55">
        <f t="shared" si="518"/>
        <v>0.015</v>
      </c>
      <c r="AB110" s="55">
        <f t="shared" si="518"/>
        <v>0.015</v>
      </c>
      <c r="AC110" s="55">
        <f t="shared" si="518"/>
        <v>0.015</v>
      </c>
      <c r="AD110" s="55">
        <f t="shared" si="518"/>
        <v>0.015</v>
      </c>
      <c r="AE110" s="55">
        <f t="shared" si="518"/>
        <v>0.015</v>
      </c>
      <c r="AF110" s="55">
        <f t="shared" si="518"/>
        <v>0.015</v>
      </c>
      <c r="AG110" s="55">
        <f t="shared" si="518"/>
        <v>0.015</v>
      </c>
      <c r="AH110" s="55">
        <f t="shared" si="518"/>
        <v>0.015</v>
      </c>
      <c r="AI110" s="55">
        <f t="shared" si="518"/>
        <v>0.015</v>
      </c>
      <c r="AJ110" s="55">
        <f t="shared" si="518"/>
        <v>0.015</v>
      </c>
      <c r="AK110" s="30"/>
      <c r="AL110" s="55">
        <f t="shared" ref="AL110:AO110" si="519">AL26/AL$4</f>
        <v>0.015</v>
      </c>
      <c r="AM110" s="55">
        <f t="shared" si="519"/>
        <v>0.015</v>
      </c>
      <c r="AN110" s="55">
        <f t="shared" si="519"/>
        <v>0.015</v>
      </c>
      <c r="AO110" s="55">
        <f t="shared" si="519"/>
        <v>0.015</v>
      </c>
      <c r="AP110" s="30"/>
      <c r="AQ110" s="55">
        <f t="shared" si="471"/>
        <v>0.015</v>
      </c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30"/>
      <c r="BF110" s="55"/>
      <c r="BG110" s="55"/>
      <c r="BH110" s="55"/>
      <c r="BI110" s="55"/>
      <c r="BJ110" s="30"/>
      <c r="BK110" s="55"/>
      <c r="BM110" s="3"/>
    </row>
    <row r="111" hidden="1" outlineLevel="2">
      <c r="A111" s="31"/>
      <c r="B111" s="31"/>
      <c r="C111" s="31" t="str">
        <f t="shared" si="435"/>
        <v>    Shipping Fees - Inbound - Duty</v>
      </c>
      <c r="D111" s="82"/>
      <c r="E111" s="55">
        <f t="shared" ref="E111:P111" si="520">E27/E$4</f>
        <v>0.005</v>
      </c>
      <c r="F111" s="55">
        <f t="shared" si="520"/>
        <v>0.005</v>
      </c>
      <c r="G111" s="55">
        <f t="shared" si="520"/>
        <v>0.005</v>
      </c>
      <c r="H111" s="55">
        <f t="shared" si="520"/>
        <v>0.005</v>
      </c>
      <c r="I111" s="55">
        <f t="shared" si="520"/>
        <v>0.005</v>
      </c>
      <c r="J111" s="55">
        <f t="shared" si="520"/>
        <v>0.005</v>
      </c>
      <c r="K111" s="55">
        <f t="shared" si="520"/>
        <v>0.005</v>
      </c>
      <c r="L111" s="55">
        <f t="shared" si="520"/>
        <v>0.005</v>
      </c>
      <c r="M111" s="55">
        <f t="shared" si="520"/>
        <v>0.005</v>
      </c>
      <c r="N111" s="55">
        <f t="shared" si="520"/>
        <v>0.005</v>
      </c>
      <c r="O111" s="55">
        <f t="shared" si="520"/>
        <v>0.005</v>
      </c>
      <c r="P111" s="55">
        <f t="shared" si="520"/>
        <v>0.005</v>
      </c>
      <c r="Q111" s="30"/>
      <c r="R111" s="55">
        <f t="shared" ref="R111:U111" si="521">R27/R$4</f>
        <v>0.005</v>
      </c>
      <c r="S111" s="55">
        <f t="shared" si="521"/>
        <v>0.005</v>
      </c>
      <c r="T111" s="55">
        <f t="shared" si="521"/>
        <v>0.005</v>
      </c>
      <c r="U111" s="55">
        <f t="shared" si="521"/>
        <v>0.005</v>
      </c>
      <c r="V111" s="30"/>
      <c r="W111" s="55">
        <f t="shared" si="468"/>
        <v>0.005</v>
      </c>
      <c r="Y111" s="55">
        <f t="shared" ref="Y111:AJ111" si="522">Y27/Y$4</f>
        <v>0.005</v>
      </c>
      <c r="Z111" s="55">
        <f t="shared" si="522"/>
        <v>0.005</v>
      </c>
      <c r="AA111" s="55">
        <f t="shared" si="522"/>
        <v>0.005</v>
      </c>
      <c r="AB111" s="55">
        <f t="shared" si="522"/>
        <v>0.005</v>
      </c>
      <c r="AC111" s="55">
        <f t="shared" si="522"/>
        <v>0.005</v>
      </c>
      <c r="AD111" s="55">
        <f t="shared" si="522"/>
        <v>0.005</v>
      </c>
      <c r="AE111" s="55">
        <f t="shared" si="522"/>
        <v>0.005</v>
      </c>
      <c r="AF111" s="55">
        <f t="shared" si="522"/>
        <v>0.005</v>
      </c>
      <c r="AG111" s="55">
        <f t="shared" si="522"/>
        <v>0.005</v>
      </c>
      <c r="AH111" s="55">
        <f t="shared" si="522"/>
        <v>0.005</v>
      </c>
      <c r="AI111" s="55">
        <f t="shared" si="522"/>
        <v>0.005</v>
      </c>
      <c r="AJ111" s="55">
        <f t="shared" si="522"/>
        <v>0.005</v>
      </c>
      <c r="AK111" s="30"/>
      <c r="AL111" s="55">
        <f t="shared" ref="AL111:AO111" si="523">AL27/AL$4</f>
        <v>0.005</v>
      </c>
      <c r="AM111" s="55">
        <f t="shared" si="523"/>
        <v>0.005</v>
      </c>
      <c r="AN111" s="55">
        <f t="shared" si="523"/>
        <v>0.005</v>
      </c>
      <c r="AO111" s="55">
        <f t="shared" si="523"/>
        <v>0.005</v>
      </c>
      <c r="AP111" s="30"/>
      <c r="AQ111" s="55">
        <f t="shared" si="471"/>
        <v>0.005</v>
      </c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30"/>
      <c r="BF111" s="55"/>
      <c r="BG111" s="55"/>
      <c r="BH111" s="55"/>
      <c r="BI111" s="55"/>
      <c r="BJ111" s="30"/>
      <c r="BK111" s="55"/>
      <c r="BM111" s="3"/>
    </row>
    <row r="112" hidden="1" outlineLevel="2">
      <c r="A112" s="31"/>
      <c r="B112" s="31"/>
      <c r="C112" s="31" t="str">
        <f t="shared" si="435"/>
        <v>    Shipping Fees - Inbound - Other</v>
      </c>
      <c r="D112" s="82"/>
      <c r="E112" s="55">
        <f t="shared" ref="E112:P112" si="524">E28/E$4</f>
        <v>0.005</v>
      </c>
      <c r="F112" s="55">
        <f t="shared" si="524"/>
        <v>0.005</v>
      </c>
      <c r="G112" s="55">
        <f t="shared" si="524"/>
        <v>0.005</v>
      </c>
      <c r="H112" s="55">
        <f t="shared" si="524"/>
        <v>0.005</v>
      </c>
      <c r="I112" s="55">
        <f t="shared" si="524"/>
        <v>0.005</v>
      </c>
      <c r="J112" s="55">
        <f t="shared" si="524"/>
        <v>0.005</v>
      </c>
      <c r="K112" s="55">
        <f t="shared" si="524"/>
        <v>0.005</v>
      </c>
      <c r="L112" s="55">
        <f t="shared" si="524"/>
        <v>0.005</v>
      </c>
      <c r="M112" s="55">
        <f t="shared" si="524"/>
        <v>0.005</v>
      </c>
      <c r="N112" s="55">
        <f t="shared" si="524"/>
        <v>0.005</v>
      </c>
      <c r="O112" s="55">
        <f t="shared" si="524"/>
        <v>0.005</v>
      </c>
      <c r="P112" s="55">
        <f t="shared" si="524"/>
        <v>0.005</v>
      </c>
      <c r="Q112" s="30"/>
      <c r="R112" s="55">
        <f t="shared" ref="R112:U112" si="525">R28/R$4</f>
        <v>0.005</v>
      </c>
      <c r="S112" s="55">
        <f t="shared" si="525"/>
        <v>0.005</v>
      </c>
      <c r="T112" s="55">
        <f t="shared" si="525"/>
        <v>0.005</v>
      </c>
      <c r="U112" s="55">
        <f t="shared" si="525"/>
        <v>0.005</v>
      </c>
      <c r="V112" s="30"/>
      <c r="W112" s="55">
        <f t="shared" si="468"/>
        <v>0.005</v>
      </c>
      <c r="Y112" s="55">
        <f t="shared" ref="Y112:AJ112" si="526">Y28/Y$4</f>
        <v>0.005</v>
      </c>
      <c r="Z112" s="55">
        <f t="shared" si="526"/>
        <v>0.005</v>
      </c>
      <c r="AA112" s="55">
        <f t="shared" si="526"/>
        <v>0.005</v>
      </c>
      <c r="AB112" s="55">
        <f t="shared" si="526"/>
        <v>0.005</v>
      </c>
      <c r="AC112" s="55">
        <f t="shared" si="526"/>
        <v>0.005</v>
      </c>
      <c r="AD112" s="55">
        <f t="shared" si="526"/>
        <v>0.005</v>
      </c>
      <c r="AE112" s="55">
        <f t="shared" si="526"/>
        <v>0.005</v>
      </c>
      <c r="AF112" s="55">
        <f t="shared" si="526"/>
        <v>0.005</v>
      </c>
      <c r="AG112" s="55">
        <f t="shared" si="526"/>
        <v>0.005</v>
      </c>
      <c r="AH112" s="55">
        <f t="shared" si="526"/>
        <v>0.005</v>
      </c>
      <c r="AI112" s="55">
        <f t="shared" si="526"/>
        <v>0.005</v>
      </c>
      <c r="AJ112" s="55">
        <f t="shared" si="526"/>
        <v>0.005</v>
      </c>
      <c r="AK112" s="30"/>
      <c r="AL112" s="55">
        <f t="shared" ref="AL112:AO112" si="527">AL28/AL$4</f>
        <v>0.005</v>
      </c>
      <c r="AM112" s="55">
        <f t="shared" si="527"/>
        <v>0.005</v>
      </c>
      <c r="AN112" s="55">
        <f t="shared" si="527"/>
        <v>0.005</v>
      </c>
      <c r="AO112" s="55">
        <f t="shared" si="527"/>
        <v>0.005</v>
      </c>
      <c r="AP112" s="30"/>
      <c r="AQ112" s="55">
        <f t="shared" si="471"/>
        <v>0.005</v>
      </c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30"/>
      <c r="BF112" s="55"/>
      <c r="BG112" s="55"/>
      <c r="BH112" s="55"/>
      <c r="BI112" s="55"/>
      <c r="BJ112" s="30"/>
      <c r="BK112" s="55"/>
      <c r="BM112" s="3"/>
    </row>
    <row r="113" hidden="1" outlineLevel="1">
      <c r="A113" s="25"/>
      <c r="B113" s="25"/>
      <c r="C113" s="25" t="str">
        <f t="shared" si="435"/>
        <v>  Shipping Fees - Outbound</v>
      </c>
      <c r="D113" s="80"/>
      <c r="E113" s="45">
        <f t="shared" ref="E113:P113" si="528">E29/E$4</f>
        <v>0.045</v>
      </c>
      <c r="F113" s="45">
        <f t="shared" si="528"/>
        <v>0.045</v>
      </c>
      <c r="G113" s="45">
        <f t="shared" si="528"/>
        <v>0.045</v>
      </c>
      <c r="H113" s="45">
        <f t="shared" si="528"/>
        <v>0.045</v>
      </c>
      <c r="I113" s="45">
        <f t="shared" si="528"/>
        <v>0.045</v>
      </c>
      <c r="J113" s="45">
        <f t="shared" si="528"/>
        <v>0.045</v>
      </c>
      <c r="K113" s="45">
        <f t="shared" si="528"/>
        <v>0.045</v>
      </c>
      <c r="L113" s="45">
        <f t="shared" si="528"/>
        <v>0.045</v>
      </c>
      <c r="M113" s="45">
        <f t="shared" si="528"/>
        <v>0.045</v>
      </c>
      <c r="N113" s="45">
        <f t="shared" si="528"/>
        <v>0.045</v>
      </c>
      <c r="O113" s="45">
        <f t="shared" si="528"/>
        <v>0.045</v>
      </c>
      <c r="P113" s="45">
        <f t="shared" si="528"/>
        <v>0.045</v>
      </c>
      <c r="Q113" s="30"/>
      <c r="R113" s="45">
        <f t="shared" ref="R113:U113" si="529">R29/R$4</f>
        <v>0.045</v>
      </c>
      <c r="S113" s="45">
        <f t="shared" si="529"/>
        <v>0.045</v>
      </c>
      <c r="T113" s="45">
        <f t="shared" si="529"/>
        <v>0.045</v>
      </c>
      <c r="U113" s="45">
        <f t="shared" si="529"/>
        <v>0.045</v>
      </c>
      <c r="V113" s="30"/>
      <c r="W113" s="45">
        <f t="shared" si="468"/>
        <v>0.045</v>
      </c>
      <c r="Y113" s="45">
        <f t="shared" ref="Y113:AJ113" si="530">Y29/Y$4</f>
        <v>0.045</v>
      </c>
      <c r="Z113" s="45">
        <f t="shared" si="530"/>
        <v>0.045</v>
      </c>
      <c r="AA113" s="45">
        <f t="shared" si="530"/>
        <v>0.045</v>
      </c>
      <c r="AB113" s="45">
        <f t="shared" si="530"/>
        <v>0.045</v>
      </c>
      <c r="AC113" s="45">
        <f t="shared" si="530"/>
        <v>0.045</v>
      </c>
      <c r="AD113" s="45">
        <f t="shared" si="530"/>
        <v>0.045</v>
      </c>
      <c r="AE113" s="45">
        <f t="shared" si="530"/>
        <v>0.045</v>
      </c>
      <c r="AF113" s="45">
        <f t="shared" si="530"/>
        <v>0.045</v>
      </c>
      <c r="AG113" s="45">
        <f t="shared" si="530"/>
        <v>0.045</v>
      </c>
      <c r="AH113" s="45">
        <f t="shared" si="530"/>
        <v>0.045</v>
      </c>
      <c r="AI113" s="45">
        <f t="shared" si="530"/>
        <v>0.045</v>
      </c>
      <c r="AJ113" s="45">
        <f t="shared" si="530"/>
        <v>0.045</v>
      </c>
      <c r="AK113" s="30"/>
      <c r="AL113" s="45">
        <f t="shared" ref="AL113:AO113" si="531">AL29/AL$4</f>
        <v>0.045</v>
      </c>
      <c r="AM113" s="45">
        <f t="shared" si="531"/>
        <v>0.045</v>
      </c>
      <c r="AN113" s="45">
        <f t="shared" si="531"/>
        <v>0.045</v>
      </c>
      <c r="AO113" s="45">
        <f t="shared" si="531"/>
        <v>0.045</v>
      </c>
      <c r="AP113" s="30"/>
      <c r="AQ113" s="45">
        <f t="shared" si="471"/>
        <v>0.045</v>
      </c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30"/>
      <c r="BF113" s="45"/>
      <c r="BG113" s="45"/>
      <c r="BH113" s="45"/>
      <c r="BI113" s="45"/>
      <c r="BJ113" s="30"/>
      <c r="BK113" s="45"/>
      <c r="BM113" s="3"/>
    </row>
    <row r="114" hidden="1" outlineLevel="2">
      <c r="A114" s="31"/>
      <c r="B114" s="31"/>
      <c r="C114" s="31" t="str">
        <f t="shared" si="435"/>
        <v>    Shipping Fees - Outbound - Sales</v>
      </c>
      <c r="D114" s="82"/>
      <c r="E114" s="55">
        <f t="shared" ref="E114:P114" si="532">E30/E$4</f>
        <v>0.025</v>
      </c>
      <c r="F114" s="55">
        <f t="shared" si="532"/>
        <v>0.025</v>
      </c>
      <c r="G114" s="55">
        <f t="shared" si="532"/>
        <v>0.025</v>
      </c>
      <c r="H114" s="55">
        <f t="shared" si="532"/>
        <v>0.025</v>
      </c>
      <c r="I114" s="55">
        <f t="shared" si="532"/>
        <v>0.025</v>
      </c>
      <c r="J114" s="55">
        <f t="shared" si="532"/>
        <v>0.025</v>
      </c>
      <c r="K114" s="55">
        <f t="shared" si="532"/>
        <v>0.025</v>
      </c>
      <c r="L114" s="55">
        <f t="shared" si="532"/>
        <v>0.025</v>
      </c>
      <c r="M114" s="55">
        <f t="shared" si="532"/>
        <v>0.025</v>
      </c>
      <c r="N114" s="55">
        <f t="shared" si="532"/>
        <v>0.025</v>
      </c>
      <c r="O114" s="55">
        <f t="shared" si="532"/>
        <v>0.025</v>
      </c>
      <c r="P114" s="55">
        <f t="shared" si="532"/>
        <v>0.025</v>
      </c>
      <c r="Q114" s="30"/>
      <c r="R114" s="55">
        <f t="shared" ref="R114:U114" si="533">R30/R$4</f>
        <v>0.025</v>
      </c>
      <c r="S114" s="55">
        <f t="shared" si="533"/>
        <v>0.025</v>
      </c>
      <c r="T114" s="55">
        <f t="shared" si="533"/>
        <v>0.025</v>
      </c>
      <c r="U114" s="55">
        <f t="shared" si="533"/>
        <v>0.025</v>
      </c>
      <c r="V114" s="30"/>
      <c r="W114" s="55">
        <f t="shared" si="468"/>
        <v>0.025</v>
      </c>
      <c r="Y114" s="55">
        <f t="shared" ref="Y114:AJ114" si="534">Y30/Y$4</f>
        <v>0.025</v>
      </c>
      <c r="Z114" s="55">
        <f t="shared" si="534"/>
        <v>0.025</v>
      </c>
      <c r="AA114" s="55">
        <f t="shared" si="534"/>
        <v>0.025</v>
      </c>
      <c r="AB114" s="55">
        <f t="shared" si="534"/>
        <v>0.025</v>
      </c>
      <c r="AC114" s="55">
        <f t="shared" si="534"/>
        <v>0.025</v>
      </c>
      <c r="AD114" s="55">
        <f t="shared" si="534"/>
        <v>0.025</v>
      </c>
      <c r="AE114" s="55">
        <f t="shared" si="534"/>
        <v>0.025</v>
      </c>
      <c r="AF114" s="55">
        <f t="shared" si="534"/>
        <v>0.025</v>
      </c>
      <c r="AG114" s="55">
        <f t="shared" si="534"/>
        <v>0.025</v>
      </c>
      <c r="AH114" s="55">
        <f t="shared" si="534"/>
        <v>0.025</v>
      </c>
      <c r="AI114" s="55">
        <f t="shared" si="534"/>
        <v>0.025</v>
      </c>
      <c r="AJ114" s="55">
        <f t="shared" si="534"/>
        <v>0.025</v>
      </c>
      <c r="AK114" s="30"/>
      <c r="AL114" s="55">
        <f t="shared" ref="AL114:AO114" si="535">AL30/AL$4</f>
        <v>0.025</v>
      </c>
      <c r="AM114" s="55">
        <f t="shared" si="535"/>
        <v>0.025</v>
      </c>
      <c r="AN114" s="55">
        <f t="shared" si="535"/>
        <v>0.025</v>
      </c>
      <c r="AO114" s="55">
        <f t="shared" si="535"/>
        <v>0.025</v>
      </c>
      <c r="AP114" s="30"/>
      <c r="AQ114" s="55">
        <f t="shared" si="471"/>
        <v>0.025</v>
      </c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30"/>
      <c r="BF114" s="55"/>
      <c r="BG114" s="55"/>
      <c r="BH114" s="55"/>
      <c r="BI114" s="55"/>
      <c r="BJ114" s="30"/>
      <c r="BK114" s="55"/>
      <c r="BM114" s="3"/>
    </row>
    <row r="115" hidden="1" outlineLevel="2">
      <c r="A115" s="31"/>
      <c r="B115" s="31"/>
      <c r="C115" s="31" t="str">
        <f t="shared" si="435"/>
        <v>    Shipping Fees - Outbound - Internal</v>
      </c>
      <c r="D115" s="82"/>
      <c r="E115" s="55">
        <f t="shared" ref="E115:P115" si="536">E31/E$4</f>
        <v>0.015</v>
      </c>
      <c r="F115" s="55">
        <f t="shared" si="536"/>
        <v>0.015</v>
      </c>
      <c r="G115" s="55">
        <f t="shared" si="536"/>
        <v>0.015</v>
      </c>
      <c r="H115" s="55">
        <f t="shared" si="536"/>
        <v>0.015</v>
      </c>
      <c r="I115" s="55">
        <f t="shared" si="536"/>
        <v>0.015</v>
      </c>
      <c r="J115" s="55">
        <f t="shared" si="536"/>
        <v>0.015</v>
      </c>
      <c r="K115" s="55">
        <f t="shared" si="536"/>
        <v>0.015</v>
      </c>
      <c r="L115" s="55">
        <f t="shared" si="536"/>
        <v>0.015</v>
      </c>
      <c r="M115" s="55">
        <f t="shared" si="536"/>
        <v>0.015</v>
      </c>
      <c r="N115" s="55">
        <f t="shared" si="536"/>
        <v>0.015</v>
      </c>
      <c r="O115" s="55">
        <f t="shared" si="536"/>
        <v>0.015</v>
      </c>
      <c r="P115" s="55">
        <f t="shared" si="536"/>
        <v>0.015</v>
      </c>
      <c r="Q115" s="30"/>
      <c r="R115" s="55">
        <f t="shared" ref="R115:U115" si="537">R31/R$4</f>
        <v>0.015</v>
      </c>
      <c r="S115" s="55">
        <f t="shared" si="537"/>
        <v>0.015</v>
      </c>
      <c r="T115" s="55">
        <f t="shared" si="537"/>
        <v>0.015</v>
      </c>
      <c r="U115" s="55">
        <f t="shared" si="537"/>
        <v>0.015</v>
      </c>
      <c r="V115" s="30"/>
      <c r="W115" s="55">
        <f t="shared" si="468"/>
        <v>0.015</v>
      </c>
      <c r="Y115" s="55">
        <f t="shared" ref="Y115:AJ115" si="538">Y31/Y$4</f>
        <v>0.015</v>
      </c>
      <c r="Z115" s="55">
        <f t="shared" si="538"/>
        <v>0.015</v>
      </c>
      <c r="AA115" s="55">
        <f t="shared" si="538"/>
        <v>0.015</v>
      </c>
      <c r="AB115" s="55">
        <f t="shared" si="538"/>
        <v>0.015</v>
      </c>
      <c r="AC115" s="55">
        <f t="shared" si="538"/>
        <v>0.015</v>
      </c>
      <c r="AD115" s="55">
        <f t="shared" si="538"/>
        <v>0.015</v>
      </c>
      <c r="AE115" s="55">
        <f t="shared" si="538"/>
        <v>0.015</v>
      </c>
      <c r="AF115" s="55">
        <f t="shared" si="538"/>
        <v>0.015</v>
      </c>
      <c r="AG115" s="55">
        <f t="shared" si="538"/>
        <v>0.015</v>
      </c>
      <c r="AH115" s="55">
        <f t="shared" si="538"/>
        <v>0.015</v>
      </c>
      <c r="AI115" s="55">
        <f t="shared" si="538"/>
        <v>0.015</v>
      </c>
      <c r="AJ115" s="55">
        <f t="shared" si="538"/>
        <v>0.015</v>
      </c>
      <c r="AK115" s="30"/>
      <c r="AL115" s="55">
        <f t="shared" ref="AL115:AO115" si="539">AL31/AL$4</f>
        <v>0.015</v>
      </c>
      <c r="AM115" s="55">
        <f t="shared" si="539"/>
        <v>0.015</v>
      </c>
      <c r="AN115" s="55">
        <f t="shared" si="539"/>
        <v>0.015</v>
      </c>
      <c r="AO115" s="55">
        <f t="shared" si="539"/>
        <v>0.015</v>
      </c>
      <c r="AP115" s="30"/>
      <c r="AQ115" s="55">
        <f t="shared" si="471"/>
        <v>0.015</v>
      </c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30"/>
      <c r="BF115" s="55"/>
      <c r="BG115" s="55"/>
      <c r="BH115" s="55"/>
      <c r="BI115" s="55"/>
      <c r="BJ115" s="30"/>
      <c r="BK115" s="55"/>
      <c r="BM115" s="3"/>
    </row>
    <row r="116" hidden="1" outlineLevel="2">
      <c r="A116" s="31"/>
      <c r="B116" s="31"/>
      <c r="C116" s="31" t="str">
        <f t="shared" si="435"/>
        <v>    Shipping Fees - Outbound - Other</v>
      </c>
      <c r="D116" s="82"/>
      <c r="E116" s="55">
        <f t="shared" ref="E116:P116" si="540">E32/E$4</f>
        <v>0.005</v>
      </c>
      <c r="F116" s="55">
        <f t="shared" si="540"/>
        <v>0.005</v>
      </c>
      <c r="G116" s="55">
        <f t="shared" si="540"/>
        <v>0.005</v>
      </c>
      <c r="H116" s="55">
        <f t="shared" si="540"/>
        <v>0.005</v>
      </c>
      <c r="I116" s="55">
        <f t="shared" si="540"/>
        <v>0.005</v>
      </c>
      <c r="J116" s="55">
        <f t="shared" si="540"/>
        <v>0.005</v>
      </c>
      <c r="K116" s="55">
        <f t="shared" si="540"/>
        <v>0.005</v>
      </c>
      <c r="L116" s="55">
        <f t="shared" si="540"/>
        <v>0.005</v>
      </c>
      <c r="M116" s="55">
        <f t="shared" si="540"/>
        <v>0.005</v>
      </c>
      <c r="N116" s="55">
        <f t="shared" si="540"/>
        <v>0.005</v>
      </c>
      <c r="O116" s="55">
        <f t="shared" si="540"/>
        <v>0.005</v>
      </c>
      <c r="P116" s="55">
        <f t="shared" si="540"/>
        <v>0.005</v>
      </c>
      <c r="Q116" s="30"/>
      <c r="R116" s="55">
        <f t="shared" ref="R116:U116" si="541">R32/R$4</f>
        <v>0.005</v>
      </c>
      <c r="S116" s="55">
        <f t="shared" si="541"/>
        <v>0.005</v>
      </c>
      <c r="T116" s="55">
        <f t="shared" si="541"/>
        <v>0.005</v>
      </c>
      <c r="U116" s="55">
        <f t="shared" si="541"/>
        <v>0.005</v>
      </c>
      <c r="V116" s="30"/>
      <c r="W116" s="55">
        <f t="shared" si="468"/>
        <v>0.005</v>
      </c>
      <c r="Y116" s="55">
        <f t="shared" ref="Y116:AJ116" si="542">Y32/Y$4</f>
        <v>0.005</v>
      </c>
      <c r="Z116" s="55">
        <f t="shared" si="542"/>
        <v>0.005</v>
      </c>
      <c r="AA116" s="55">
        <f t="shared" si="542"/>
        <v>0.005</v>
      </c>
      <c r="AB116" s="55">
        <f t="shared" si="542"/>
        <v>0.005</v>
      </c>
      <c r="AC116" s="55">
        <f t="shared" si="542"/>
        <v>0.005</v>
      </c>
      <c r="AD116" s="55">
        <f t="shared" si="542"/>
        <v>0.005</v>
      </c>
      <c r="AE116" s="55">
        <f t="shared" si="542"/>
        <v>0.005</v>
      </c>
      <c r="AF116" s="55">
        <f t="shared" si="542"/>
        <v>0.005</v>
      </c>
      <c r="AG116" s="55">
        <f t="shared" si="542"/>
        <v>0.005</v>
      </c>
      <c r="AH116" s="55">
        <f t="shared" si="542"/>
        <v>0.005</v>
      </c>
      <c r="AI116" s="55">
        <f t="shared" si="542"/>
        <v>0.005</v>
      </c>
      <c r="AJ116" s="55">
        <f t="shared" si="542"/>
        <v>0.005</v>
      </c>
      <c r="AK116" s="30"/>
      <c r="AL116" s="55">
        <f t="shared" ref="AL116:AO116" si="543">AL32/AL$4</f>
        <v>0.005</v>
      </c>
      <c r="AM116" s="55">
        <f t="shared" si="543"/>
        <v>0.005</v>
      </c>
      <c r="AN116" s="55">
        <f t="shared" si="543"/>
        <v>0.005</v>
      </c>
      <c r="AO116" s="55">
        <f t="shared" si="543"/>
        <v>0.005</v>
      </c>
      <c r="AP116" s="30"/>
      <c r="AQ116" s="55">
        <f t="shared" si="471"/>
        <v>0.005</v>
      </c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30"/>
      <c r="BF116" s="55"/>
      <c r="BG116" s="55"/>
      <c r="BH116" s="55"/>
      <c r="BI116" s="55"/>
      <c r="BJ116" s="30"/>
      <c r="BK116" s="55"/>
      <c r="BM116" s="3"/>
    </row>
    <row r="117" hidden="1" outlineLevel="1">
      <c r="A117" s="25"/>
      <c r="B117" s="25"/>
      <c r="C117" s="25" t="str">
        <f t="shared" si="435"/>
        <v>  Shipping Fees - Returns</v>
      </c>
      <c r="D117" s="80"/>
      <c r="E117" s="45">
        <f t="shared" ref="E117:P117" si="544">E33/E$4</f>
        <v>0.000675</v>
      </c>
      <c r="F117" s="45">
        <f t="shared" si="544"/>
        <v>0.000675</v>
      </c>
      <c r="G117" s="45">
        <f t="shared" si="544"/>
        <v>0.000675</v>
      </c>
      <c r="H117" s="45">
        <f t="shared" si="544"/>
        <v>0.000675</v>
      </c>
      <c r="I117" s="45">
        <f t="shared" si="544"/>
        <v>0.000675</v>
      </c>
      <c r="J117" s="45">
        <f t="shared" si="544"/>
        <v>0.000675</v>
      </c>
      <c r="K117" s="45">
        <f t="shared" si="544"/>
        <v>0.000675</v>
      </c>
      <c r="L117" s="45">
        <f t="shared" si="544"/>
        <v>0.000675</v>
      </c>
      <c r="M117" s="45">
        <f t="shared" si="544"/>
        <v>0.000675</v>
      </c>
      <c r="N117" s="45">
        <f t="shared" si="544"/>
        <v>0.000675</v>
      </c>
      <c r="O117" s="45">
        <f t="shared" si="544"/>
        <v>0.000675</v>
      </c>
      <c r="P117" s="45">
        <f t="shared" si="544"/>
        <v>0.000675</v>
      </c>
      <c r="Q117" s="30"/>
      <c r="R117" s="45">
        <f t="shared" ref="R117:U117" si="545">R33/R$4</f>
        <v>0.000675</v>
      </c>
      <c r="S117" s="45">
        <f t="shared" si="545"/>
        <v>0.000675</v>
      </c>
      <c r="T117" s="45">
        <f t="shared" si="545"/>
        <v>0.000675</v>
      </c>
      <c r="U117" s="45">
        <f t="shared" si="545"/>
        <v>0.000675</v>
      </c>
      <c r="V117" s="30"/>
      <c r="W117" s="45">
        <f t="shared" si="468"/>
        <v>0.000675</v>
      </c>
      <c r="Y117" s="45">
        <f t="shared" ref="Y117:AJ117" si="546">Y33/Y$4</f>
        <v>0.000675</v>
      </c>
      <c r="Z117" s="45">
        <f t="shared" si="546"/>
        <v>0.000675</v>
      </c>
      <c r="AA117" s="45">
        <f t="shared" si="546"/>
        <v>0.000675</v>
      </c>
      <c r="AB117" s="45">
        <f t="shared" si="546"/>
        <v>0.000675</v>
      </c>
      <c r="AC117" s="45">
        <f t="shared" si="546"/>
        <v>0.000675</v>
      </c>
      <c r="AD117" s="45">
        <f t="shared" si="546"/>
        <v>0.000675</v>
      </c>
      <c r="AE117" s="45">
        <f t="shared" si="546"/>
        <v>0.000675</v>
      </c>
      <c r="AF117" s="45">
        <f t="shared" si="546"/>
        <v>0.000675</v>
      </c>
      <c r="AG117" s="45">
        <f t="shared" si="546"/>
        <v>0.000675</v>
      </c>
      <c r="AH117" s="45">
        <f t="shared" si="546"/>
        <v>0.000675</v>
      </c>
      <c r="AI117" s="45">
        <f t="shared" si="546"/>
        <v>0.000675</v>
      </c>
      <c r="AJ117" s="45">
        <f t="shared" si="546"/>
        <v>0.000675</v>
      </c>
      <c r="AK117" s="30"/>
      <c r="AL117" s="45">
        <f t="shared" ref="AL117:AO117" si="547">AL33/AL$4</f>
        <v>0.000675</v>
      </c>
      <c r="AM117" s="45">
        <f t="shared" si="547"/>
        <v>0.000675</v>
      </c>
      <c r="AN117" s="45">
        <f t="shared" si="547"/>
        <v>0.000675</v>
      </c>
      <c r="AO117" s="45">
        <f t="shared" si="547"/>
        <v>0.000675</v>
      </c>
      <c r="AP117" s="30"/>
      <c r="AQ117" s="45">
        <f t="shared" si="471"/>
        <v>0.000675</v>
      </c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30"/>
      <c r="BF117" s="45"/>
      <c r="BG117" s="45"/>
      <c r="BH117" s="45"/>
      <c r="BI117" s="45"/>
      <c r="BJ117" s="30"/>
      <c r="BK117" s="45"/>
      <c r="BM117" s="3"/>
    </row>
    <row r="118" hidden="1" outlineLevel="1">
      <c r="A118" s="31"/>
      <c r="B118" s="31"/>
      <c r="C118" s="31" t="str">
        <f t="shared" si="435"/>
        <v>    Shipping Fees - Returns</v>
      </c>
      <c r="D118" s="82"/>
      <c r="E118" s="55">
        <f t="shared" ref="E118:P118" si="548">E34/E$4</f>
        <v>0.000675</v>
      </c>
      <c r="F118" s="55">
        <f t="shared" si="548"/>
        <v>0.000675</v>
      </c>
      <c r="G118" s="55">
        <f t="shared" si="548"/>
        <v>0.000675</v>
      </c>
      <c r="H118" s="55">
        <f t="shared" si="548"/>
        <v>0.000675</v>
      </c>
      <c r="I118" s="55">
        <f t="shared" si="548"/>
        <v>0.000675</v>
      </c>
      <c r="J118" s="55">
        <f t="shared" si="548"/>
        <v>0.000675</v>
      </c>
      <c r="K118" s="55">
        <f t="shared" si="548"/>
        <v>0.000675</v>
      </c>
      <c r="L118" s="55">
        <f t="shared" si="548"/>
        <v>0.000675</v>
      </c>
      <c r="M118" s="55">
        <f t="shared" si="548"/>
        <v>0.000675</v>
      </c>
      <c r="N118" s="55">
        <f t="shared" si="548"/>
        <v>0.000675</v>
      </c>
      <c r="O118" s="55">
        <f t="shared" si="548"/>
        <v>0.000675</v>
      </c>
      <c r="P118" s="55">
        <f t="shared" si="548"/>
        <v>0.000675</v>
      </c>
      <c r="Q118" s="30"/>
      <c r="R118" s="55">
        <f t="shared" ref="R118:U118" si="549">R34/R$4</f>
        <v>0.000675</v>
      </c>
      <c r="S118" s="55">
        <f t="shared" si="549"/>
        <v>0.000675</v>
      </c>
      <c r="T118" s="55">
        <f t="shared" si="549"/>
        <v>0.000675</v>
      </c>
      <c r="U118" s="55">
        <f t="shared" si="549"/>
        <v>0.000675</v>
      </c>
      <c r="V118" s="30"/>
      <c r="W118" s="55">
        <f t="shared" si="468"/>
        <v>0.000675</v>
      </c>
      <c r="Y118" s="55">
        <f t="shared" ref="Y118:AJ118" si="550">Y34/Y$4</f>
        <v>0.000675</v>
      </c>
      <c r="Z118" s="55">
        <f t="shared" si="550"/>
        <v>0.000675</v>
      </c>
      <c r="AA118" s="55">
        <f t="shared" si="550"/>
        <v>0.000675</v>
      </c>
      <c r="AB118" s="55">
        <f t="shared" si="550"/>
        <v>0.000675</v>
      </c>
      <c r="AC118" s="55">
        <f t="shared" si="550"/>
        <v>0.000675</v>
      </c>
      <c r="AD118" s="55">
        <f t="shared" si="550"/>
        <v>0.000675</v>
      </c>
      <c r="AE118" s="55">
        <f t="shared" si="550"/>
        <v>0.000675</v>
      </c>
      <c r="AF118" s="55">
        <f t="shared" si="550"/>
        <v>0.000675</v>
      </c>
      <c r="AG118" s="55">
        <f t="shared" si="550"/>
        <v>0.000675</v>
      </c>
      <c r="AH118" s="55">
        <f t="shared" si="550"/>
        <v>0.000675</v>
      </c>
      <c r="AI118" s="55">
        <f t="shared" si="550"/>
        <v>0.000675</v>
      </c>
      <c r="AJ118" s="55">
        <f t="shared" si="550"/>
        <v>0.000675</v>
      </c>
      <c r="AK118" s="30"/>
      <c r="AL118" s="55">
        <f t="shared" ref="AL118:AO118" si="551">AL34/AL$4</f>
        <v>0.000675</v>
      </c>
      <c r="AM118" s="55">
        <f t="shared" si="551"/>
        <v>0.000675</v>
      </c>
      <c r="AN118" s="55">
        <f t="shared" si="551"/>
        <v>0.000675</v>
      </c>
      <c r="AO118" s="55">
        <f t="shared" si="551"/>
        <v>0.000675</v>
      </c>
      <c r="AP118" s="30"/>
      <c r="AQ118" s="55">
        <f t="shared" si="471"/>
        <v>0.000675</v>
      </c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30"/>
      <c r="BF118" s="55"/>
      <c r="BG118" s="55"/>
      <c r="BH118" s="55"/>
      <c r="BI118" s="55"/>
      <c r="BJ118" s="30"/>
      <c r="BK118" s="55"/>
      <c r="BM118" s="3"/>
    </row>
    <row r="119">
      <c r="A119" s="19"/>
      <c r="B119" s="19"/>
      <c r="C119" s="19" t="str">
        <f t="shared" si="435"/>
        <v>Total COGS</v>
      </c>
      <c r="D119" s="76"/>
      <c r="E119" s="38">
        <f t="shared" ref="E119:P119" si="552">E35/E$4</f>
        <v>0.5453</v>
      </c>
      <c r="F119" s="38">
        <f t="shared" si="552"/>
        <v>0.5453</v>
      </c>
      <c r="G119" s="38">
        <f t="shared" si="552"/>
        <v>0.5453</v>
      </c>
      <c r="H119" s="38">
        <f t="shared" si="552"/>
        <v>0.5453</v>
      </c>
      <c r="I119" s="38">
        <f t="shared" si="552"/>
        <v>0.5453</v>
      </c>
      <c r="J119" s="38">
        <f t="shared" si="552"/>
        <v>0.5453</v>
      </c>
      <c r="K119" s="38">
        <f t="shared" si="552"/>
        <v>0.5453</v>
      </c>
      <c r="L119" s="38">
        <f t="shared" si="552"/>
        <v>0.5453</v>
      </c>
      <c r="M119" s="38">
        <f t="shared" si="552"/>
        <v>0.5453</v>
      </c>
      <c r="N119" s="38">
        <f t="shared" si="552"/>
        <v>0.5453</v>
      </c>
      <c r="O119" s="38">
        <f t="shared" si="552"/>
        <v>0.5453</v>
      </c>
      <c r="P119" s="38">
        <f t="shared" si="552"/>
        <v>0.5453</v>
      </c>
      <c r="Q119" s="24"/>
      <c r="R119" s="38">
        <f t="shared" ref="R119:U119" si="553">R35/R$4</f>
        <v>0.5453</v>
      </c>
      <c r="S119" s="38">
        <f t="shared" si="553"/>
        <v>0.5453</v>
      </c>
      <c r="T119" s="38">
        <f t="shared" si="553"/>
        <v>0.5453</v>
      </c>
      <c r="U119" s="38">
        <f t="shared" si="553"/>
        <v>0.5453</v>
      </c>
      <c r="V119" s="24"/>
      <c r="W119" s="38">
        <f t="shared" si="468"/>
        <v>0.5453</v>
      </c>
      <c r="X119" s="9"/>
      <c r="Y119" s="38">
        <f t="shared" ref="Y119:AJ119" si="554">Y35/Y$4</f>
        <v>0.5453</v>
      </c>
      <c r="Z119" s="38">
        <f t="shared" si="554"/>
        <v>0.5453</v>
      </c>
      <c r="AA119" s="38">
        <f t="shared" si="554"/>
        <v>0.5453</v>
      </c>
      <c r="AB119" s="38">
        <f t="shared" si="554"/>
        <v>0.5453</v>
      </c>
      <c r="AC119" s="38">
        <f t="shared" si="554"/>
        <v>0.5453</v>
      </c>
      <c r="AD119" s="38">
        <f t="shared" si="554"/>
        <v>0.5453</v>
      </c>
      <c r="AE119" s="38">
        <f t="shared" si="554"/>
        <v>0.5453</v>
      </c>
      <c r="AF119" s="38">
        <f t="shared" si="554"/>
        <v>0.5453</v>
      </c>
      <c r="AG119" s="38">
        <f t="shared" si="554"/>
        <v>0.5453</v>
      </c>
      <c r="AH119" s="38">
        <f t="shared" si="554"/>
        <v>0.5453</v>
      </c>
      <c r="AI119" s="38">
        <f t="shared" si="554"/>
        <v>0.5453</v>
      </c>
      <c r="AJ119" s="38">
        <f t="shared" si="554"/>
        <v>0.5453</v>
      </c>
      <c r="AK119" s="24"/>
      <c r="AL119" s="38">
        <f t="shared" ref="AL119:AO119" si="555">AL35/AL$4</f>
        <v>0.5453</v>
      </c>
      <c r="AM119" s="38">
        <f t="shared" si="555"/>
        <v>0.5453</v>
      </c>
      <c r="AN119" s="38">
        <f t="shared" si="555"/>
        <v>0.5453</v>
      </c>
      <c r="AO119" s="38">
        <f t="shared" si="555"/>
        <v>0.5453</v>
      </c>
      <c r="AP119" s="24"/>
      <c r="AQ119" s="38">
        <f t="shared" si="471"/>
        <v>0.5453</v>
      </c>
      <c r="AR119" s="9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24"/>
      <c r="BF119" s="38"/>
      <c r="BG119" s="38"/>
      <c r="BH119" s="38"/>
      <c r="BI119" s="38"/>
      <c r="BJ119" s="24"/>
      <c r="BK119" s="38"/>
      <c r="BL119" s="9"/>
      <c r="BM119" s="3"/>
    </row>
    <row r="120">
      <c r="A120" s="25"/>
      <c r="B120" s="25"/>
      <c r="C120" s="25" t="str">
        <f t="shared" si="435"/>
        <v>Total COGS % of Net Revenue</v>
      </c>
      <c r="D120" s="39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R120" s="40"/>
      <c r="S120" s="40"/>
      <c r="T120" s="40"/>
      <c r="U120" s="40"/>
      <c r="W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L120" s="40"/>
      <c r="AM120" s="40"/>
      <c r="AN120" s="40"/>
      <c r="AO120" s="40"/>
      <c r="AQ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30"/>
      <c r="BF120" s="40"/>
      <c r="BG120" s="40"/>
      <c r="BH120" s="40"/>
      <c r="BI120" s="40"/>
      <c r="BJ120" s="30"/>
      <c r="BK120" s="40"/>
      <c r="BM120" s="3"/>
    </row>
    <row r="121">
      <c r="D121" s="41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R121" s="5"/>
      <c r="S121" s="5"/>
      <c r="T121" s="5"/>
      <c r="U121" s="5"/>
      <c r="W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L121" s="5"/>
      <c r="AM121" s="5"/>
      <c r="AN121" s="5"/>
      <c r="AO121" s="5"/>
      <c r="AQ121" s="5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30"/>
      <c r="BF121" s="42"/>
      <c r="BG121" s="42"/>
      <c r="BH121" s="42"/>
      <c r="BI121" s="42"/>
      <c r="BJ121" s="30"/>
      <c r="BK121" s="42"/>
      <c r="BM121" s="3"/>
    </row>
    <row r="122">
      <c r="A122" s="19"/>
      <c r="B122" s="19"/>
      <c r="C122" s="19" t="str">
        <f t="shared" ref="C122:C123" si="560">C38</f>
        <v>Gross Profit</v>
      </c>
      <c r="D122" s="83"/>
      <c r="E122" s="59">
        <f t="shared" ref="E122:P122" si="556">E38/E$4</f>
        <v>0.3147</v>
      </c>
      <c r="F122" s="59">
        <f t="shared" si="556"/>
        <v>0.3147</v>
      </c>
      <c r="G122" s="59">
        <f t="shared" si="556"/>
        <v>0.3147</v>
      </c>
      <c r="H122" s="59">
        <f t="shared" si="556"/>
        <v>0.3147</v>
      </c>
      <c r="I122" s="59">
        <f t="shared" si="556"/>
        <v>0.3147</v>
      </c>
      <c r="J122" s="59">
        <f t="shared" si="556"/>
        <v>0.3147</v>
      </c>
      <c r="K122" s="59">
        <f t="shared" si="556"/>
        <v>0.3147</v>
      </c>
      <c r="L122" s="59">
        <f t="shared" si="556"/>
        <v>0.3147</v>
      </c>
      <c r="M122" s="59">
        <f t="shared" si="556"/>
        <v>0.3147</v>
      </c>
      <c r="N122" s="59">
        <f t="shared" si="556"/>
        <v>0.3147</v>
      </c>
      <c r="O122" s="59">
        <f t="shared" si="556"/>
        <v>0.3147</v>
      </c>
      <c r="P122" s="59">
        <f t="shared" si="556"/>
        <v>0.3147</v>
      </c>
      <c r="Q122" s="24"/>
      <c r="R122" s="59">
        <f t="shared" ref="R122:U122" si="557">R38/R$4</f>
        <v>0.3147</v>
      </c>
      <c r="S122" s="59">
        <f t="shared" si="557"/>
        <v>0.3147</v>
      </c>
      <c r="T122" s="59">
        <f t="shared" si="557"/>
        <v>0.3147</v>
      </c>
      <c r="U122" s="59">
        <f t="shared" si="557"/>
        <v>0.3147</v>
      </c>
      <c r="V122" s="59"/>
      <c r="W122" s="59">
        <f>W38/W$4</f>
        <v>0.3147</v>
      </c>
      <c r="X122" s="9"/>
      <c r="Y122" s="59">
        <f t="shared" ref="Y122:AJ122" si="558">Y38/Y$4</f>
        <v>0.3147</v>
      </c>
      <c r="Z122" s="59">
        <f t="shared" si="558"/>
        <v>0.3147</v>
      </c>
      <c r="AA122" s="59">
        <f t="shared" si="558"/>
        <v>0.3147</v>
      </c>
      <c r="AB122" s="59">
        <f t="shared" si="558"/>
        <v>0.3147</v>
      </c>
      <c r="AC122" s="59">
        <f t="shared" si="558"/>
        <v>0.3147</v>
      </c>
      <c r="AD122" s="59">
        <f t="shared" si="558"/>
        <v>0.3147</v>
      </c>
      <c r="AE122" s="59">
        <f t="shared" si="558"/>
        <v>0.3147</v>
      </c>
      <c r="AF122" s="59">
        <f t="shared" si="558"/>
        <v>0.3147</v>
      </c>
      <c r="AG122" s="59">
        <f t="shared" si="558"/>
        <v>0.3147</v>
      </c>
      <c r="AH122" s="59">
        <f t="shared" si="558"/>
        <v>0.3147</v>
      </c>
      <c r="AI122" s="59">
        <f t="shared" si="558"/>
        <v>0.3147</v>
      </c>
      <c r="AJ122" s="59">
        <f t="shared" si="558"/>
        <v>0.3147</v>
      </c>
      <c r="AK122" s="24"/>
      <c r="AL122" s="59">
        <f t="shared" ref="AL122:AO122" si="559">AL38/AL$4</f>
        <v>0.3147</v>
      </c>
      <c r="AM122" s="59">
        <f t="shared" si="559"/>
        <v>0.3147</v>
      </c>
      <c r="AN122" s="59">
        <f t="shared" si="559"/>
        <v>0.3147</v>
      </c>
      <c r="AO122" s="59">
        <f t="shared" si="559"/>
        <v>0.3147</v>
      </c>
      <c r="AP122" s="59"/>
      <c r="AQ122" s="59">
        <f>AQ38/AQ$4</f>
        <v>0.3147</v>
      </c>
      <c r="AR122" s="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24"/>
      <c r="BF122" s="59"/>
      <c r="BG122" s="59"/>
      <c r="BH122" s="59"/>
      <c r="BI122" s="59"/>
      <c r="BJ122" s="59"/>
      <c r="BK122" s="59"/>
      <c r="BL122" s="9"/>
      <c r="BM122" s="3"/>
    </row>
    <row r="123">
      <c r="A123" s="31"/>
      <c r="B123" s="31"/>
      <c r="C123" s="31" t="str">
        <f t="shared" si="560"/>
        <v>Margin % of Net Revenue</v>
      </c>
      <c r="D123" s="39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R123" s="40"/>
      <c r="S123" s="40"/>
      <c r="T123" s="40"/>
      <c r="U123" s="40"/>
      <c r="W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L123" s="40"/>
      <c r="AM123" s="40"/>
      <c r="AN123" s="40"/>
      <c r="AO123" s="40"/>
      <c r="AQ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30"/>
      <c r="BF123" s="40"/>
      <c r="BG123" s="40"/>
      <c r="BH123" s="40"/>
      <c r="BI123" s="40"/>
      <c r="BJ123" s="30"/>
      <c r="BK123" s="40"/>
      <c r="BM123" s="3"/>
    </row>
    <row r="124">
      <c r="D124" s="41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R124" s="5"/>
      <c r="S124" s="5"/>
      <c r="T124" s="5"/>
      <c r="U124" s="5"/>
      <c r="W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L124" s="5"/>
      <c r="AM124" s="5"/>
      <c r="AN124" s="5"/>
      <c r="AO124" s="5"/>
      <c r="AQ124" s="5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30"/>
      <c r="BF124" s="42"/>
      <c r="BG124" s="42"/>
      <c r="BH124" s="42"/>
      <c r="BI124" s="42"/>
      <c r="BJ124" s="30"/>
      <c r="BK124" s="42"/>
      <c r="BM124" s="3"/>
    </row>
    <row r="125" collapsed="1">
      <c r="A125" s="25"/>
      <c r="B125" s="25"/>
      <c r="C125" s="25" t="str">
        <f t="shared" ref="C125:C132" si="565">C41</f>
        <v>Payroll</v>
      </c>
      <c r="D125" s="80"/>
      <c r="E125" s="45">
        <f t="shared" ref="E125:P125" si="561">E41/E$4</f>
        <v>0.136</v>
      </c>
      <c r="F125" s="45">
        <f t="shared" si="561"/>
        <v>0.09066666667</v>
      </c>
      <c r="G125" s="45">
        <f t="shared" si="561"/>
        <v>0.1088</v>
      </c>
      <c r="H125" s="45">
        <f t="shared" si="561"/>
        <v>0.1236363636</v>
      </c>
      <c r="I125" s="45">
        <f t="shared" si="561"/>
        <v>0.07771428571</v>
      </c>
      <c r="J125" s="45">
        <f t="shared" si="561"/>
        <v>0.09066666667</v>
      </c>
      <c r="K125" s="45">
        <f t="shared" si="561"/>
        <v>0.1088</v>
      </c>
      <c r="L125" s="45">
        <f t="shared" si="561"/>
        <v>0.1236363636</v>
      </c>
      <c r="M125" s="45">
        <f t="shared" si="561"/>
        <v>0.136</v>
      </c>
      <c r="N125" s="45">
        <f t="shared" si="561"/>
        <v>0.09066666667</v>
      </c>
      <c r="O125" s="45">
        <f t="shared" si="561"/>
        <v>0.068</v>
      </c>
      <c r="P125" s="45">
        <f t="shared" si="561"/>
        <v>0.0544</v>
      </c>
      <c r="Q125" s="30"/>
      <c r="R125" s="45">
        <f t="shared" ref="R125:U125" si="562">R41/R$4</f>
        <v>0.1088</v>
      </c>
      <c r="S125" s="45">
        <f t="shared" si="562"/>
        <v>0.09379310345</v>
      </c>
      <c r="T125" s="45">
        <f t="shared" si="562"/>
        <v>0.1217910448</v>
      </c>
      <c r="U125" s="45">
        <f t="shared" si="562"/>
        <v>0.068</v>
      </c>
      <c r="V125" s="30"/>
      <c r="W125" s="45">
        <f t="shared" ref="W125:W164" si="568">W41/W$4</f>
        <v>0.0935243553</v>
      </c>
      <c r="Y125" s="45">
        <f t="shared" ref="Y125:AJ125" si="563">Y41/Y$4</f>
        <v>0.136</v>
      </c>
      <c r="Z125" s="45">
        <f t="shared" si="563"/>
        <v>0.09066666667</v>
      </c>
      <c r="AA125" s="45">
        <f t="shared" si="563"/>
        <v>0.1088</v>
      </c>
      <c r="AB125" s="45">
        <f t="shared" si="563"/>
        <v>0.1236363636</v>
      </c>
      <c r="AC125" s="45">
        <f t="shared" si="563"/>
        <v>0.07771428571</v>
      </c>
      <c r="AD125" s="45">
        <f t="shared" si="563"/>
        <v>0.09066666667</v>
      </c>
      <c r="AE125" s="45">
        <f t="shared" si="563"/>
        <v>0.1088</v>
      </c>
      <c r="AF125" s="45">
        <f t="shared" si="563"/>
        <v>0.1236363636</v>
      </c>
      <c r="AG125" s="45">
        <f t="shared" si="563"/>
        <v>0.136</v>
      </c>
      <c r="AH125" s="45">
        <f t="shared" si="563"/>
        <v>0.09066666667</v>
      </c>
      <c r="AI125" s="45">
        <f t="shared" si="563"/>
        <v>0.068</v>
      </c>
      <c r="AJ125" s="45">
        <f t="shared" si="563"/>
        <v>0.0544</v>
      </c>
      <c r="AK125" s="30"/>
      <c r="AL125" s="45">
        <f t="shared" ref="AL125:AO125" si="564">AL41/AL$4</f>
        <v>0.1088</v>
      </c>
      <c r="AM125" s="45">
        <f t="shared" si="564"/>
        <v>0.09379310345</v>
      </c>
      <c r="AN125" s="45">
        <f t="shared" si="564"/>
        <v>0.1217910448</v>
      </c>
      <c r="AO125" s="45">
        <f t="shared" si="564"/>
        <v>0.068</v>
      </c>
      <c r="AP125" s="30"/>
      <c r="AQ125" s="45">
        <f t="shared" ref="AQ125:AQ164" si="571">AQ41/AQ$4</f>
        <v>0.0935243553</v>
      </c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30"/>
      <c r="BF125" s="45"/>
      <c r="BG125" s="45"/>
      <c r="BH125" s="45"/>
      <c r="BI125" s="45"/>
      <c r="BJ125" s="30"/>
      <c r="BK125" s="45"/>
      <c r="BM125" s="3"/>
    </row>
    <row r="126" hidden="1" outlineLevel="1">
      <c r="A126" s="31"/>
      <c r="B126" s="31"/>
      <c r="C126" s="31" t="str">
        <f t="shared" si="565"/>
        <v>  Payroll - Wages</v>
      </c>
      <c r="D126" s="81"/>
      <c r="E126" s="48">
        <f t="shared" ref="E126:P126" si="566">E42/E$4</f>
        <v>0.1</v>
      </c>
      <c r="F126" s="48">
        <f t="shared" si="566"/>
        <v>0.06666666667</v>
      </c>
      <c r="G126" s="48">
        <f t="shared" si="566"/>
        <v>0.08</v>
      </c>
      <c r="H126" s="48">
        <f t="shared" si="566"/>
        <v>0.09090909091</v>
      </c>
      <c r="I126" s="48">
        <f t="shared" si="566"/>
        <v>0.05714285714</v>
      </c>
      <c r="J126" s="48">
        <f t="shared" si="566"/>
        <v>0.06666666667</v>
      </c>
      <c r="K126" s="48">
        <f t="shared" si="566"/>
        <v>0.08</v>
      </c>
      <c r="L126" s="48">
        <f t="shared" si="566"/>
        <v>0.09090909091</v>
      </c>
      <c r="M126" s="48">
        <f t="shared" si="566"/>
        <v>0.1</v>
      </c>
      <c r="N126" s="48">
        <f t="shared" si="566"/>
        <v>0.06666666667</v>
      </c>
      <c r="O126" s="48">
        <f t="shared" si="566"/>
        <v>0.05</v>
      </c>
      <c r="P126" s="48">
        <f t="shared" si="566"/>
        <v>0.04</v>
      </c>
      <c r="Q126" s="30"/>
      <c r="R126" s="55">
        <f t="shared" ref="R126:U126" si="567">R42/R$4</f>
        <v>0.08</v>
      </c>
      <c r="S126" s="55">
        <f t="shared" si="567"/>
        <v>0.06896551724</v>
      </c>
      <c r="T126" s="55">
        <f t="shared" si="567"/>
        <v>0.08955223881</v>
      </c>
      <c r="U126" s="55">
        <f t="shared" si="567"/>
        <v>0.05</v>
      </c>
      <c r="V126" s="30"/>
      <c r="W126" s="55">
        <f t="shared" si="568"/>
        <v>0.06876790831</v>
      </c>
      <c r="Y126" s="48">
        <f t="shared" ref="Y126:AJ126" si="569">Y42/Y$4</f>
        <v>0.1</v>
      </c>
      <c r="Z126" s="48">
        <f t="shared" si="569"/>
        <v>0.06666666667</v>
      </c>
      <c r="AA126" s="48">
        <f t="shared" si="569"/>
        <v>0.08</v>
      </c>
      <c r="AB126" s="48">
        <f t="shared" si="569"/>
        <v>0.09090909091</v>
      </c>
      <c r="AC126" s="48">
        <f t="shared" si="569"/>
        <v>0.05714285714</v>
      </c>
      <c r="AD126" s="48">
        <f t="shared" si="569"/>
        <v>0.06666666667</v>
      </c>
      <c r="AE126" s="48">
        <f t="shared" si="569"/>
        <v>0.08</v>
      </c>
      <c r="AF126" s="48">
        <f t="shared" si="569"/>
        <v>0.09090909091</v>
      </c>
      <c r="AG126" s="48">
        <f t="shared" si="569"/>
        <v>0.1</v>
      </c>
      <c r="AH126" s="48">
        <f t="shared" si="569"/>
        <v>0.06666666667</v>
      </c>
      <c r="AI126" s="48">
        <f t="shared" si="569"/>
        <v>0.05</v>
      </c>
      <c r="AJ126" s="48">
        <f t="shared" si="569"/>
        <v>0.04</v>
      </c>
      <c r="AK126" s="30"/>
      <c r="AL126" s="55">
        <f t="shared" ref="AL126:AO126" si="570">AL42/AL$4</f>
        <v>0.08</v>
      </c>
      <c r="AM126" s="55">
        <f t="shared" si="570"/>
        <v>0.06896551724</v>
      </c>
      <c r="AN126" s="55">
        <f t="shared" si="570"/>
        <v>0.08955223881</v>
      </c>
      <c r="AO126" s="55">
        <f t="shared" si="570"/>
        <v>0.05</v>
      </c>
      <c r="AP126" s="30"/>
      <c r="AQ126" s="55">
        <f t="shared" si="571"/>
        <v>0.06876790831</v>
      </c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30"/>
      <c r="BF126" s="55"/>
      <c r="BG126" s="55"/>
      <c r="BH126" s="55"/>
      <c r="BI126" s="55"/>
      <c r="BJ126" s="30"/>
      <c r="BK126" s="55"/>
      <c r="BM126" s="3"/>
    </row>
    <row r="127" hidden="1" outlineLevel="1">
      <c r="A127" s="31"/>
      <c r="B127" s="31"/>
      <c r="C127" s="31" t="str">
        <f t="shared" si="565"/>
        <v>  Payroll - Vacation</v>
      </c>
      <c r="D127" s="81"/>
      <c r="E127" s="48">
        <f t="shared" ref="E127:P127" si="572">E43/E$4</f>
        <v>0.01</v>
      </c>
      <c r="F127" s="48">
        <f t="shared" si="572"/>
        <v>0.006666666667</v>
      </c>
      <c r="G127" s="48">
        <f t="shared" si="572"/>
        <v>0.008</v>
      </c>
      <c r="H127" s="48">
        <f t="shared" si="572"/>
        <v>0.009090909091</v>
      </c>
      <c r="I127" s="48">
        <f t="shared" si="572"/>
        <v>0.005714285714</v>
      </c>
      <c r="J127" s="48">
        <f t="shared" si="572"/>
        <v>0.006666666667</v>
      </c>
      <c r="K127" s="48">
        <f t="shared" si="572"/>
        <v>0.008</v>
      </c>
      <c r="L127" s="48">
        <f t="shared" si="572"/>
        <v>0.009090909091</v>
      </c>
      <c r="M127" s="48">
        <f t="shared" si="572"/>
        <v>0.01</v>
      </c>
      <c r="N127" s="48">
        <f t="shared" si="572"/>
        <v>0.006666666667</v>
      </c>
      <c r="O127" s="48">
        <f t="shared" si="572"/>
        <v>0.005</v>
      </c>
      <c r="P127" s="48">
        <f t="shared" si="572"/>
        <v>0.004</v>
      </c>
      <c r="Q127" s="30"/>
      <c r="R127" s="55">
        <f t="shared" ref="R127:U127" si="573">R43/R$4</f>
        <v>0.008</v>
      </c>
      <c r="S127" s="55">
        <f t="shared" si="573"/>
        <v>0.006896551724</v>
      </c>
      <c r="T127" s="55">
        <f t="shared" si="573"/>
        <v>0.008955223881</v>
      </c>
      <c r="U127" s="55">
        <f t="shared" si="573"/>
        <v>0.005</v>
      </c>
      <c r="V127" s="30"/>
      <c r="W127" s="55">
        <f t="shared" si="568"/>
        <v>0.006876790831</v>
      </c>
      <c r="Y127" s="48">
        <f t="shared" ref="Y127:AJ127" si="574">Y43/Y$4</f>
        <v>0.01</v>
      </c>
      <c r="Z127" s="48">
        <f t="shared" si="574"/>
        <v>0.006666666667</v>
      </c>
      <c r="AA127" s="48">
        <f t="shared" si="574"/>
        <v>0.008</v>
      </c>
      <c r="AB127" s="48">
        <f t="shared" si="574"/>
        <v>0.009090909091</v>
      </c>
      <c r="AC127" s="48">
        <f t="shared" si="574"/>
        <v>0.005714285714</v>
      </c>
      <c r="AD127" s="48">
        <f t="shared" si="574"/>
        <v>0.006666666667</v>
      </c>
      <c r="AE127" s="48">
        <f t="shared" si="574"/>
        <v>0.008</v>
      </c>
      <c r="AF127" s="48">
        <f t="shared" si="574"/>
        <v>0.009090909091</v>
      </c>
      <c r="AG127" s="48">
        <f t="shared" si="574"/>
        <v>0.01</v>
      </c>
      <c r="AH127" s="48">
        <f t="shared" si="574"/>
        <v>0.006666666667</v>
      </c>
      <c r="AI127" s="48">
        <f t="shared" si="574"/>
        <v>0.005</v>
      </c>
      <c r="AJ127" s="48">
        <f t="shared" si="574"/>
        <v>0.004</v>
      </c>
      <c r="AK127" s="30"/>
      <c r="AL127" s="55">
        <f t="shared" ref="AL127:AO127" si="575">AL43/AL$4</f>
        <v>0.008</v>
      </c>
      <c r="AM127" s="55">
        <f t="shared" si="575"/>
        <v>0.006896551724</v>
      </c>
      <c r="AN127" s="55">
        <f t="shared" si="575"/>
        <v>0.008955223881</v>
      </c>
      <c r="AO127" s="55">
        <f t="shared" si="575"/>
        <v>0.005</v>
      </c>
      <c r="AP127" s="30"/>
      <c r="AQ127" s="55">
        <f t="shared" si="571"/>
        <v>0.006876790831</v>
      </c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30"/>
      <c r="BF127" s="55"/>
      <c r="BG127" s="55"/>
      <c r="BH127" s="55"/>
      <c r="BI127" s="55"/>
      <c r="BJ127" s="30"/>
      <c r="BK127" s="55"/>
      <c r="BM127" s="3"/>
    </row>
    <row r="128" hidden="1" outlineLevel="1">
      <c r="A128" s="31"/>
      <c r="B128" s="31"/>
      <c r="C128" s="31" t="str">
        <f t="shared" si="565"/>
        <v>  Payroll - Employee Benefits</v>
      </c>
      <c r="D128" s="81"/>
      <c r="E128" s="48">
        <f t="shared" ref="E128:P128" si="576">E44/E$4</f>
        <v>0.01</v>
      </c>
      <c r="F128" s="48">
        <f t="shared" si="576"/>
        <v>0.006666666667</v>
      </c>
      <c r="G128" s="48">
        <f t="shared" si="576"/>
        <v>0.008</v>
      </c>
      <c r="H128" s="48">
        <f t="shared" si="576"/>
        <v>0.009090909091</v>
      </c>
      <c r="I128" s="48">
        <f t="shared" si="576"/>
        <v>0.005714285714</v>
      </c>
      <c r="J128" s="48">
        <f t="shared" si="576"/>
        <v>0.006666666667</v>
      </c>
      <c r="K128" s="48">
        <f t="shared" si="576"/>
        <v>0.008</v>
      </c>
      <c r="L128" s="48">
        <f t="shared" si="576"/>
        <v>0.009090909091</v>
      </c>
      <c r="M128" s="48">
        <f t="shared" si="576"/>
        <v>0.01</v>
      </c>
      <c r="N128" s="48">
        <f t="shared" si="576"/>
        <v>0.006666666667</v>
      </c>
      <c r="O128" s="48">
        <f t="shared" si="576"/>
        <v>0.005</v>
      </c>
      <c r="P128" s="48">
        <f t="shared" si="576"/>
        <v>0.004</v>
      </c>
      <c r="Q128" s="30"/>
      <c r="R128" s="55">
        <f t="shared" ref="R128:U128" si="577">R44/R$4</f>
        <v>0.008</v>
      </c>
      <c r="S128" s="55">
        <f t="shared" si="577"/>
        <v>0.006896551724</v>
      </c>
      <c r="T128" s="55">
        <f t="shared" si="577"/>
        <v>0.008955223881</v>
      </c>
      <c r="U128" s="55">
        <f t="shared" si="577"/>
        <v>0.005</v>
      </c>
      <c r="V128" s="30"/>
      <c r="W128" s="55">
        <f t="shared" si="568"/>
        <v>0.006876790831</v>
      </c>
      <c r="Y128" s="48">
        <f t="shared" ref="Y128:AJ128" si="578">Y44/Y$4</f>
        <v>0.01</v>
      </c>
      <c r="Z128" s="48">
        <f t="shared" si="578"/>
        <v>0.006666666667</v>
      </c>
      <c r="AA128" s="48">
        <f t="shared" si="578"/>
        <v>0.008</v>
      </c>
      <c r="AB128" s="48">
        <f t="shared" si="578"/>
        <v>0.009090909091</v>
      </c>
      <c r="AC128" s="48">
        <f t="shared" si="578"/>
        <v>0.005714285714</v>
      </c>
      <c r="AD128" s="48">
        <f t="shared" si="578"/>
        <v>0.006666666667</v>
      </c>
      <c r="AE128" s="48">
        <f t="shared" si="578"/>
        <v>0.008</v>
      </c>
      <c r="AF128" s="48">
        <f t="shared" si="578"/>
        <v>0.009090909091</v>
      </c>
      <c r="AG128" s="48">
        <f t="shared" si="578"/>
        <v>0.01</v>
      </c>
      <c r="AH128" s="48">
        <f t="shared" si="578"/>
        <v>0.006666666667</v>
      </c>
      <c r="AI128" s="48">
        <f t="shared" si="578"/>
        <v>0.005</v>
      </c>
      <c r="AJ128" s="48">
        <f t="shared" si="578"/>
        <v>0.004</v>
      </c>
      <c r="AK128" s="30"/>
      <c r="AL128" s="55">
        <f t="shared" ref="AL128:AO128" si="579">AL44/AL$4</f>
        <v>0.008</v>
      </c>
      <c r="AM128" s="55">
        <f t="shared" si="579"/>
        <v>0.006896551724</v>
      </c>
      <c r="AN128" s="55">
        <f t="shared" si="579"/>
        <v>0.008955223881</v>
      </c>
      <c r="AO128" s="55">
        <f t="shared" si="579"/>
        <v>0.005</v>
      </c>
      <c r="AP128" s="30"/>
      <c r="AQ128" s="55">
        <f t="shared" si="571"/>
        <v>0.006876790831</v>
      </c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30"/>
      <c r="BF128" s="55"/>
      <c r="BG128" s="55"/>
      <c r="BH128" s="55"/>
      <c r="BI128" s="55"/>
      <c r="BJ128" s="30"/>
      <c r="BK128" s="55"/>
      <c r="BM128" s="3"/>
    </row>
    <row r="129" hidden="1" outlineLevel="1">
      <c r="A129" s="31"/>
      <c r="B129" s="31"/>
      <c r="C129" s="31" t="str">
        <f t="shared" si="565"/>
        <v>  Payroll - Taxes</v>
      </c>
      <c r="D129" s="81"/>
      <c r="E129" s="48">
        <f t="shared" ref="E129:P129" si="580">E45/E$4</f>
        <v>0.004</v>
      </c>
      <c r="F129" s="48">
        <f t="shared" si="580"/>
        <v>0.002666666667</v>
      </c>
      <c r="G129" s="48">
        <f t="shared" si="580"/>
        <v>0.0032</v>
      </c>
      <c r="H129" s="48">
        <f t="shared" si="580"/>
        <v>0.003636363636</v>
      </c>
      <c r="I129" s="48">
        <f t="shared" si="580"/>
        <v>0.002285714286</v>
      </c>
      <c r="J129" s="48">
        <f t="shared" si="580"/>
        <v>0.002666666667</v>
      </c>
      <c r="K129" s="48">
        <f t="shared" si="580"/>
        <v>0.0032</v>
      </c>
      <c r="L129" s="48">
        <f t="shared" si="580"/>
        <v>0.003636363636</v>
      </c>
      <c r="M129" s="48">
        <f t="shared" si="580"/>
        <v>0.004</v>
      </c>
      <c r="N129" s="48">
        <f t="shared" si="580"/>
        <v>0.002666666667</v>
      </c>
      <c r="O129" s="48">
        <f t="shared" si="580"/>
        <v>0.002</v>
      </c>
      <c r="P129" s="48">
        <f t="shared" si="580"/>
        <v>0.0016</v>
      </c>
      <c r="Q129" s="30"/>
      <c r="R129" s="55">
        <f t="shared" ref="R129:U129" si="581">R45/R$4</f>
        <v>0.0032</v>
      </c>
      <c r="S129" s="55">
        <f t="shared" si="581"/>
        <v>0.00275862069</v>
      </c>
      <c r="T129" s="55">
        <f t="shared" si="581"/>
        <v>0.003582089552</v>
      </c>
      <c r="U129" s="55">
        <f t="shared" si="581"/>
        <v>0.002</v>
      </c>
      <c r="V129" s="30"/>
      <c r="W129" s="55">
        <f t="shared" si="568"/>
        <v>0.002750716332</v>
      </c>
      <c r="Y129" s="48">
        <f t="shared" ref="Y129:AJ129" si="582">Y45/Y$4</f>
        <v>0.004</v>
      </c>
      <c r="Z129" s="48">
        <f t="shared" si="582"/>
        <v>0.002666666667</v>
      </c>
      <c r="AA129" s="48">
        <f t="shared" si="582"/>
        <v>0.0032</v>
      </c>
      <c r="AB129" s="48">
        <f t="shared" si="582"/>
        <v>0.003636363636</v>
      </c>
      <c r="AC129" s="48">
        <f t="shared" si="582"/>
        <v>0.002285714286</v>
      </c>
      <c r="AD129" s="48">
        <f t="shared" si="582"/>
        <v>0.002666666667</v>
      </c>
      <c r="AE129" s="48">
        <f t="shared" si="582"/>
        <v>0.0032</v>
      </c>
      <c r="AF129" s="48">
        <f t="shared" si="582"/>
        <v>0.003636363636</v>
      </c>
      <c r="AG129" s="48">
        <f t="shared" si="582"/>
        <v>0.004</v>
      </c>
      <c r="AH129" s="48">
        <f t="shared" si="582"/>
        <v>0.002666666667</v>
      </c>
      <c r="AI129" s="48">
        <f t="shared" si="582"/>
        <v>0.002</v>
      </c>
      <c r="AJ129" s="48">
        <f t="shared" si="582"/>
        <v>0.0016</v>
      </c>
      <c r="AK129" s="30"/>
      <c r="AL129" s="55">
        <f t="shared" ref="AL129:AO129" si="583">AL45/AL$4</f>
        <v>0.0032</v>
      </c>
      <c r="AM129" s="55">
        <f t="shared" si="583"/>
        <v>0.00275862069</v>
      </c>
      <c r="AN129" s="55">
        <f t="shared" si="583"/>
        <v>0.003582089552</v>
      </c>
      <c r="AO129" s="55">
        <f t="shared" si="583"/>
        <v>0.002</v>
      </c>
      <c r="AP129" s="30"/>
      <c r="AQ129" s="55">
        <f t="shared" si="571"/>
        <v>0.002750716332</v>
      </c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30"/>
      <c r="BF129" s="55"/>
      <c r="BG129" s="55"/>
      <c r="BH129" s="55"/>
      <c r="BI129" s="55"/>
      <c r="BJ129" s="30"/>
      <c r="BK129" s="55"/>
      <c r="BM129" s="3"/>
    </row>
    <row r="130" hidden="1" outlineLevel="1">
      <c r="A130" s="31"/>
      <c r="B130" s="31"/>
      <c r="C130" s="31" t="str">
        <f t="shared" si="565"/>
        <v>  Payroll - Bonuses</v>
      </c>
      <c r="D130" s="81"/>
      <c r="E130" s="48">
        <f t="shared" ref="E130:P130" si="584">E46/E$4</f>
        <v>0.01</v>
      </c>
      <c r="F130" s="48">
        <f t="shared" si="584"/>
        <v>0.006666666667</v>
      </c>
      <c r="G130" s="48">
        <f t="shared" si="584"/>
        <v>0.008</v>
      </c>
      <c r="H130" s="48">
        <f t="shared" si="584"/>
        <v>0.009090909091</v>
      </c>
      <c r="I130" s="48">
        <f t="shared" si="584"/>
        <v>0.005714285714</v>
      </c>
      <c r="J130" s="48">
        <f t="shared" si="584"/>
        <v>0.006666666667</v>
      </c>
      <c r="K130" s="48">
        <f t="shared" si="584"/>
        <v>0.008</v>
      </c>
      <c r="L130" s="48">
        <f t="shared" si="584"/>
        <v>0.009090909091</v>
      </c>
      <c r="M130" s="48">
        <f t="shared" si="584"/>
        <v>0.01</v>
      </c>
      <c r="N130" s="48">
        <f t="shared" si="584"/>
        <v>0.006666666667</v>
      </c>
      <c r="O130" s="48">
        <f t="shared" si="584"/>
        <v>0.005</v>
      </c>
      <c r="P130" s="48">
        <f t="shared" si="584"/>
        <v>0.004</v>
      </c>
      <c r="Q130" s="30"/>
      <c r="R130" s="55">
        <f t="shared" ref="R130:U130" si="585">R46/R$4</f>
        <v>0.008</v>
      </c>
      <c r="S130" s="55">
        <f t="shared" si="585"/>
        <v>0.006896551724</v>
      </c>
      <c r="T130" s="55">
        <f t="shared" si="585"/>
        <v>0.008955223881</v>
      </c>
      <c r="U130" s="55">
        <f t="shared" si="585"/>
        <v>0.005</v>
      </c>
      <c r="V130" s="30"/>
      <c r="W130" s="55">
        <f t="shared" si="568"/>
        <v>0.006876790831</v>
      </c>
      <c r="Y130" s="48">
        <f t="shared" ref="Y130:AJ130" si="586">Y46/Y$4</f>
        <v>0.01</v>
      </c>
      <c r="Z130" s="48">
        <f t="shared" si="586"/>
        <v>0.006666666667</v>
      </c>
      <c r="AA130" s="48">
        <f t="shared" si="586"/>
        <v>0.008</v>
      </c>
      <c r="AB130" s="48">
        <f t="shared" si="586"/>
        <v>0.009090909091</v>
      </c>
      <c r="AC130" s="48">
        <f t="shared" si="586"/>
        <v>0.005714285714</v>
      </c>
      <c r="AD130" s="48">
        <f t="shared" si="586"/>
        <v>0.006666666667</v>
      </c>
      <c r="AE130" s="48">
        <f t="shared" si="586"/>
        <v>0.008</v>
      </c>
      <c r="AF130" s="48">
        <f t="shared" si="586"/>
        <v>0.009090909091</v>
      </c>
      <c r="AG130" s="48">
        <f t="shared" si="586"/>
        <v>0.01</v>
      </c>
      <c r="AH130" s="48">
        <f t="shared" si="586"/>
        <v>0.006666666667</v>
      </c>
      <c r="AI130" s="48">
        <f t="shared" si="586"/>
        <v>0.005</v>
      </c>
      <c r="AJ130" s="48">
        <f t="shared" si="586"/>
        <v>0.004</v>
      </c>
      <c r="AK130" s="30"/>
      <c r="AL130" s="55">
        <f t="shared" ref="AL130:AO130" si="587">AL46/AL$4</f>
        <v>0.008</v>
      </c>
      <c r="AM130" s="55">
        <f t="shared" si="587"/>
        <v>0.006896551724</v>
      </c>
      <c r="AN130" s="55">
        <f t="shared" si="587"/>
        <v>0.008955223881</v>
      </c>
      <c r="AO130" s="55">
        <f t="shared" si="587"/>
        <v>0.005</v>
      </c>
      <c r="AP130" s="30"/>
      <c r="AQ130" s="55">
        <f t="shared" si="571"/>
        <v>0.006876790831</v>
      </c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30"/>
      <c r="BF130" s="55"/>
      <c r="BG130" s="55"/>
      <c r="BH130" s="55"/>
      <c r="BI130" s="55"/>
      <c r="BJ130" s="30"/>
      <c r="BK130" s="55"/>
      <c r="BM130" s="3"/>
    </row>
    <row r="131" hidden="1" outlineLevel="1">
      <c r="A131" s="31"/>
      <c r="B131" s="31"/>
      <c r="C131" s="31" t="str">
        <f t="shared" si="565"/>
        <v>  Payroll - Fee</v>
      </c>
      <c r="D131" s="81"/>
      <c r="E131" s="48">
        <f t="shared" ref="E131:P131" si="588">E47/E$4</f>
        <v>0.002</v>
      </c>
      <c r="F131" s="48">
        <f t="shared" si="588"/>
        <v>0.001333333333</v>
      </c>
      <c r="G131" s="48">
        <f t="shared" si="588"/>
        <v>0.0016</v>
      </c>
      <c r="H131" s="48">
        <f t="shared" si="588"/>
        <v>0.001818181818</v>
      </c>
      <c r="I131" s="48">
        <f t="shared" si="588"/>
        <v>0.001142857143</v>
      </c>
      <c r="J131" s="48">
        <f t="shared" si="588"/>
        <v>0.001333333333</v>
      </c>
      <c r="K131" s="48">
        <f t="shared" si="588"/>
        <v>0.0016</v>
      </c>
      <c r="L131" s="48">
        <f t="shared" si="588"/>
        <v>0.001818181818</v>
      </c>
      <c r="M131" s="48">
        <f t="shared" si="588"/>
        <v>0.002</v>
      </c>
      <c r="N131" s="48">
        <f t="shared" si="588"/>
        <v>0.001333333333</v>
      </c>
      <c r="O131" s="48">
        <f t="shared" si="588"/>
        <v>0.001</v>
      </c>
      <c r="P131" s="48">
        <f t="shared" si="588"/>
        <v>0.0008</v>
      </c>
      <c r="Q131" s="30"/>
      <c r="R131" s="55">
        <f t="shared" ref="R131:U131" si="589">R47/R$4</f>
        <v>0.0016</v>
      </c>
      <c r="S131" s="55">
        <f t="shared" si="589"/>
        <v>0.001379310345</v>
      </c>
      <c r="T131" s="55">
        <f t="shared" si="589"/>
        <v>0.001791044776</v>
      </c>
      <c r="U131" s="55">
        <f t="shared" si="589"/>
        <v>0.001</v>
      </c>
      <c r="V131" s="30"/>
      <c r="W131" s="55">
        <f t="shared" si="568"/>
        <v>0.001375358166</v>
      </c>
      <c r="Y131" s="48">
        <f t="shared" ref="Y131:AJ131" si="590">Y47/Y$4</f>
        <v>0.002</v>
      </c>
      <c r="Z131" s="48">
        <f t="shared" si="590"/>
        <v>0.001333333333</v>
      </c>
      <c r="AA131" s="48">
        <f t="shared" si="590"/>
        <v>0.0016</v>
      </c>
      <c r="AB131" s="48">
        <f t="shared" si="590"/>
        <v>0.001818181818</v>
      </c>
      <c r="AC131" s="48">
        <f t="shared" si="590"/>
        <v>0.001142857143</v>
      </c>
      <c r="AD131" s="48">
        <f t="shared" si="590"/>
        <v>0.001333333333</v>
      </c>
      <c r="AE131" s="48">
        <f t="shared" si="590"/>
        <v>0.0016</v>
      </c>
      <c r="AF131" s="48">
        <f t="shared" si="590"/>
        <v>0.001818181818</v>
      </c>
      <c r="AG131" s="48">
        <f t="shared" si="590"/>
        <v>0.002</v>
      </c>
      <c r="AH131" s="48">
        <f t="shared" si="590"/>
        <v>0.001333333333</v>
      </c>
      <c r="AI131" s="48">
        <f t="shared" si="590"/>
        <v>0.001</v>
      </c>
      <c r="AJ131" s="48">
        <f t="shared" si="590"/>
        <v>0.0008</v>
      </c>
      <c r="AK131" s="30"/>
      <c r="AL131" s="55">
        <f t="shared" ref="AL131:AO131" si="591">AL47/AL$4</f>
        <v>0.0016</v>
      </c>
      <c r="AM131" s="55">
        <f t="shared" si="591"/>
        <v>0.001379310345</v>
      </c>
      <c r="AN131" s="55">
        <f t="shared" si="591"/>
        <v>0.001791044776</v>
      </c>
      <c r="AO131" s="55">
        <f t="shared" si="591"/>
        <v>0.001</v>
      </c>
      <c r="AP131" s="30"/>
      <c r="AQ131" s="55">
        <f t="shared" si="571"/>
        <v>0.001375358166</v>
      </c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30"/>
      <c r="BF131" s="55"/>
      <c r="BG131" s="55"/>
      <c r="BH131" s="55"/>
      <c r="BI131" s="55"/>
      <c r="BJ131" s="30"/>
      <c r="BK131" s="55"/>
      <c r="BM131" s="3"/>
    </row>
    <row r="132" hidden="1" outlineLevel="1">
      <c r="A132" s="31"/>
      <c r="B132" s="31"/>
      <c r="C132" s="31" t="str">
        <f t="shared" si="565"/>
        <v>Total Payroll Expenses % of Net Revenue</v>
      </c>
      <c r="D132" s="39"/>
      <c r="E132" s="40">
        <f t="shared" ref="E132:P132" si="592">E48/E$4</f>
        <v>0.0003162790698</v>
      </c>
      <c r="F132" s="40">
        <f t="shared" si="592"/>
        <v>0.0001405684755</v>
      </c>
      <c r="G132" s="40">
        <f t="shared" si="592"/>
        <v>0.0002024186047</v>
      </c>
      <c r="H132" s="40">
        <f t="shared" si="592"/>
        <v>0.000261387661</v>
      </c>
      <c r="I132" s="40">
        <f t="shared" si="592"/>
        <v>0.0001032747983</v>
      </c>
      <c r="J132" s="40">
        <f t="shared" si="592"/>
        <v>0.0001405684755</v>
      </c>
      <c r="K132" s="40">
        <f t="shared" si="592"/>
        <v>0.0002024186047</v>
      </c>
      <c r="L132" s="40">
        <f t="shared" si="592"/>
        <v>0.000261387661</v>
      </c>
      <c r="M132" s="40">
        <f t="shared" si="592"/>
        <v>0.0003162790698</v>
      </c>
      <c r="N132" s="40">
        <f t="shared" si="592"/>
        <v>0.0001405684755</v>
      </c>
      <c r="O132" s="40">
        <f t="shared" si="592"/>
        <v>0.00007906976744</v>
      </c>
      <c r="P132" s="40">
        <f t="shared" si="592"/>
        <v>0.00005060465116</v>
      </c>
      <c r="Q132" s="61"/>
      <c r="R132" s="40">
        <f t="shared" ref="R132:U132" si="593">R48/R$4</f>
        <v>0.00006747286822</v>
      </c>
      <c r="S132" s="40">
        <f t="shared" si="593"/>
        <v>0.0000501433325</v>
      </c>
      <c r="T132" s="40">
        <f t="shared" si="593"/>
        <v>0.00008454775757</v>
      </c>
      <c r="U132" s="40">
        <f t="shared" si="593"/>
        <v>0.00002635658915</v>
      </c>
      <c r="V132" s="61"/>
      <c r="W132" s="40">
        <f t="shared" si="568"/>
        <v>0.00001246409746</v>
      </c>
      <c r="X132" s="60"/>
      <c r="Y132" s="40">
        <f t="shared" ref="Y132:AJ132" si="594">Y48/Y$4</f>
        <v>0.0003514211886</v>
      </c>
      <c r="Z132" s="40">
        <f t="shared" si="594"/>
        <v>0.0001561871949</v>
      </c>
      <c r="AA132" s="40">
        <f t="shared" si="594"/>
        <v>0.0002249095607</v>
      </c>
      <c r="AB132" s="40">
        <f t="shared" si="594"/>
        <v>0.0002904307344</v>
      </c>
      <c r="AC132" s="40">
        <f t="shared" si="594"/>
        <v>0.0001147497759</v>
      </c>
      <c r="AD132" s="40">
        <f t="shared" si="594"/>
        <v>0.0001561871949</v>
      </c>
      <c r="AE132" s="40">
        <f t="shared" si="594"/>
        <v>0.0002249095607</v>
      </c>
      <c r="AF132" s="40">
        <f t="shared" si="594"/>
        <v>0.0002904307344</v>
      </c>
      <c r="AG132" s="40">
        <f t="shared" si="594"/>
        <v>0.0003514211886</v>
      </c>
      <c r="AH132" s="40">
        <f t="shared" si="594"/>
        <v>0.0001561871949</v>
      </c>
      <c r="AI132" s="40">
        <f t="shared" si="594"/>
        <v>0.00008785529716</v>
      </c>
      <c r="AJ132" s="40">
        <f t="shared" si="594"/>
        <v>0.00005622739018</v>
      </c>
      <c r="AK132" s="61"/>
      <c r="AL132" s="40">
        <f t="shared" ref="AL132:AO132" si="595">AL48/AL$4</f>
        <v>0.00007496985357</v>
      </c>
      <c r="AM132" s="40">
        <f t="shared" si="595"/>
        <v>0.00005571481389</v>
      </c>
      <c r="AN132" s="40">
        <f t="shared" si="595"/>
        <v>0.00009394195285</v>
      </c>
      <c r="AO132" s="40">
        <f t="shared" si="595"/>
        <v>0.00002928509905</v>
      </c>
      <c r="AP132" s="61"/>
      <c r="AQ132" s="40">
        <f t="shared" si="571"/>
        <v>0.00001384899718</v>
      </c>
      <c r="AR132" s="6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61"/>
      <c r="BF132" s="40"/>
      <c r="BG132" s="40"/>
      <c r="BH132" s="40"/>
      <c r="BI132" s="40"/>
      <c r="BJ132" s="61"/>
      <c r="BK132" s="40"/>
      <c r="BL132" s="60"/>
      <c r="BM132" s="3"/>
    </row>
    <row r="133" hidden="1" outlineLevel="1">
      <c r="D133" s="84"/>
      <c r="E133" s="42">
        <f t="shared" ref="E133:P133" si="596">E49/E$4</f>
        <v>0</v>
      </c>
      <c r="F133" s="42">
        <f t="shared" si="596"/>
        <v>0</v>
      </c>
      <c r="G133" s="42">
        <f t="shared" si="596"/>
        <v>0</v>
      </c>
      <c r="H133" s="42">
        <f t="shared" si="596"/>
        <v>0</v>
      </c>
      <c r="I133" s="42">
        <f t="shared" si="596"/>
        <v>0</v>
      </c>
      <c r="J133" s="42">
        <f t="shared" si="596"/>
        <v>0</v>
      </c>
      <c r="K133" s="42">
        <f t="shared" si="596"/>
        <v>0</v>
      </c>
      <c r="L133" s="42">
        <f t="shared" si="596"/>
        <v>0</v>
      </c>
      <c r="M133" s="42">
        <f t="shared" si="596"/>
        <v>0</v>
      </c>
      <c r="N133" s="42">
        <f t="shared" si="596"/>
        <v>0</v>
      </c>
      <c r="O133" s="42">
        <f t="shared" si="596"/>
        <v>0</v>
      </c>
      <c r="P133" s="42">
        <f t="shared" si="596"/>
        <v>0</v>
      </c>
      <c r="Q133" s="30"/>
      <c r="R133" s="42">
        <f t="shared" ref="R133:U133" si="597">R49/R$4</f>
        <v>0</v>
      </c>
      <c r="S133" s="42">
        <f t="shared" si="597"/>
        <v>0</v>
      </c>
      <c r="T133" s="42">
        <f t="shared" si="597"/>
        <v>0</v>
      </c>
      <c r="U133" s="42">
        <f t="shared" si="597"/>
        <v>0</v>
      </c>
      <c r="V133" s="30"/>
      <c r="W133" s="42">
        <f t="shared" si="568"/>
        <v>0</v>
      </c>
      <c r="Y133" s="42">
        <f t="shared" ref="Y133:AJ133" si="598">Y49/Y$4</f>
        <v>0</v>
      </c>
      <c r="Z133" s="42">
        <f t="shared" si="598"/>
        <v>0</v>
      </c>
      <c r="AA133" s="42">
        <f t="shared" si="598"/>
        <v>0</v>
      </c>
      <c r="AB133" s="42">
        <f t="shared" si="598"/>
        <v>0</v>
      </c>
      <c r="AC133" s="42">
        <f t="shared" si="598"/>
        <v>0</v>
      </c>
      <c r="AD133" s="42">
        <f t="shared" si="598"/>
        <v>0</v>
      </c>
      <c r="AE133" s="42">
        <f t="shared" si="598"/>
        <v>0</v>
      </c>
      <c r="AF133" s="42">
        <f t="shared" si="598"/>
        <v>0</v>
      </c>
      <c r="AG133" s="42">
        <f t="shared" si="598"/>
        <v>0</v>
      </c>
      <c r="AH133" s="42">
        <f t="shared" si="598"/>
        <v>0</v>
      </c>
      <c r="AI133" s="42">
        <f t="shared" si="598"/>
        <v>0</v>
      </c>
      <c r="AJ133" s="42">
        <f t="shared" si="598"/>
        <v>0</v>
      </c>
      <c r="AK133" s="30"/>
      <c r="AL133" s="42">
        <f t="shared" ref="AL133:AO133" si="599">AL49/AL$4</f>
        <v>0</v>
      </c>
      <c r="AM133" s="42">
        <f t="shared" si="599"/>
        <v>0</v>
      </c>
      <c r="AN133" s="42">
        <f t="shared" si="599"/>
        <v>0</v>
      </c>
      <c r="AO133" s="42">
        <f t="shared" si="599"/>
        <v>0</v>
      </c>
      <c r="AP133" s="30"/>
      <c r="AQ133" s="42">
        <f t="shared" si="571"/>
        <v>0</v>
      </c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30"/>
      <c r="BF133" s="42"/>
      <c r="BG133" s="42"/>
      <c r="BH133" s="42"/>
      <c r="BI133" s="42"/>
      <c r="BJ133" s="30"/>
      <c r="BK133" s="42"/>
      <c r="BM133" s="3"/>
    </row>
    <row r="134" collapsed="1">
      <c r="A134" s="25"/>
      <c r="B134" s="25"/>
      <c r="C134" s="25" t="str">
        <f t="shared" ref="C134:C152" si="604">C50</f>
        <v>G&amp;A</v>
      </c>
      <c r="D134" s="80"/>
      <c r="E134" s="45">
        <f t="shared" ref="E134:P134" si="600">E50/E$4</f>
        <v>0.09</v>
      </c>
      <c r="F134" s="45">
        <f t="shared" si="600"/>
        <v>0.06</v>
      </c>
      <c r="G134" s="45">
        <f t="shared" si="600"/>
        <v>0.072</v>
      </c>
      <c r="H134" s="45">
        <f t="shared" si="600"/>
        <v>0.08181818182</v>
      </c>
      <c r="I134" s="45">
        <f t="shared" si="600"/>
        <v>0.05142857143</v>
      </c>
      <c r="J134" s="45">
        <f t="shared" si="600"/>
        <v>0.06</v>
      </c>
      <c r="K134" s="45">
        <f t="shared" si="600"/>
        <v>0.072</v>
      </c>
      <c r="L134" s="45">
        <f t="shared" si="600"/>
        <v>0.08181818182</v>
      </c>
      <c r="M134" s="45">
        <f t="shared" si="600"/>
        <v>0.09</v>
      </c>
      <c r="N134" s="45">
        <f t="shared" si="600"/>
        <v>0.06</v>
      </c>
      <c r="O134" s="45">
        <f t="shared" si="600"/>
        <v>0.045</v>
      </c>
      <c r="P134" s="45">
        <f t="shared" si="600"/>
        <v>0.036</v>
      </c>
      <c r="Q134" s="30"/>
      <c r="R134" s="45">
        <f t="shared" ref="R134:U134" si="601">R50/R$4</f>
        <v>0.072</v>
      </c>
      <c r="S134" s="45">
        <f t="shared" si="601"/>
        <v>0.06206896552</v>
      </c>
      <c r="T134" s="45">
        <f t="shared" si="601"/>
        <v>0.08059701493</v>
      </c>
      <c r="U134" s="45">
        <f t="shared" si="601"/>
        <v>0.045</v>
      </c>
      <c r="V134" s="30"/>
      <c r="W134" s="45">
        <f t="shared" si="568"/>
        <v>0.06189111748</v>
      </c>
      <c r="Y134" s="45">
        <f t="shared" ref="Y134:AJ134" si="602">Y50/Y$4</f>
        <v>0.09</v>
      </c>
      <c r="Z134" s="45">
        <f t="shared" si="602"/>
        <v>0.06</v>
      </c>
      <c r="AA134" s="45">
        <f t="shared" si="602"/>
        <v>0.072</v>
      </c>
      <c r="AB134" s="45">
        <f t="shared" si="602"/>
        <v>0.08181818182</v>
      </c>
      <c r="AC134" s="45">
        <f t="shared" si="602"/>
        <v>0.05142857143</v>
      </c>
      <c r="AD134" s="45">
        <f t="shared" si="602"/>
        <v>0.06</v>
      </c>
      <c r="AE134" s="45">
        <f t="shared" si="602"/>
        <v>0.072</v>
      </c>
      <c r="AF134" s="45">
        <f t="shared" si="602"/>
        <v>0.08181818182</v>
      </c>
      <c r="AG134" s="45">
        <f t="shared" si="602"/>
        <v>0.09</v>
      </c>
      <c r="AH134" s="45">
        <f t="shared" si="602"/>
        <v>0.06</v>
      </c>
      <c r="AI134" s="45">
        <f t="shared" si="602"/>
        <v>0.045</v>
      </c>
      <c r="AJ134" s="45">
        <f t="shared" si="602"/>
        <v>0.036</v>
      </c>
      <c r="AK134" s="30"/>
      <c r="AL134" s="45">
        <f t="shared" ref="AL134:AO134" si="603">AL50/AL$4</f>
        <v>0.072</v>
      </c>
      <c r="AM134" s="45">
        <f t="shared" si="603"/>
        <v>0.06206896552</v>
      </c>
      <c r="AN134" s="45">
        <f t="shared" si="603"/>
        <v>0.08059701493</v>
      </c>
      <c r="AO134" s="45">
        <f t="shared" si="603"/>
        <v>0.045</v>
      </c>
      <c r="AP134" s="30"/>
      <c r="AQ134" s="45">
        <f t="shared" si="571"/>
        <v>0.06189111748</v>
      </c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30"/>
      <c r="BF134" s="45"/>
      <c r="BG134" s="45"/>
      <c r="BH134" s="45"/>
      <c r="BI134" s="45"/>
      <c r="BJ134" s="30"/>
      <c r="BK134" s="45"/>
      <c r="BM134" s="3"/>
    </row>
    <row r="135" hidden="1" outlineLevel="1">
      <c r="A135" s="31"/>
      <c r="B135" s="31"/>
      <c r="C135" s="31" t="str">
        <f t="shared" si="604"/>
        <v>  Accounting</v>
      </c>
      <c r="D135" s="81"/>
      <c r="E135" s="48">
        <f t="shared" ref="E135:P135" si="605">E51/E$4</f>
        <v>0.002</v>
      </c>
      <c r="F135" s="48">
        <f t="shared" si="605"/>
        <v>0.001333333333</v>
      </c>
      <c r="G135" s="48">
        <f t="shared" si="605"/>
        <v>0.0016</v>
      </c>
      <c r="H135" s="48">
        <f t="shared" si="605"/>
        <v>0.001818181818</v>
      </c>
      <c r="I135" s="48">
        <f t="shared" si="605"/>
        <v>0.001142857143</v>
      </c>
      <c r="J135" s="48">
        <f t="shared" si="605"/>
        <v>0.001333333333</v>
      </c>
      <c r="K135" s="48">
        <f t="shared" si="605"/>
        <v>0.0016</v>
      </c>
      <c r="L135" s="48">
        <f t="shared" si="605"/>
        <v>0.001818181818</v>
      </c>
      <c r="M135" s="48">
        <f t="shared" si="605"/>
        <v>0.002</v>
      </c>
      <c r="N135" s="48">
        <f t="shared" si="605"/>
        <v>0.001333333333</v>
      </c>
      <c r="O135" s="48">
        <f t="shared" si="605"/>
        <v>0.001</v>
      </c>
      <c r="P135" s="48">
        <f t="shared" si="605"/>
        <v>0.0008</v>
      </c>
      <c r="Q135" s="30"/>
      <c r="R135" s="55">
        <f t="shared" ref="R135:U135" si="606">R51/R$4</f>
        <v>0.0016</v>
      </c>
      <c r="S135" s="55">
        <f t="shared" si="606"/>
        <v>0.001379310345</v>
      </c>
      <c r="T135" s="55">
        <f t="shared" si="606"/>
        <v>0.001791044776</v>
      </c>
      <c r="U135" s="55">
        <f t="shared" si="606"/>
        <v>0.001</v>
      </c>
      <c r="V135" s="30"/>
      <c r="W135" s="55">
        <f t="shared" si="568"/>
        <v>0.001375358166</v>
      </c>
      <c r="Y135" s="48">
        <f t="shared" ref="Y135:AJ135" si="607">Y51/Y$4</f>
        <v>0.002</v>
      </c>
      <c r="Z135" s="48">
        <f t="shared" si="607"/>
        <v>0.001333333333</v>
      </c>
      <c r="AA135" s="48">
        <f t="shared" si="607"/>
        <v>0.0016</v>
      </c>
      <c r="AB135" s="48">
        <f t="shared" si="607"/>
        <v>0.001818181818</v>
      </c>
      <c r="AC135" s="48">
        <f t="shared" si="607"/>
        <v>0.001142857143</v>
      </c>
      <c r="AD135" s="48">
        <f t="shared" si="607"/>
        <v>0.001333333333</v>
      </c>
      <c r="AE135" s="48">
        <f t="shared" si="607"/>
        <v>0.0016</v>
      </c>
      <c r="AF135" s="48">
        <f t="shared" si="607"/>
        <v>0.001818181818</v>
      </c>
      <c r="AG135" s="48">
        <f t="shared" si="607"/>
        <v>0.002</v>
      </c>
      <c r="AH135" s="48">
        <f t="shared" si="607"/>
        <v>0.001333333333</v>
      </c>
      <c r="AI135" s="48">
        <f t="shared" si="607"/>
        <v>0.001</v>
      </c>
      <c r="AJ135" s="48">
        <f t="shared" si="607"/>
        <v>0.0008</v>
      </c>
      <c r="AK135" s="30"/>
      <c r="AL135" s="55">
        <f t="shared" ref="AL135:AO135" si="608">AL51/AL$4</f>
        <v>0.0016</v>
      </c>
      <c r="AM135" s="55">
        <f t="shared" si="608"/>
        <v>0.001379310345</v>
      </c>
      <c r="AN135" s="55">
        <f t="shared" si="608"/>
        <v>0.001791044776</v>
      </c>
      <c r="AO135" s="55">
        <f t="shared" si="608"/>
        <v>0.001</v>
      </c>
      <c r="AP135" s="30"/>
      <c r="AQ135" s="55">
        <f t="shared" si="571"/>
        <v>0.001375358166</v>
      </c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30"/>
      <c r="BF135" s="55"/>
      <c r="BG135" s="55"/>
      <c r="BH135" s="55"/>
      <c r="BI135" s="55"/>
      <c r="BJ135" s="30"/>
      <c r="BK135" s="55"/>
      <c r="BM135" s="3"/>
    </row>
    <row r="136" hidden="1" outlineLevel="1">
      <c r="A136" s="31"/>
      <c r="B136" s="31"/>
      <c r="C136" s="31" t="str">
        <f t="shared" si="604"/>
        <v>  Bank Fees</v>
      </c>
      <c r="D136" s="81"/>
      <c r="E136" s="48">
        <f t="shared" ref="E136:P136" si="609">E52/E$4</f>
        <v>0.004</v>
      </c>
      <c r="F136" s="48">
        <f t="shared" si="609"/>
        <v>0.002666666667</v>
      </c>
      <c r="G136" s="48">
        <f t="shared" si="609"/>
        <v>0.0032</v>
      </c>
      <c r="H136" s="48">
        <f t="shared" si="609"/>
        <v>0.003636363636</v>
      </c>
      <c r="I136" s="48">
        <f t="shared" si="609"/>
        <v>0.002285714286</v>
      </c>
      <c r="J136" s="48">
        <f t="shared" si="609"/>
        <v>0.002666666667</v>
      </c>
      <c r="K136" s="48">
        <f t="shared" si="609"/>
        <v>0.0032</v>
      </c>
      <c r="L136" s="48">
        <f t="shared" si="609"/>
        <v>0.003636363636</v>
      </c>
      <c r="M136" s="48">
        <f t="shared" si="609"/>
        <v>0.004</v>
      </c>
      <c r="N136" s="48">
        <f t="shared" si="609"/>
        <v>0.002666666667</v>
      </c>
      <c r="O136" s="48">
        <f t="shared" si="609"/>
        <v>0.002</v>
      </c>
      <c r="P136" s="48">
        <f t="shared" si="609"/>
        <v>0.0016</v>
      </c>
      <c r="Q136" s="30"/>
      <c r="R136" s="55">
        <f t="shared" ref="R136:U136" si="610">R52/R$4</f>
        <v>0.0032</v>
      </c>
      <c r="S136" s="55">
        <f t="shared" si="610"/>
        <v>0.00275862069</v>
      </c>
      <c r="T136" s="55">
        <f t="shared" si="610"/>
        <v>0.003582089552</v>
      </c>
      <c r="U136" s="55">
        <f t="shared" si="610"/>
        <v>0.002</v>
      </c>
      <c r="V136" s="30"/>
      <c r="W136" s="55">
        <f t="shared" si="568"/>
        <v>0.002750716332</v>
      </c>
      <c r="Y136" s="48">
        <f t="shared" ref="Y136:AJ136" si="611">Y52/Y$4</f>
        <v>0.004</v>
      </c>
      <c r="Z136" s="48">
        <f t="shared" si="611"/>
        <v>0.002666666667</v>
      </c>
      <c r="AA136" s="48">
        <f t="shared" si="611"/>
        <v>0.0032</v>
      </c>
      <c r="AB136" s="48">
        <f t="shared" si="611"/>
        <v>0.003636363636</v>
      </c>
      <c r="AC136" s="48">
        <f t="shared" si="611"/>
        <v>0.002285714286</v>
      </c>
      <c r="AD136" s="48">
        <f t="shared" si="611"/>
        <v>0.002666666667</v>
      </c>
      <c r="AE136" s="48">
        <f t="shared" si="611"/>
        <v>0.0032</v>
      </c>
      <c r="AF136" s="48">
        <f t="shared" si="611"/>
        <v>0.003636363636</v>
      </c>
      <c r="AG136" s="48">
        <f t="shared" si="611"/>
        <v>0.004</v>
      </c>
      <c r="AH136" s="48">
        <f t="shared" si="611"/>
        <v>0.002666666667</v>
      </c>
      <c r="AI136" s="48">
        <f t="shared" si="611"/>
        <v>0.002</v>
      </c>
      <c r="AJ136" s="48">
        <f t="shared" si="611"/>
        <v>0.0016</v>
      </c>
      <c r="AK136" s="30"/>
      <c r="AL136" s="55">
        <f t="shared" ref="AL136:AO136" si="612">AL52/AL$4</f>
        <v>0.0032</v>
      </c>
      <c r="AM136" s="55">
        <f t="shared" si="612"/>
        <v>0.00275862069</v>
      </c>
      <c r="AN136" s="55">
        <f t="shared" si="612"/>
        <v>0.003582089552</v>
      </c>
      <c r="AO136" s="55">
        <f t="shared" si="612"/>
        <v>0.002</v>
      </c>
      <c r="AP136" s="30"/>
      <c r="AQ136" s="55">
        <f t="shared" si="571"/>
        <v>0.002750716332</v>
      </c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30"/>
      <c r="BF136" s="55"/>
      <c r="BG136" s="55"/>
      <c r="BH136" s="55"/>
      <c r="BI136" s="55"/>
      <c r="BJ136" s="30"/>
      <c r="BK136" s="55"/>
      <c r="BM136" s="3"/>
    </row>
    <row r="137" hidden="1" outlineLevel="1">
      <c r="A137" s="31"/>
      <c r="B137" s="31"/>
      <c r="C137" s="31" t="str">
        <f t="shared" si="604"/>
        <v>  Consultants</v>
      </c>
      <c r="D137" s="81"/>
      <c r="E137" s="48">
        <f t="shared" ref="E137:P137" si="613">E53/E$4</f>
        <v>0.006</v>
      </c>
      <c r="F137" s="48">
        <f t="shared" si="613"/>
        <v>0.004</v>
      </c>
      <c r="G137" s="48">
        <f t="shared" si="613"/>
        <v>0.0048</v>
      </c>
      <c r="H137" s="48">
        <f t="shared" si="613"/>
        <v>0.005454545455</v>
      </c>
      <c r="I137" s="48">
        <f t="shared" si="613"/>
        <v>0.003428571429</v>
      </c>
      <c r="J137" s="48">
        <f t="shared" si="613"/>
        <v>0.004</v>
      </c>
      <c r="K137" s="48">
        <f t="shared" si="613"/>
        <v>0.0048</v>
      </c>
      <c r="L137" s="48">
        <f t="shared" si="613"/>
        <v>0.005454545455</v>
      </c>
      <c r="M137" s="48">
        <f t="shared" si="613"/>
        <v>0.006</v>
      </c>
      <c r="N137" s="48">
        <f t="shared" si="613"/>
        <v>0.004</v>
      </c>
      <c r="O137" s="48">
        <f t="shared" si="613"/>
        <v>0.003</v>
      </c>
      <c r="P137" s="48">
        <f t="shared" si="613"/>
        <v>0.0024</v>
      </c>
      <c r="Q137" s="30"/>
      <c r="R137" s="55">
        <f t="shared" ref="R137:U137" si="614">R53/R$4</f>
        <v>0.0048</v>
      </c>
      <c r="S137" s="55">
        <f t="shared" si="614"/>
        <v>0.004137931034</v>
      </c>
      <c r="T137" s="55">
        <f t="shared" si="614"/>
        <v>0.005373134328</v>
      </c>
      <c r="U137" s="55">
        <f t="shared" si="614"/>
        <v>0.003</v>
      </c>
      <c r="V137" s="30"/>
      <c r="W137" s="55">
        <f t="shared" si="568"/>
        <v>0.004126074499</v>
      </c>
      <c r="Y137" s="48">
        <f t="shared" ref="Y137:AJ137" si="615">Y53/Y$4</f>
        <v>0.006</v>
      </c>
      <c r="Z137" s="48">
        <f t="shared" si="615"/>
        <v>0.004</v>
      </c>
      <c r="AA137" s="48">
        <f t="shared" si="615"/>
        <v>0.0048</v>
      </c>
      <c r="AB137" s="48">
        <f t="shared" si="615"/>
        <v>0.005454545455</v>
      </c>
      <c r="AC137" s="48">
        <f t="shared" si="615"/>
        <v>0.003428571429</v>
      </c>
      <c r="AD137" s="48">
        <f t="shared" si="615"/>
        <v>0.004</v>
      </c>
      <c r="AE137" s="48">
        <f t="shared" si="615"/>
        <v>0.0048</v>
      </c>
      <c r="AF137" s="48">
        <f t="shared" si="615"/>
        <v>0.005454545455</v>
      </c>
      <c r="AG137" s="48">
        <f t="shared" si="615"/>
        <v>0.006</v>
      </c>
      <c r="AH137" s="48">
        <f t="shared" si="615"/>
        <v>0.004</v>
      </c>
      <c r="AI137" s="48">
        <f t="shared" si="615"/>
        <v>0.003</v>
      </c>
      <c r="AJ137" s="48">
        <f t="shared" si="615"/>
        <v>0.0024</v>
      </c>
      <c r="AK137" s="30"/>
      <c r="AL137" s="55">
        <f t="shared" ref="AL137:AO137" si="616">AL53/AL$4</f>
        <v>0.0048</v>
      </c>
      <c r="AM137" s="55">
        <f t="shared" si="616"/>
        <v>0.004137931034</v>
      </c>
      <c r="AN137" s="55">
        <f t="shared" si="616"/>
        <v>0.005373134328</v>
      </c>
      <c r="AO137" s="55">
        <f t="shared" si="616"/>
        <v>0.003</v>
      </c>
      <c r="AP137" s="30"/>
      <c r="AQ137" s="55">
        <f t="shared" si="571"/>
        <v>0.004126074499</v>
      </c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30"/>
      <c r="BF137" s="55"/>
      <c r="BG137" s="55"/>
      <c r="BH137" s="55"/>
      <c r="BI137" s="55"/>
      <c r="BJ137" s="30"/>
      <c r="BK137" s="55"/>
      <c r="BM137" s="3"/>
    </row>
    <row r="138" hidden="1" outlineLevel="1">
      <c r="A138" s="31"/>
      <c r="B138" s="31"/>
      <c r="C138" s="31" t="str">
        <f t="shared" si="604"/>
        <v>  Compliance Work</v>
      </c>
      <c r="D138" s="81"/>
      <c r="E138" s="48">
        <f t="shared" ref="E138:P138" si="617">E54/E$4</f>
        <v>0.002</v>
      </c>
      <c r="F138" s="48">
        <f t="shared" si="617"/>
        <v>0.001333333333</v>
      </c>
      <c r="G138" s="48">
        <f t="shared" si="617"/>
        <v>0.0016</v>
      </c>
      <c r="H138" s="48">
        <f t="shared" si="617"/>
        <v>0.001818181818</v>
      </c>
      <c r="I138" s="48">
        <f t="shared" si="617"/>
        <v>0.001142857143</v>
      </c>
      <c r="J138" s="48">
        <f t="shared" si="617"/>
        <v>0.001333333333</v>
      </c>
      <c r="K138" s="48">
        <f t="shared" si="617"/>
        <v>0.0016</v>
      </c>
      <c r="L138" s="48">
        <f t="shared" si="617"/>
        <v>0.001818181818</v>
      </c>
      <c r="M138" s="48">
        <f t="shared" si="617"/>
        <v>0.002</v>
      </c>
      <c r="N138" s="48">
        <f t="shared" si="617"/>
        <v>0.001333333333</v>
      </c>
      <c r="O138" s="48">
        <f t="shared" si="617"/>
        <v>0.001</v>
      </c>
      <c r="P138" s="48">
        <f t="shared" si="617"/>
        <v>0.0008</v>
      </c>
      <c r="Q138" s="30"/>
      <c r="R138" s="55">
        <f t="shared" ref="R138:U138" si="618">R54/R$4</f>
        <v>0.0016</v>
      </c>
      <c r="S138" s="55">
        <f t="shared" si="618"/>
        <v>0.001379310345</v>
      </c>
      <c r="T138" s="55">
        <f t="shared" si="618"/>
        <v>0.001791044776</v>
      </c>
      <c r="U138" s="55">
        <f t="shared" si="618"/>
        <v>0.001</v>
      </c>
      <c r="V138" s="30"/>
      <c r="W138" s="55">
        <f t="shared" si="568"/>
        <v>0.001375358166</v>
      </c>
      <c r="Y138" s="48">
        <f t="shared" ref="Y138:AJ138" si="619">Y54/Y$4</f>
        <v>0.002</v>
      </c>
      <c r="Z138" s="48">
        <f t="shared" si="619"/>
        <v>0.001333333333</v>
      </c>
      <c r="AA138" s="48">
        <f t="shared" si="619"/>
        <v>0.0016</v>
      </c>
      <c r="AB138" s="48">
        <f t="shared" si="619"/>
        <v>0.001818181818</v>
      </c>
      <c r="AC138" s="48">
        <f t="shared" si="619"/>
        <v>0.001142857143</v>
      </c>
      <c r="AD138" s="48">
        <f t="shared" si="619"/>
        <v>0.001333333333</v>
      </c>
      <c r="AE138" s="48">
        <f t="shared" si="619"/>
        <v>0.0016</v>
      </c>
      <c r="AF138" s="48">
        <f t="shared" si="619"/>
        <v>0.001818181818</v>
      </c>
      <c r="AG138" s="48">
        <f t="shared" si="619"/>
        <v>0.002</v>
      </c>
      <c r="AH138" s="48">
        <f t="shared" si="619"/>
        <v>0.001333333333</v>
      </c>
      <c r="AI138" s="48">
        <f t="shared" si="619"/>
        <v>0.001</v>
      </c>
      <c r="AJ138" s="48">
        <f t="shared" si="619"/>
        <v>0.0008</v>
      </c>
      <c r="AK138" s="30"/>
      <c r="AL138" s="55">
        <f t="shared" ref="AL138:AO138" si="620">AL54/AL$4</f>
        <v>0.0016</v>
      </c>
      <c r="AM138" s="55">
        <f t="shared" si="620"/>
        <v>0.001379310345</v>
      </c>
      <c r="AN138" s="55">
        <f t="shared" si="620"/>
        <v>0.001791044776</v>
      </c>
      <c r="AO138" s="55">
        <f t="shared" si="620"/>
        <v>0.001</v>
      </c>
      <c r="AP138" s="30"/>
      <c r="AQ138" s="55">
        <f t="shared" si="571"/>
        <v>0.001375358166</v>
      </c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30"/>
      <c r="BF138" s="55"/>
      <c r="BG138" s="55"/>
      <c r="BH138" s="55"/>
      <c r="BI138" s="55"/>
      <c r="BJ138" s="30"/>
      <c r="BK138" s="55"/>
      <c r="BM138" s="3"/>
    </row>
    <row r="139" hidden="1" outlineLevel="1">
      <c r="A139" s="31"/>
      <c r="B139" s="31"/>
      <c r="C139" s="31" t="str">
        <f t="shared" si="604"/>
        <v>  Donations</v>
      </c>
      <c r="D139" s="81"/>
      <c r="E139" s="48">
        <f t="shared" ref="E139:P139" si="621">E55/E$4</f>
        <v>0.004</v>
      </c>
      <c r="F139" s="48">
        <f t="shared" si="621"/>
        <v>0.002666666667</v>
      </c>
      <c r="G139" s="48">
        <f t="shared" si="621"/>
        <v>0.0032</v>
      </c>
      <c r="H139" s="48">
        <f t="shared" si="621"/>
        <v>0.003636363636</v>
      </c>
      <c r="I139" s="48">
        <f t="shared" si="621"/>
        <v>0.002285714286</v>
      </c>
      <c r="J139" s="48">
        <f t="shared" si="621"/>
        <v>0.002666666667</v>
      </c>
      <c r="K139" s="48">
        <f t="shared" si="621"/>
        <v>0.0032</v>
      </c>
      <c r="L139" s="48">
        <f t="shared" si="621"/>
        <v>0.003636363636</v>
      </c>
      <c r="M139" s="48">
        <f t="shared" si="621"/>
        <v>0.004</v>
      </c>
      <c r="N139" s="48">
        <f t="shared" si="621"/>
        <v>0.002666666667</v>
      </c>
      <c r="O139" s="48">
        <f t="shared" si="621"/>
        <v>0.002</v>
      </c>
      <c r="P139" s="48">
        <f t="shared" si="621"/>
        <v>0.0016</v>
      </c>
      <c r="Q139" s="30"/>
      <c r="R139" s="55">
        <f t="shared" ref="R139:U139" si="622">R55/R$4</f>
        <v>0.0032</v>
      </c>
      <c r="S139" s="55">
        <f t="shared" si="622"/>
        <v>0.00275862069</v>
      </c>
      <c r="T139" s="55">
        <f t="shared" si="622"/>
        <v>0.003582089552</v>
      </c>
      <c r="U139" s="55">
        <f t="shared" si="622"/>
        <v>0.002</v>
      </c>
      <c r="V139" s="30"/>
      <c r="W139" s="55">
        <f t="shared" si="568"/>
        <v>0.002750716332</v>
      </c>
      <c r="Y139" s="48">
        <f t="shared" ref="Y139:AJ139" si="623">Y55/Y$4</f>
        <v>0.004</v>
      </c>
      <c r="Z139" s="48">
        <f t="shared" si="623"/>
        <v>0.002666666667</v>
      </c>
      <c r="AA139" s="48">
        <f t="shared" si="623"/>
        <v>0.0032</v>
      </c>
      <c r="AB139" s="48">
        <f t="shared" si="623"/>
        <v>0.003636363636</v>
      </c>
      <c r="AC139" s="48">
        <f t="shared" si="623"/>
        <v>0.002285714286</v>
      </c>
      <c r="AD139" s="48">
        <f t="shared" si="623"/>
        <v>0.002666666667</v>
      </c>
      <c r="AE139" s="48">
        <f t="shared" si="623"/>
        <v>0.0032</v>
      </c>
      <c r="AF139" s="48">
        <f t="shared" si="623"/>
        <v>0.003636363636</v>
      </c>
      <c r="AG139" s="48">
        <f t="shared" si="623"/>
        <v>0.004</v>
      </c>
      <c r="AH139" s="48">
        <f t="shared" si="623"/>
        <v>0.002666666667</v>
      </c>
      <c r="AI139" s="48">
        <f t="shared" si="623"/>
        <v>0.002</v>
      </c>
      <c r="AJ139" s="48">
        <f t="shared" si="623"/>
        <v>0.0016</v>
      </c>
      <c r="AK139" s="30"/>
      <c r="AL139" s="55">
        <f t="shared" ref="AL139:AO139" si="624">AL55/AL$4</f>
        <v>0.0032</v>
      </c>
      <c r="AM139" s="55">
        <f t="shared" si="624"/>
        <v>0.00275862069</v>
      </c>
      <c r="AN139" s="55">
        <f t="shared" si="624"/>
        <v>0.003582089552</v>
      </c>
      <c r="AO139" s="55">
        <f t="shared" si="624"/>
        <v>0.002</v>
      </c>
      <c r="AP139" s="30"/>
      <c r="AQ139" s="55">
        <f t="shared" si="571"/>
        <v>0.002750716332</v>
      </c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30"/>
      <c r="BF139" s="55"/>
      <c r="BG139" s="55"/>
      <c r="BH139" s="55"/>
      <c r="BI139" s="55"/>
      <c r="BJ139" s="30"/>
      <c r="BK139" s="55"/>
      <c r="BM139" s="3"/>
    </row>
    <row r="140" hidden="1" outlineLevel="1">
      <c r="A140" s="31"/>
      <c r="B140" s="31"/>
      <c r="C140" s="31" t="str">
        <f t="shared" si="604"/>
        <v>  Dues &amp; Subscriptions</v>
      </c>
      <c r="D140" s="81"/>
      <c r="E140" s="48">
        <f t="shared" ref="E140:P140" si="625">E56/E$4</f>
        <v>0.006</v>
      </c>
      <c r="F140" s="48">
        <f t="shared" si="625"/>
        <v>0.004</v>
      </c>
      <c r="G140" s="48">
        <f t="shared" si="625"/>
        <v>0.0048</v>
      </c>
      <c r="H140" s="48">
        <f t="shared" si="625"/>
        <v>0.005454545455</v>
      </c>
      <c r="I140" s="48">
        <f t="shared" si="625"/>
        <v>0.003428571429</v>
      </c>
      <c r="J140" s="48">
        <f t="shared" si="625"/>
        <v>0.004</v>
      </c>
      <c r="K140" s="48">
        <f t="shared" si="625"/>
        <v>0.0048</v>
      </c>
      <c r="L140" s="48">
        <f t="shared" si="625"/>
        <v>0.005454545455</v>
      </c>
      <c r="M140" s="48">
        <f t="shared" si="625"/>
        <v>0.006</v>
      </c>
      <c r="N140" s="48">
        <f t="shared" si="625"/>
        <v>0.004</v>
      </c>
      <c r="O140" s="48">
        <f t="shared" si="625"/>
        <v>0.003</v>
      </c>
      <c r="P140" s="48">
        <f t="shared" si="625"/>
        <v>0.0024</v>
      </c>
      <c r="Q140" s="30"/>
      <c r="R140" s="55">
        <f t="shared" ref="R140:U140" si="626">R56/R$4</f>
        <v>0.0048</v>
      </c>
      <c r="S140" s="55">
        <f t="shared" si="626"/>
        <v>0.004137931034</v>
      </c>
      <c r="T140" s="55">
        <f t="shared" si="626"/>
        <v>0.005373134328</v>
      </c>
      <c r="U140" s="55">
        <f t="shared" si="626"/>
        <v>0.003</v>
      </c>
      <c r="V140" s="30"/>
      <c r="W140" s="55">
        <f t="shared" si="568"/>
        <v>0.004126074499</v>
      </c>
      <c r="Y140" s="48">
        <f t="shared" ref="Y140:AJ140" si="627">Y56/Y$4</f>
        <v>0.006</v>
      </c>
      <c r="Z140" s="48">
        <f t="shared" si="627"/>
        <v>0.004</v>
      </c>
      <c r="AA140" s="48">
        <f t="shared" si="627"/>
        <v>0.0048</v>
      </c>
      <c r="AB140" s="48">
        <f t="shared" si="627"/>
        <v>0.005454545455</v>
      </c>
      <c r="AC140" s="48">
        <f t="shared" si="627"/>
        <v>0.003428571429</v>
      </c>
      <c r="AD140" s="48">
        <f t="shared" si="627"/>
        <v>0.004</v>
      </c>
      <c r="AE140" s="48">
        <f t="shared" si="627"/>
        <v>0.0048</v>
      </c>
      <c r="AF140" s="48">
        <f t="shared" si="627"/>
        <v>0.005454545455</v>
      </c>
      <c r="AG140" s="48">
        <f t="shared" si="627"/>
        <v>0.006</v>
      </c>
      <c r="AH140" s="48">
        <f t="shared" si="627"/>
        <v>0.004</v>
      </c>
      <c r="AI140" s="48">
        <f t="shared" si="627"/>
        <v>0.003</v>
      </c>
      <c r="AJ140" s="48">
        <f t="shared" si="627"/>
        <v>0.0024</v>
      </c>
      <c r="AK140" s="30"/>
      <c r="AL140" s="55">
        <f t="shared" ref="AL140:AO140" si="628">AL56/AL$4</f>
        <v>0.0048</v>
      </c>
      <c r="AM140" s="55">
        <f t="shared" si="628"/>
        <v>0.004137931034</v>
      </c>
      <c r="AN140" s="55">
        <f t="shared" si="628"/>
        <v>0.005373134328</v>
      </c>
      <c r="AO140" s="55">
        <f t="shared" si="628"/>
        <v>0.003</v>
      </c>
      <c r="AP140" s="30"/>
      <c r="AQ140" s="55">
        <f t="shared" si="571"/>
        <v>0.004126074499</v>
      </c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30"/>
      <c r="BF140" s="55"/>
      <c r="BG140" s="55"/>
      <c r="BH140" s="55"/>
      <c r="BI140" s="55"/>
      <c r="BJ140" s="30"/>
      <c r="BK140" s="55"/>
      <c r="BM140" s="3"/>
    </row>
    <row r="141" hidden="1" outlineLevel="1">
      <c r="A141" s="31"/>
      <c r="B141" s="31"/>
      <c r="C141" s="31" t="str">
        <f t="shared" si="604"/>
        <v>  Financing Fees</v>
      </c>
      <c r="D141" s="81"/>
      <c r="E141" s="48">
        <f t="shared" ref="E141:P141" si="629">E57/E$4</f>
        <v>0.008</v>
      </c>
      <c r="F141" s="48">
        <f t="shared" si="629"/>
        <v>0.005333333333</v>
      </c>
      <c r="G141" s="48">
        <f t="shared" si="629"/>
        <v>0.0064</v>
      </c>
      <c r="H141" s="48">
        <f t="shared" si="629"/>
        <v>0.007272727273</v>
      </c>
      <c r="I141" s="48">
        <f t="shared" si="629"/>
        <v>0.004571428571</v>
      </c>
      <c r="J141" s="48">
        <f t="shared" si="629"/>
        <v>0.005333333333</v>
      </c>
      <c r="K141" s="48">
        <f t="shared" si="629"/>
        <v>0.0064</v>
      </c>
      <c r="L141" s="48">
        <f t="shared" si="629"/>
        <v>0.007272727273</v>
      </c>
      <c r="M141" s="48">
        <f t="shared" si="629"/>
        <v>0.008</v>
      </c>
      <c r="N141" s="48">
        <f t="shared" si="629"/>
        <v>0.005333333333</v>
      </c>
      <c r="O141" s="48">
        <f t="shared" si="629"/>
        <v>0.004</v>
      </c>
      <c r="P141" s="48">
        <f t="shared" si="629"/>
        <v>0.0032</v>
      </c>
      <c r="Q141" s="30"/>
      <c r="R141" s="55">
        <f t="shared" ref="R141:U141" si="630">R57/R$4</f>
        <v>0.0064</v>
      </c>
      <c r="S141" s="55">
        <f t="shared" si="630"/>
        <v>0.005517241379</v>
      </c>
      <c r="T141" s="55">
        <f t="shared" si="630"/>
        <v>0.007164179104</v>
      </c>
      <c r="U141" s="55">
        <f t="shared" si="630"/>
        <v>0.004</v>
      </c>
      <c r="V141" s="30"/>
      <c r="W141" s="55">
        <f t="shared" si="568"/>
        <v>0.005501432665</v>
      </c>
      <c r="Y141" s="48">
        <f t="shared" ref="Y141:AJ141" si="631">Y57/Y$4</f>
        <v>0.008</v>
      </c>
      <c r="Z141" s="48">
        <f t="shared" si="631"/>
        <v>0.005333333333</v>
      </c>
      <c r="AA141" s="48">
        <f t="shared" si="631"/>
        <v>0.0064</v>
      </c>
      <c r="AB141" s="48">
        <f t="shared" si="631"/>
        <v>0.007272727273</v>
      </c>
      <c r="AC141" s="48">
        <f t="shared" si="631"/>
        <v>0.004571428571</v>
      </c>
      <c r="AD141" s="48">
        <f t="shared" si="631"/>
        <v>0.005333333333</v>
      </c>
      <c r="AE141" s="48">
        <f t="shared" si="631"/>
        <v>0.0064</v>
      </c>
      <c r="AF141" s="48">
        <f t="shared" si="631"/>
        <v>0.007272727273</v>
      </c>
      <c r="AG141" s="48">
        <f t="shared" si="631"/>
        <v>0.008</v>
      </c>
      <c r="AH141" s="48">
        <f t="shared" si="631"/>
        <v>0.005333333333</v>
      </c>
      <c r="AI141" s="48">
        <f t="shared" si="631"/>
        <v>0.004</v>
      </c>
      <c r="AJ141" s="48">
        <f t="shared" si="631"/>
        <v>0.0032</v>
      </c>
      <c r="AK141" s="30"/>
      <c r="AL141" s="55">
        <f t="shared" ref="AL141:AO141" si="632">AL57/AL$4</f>
        <v>0.0064</v>
      </c>
      <c r="AM141" s="55">
        <f t="shared" si="632"/>
        <v>0.005517241379</v>
      </c>
      <c r="AN141" s="55">
        <f t="shared" si="632"/>
        <v>0.007164179104</v>
      </c>
      <c r="AO141" s="55">
        <f t="shared" si="632"/>
        <v>0.004</v>
      </c>
      <c r="AP141" s="30"/>
      <c r="AQ141" s="55">
        <f t="shared" si="571"/>
        <v>0.005501432665</v>
      </c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30"/>
      <c r="BF141" s="55"/>
      <c r="BG141" s="55"/>
      <c r="BH141" s="55"/>
      <c r="BI141" s="55"/>
      <c r="BJ141" s="30"/>
      <c r="BK141" s="55"/>
      <c r="BM141" s="3"/>
    </row>
    <row r="142" hidden="1" outlineLevel="1">
      <c r="A142" s="31"/>
      <c r="B142" s="31"/>
      <c r="C142" s="31" t="str">
        <f t="shared" si="604"/>
        <v>  Gifts</v>
      </c>
      <c r="D142" s="81"/>
      <c r="E142" s="48">
        <f t="shared" ref="E142:P142" si="633">E58/E$4</f>
        <v>0.002</v>
      </c>
      <c r="F142" s="48">
        <f t="shared" si="633"/>
        <v>0.001333333333</v>
      </c>
      <c r="G142" s="48">
        <f t="shared" si="633"/>
        <v>0.0016</v>
      </c>
      <c r="H142" s="48">
        <f t="shared" si="633"/>
        <v>0.001818181818</v>
      </c>
      <c r="I142" s="48">
        <f t="shared" si="633"/>
        <v>0.001142857143</v>
      </c>
      <c r="J142" s="48">
        <f t="shared" si="633"/>
        <v>0.001333333333</v>
      </c>
      <c r="K142" s="48">
        <f t="shared" si="633"/>
        <v>0.0016</v>
      </c>
      <c r="L142" s="48">
        <f t="shared" si="633"/>
        <v>0.001818181818</v>
      </c>
      <c r="M142" s="48">
        <f t="shared" si="633"/>
        <v>0.002</v>
      </c>
      <c r="N142" s="48">
        <f t="shared" si="633"/>
        <v>0.001333333333</v>
      </c>
      <c r="O142" s="48">
        <f t="shared" si="633"/>
        <v>0.001</v>
      </c>
      <c r="P142" s="48">
        <f t="shared" si="633"/>
        <v>0.0008</v>
      </c>
      <c r="Q142" s="30"/>
      <c r="R142" s="55">
        <f t="shared" ref="R142:U142" si="634">R58/R$4</f>
        <v>0.0016</v>
      </c>
      <c r="S142" s="55">
        <f t="shared" si="634"/>
        <v>0.001379310345</v>
      </c>
      <c r="T142" s="55">
        <f t="shared" si="634"/>
        <v>0.001791044776</v>
      </c>
      <c r="U142" s="55">
        <f t="shared" si="634"/>
        <v>0.001</v>
      </c>
      <c r="V142" s="30"/>
      <c r="W142" s="55">
        <f t="shared" si="568"/>
        <v>0.001375358166</v>
      </c>
      <c r="Y142" s="48">
        <f t="shared" ref="Y142:AJ142" si="635">Y58/Y$4</f>
        <v>0.002</v>
      </c>
      <c r="Z142" s="48">
        <f t="shared" si="635"/>
        <v>0.001333333333</v>
      </c>
      <c r="AA142" s="48">
        <f t="shared" si="635"/>
        <v>0.0016</v>
      </c>
      <c r="AB142" s="48">
        <f t="shared" si="635"/>
        <v>0.001818181818</v>
      </c>
      <c r="AC142" s="48">
        <f t="shared" si="635"/>
        <v>0.001142857143</v>
      </c>
      <c r="AD142" s="48">
        <f t="shared" si="635"/>
        <v>0.001333333333</v>
      </c>
      <c r="AE142" s="48">
        <f t="shared" si="635"/>
        <v>0.0016</v>
      </c>
      <c r="AF142" s="48">
        <f t="shared" si="635"/>
        <v>0.001818181818</v>
      </c>
      <c r="AG142" s="48">
        <f t="shared" si="635"/>
        <v>0.002</v>
      </c>
      <c r="AH142" s="48">
        <f t="shared" si="635"/>
        <v>0.001333333333</v>
      </c>
      <c r="AI142" s="48">
        <f t="shared" si="635"/>
        <v>0.001</v>
      </c>
      <c r="AJ142" s="48">
        <f t="shared" si="635"/>
        <v>0.0008</v>
      </c>
      <c r="AK142" s="30"/>
      <c r="AL142" s="55">
        <f t="shared" ref="AL142:AO142" si="636">AL58/AL$4</f>
        <v>0.0016</v>
      </c>
      <c r="AM142" s="55">
        <f t="shared" si="636"/>
        <v>0.001379310345</v>
      </c>
      <c r="AN142" s="55">
        <f t="shared" si="636"/>
        <v>0.001791044776</v>
      </c>
      <c r="AO142" s="55">
        <f t="shared" si="636"/>
        <v>0.001</v>
      </c>
      <c r="AP142" s="30"/>
      <c r="AQ142" s="55">
        <f t="shared" si="571"/>
        <v>0.001375358166</v>
      </c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30"/>
      <c r="BF142" s="55"/>
      <c r="BG142" s="55"/>
      <c r="BH142" s="55"/>
      <c r="BI142" s="55"/>
      <c r="BJ142" s="30"/>
      <c r="BK142" s="55"/>
      <c r="BM142" s="3"/>
    </row>
    <row r="143" hidden="1" outlineLevel="1">
      <c r="A143" s="31"/>
      <c r="B143" s="31"/>
      <c r="C143" s="31" t="str">
        <f t="shared" si="604"/>
        <v>  HR</v>
      </c>
      <c r="D143" s="81"/>
      <c r="E143" s="48">
        <f t="shared" ref="E143:P143" si="637">E59/E$4</f>
        <v>0.004</v>
      </c>
      <c r="F143" s="48">
        <f t="shared" si="637"/>
        <v>0.002666666667</v>
      </c>
      <c r="G143" s="48">
        <f t="shared" si="637"/>
        <v>0.0032</v>
      </c>
      <c r="H143" s="48">
        <f t="shared" si="637"/>
        <v>0.003636363636</v>
      </c>
      <c r="I143" s="48">
        <f t="shared" si="637"/>
        <v>0.002285714286</v>
      </c>
      <c r="J143" s="48">
        <f t="shared" si="637"/>
        <v>0.002666666667</v>
      </c>
      <c r="K143" s="48">
        <f t="shared" si="637"/>
        <v>0.0032</v>
      </c>
      <c r="L143" s="48">
        <f t="shared" si="637"/>
        <v>0.003636363636</v>
      </c>
      <c r="M143" s="48">
        <f t="shared" si="637"/>
        <v>0.004</v>
      </c>
      <c r="N143" s="48">
        <f t="shared" si="637"/>
        <v>0.002666666667</v>
      </c>
      <c r="O143" s="48">
        <f t="shared" si="637"/>
        <v>0.002</v>
      </c>
      <c r="P143" s="48">
        <f t="shared" si="637"/>
        <v>0.0016</v>
      </c>
      <c r="Q143" s="30"/>
      <c r="R143" s="55">
        <f t="shared" ref="R143:U143" si="638">R59/R$4</f>
        <v>0.0032</v>
      </c>
      <c r="S143" s="55">
        <f t="shared" si="638"/>
        <v>0.00275862069</v>
      </c>
      <c r="T143" s="55">
        <f t="shared" si="638"/>
        <v>0.003582089552</v>
      </c>
      <c r="U143" s="55">
        <f t="shared" si="638"/>
        <v>0.002</v>
      </c>
      <c r="V143" s="30"/>
      <c r="W143" s="55">
        <f t="shared" si="568"/>
        <v>0.002750716332</v>
      </c>
      <c r="Y143" s="48">
        <f t="shared" ref="Y143:AJ143" si="639">Y59/Y$4</f>
        <v>0.004</v>
      </c>
      <c r="Z143" s="48">
        <f t="shared" si="639"/>
        <v>0.002666666667</v>
      </c>
      <c r="AA143" s="48">
        <f t="shared" si="639"/>
        <v>0.0032</v>
      </c>
      <c r="AB143" s="48">
        <f t="shared" si="639"/>
        <v>0.003636363636</v>
      </c>
      <c r="AC143" s="48">
        <f t="shared" si="639"/>
        <v>0.002285714286</v>
      </c>
      <c r="AD143" s="48">
        <f t="shared" si="639"/>
        <v>0.002666666667</v>
      </c>
      <c r="AE143" s="48">
        <f t="shared" si="639"/>
        <v>0.0032</v>
      </c>
      <c r="AF143" s="48">
        <f t="shared" si="639"/>
        <v>0.003636363636</v>
      </c>
      <c r="AG143" s="48">
        <f t="shared" si="639"/>
        <v>0.004</v>
      </c>
      <c r="AH143" s="48">
        <f t="shared" si="639"/>
        <v>0.002666666667</v>
      </c>
      <c r="AI143" s="48">
        <f t="shared" si="639"/>
        <v>0.002</v>
      </c>
      <c r="AJ143" s="48">
        <f t="shared" si="639"/>
        <v>0.0016</v>
      </c>
      <c r="AK143" s="30"/>
      <c r="AL143" s="55">
        <f t="shared" ref="AL143:AO143" si="640">AL59/AL$4</f>
        <v>0.0032</v>
      </c>
      <c r="AM143" s="55">
        <f t="shared" si="640"/>
        <v>0.00275862069</v>
      </c>
      <c r="AN143" s="55">
        <f t="shared" si="640"/>
        <v>0.003582089552</v>
      </c>
      <c r="AO143" s="55">
        <f t="shared" si="640"/>
        <v>0.002</v>
      </c>
      <c r="AP143" s="30"/>
      <c r="AQ143" s="55">
        <f t="shared" si="571"/>
        <v>0.002750716332</v>
      </c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30"/>
      <c r="BF143" s="55"/>
      <c r="BG143" s="55"/>
      <c r="BH143" s="55"/>
      <c r="BI143" s="55"/>
      <c r="BJ143" s="30"/>
      <c r="BK143" s="55"/>
      <c r="BM143" s="3"/>
    </row>
    <row r="144" hidden="1" outlineLevel="1">
      <c r="A144" s="31"/>
      <c r="B144" s="31"/>
      <c r="C144" s="31" t="str">
        <f t="shared" si="604"/>
        <v>  Insurance</v>
      </c>
      <c r="D144" s="81"/>
      <c r="E144" s="48">
        <f t="shared" ref="E144:P144" si="641">E60/E$4</f>
        <v>0.002</v>
      </c>
      <c r="F144" s="48">
        <f t="shared" si="641"/>
        <v>0.001333333333</v>
      </c>
      <c r="G144" s="48">
        <f t="shared" si="641"/>
        <v>0.0016</v>
      </c>
      <c r="H144" s="48">
        <f t="shared" si="641"/>
        <v>0.001818181818</v>
      </c>
      <c r="I144" s="48">
        <f t="shared" si="641"/>
        <v>0.001142857143</v>
      </c>
      <c r="J144" s="48">
        <f t="shared" si="641"/>
        <v>0.001333333333</v>
      </c>
      <c r="K144" s="48">
        <f t="shared" si="641"/>
        <v>0.0016</v>
      </c>
      <c r="L144" s="48">
        <f t="shared" si="641"/>
        <v>0.001818181818</v>
      </c>
      <c r="M144" s="48">
        <f t="shared" si="641"/>
        <v>0.002</v>
      </c>
      <c r="N144" s="48">
        <f t="shared" si="641"/>
        <v>0.001333333333</v>
      </c>
      <c r="O144" s="48">
        <f t="shared" si="641"/>
        <v>0.001</v>
      </c>
      <c r="P144" s="48">
        <f t="shared" si="641"/>
        <v>0.0008</v>
      </c>
      <c r="Q144" s="30"/>
      <c r="R144" s="55">
        <f t="shared" ref="R144:U144" si="642">R60/R$4</f>
        <v>0.0016</v>
      </c>
      <c r="S144" s="55">
        <f t="shared" si="642"/>
        <v>0.001379310345</v>
      </c>
      <c r="T144" s="55">
        <f t="shared" si="642"/>
        <v>0.001791044776</v>
      </c>
      <c r="U144" s="55">
        <f t="shared" si="642"/>
        <v>0.001</v>
      </c>
      <c r="V144" s="30"/>
      <c r="W144" s="55">
        <f t="shared" si="568"/>
        <v>0.001375358166</v>
      </c>
      <c r="Y144" s="48">
        <f t="shared" ref="Y144:AJ144" si="643">Y60/Y$4</f>
        <v>0.002</v>
      </c>
      <c r="Z144" s="48">
        <f t="shared" si="643"/>
        <v>0.001333333333</v>
      </c>
      <c r="AA144" s="48">
        <f t="shared" si="643"/>
        <v>0.0016</v>
      </c>
      <c r="AB144" s="48">
        <f t="shared" si="643"/>
        <v>0.001818181818</v>
      </c>
      <c r="AC144" s="48">
        <f t="shared" si="643"/>
        <v>0.001142857143</v>
      </c>
      <c r="AD144" s="48">
        <f t="shared" si="643"/>
        <v>0.001333333333</v>
      </c>
      <c r="AE144" s="48">
        <f t="shared" si="643"/>
        <v>0.0016</v>
      </c>
      <c r="AF144" s="48">
        <f t="shared" si="643"/>
        <v>0.001818181818</v>
      </c>
      <c r="AG144" s="48">
        <f t="shared" si="643"/>
        <v>0.002</v>
      </c>
      <c r="AH144" s="48">
        <f t="shared" si="643"/>
        <v>0.001333333333</v>
      </c>
      <c r="AI144" s="48">
        <f t="shared" si="643"/>
        <v>0.001</v>
      </c>
      <c r="AJ144" s="48">
        <f t="shared" si="643"/>
        <v>0.0008</v>
      </c>
      <c r="AK144" s="30"/>
      <c r="AL144" s="55">
        <f t="shared" ref="AL144:AO144" si="644">AL60/AL$4</f>
        <v>0.0016</v>
      </c>
      <c r="AM144" s="55">
        <f t="shared" si="644"/>
        <v>0.001379310345</v>
      </c>
      <c r="AN144" s="55">
        <f t="shared" si="644"/>
        <v>0.001791044776</v>
      </c>
      <c r="AO144" s="55">
        <f t="shared" si="644"/>
        <v>0.001</v>
      </c>
      <c r="AP144" s="30"/>
      <c r="AQ144" s="55">
        <f t="shared" si="571"/>
        <v>0.001375358166</v>
      </c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30"/>
      <c r="BF144" s="55"/>
      <c r="BG144" s="55"/>
      <c r="BH144" s="55"/>
      <c r="BI144" s="55"/>
      <c r="BJ144" s="30"/>
      <c r="BK144" s="55"/>
      <c r="BM144" s="3"/>
    </row>
    <row r="145" hidden="1" outlineLevel="1">
      <c r="A145" s="31"/>
      <c r="B145" s="31"/>
      <c r="C145" s="31" t="str">
        <f t="shared" si="604"/>
        <v>  IT</v>
      </c>
      <c r="D145" s="81"/>
      <c r="E145" s="48">
        <f t="shared" ref="E145:P145" si="645">E61/E$4</f>
        <v>0.004</v>
      </c>
      <c r="F145" s="48">
        <f t="shared" si="645"/>
        <v>0.002666666667</v>
      </c>
      <c r="G145" s="48">
        <f t="shared" si="645"/>
        <v>0.0032</v>
      </c>
      <c r="H145" s="48">
        <f t="shared" si="645"/>
        <v>0.003636363636</v>
      </c>
      <c r="I145" s="48">
        <f t="shared" si="645"/>
        <v>0.002285714286</v>
      </c>
      <c r="J145" s="48">
        <f t="shared" si="645"/>
        <v>0.002666666667</v>
      </c>
      <c r="K145" s="48">
        <f t="shared" si="645"/>
        <v>0.0032</v>
      </c>
      <c r="L145" s="48">
        <f t="shared" si="645"/>
        <v>0.003636363636</v>
      </c>
      <c r="M145" s="48">
        <f t="shared" si="645"/>
        <v>0.004</v>
      </c>
      <c r="N145" s="48">
        <f t="shared" si="645"/>
        <v>0.002666666667</v>
      </c>
      <c r="O145" s="48">
        <f t="shared" si="645"/>
        <v>0.002</v>
      </c>
      <c r="P145" s="48">
        <f t="shared" si="645"/>
        <v>0.0016</v>
      </c>
      <c r="Q145" s="30"/>
      <c r="R145" s="55">
        <f t="shared" ref="R145:U145" si="646">R61/R$4</f>
        <v>0.0032</v>
      </c>
      <c r="S145" s="55">
        <f t="shared" si="646"/>
        <v>0.00275862069</v>
      </c>
      <c r="T145" s="55">
        <f t="shared" si="646"/>
        <v>0.003582089552</v>
      </c>
      <c r="U145" s="55">
        <f t="shared" si="646"/>
        <v>0.002</v>
      </c>
      <c r="V145" s="30"/>
      <c r="W145" s="55">
        <f t="shared" si="568"/>
        <v>0.002750716332</v>
      </c>
      <c r="Y145" s="48">
        <f t="shared" ref="Y145:AJ145" si="647">Y61/Y$4</f>
        <v>0.004</v>
      </c>
      <c r="Z145" s="48">
        <f t="shared" si="647"/>
        <v>0.002666666667</v>
      </c>
      <c r="AA145" s="48">
        <f t="shared" si="647"/>
        <v>0.0032</v>
      </c>
      <c r="AB145" s="48">
        <f t="shared" si="647"/>
        <v>0.003636363636</v>
      </c>
      <c r="AC145" s="48">
        <f t="shared" si="647"/>
        <v>0.002285714286</v>
      </c>
      <c r="AD145" s="48">
        <f t="shared" si="647"/>
        <v>0.002666666667</v>
      </c>
      <c r="AE145" s="48">
        <f t="shared" si="647"/>
        <v>0.0032</v>
      </c>
      <c r="AF145" s="48">
        <f t="shared" si="647"/>
        <v>0.003636363636</v>
      </c>
      <c r="AG145" s="48">
        <f t="shared" si="647"/>
        <v>0.004</v>
      </c>
      <c r="AH145" s="48">
        <f t="shared" si="647"/>
        <v>0.002666666667</v>
      </c>
      <c r="AI145" s="48">
        <f t="shared" si="647"/>
        <v>0.002</v>
      </c>
      <c r="AJ145" s="48">
        <f t="shared" si="647"/>
        <v>0.0016</v>
      </c>
      <c r="AK145" s="30"/>
      <c r="AL145" s="55">
        <f t="shared" ref="AL145:AO145" si="648">AL61/AL$4</f>
        <v>0.0032</v>
      </c>
      <c r="AM145" s="55">
        <f t="shared" si="648"/>
        <v>0.00275862069</v>
      </c>
      <c r="AN145" s="55">
        <f t="shared" si="648"/>
        <v>0.003582089552</v>
      </c>
      <c r="AO145" s="55">
        <f t="shared" si="648"/>
        <v>0.002</v>
      </c>
      <c r="AP145" s="30"/>
      <c r="AQ145" s="55">
        <f t="shared" si="571"/>
        <v>0.002750716332</v>
      </c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30"/>
      <c r="BF145" s="55"/>
      <c r="BG145" s="55"/>
      <c r="BH145" s="55"/>
      <c r="BI145" s="55"/>
      <c r="BJ145" s="30"/>
      <c r="BK145" s="55"/>
      <c r="BM145" s="3"/>
    </row>
    <row r="146" hidden="1" outlineLevel="1">
      <c r="A146" s="31"/>
      <c r="B146" s="31"/>
      <c r="C146" s="31" t="str">
        <f t="shared" si="604"/>
        <v>  Janitorial and Cleaning</v>
      </c>
      <c r="D146" s="81"/>
      <c r="E146" s="48">
        <f t="shared" ref="E146:P146" si="649">E62/E$4</f>
        <v>0.01</v>
      </c>
      <c r="F146" s="48">
        <f t="shared" si="649"/>
        <v>0.006666666667</v>
      </c>
      <c r="G146" s="48">
        <f t="shared" si="649"/>
        <v>0.008</v>
      </c>
      <c r="H146" s="48">
        <f t="shared" si="649"/>
        <v>0.009090909091</v>
      </c>
      <c r="I146" s="48">
        <f t="shared" si="649"/>
        <v>0.005714285714</v>
      </c>
      <c r="J146" s="48">
        <f t="shared" si="649"/>
        <v>0.006666666667</v>
      </c>
      <c r="K146" s="48">
        <f t="shared" si="649"/>
        <v>0.008</v>
      </c>
      <c r="L146" s="48">
        <f t="shared" si="649"/>
        <v>0.009090909091</v>
      </c>
      <c r="M146" s="48">
        <f t="shared" si="649"/>
        <v>0.01</v>
      </c>
      <c r="N146" s="48">
        <f t="shared" si="649"/>
        <v>0.006666666667</v>
      </c>
      <c r="O146" s="48">
        <f t="shared" si="649"/>
        <v>0.005</v>
      </c>
      <c r="P146" s="48">
        <f t="shared" si="649"/>
        <v>0.004</v>
      </c>
      <c r="Q146" s="30"/>
      <c r="R146" s="55">
        <f t="shared" ref="R146:U146" si="650">R62/R$4</f>
        <v>0.008</v>
      </c>
      <c r="S146" s="55">
        <f t="shared" si="650"/>
        <v>0.006896551724</v>
      </c>
      <c r="T146" s="55">
        <f t="shared" si="650"/>
        <v>0.008955223881</v>
      </c>
      <c r="U146" s="55">
        <f t="shared" si="650"/>
        <v>0.005</v>
      </c>
      <c r="V146" s="30"/>
      <c r="W146" s="55">
        <f t="shared" si="568"/>
        <v>0.006876790831</v>
      </c>
      <c r="Y146" s="48">
        <f t="shared" ref="Y146:AJ146" si="651">Y62/Y$4</f>
        <v>0.01</v>
      </c>
      <c r="Z146" s="48">
        <f t="shared" si="651"/>
        <v>0.006666666667</v>
      </c>
      <c r="AA146" s="48">
        <f t="shared" si="651"/>
        <v>0.008</v>
      </c>
      <c r="AB146" s="48">
        <f t="shared" si="651"/>
        <v>0.009090909091</v>
      </c>
      <c r="AC146" s="48">
        <f t="shared" si="651"/>
        <v>0.005714285714</v>
      </c>
      <c r="AD146" s="48">
        <f t="shared" si="651"/>
        <v>0.006666666667</v>
      </c>
      <c r="AE146" s="48">
        <f t="shared" si="651"/>
        <v>0.008</v>
      </c>
      <c r="AF146" s="48">
        <f t="shared" si="651"/>
        <v>0.009090909091</v>
      </c>
      <c r="AG146" s="48">
        <f t="shared" si="651"/>
        <v>0.01</v>
      </c>
      <c r="AH146" s="48">
        <f t="shared" si="651"/>
        <v>0.006666666667</v>
      </c>
      <c r="AI146" s="48">
        <f t="shared" si="651"/>
        <v>0.005</v>
      </c>
      <c r="AJ146" s="48">
        <f t="shared" si="651"/>
        <v>0.004</v>
      </c>
      <c r="AK146" s="30"/>
      <c r="AL146" s="55">
        <f t="shared" ref="AL146:AO146" si="652">AL62/AL$4</f>
        <v>0.008</v>
      </c>
      <c r="AM146" s="55">
        <f t="shared" si="652"/>
        <v>0.006896551724</v>
      </c>
      <c r="AN146" s="55">
        <f t="shared" si="652"/>
        <v>0.008955223881</v>
      </c>
      <c r="AO146" s="55">
        <f t="shared" si="652"/>
        <v>0.005</v>
      </c>
      <c r="AP146" s="30"/>
      <c r="AQ146" s="55">
        <f t="shared" si="571"/>
        <v>0.006876790831</v>
      </c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30"/>
      <c r="BF146" s="55"/>
      <c r="BG146" s="55"/>
      <c r="BH146" s="55"/>
      <c r="BI146" s="55"/>
      <c r="BJ146" s="30"/>
      <c r="BK146" s="55"/>
      <c r="BM146" s="3"/>
    </row>
    <row r="147" hidden="1" outlineLevel="1">
      <c r="A147" s="31"/>
      <c r="B147" s="31"/>
      <c r="C147" s="31" t="str">
        <f t="shared" si="604"/>
        <v>  Legal</v>
      </c>
      <c r="D147" s="81"/>
      <c r="E147" s="48">
        <f t="shared" ref="E147:P147" si="653">E63/E$4</f>
        <v>0.01</v>
      </c>
      <c r="F147" s="48">
        <f t="shared" si="653"/>
        <v>0.006666666667</v>
      </c>
      <c r="G147" s="48">
        <f t="shared" si="653"/>
        <v>0.008</v>
      </c>
      <c r="H147" s="48">
        <f t="shared" si="653"/>
        <v>0.009090909091</v>
      </c>
      <c r="I147" s="48">
        <f t="shared" si="653"/>
        <v>0.005714285714</v>
      </c>
      <c r="J147" s="48">
        <f t="shared" si="653"/>
        <v>0.006666666667</v>
      </c>
      <c r="K147" s="48">
        <f t="shared" si="653"/>
        <v>0.008</v>
      </c>
      <c r="L147" s="48">
        <f t="shared" si="653"/>
        <v>0.009090909091</v>
      </c>
      <c r="M147" s="48">
        <f t="shared" si="653"/>
        <v>0.01</v>
      </c>
      <c r="N147" s="48">
        <f t="shared" si="653"/>
        <v>0.006666666667</v>
      </c>
      <c r="O147" s="48">
        <f t="shared" si="653"/>
        <v>0.005</v>
      </c>
      <c r="P147" s="48">
        <f t="shared" si="653"/>
        <v>0.004</v>
      </c>
      <c r="Q147" s="30"/>
      <c r="R147" s="55">
        <f t="shared" ref="R147:U147" si="654">R63/R$4</f>
        <v>0.008</v>
      </c>
      <c r="S147" s="55">
        <f t="shared" si="654"/>
        <v>0.006896551724</v>
      </c>
      <c r="T147" s="55">
        <f t="shared" si="654"/>
        <v>0.008955223881</v>
      </c>
      <c r="U147" s="55">
        <f t="shared" si="654"/>
        <v>0.005</v>
      </c>
      <c r="V147" s="30"/>
      <c r="W147" s="55">
        <f t="shared" si="568"/>
        <v>0.006876790831</v>
      </c>
      <c r="Y147" s="48">
        <f t="shared" ref="Y147:AJ147" si="655">Y63/Y$4</f>
        <v>0.01</v>
      </c>
      <c r="Z147" s="48">
        <f t="shared" si="655"/>
        <v>0.006666666667</v>
      </c>
      <c r="AA147" s="48">
        <f t="shared" si="655"/>
        <v>0.008</v>
      </c>
      <c r="AB147" s="48">
        <f t="shared" si="655"/>
        <v>0.009090909091</v>
      </c>
      <c r="AC147" s="48">
        <f t="shared" si="655"/>
        <v>0.005714285714</v>
      </c>
      <c r="AD147" s="48">
        <f t="shared" si="655"/>
        <v>0.006666666667</v>
      </c>
      <c r="AE147" s="48">
        <f t="shared" si="655"/>
        <v>0.008</v>
      </c>
      <c r="AF147" s="48">
        <f t="shared" si="655"/>
        <v>0.009090909091</v>
      </c>
      <c r="AG147" s="48">
        <f t="shared" si="655"/>
        <v>0.01</v>
      </c>
      <c r="AH147" s="48">
        <f t="shared" si="655"/>
        <v>0.006666666667</v>
      </c>
      <c r="AI147" s="48">
        <f t="shared" si="655"/>
        <v>0.005</v>
      </c>
      <c r="AJ147" s="48">
        <f t="shared" si="655"/>
        <v>0.004</v>
      </c>
      <c r="AK147" s="30"/>
      <c r="AL147" s="55">
        <f t="shared" ref="AL147:AO147" si="656">AL63/AL$4</f>
        <v>0.008</v>
      </c>
      <c r="AM147" s="55">
        <f t="shared" si="656"/>
        <v>0.006896551724</v>
      </c>
      <c r="AN147" s="55">
        <f t="shared" si="656"/>
        <v>0.008955223881</v>
      </c>
      <c r="AO147" s="55">
        <f t="shared" si="656"/>
        <v>0.005</v>
      </c>
      <c r="AP147" s="30"/>
      <c r="AQ147" s="55">
        <f t="shared" si="571"/>
        <v>0.006876790831</v>
      </c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30"/>
      <c r="BF147" s="55"/>
      <c r="BG147" s="55"/>
      <c r="BH147" s="55"/>
      <c r="BI147" s="55"/>
      <c r="BJ147" s="30"/>
      <c r="BK147" s="55"/>
      <c r="BM147" s="3"/>
    </row>
    <row r="148" hidden="1" outlineLevel="1">
      <c r="A148" s="31"/>
      <c r="B148" s="31"/>
      <c r="C148" s="31" t="str">
        <f t="shared" si="604"/>
        <v>  Meals &amp; Entertainment</v>
      </c>
      <c r="D148" s="81"/>
      <c r="E148" s="48">
        <f t="shared" ref="E148:P148" si="657">E64/E$4</f>
        <v>0.004</v>
      </c>
      <c r="F148" s="48">
        <f t="shared" si="657"/>
        <v>0.002666666667</v>
      </c>
      <c r="G148" s="48">
        <f t="shared" si="657"/>
        <v>0.0032</v>
      </c>
      <c r="H148" s="48">
        <f t="shared" si="657"/>
        <v>0.003636363636</v>
      </c>
      <c r="I148" s="48">
        <f t="shared" si="657"/>
        <v>0.002285714286</v>
      </c>
      <c r="J148" s="48">
        <f t="shared" si="657"/>
        <v>0.002666666667</v>
      </c>
      <c r="K148" s="48">
        <f t="shared" si="657"/>
        <v>0.0032</v>
      </c>
      <c r="L148" s="48">
        <f t="shared" si="657"/>
        <v>0.003636363636</v>
      </c>
      <c r="M148" s="48">
        <f t="shared" si="657"/>
        <v>0.004</v>
      </c>
      <c r="N148" s="48">
        <f t="shared" si="657"/>
        <v>0.002666666667</v>
      </c>
      <c r="O148" s="48">
        <f t="shared" si="657"/>
        <v>0.002</v>
      </c>
      <c r="P148" s="48">
        <f t="shared" si="657"/>
        <v>0.0016</v>
      </c>
      <c r="Q148" s="30"/>
      <c r="R148" s="55">
        <f t="shared" ref="R148:U148" si="658">R64/R$4</f>
        <v>0.0032</v>
      </c>
      <c r="S148" s="55">
        <f t="shared" si="658"/>
        <v>0.00275862069</v>
      </c>
      <c r="T148" s="55">
        <f t="shared" si="658"/>
        <v>0.003582089552</v>
      </c>
      <c r="U148" s="55">
        <f t="shared" si="658"/>
        <v>0.002</v>
      </c>
      <c r="V148" s="30"/>
      <c r="W148" s="55">
        <f t="shared" si="568"/>
        <v>0.002750716332</v>
      </c>
      <c r="Y148" s="48">
        <f t="shared" ref="Y148:AJ148" si="659">Y64/Y$4</f>
        <v>0.004</v>
      </c>
      <c r="Z148" s="48">
        <f t="shared" si="659"/>
        <v>0.002666666667</v>
      </c>
      <c r="AA148" s="48">
        <f t="shared" si="659"/>
        <v>0.0032</v>
      </c>
      <c r="AB148" s="48">
        <f t="shared" si="659"/>
        <v>0.003636363636</v>
      </c>
      <c r="AC148" s="48">
        <f t="shared" si="659"/>
        <v>0.002285714286</v>
      </c>
      <c r="AD148" s="48">
        <f t="shared" si="659"/>
        <v>0.002666666667</v>
      </c>
      <c r="AE148" s="48">
        <f t="shared" si="659"/>
        <v>0.0032</v>
      </c>
      <c r="AF148" s="48">
        <f t="shared" si="659"/>
        <v>0.003636363636</v>
      </c>
      <c r="AG148" s="48">
        <f t="shared" si="659"/>
        <v>0.004</v>
      </c>
      <c r="AH148" s="48">
        <f t="shared" si="659"/>
        <v>0.002666666667</v>
      </c>
      <c r="AI148" s="48">
        <f t="shared" si="659"/>
        <v>0.002</v>
      </c>
      <c r="AJ148" s="48">
        <f t="shared" si="659"/>
        <v>0.0016</v>
      </c>
      <c r="AK148" s="30"/>
      <c r="AL148" s="55">
        <f t="shared" ref="AL148:AO148" si="660">AL64/AL$4</f>
        <v>0.0032</v>
      </c>
      <c r="AM148" s="55">
        <f t="shared" si="660"/>
        <v>0.00275862069</v>
      </c>
      <c r="AN148" s="55">
        <f t="shared" si="660"/>
        <v>0.003582089552</v>
      </c>
      <c r="AO148" s="55">
        <f t="shared" si="660"/>
        <v>0.002</v>
      </c>
      <c r="AP148" s="30"/>
      <c r="AQ148" s="55">
        <f t="shared" si="571"/>
        <v>0.002750716332</v>
      </c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30"/>
      <c r="BF148" s="55"/>
      <c r="BG148" s="55"/>
      <c r="BH148" s="55"/>
      <c r="BI148" s="55"/>
      <c r="BJ148" s="30"/>
      <c r="BK148" s="55"/>
      <c r="BM148" s="3"/>
    </row>
    <row r="149" hidden="1" outlineLevel="1">
      <c r="A149" s="31"/>
      <c r="B149" s="31"/>
      <c r="C149" s="31" t="str">
        <f t="shared" si="604"/>
        <v>  Misc Expenses</v>
      </c>
      <c r="D149" s="81"/>
      <c r="E149" s="48">
        <f t="shared" ref="E149:P149" si="661">E65/E$4</f>
        <v>0.004</v>
      </c>
      <c r="F149" s="48">
        <f t="shared" si="661"/>
        <v>0.002666666667</v>
      </c>
      <c r="G149" s="48">
        <f t="shared" si="661"/>
        <v>0.0032</v>
      </c>
      <c r="H149" s="48">
        <f t="shared" si="661"/>
        <v>0.003636363636</v>
      </c>
      <c r="I149" s="48">
        <f t="shared" si="661"/>
        <v>0.002285714286</v>
      </c>
      <c r="J149" s="48">
        <f t="shared" si="661"/>
        <v>0.002666666667</v>
      </c>
      <c r="K149" s="48">
        <f t="shared" si="661"/>
        <v>0.0032</v>
      </c>
      <c r="L149" s="48">
        <f t="shared" si="661"/>
        <v>0.003636363636</v>
      </c>
      <c r="M149" s="48">
        <f t="shared" si="661"/>
        <v>0.004</v>
      </c>
      <c r="N149" s="48">
        <f t="shared" si="661"/>
        <v>0.002666666667</v>
      </c>
      <c r="O149" s="48">
        <f t="shared" si="661"/>
        <v>0.002</v>
      </c>
      <c r="P149" s="48">
        <f t="shared" si="661"/>
        <v>0.0016</v>
      </c>
      <c r="Q149" s="30"/>
      <c r="R149" s="55">
        <f t="shared" ref="R149:U149" si="662">R65/R$4</f>
        <v>0.0032</v>
      </c>
      <c r="S149" s="55">
        <f t="shared" si="662"/>
        <v>0.00275862069</v>
      </c>
      <c r="T149" s="55">
        <f t="shared" si="662"/>
        <v>0.003582089552</v>
      </c>
      <c r="U149" s="55">
        <f t="shared" si="662"/>
        <v>0.002</v>
      </c>
      <c r="V149" s="30"/>
      <c r="W149" s="55">
        <f t="shared" si="568"/>
        <v>0.002750716332</v>
      </c>
      <c r="Y149" s="48">
        <f t="shared" ref="Y149:AJ149" si="663">Y65/Y$4</f>
        <v>0.004</v>
      </c>
      <c r="Z149" s="48">
        <f t="shared" si="663"/>
        <v>0.002666666667</v>
      </c>
      <c r="AA149" s="48">
        <f t="shared" si="663"/>
        <v>0.0032</v>
      </c>
      <c r="AB149" s="48">
        <f t="shared" si="663"/>
        <v>0.003636363636</v>
      </c>
      <c r="AC149" s="48">
        <f t="shared" si="663"/>
        <v>0.002285714286</v>
      </c>
      <c r="AD149" s="48">
        <f t="shared" si="663"/>
        <v>0.002666666667</v>
      </c>
      <c r="AE149" s="48">
        <f t="shared" si="663"/>
        <v>0.0032</v>
      </c>
      <c r="AF149" s="48">
        <f t="shared" si="663"/>
        <v>0.003636363636</v>
      </c>
      <c r="AG149" s="48">
        <f t="shared" si="663"/>
        <v>0.004</v>
      </c>
      <c r="AH149" s="48">
        <f t="shared" si="663"/>
        <v>0.002666666667</v>
      </c>
      <c r="AI149" s="48">
        <f t="shared" si="663"/>
        <v>0.002</v>
      </c>
      <c r="AJ149" s="48">
        <f t="shared" si="663"/>
        <v>0.0016</v>
      </c>
      <c r="AK149" s="30"/>
      <c r="AL149" s="55">
        <f t="shared" ref="AL149:AO149" si="664">AL65/AL$4</f>
        <v>0.0032</v>
      </c>
      <c r="AM149" s="55">
        <f t="shared" si="664"/>
        <v>0.00275862069</v>
      </c>
      <c r="AN149" s="55">
        <f t="shared" si="664"/>
        <v>0.003582089552</v>
      </c>
      <c r="AO149" s="55">
        <f t="shared" si="664"/>
        <v>0.002</v>
      </c>
      <c r="AP149" s="30"/>
      <c r="AQ149" s="55">
        <f t="shared" si="571"/>
        <v>0.002750716332</v>
      </c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30"/>
      <c r="BF149" s="55"/>
      <c r="BG149" s="55"/>
      <c r="BH149" s="55"/>
      <c r="BI149" s="55"/>
      <c r="BJ149" s="30"/>
      <c r="BK149" s="55"/>
      <c r="BM149" s="3"/>
    </row>
    <row r="150" hidden="1" outlineLevel="1">
      <c r="A150" s="31"/>
      <c r="B150" s="31"/>
      <c r="C150" s="31" t="str">
        <f t="shared" si="604"/>
        <v>  Office Expenses - Retail</v>
      </c>
      <c r="D150" s="81"/>
      <c r="E150" s="48">
        <f t="shared" ref="E150:P150" si="665">E66/E$4</f>
        <v>0.008</v>
      </c>
      <c r="F150" s="48">
        <f t="shared" si="665"/>
        <v>0.005333333333</v>
      </c>
      <c r="G150" s="48">
        <f t="shared" si="665"/>
        <v>0.0064</v>
      </c>
      <c r="H150" s="48">
        <f t="shared" si="665"/>
        <v>0.007272727273</v>
      </c>
      <c r="I150" s="48">
        <f t="shared" si="665"/>
        <v>0.004571428571</v>
      </c>
      <c r="J150" s="48">
        <f t="shared" si="665"/>
        <v>0.005333333333</v>
      </c>
      <c r="K150" s="48">
        <f t="shared" si="665"/>
        <v>0.0064</v>
      </c>
      <c r="L150" s="48">
        <f t="shared" si="665"/>
        <v>0.007272727273</v>
      </c>
      <c r="M150" s="48">
        <f t="shared" si="665"/>
        <v>0.008</v>
      </c>
      <c r="N150" s="48">
        <f t="shared" si="665"/>
        <v>0.005333333333</v>
      </c>
      <c r="O150" s="48">
        <f t="shared" si="665"/>
        <v>0.004</v>
      </c>
      <c r="P150" s="48">
        <f t="shared" si="665"/>
        <v>0.0032</v>
      </c>
      <c r="Q150" s="30"/>
      <c r="R150" s="55">
        <f t="shared" ref="R150:U150" si="666">R66/R$4</f>
        <v>0.0064</v>
      </c>
      <c r="S150" s="55">
        <f t="shared" si="666"/>
        <v>0.005517241379</v>
      </c>
      <c r="T150" s="55">
        <f t="shared" si="666"/>
        <v>0.007164179104</v>
      </c>
      <c r="U150" s="55">
        <f t="shared" si="666"/>
        <v>0.004</v>
      </c>
      <c r="V150" s="30"/>
      <c r="W150" s="55">
        <f t="shared" si="568"/>
        <v>0.005501432665</v>
      </c>
      <c r="Y150" s="48">
        <f t="shared" ref="Y150:AJ150" si="667">Y66/Y$4</f>
        <v>0.008</v>
      </c>
      <c r="Z150" s="48">
        <f t="shared" si="667"/>
        <v>0.005333333333</v>
      </c>
      <c r="AA150" s="48">
        <f t="shared" si="667"/>
        <v>0.0064</v>
      </c>
      <c r="AB150" s="48">
        <f t="shared" si="667"/>
        <v>0.007272727273</v>
      </c>
      <c r="AC150" s="48">
        <f t="shared" si="667"/>
        <v>0.004571428571</v>
      </c>
      <c r="AD150" s="48">
        <f t="shared" si="667"/>
        <v>0.005333333333</v>
      </c>
      <c r="AE150" s="48">
        <f t="shared" si="667"/>
        <v>0.0064</v>
      </c>
      <c r="AF150" s="48">
        <f t="shared" si="667"/>
        <v>0.007272727273</v>
      </c>
      <c r="AG150" s="48">
        <f t="shared" si="667"/>
        <v>0.008</v>
      </c>
      <c r="AH150" s="48">
        <f t="shared" si="667"/>
        <v>0.005333333333</v>
      </c>
      <c r="AI150" s="48">
        <f t="shared" si="667"/>
        <v>0.004</v>
      </c>
      <c r="AJ150" s="48">
        <f t="shared" si="667"/>
        <v>0.0032</v>
      </c>
      <c r="AK150" s="30"/>
      <c r="AL150" s="55">
        <f t="shared" ref="AL150:AO150" si="668">AL66/AL$4</f>
        <v>0.0064</v>
      </c>
      <c r="AM150" s="55">
        <f t="shared" si="668"/>
        <v>0.005517241379</v>
      </c>
      <c r="AN150" s="55">
        <f t="shared" si="668"/>
        <v>0.007164179104</v>
      </c>
      <c r="AO150" s="55">
        <f t="shared" si="668"/>
        <v>0.004</v>
      </c>
      <c r="AP150" s="30"/>
      <c r="AQ150" s="55">
        <f t="shared" si="571"/>
        <v>0.005501432665</v>
      </c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30"/>
      <c r="BF150" s="55"/>
      <c r="BG150" s="55"/>
      <c r="BH150" s="55"/>
      <c r="BI150" s="55"/>
      <c r="BJ150" s="30"/>
      <c r="BK150" s="55"/>
      <c r="BM150" s="3"/>
    </row>
    <row r="151" hidden="1" outlineLevel="1">
      <c r="A151" s="31"/>
      <c r="B151" s="31"/>
      <c r="C151" s="31" t="str">
        <f t="shared" si="604"/>
        <v>  Rent</v>
      </c>
      <c r="D151" s="81"/>
      <c r="E151" s="48">
        <f t="shared" ref="E151:P151" si="669">E67/E$4</f>
        <v>0.01</v>
      </c>
      <c r="F151" s="48">
        <f t="shared" si="669"/>
        <v>0.006666666667</v>
      </c>
      <c r="G151" s="48">
        <f t="shared" si="669"/>
        <v>0.008</v>
      </c>
      <c r="H151" s="48">
        <f t="shared" si="669"/>
        <v>0.009090909091</v>
      </c>
      <c r="I151" s="48">
        <f t="shared" si="669"/>
        <v>0.005714285714</v>
      </c>
      <c r="J151" s="48">
        <f t="shared" si="669"/>
        <v>0.006666666667</v>
      </c>
      <c r="K151" s="48">
        <f t="shared" si="669"/>
        <v>0.008</v>
      </c>
      <c r="L151" s="48">
        <f t="shared" si="669"/>
        <v>0.009090909091</v>
      </c>
      <c r="M151" s="48">
        <f t="shared" si="669"/>
        <v>0.01</v>
      </c>
      <c r="N151" s="48">
        <f t="shared" si="669"/>
        <v>0.006666666667</v>
      </c>
      <c r="O151" s="48">
        <f t="shared" si="669"/>
        <v>0.005</v>
      </c>
      <c r="P151" s="48">
        <f t="shared" si="669"/>
        <v>0.004</v>
      </c>
      <c r="Q151" s="30"/>
      <c r="R151" s="55">
        <f t="shared" ref="R151:U151" si="670">R67/R$4</f>
        <v>0.008</v>
      </c>
      <c r="S151" s="55">
        <f t="shared" si="670"/>
        <v>0.006896551724</v>
      </c>
      <c r="T151" s="55">
        <f t="shared" si="670"/>
        <v>0.008955223881</v>
      </c>
      <c r="U151" s="55">
        <f t="shared" si="670"/>
        <v>0.005</v>
      </c>
      <c r="V151" s="30"/>
      <c r="W151" s="55">
        <f t="shared" si="568"/>
        <v>0.006876790831</v>
      </c>
      <c r="Y151" s="48">
        <f t="shared" ref="Y151:AJ151" si="671">Y67/Y$4</f>
        <v>0.01</v>
      </c>
      <c r="Z151" s="48">
        <f t="shared" si="671"/>
        <v>0.006666666667</v>
      </c>
      <c r="AA151" s="48">
        <f t="shared" si="671"/>
        <v>0.008</v>
      </c>
      <c r="AB151" s="48">
        <f t="shared" si="671"/>
        <v>0.009090909091</v>
      </c>
      <c r="AC151" s="48">
        <f t="shared" si="671"/>
        <v>0.005714285714</v>
      </c>
      <c r="AD151" s="48">
        <f t="shared" si="671"/>
        <v>0.006666666667</v>
      </c>
      <c r="AE151" s="48">
        <f t="shared" si="671"/>
        <v>0.008</v>
      </c>
      <c r="AF151" s="48">
        <f t="shared" si="671"/>
        <v>0.009090909091</v>
      </c>
      <c r="AG151" s="48">
        <f t="shared" si="671"/>
        <v>0.01</v>
      </c>
      <c r="AH151" s="48">
        <f t="shared" si="671"/>
        <v>0.006666666667</v>
      </c>
      <c r="AI151" s="48">
        <f t="shared" si="671"/>
        <v>0.005</v>
      </c>
      <c r="AJ151" s="48">
        <f t="shared" si="671"/>
        <v>0.004</v>
      </c>
      <c r="AK151" s="30"/>
      <c r="AL151" s="55">
        <f t="shared" ref="AL151:AO151" si="672">AL67/AL$4</f>
        <v>0.008</v>
      </c>
      <c r="AM151" s="55">
        <f t="shared" si="672"/>
        <v>0.006896551724</v>
      </c>
      <c r="AN151" s="55">
        <f t="shared" si="672"/>
        <v>0.008955223881</v>
      </c>
      <c r="AO151" s="55">
        <f t="shared" si="672"/>
        <v>0.005</v>
      </c>
      <c r="AP151" s="30"/>
      <c r="AQ151" s="55">
        <f t="shared" si="571"/>
        <v>0.006876790831</v>
      </c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30"/>
      <c r="BF151" s="55"/>
      <c r="BG151" s="55"/>
      <c r="BH151" s="55"/>
      <c r="BI151" s="55"/>
      <c r="BJ151" s="30"/>
      <c r="BK151" s="55"/>
      <c r="BM151" s="3"/>
    </row>
    <row r="152" hidden="1" outlineLevel="1">
      <c r="A152" s="31"/>
      <c r="B152" s="31"/>
      <c r="C152" s="31" t="str">
        <f t="shared" si="604"/>
        <v>Total G&amp;A % of Net Revenue</v>
      </c>
      <c r="D152" s="63"/>
      <c r="E152" s="64">
        <f t="shared" ref="E152:P152" si="673">E68/E$4</f>
        <v>0.0002093023256</v>
      </c>
      <c r="F152" s="64">
        <f t="shared" si="673"/>
        <v>0.00009302325581</v>
      </c>
      <c r="G152" s="64">
        <f t="shared" si="673"/>
        <v>0.0001339534884</v>
      </c>
      <c r="H152" s="64">
        <f t="shared" si="673"/>
        <v>0.0001729771286</v>
      </c>
      <c r="I152" s="64">
        <f t="shared" si="673"/>
        <v>0.00006834361652</v>
      </c>
      <c r="J152" s="64">
        <f t="shared" si="673"/>
        <v>0.00009302325581</v>
      </c>
      <c r="K152" s="64">
        <f t="shared" si="673"/>
        <v>0.0001339534884</v>
      </c>
      <c r="L152" s="64">
        <f t="shared" si="673"/>
        <v>0.0001729771286</v>
      </c>
      <c r="M152" s="64">
        <f t="shared" si="673"/>
        <v>0.0002093023256</v>
      </c>
      <c r="N152" s="64">
        <f t="shared" si="673"/>
        <v>0.00009302325581</v>
      </c>
      <c r="O152" s="64">
        <f t="shared" si="673"/>
        <v>0.0000523255814</v>
      </c>
      <c r="P152" s="64">
        <f t="shared" si="673"/>
        <v>0.00003348837209</v>
      </c>
      <c r="Q152" s="61"/>
      <c r="R152" s="64">
        <f t="shared" ref="R152:U152" si="674">R68/R$4</f>
        <v>0.00004465116279</v>
      </c>
      <c r="S152" s="64">
        <f t="shared" si="674"/>
        <v>0.00003318308769</v>
      </c>
      <c r="T152" s="64">
        <f t="shared" si="674"/>
        <v>0.00005595072192</v>
      </c>
      <c r="U152" s="64">
        <f t="shared" si="674"/>
        <v>0.00001744186047</v>
      </c>
      <c r="V152" s="61"/>
      <c r="W152" s="64">
        <f t="shared" si="568"/>
        <v>0.000008248299791</v>
      </c>
      <c r="X152" s="60"/>
      <c r="Y152" s="64">
        <f t="shared" ref="Y152:AJ152" si="675">Y68/Y$4</f>
        <v>0.0002325581395</v>
      </c>
      <c r="Z152" s="64">
        <f t="shared" si="675"/>
        <v>0.0001033591731</v>
      </c>
      <c r="AA152" s="64">
        <f t="shared" si="675"/>
        <v>0.0001488372093</v>
      </c>
      <c r="AB152" s="64">
        <f t="shared" si="675"/>
        <v>0.0001921968095</v>
      </c>
      <c r="AC152" s="64">
        <f t="shared" si="675"/>
        <v>0.00007593735168</v>
      </c>
      <c r="AD152" s="64">
        <f t="shared" si="675"/>
        <v>0.0001033591731</v>
      </c>
      <c r="AE152" s="64">
        <f t="shared" si="675"/>
        <v>0.0001488372093</v>
      </c>
      <c r="AF152" s="64">
        <f t="shared" si="675"/>
        <v>0.0001921968095</v>
      </c>
      <c r="AG152" s="64">
        <f t="shared" si="675"/>
        <v>0.0002325581395</v>
      </c>
      <c r="AH152" s="64">
        <f t="shared" si="675"/>
        <v>0.0001033591731</v>
      </c>
      <c r="AI152" s="64">
        <f t="shared" si="675"/>
        <v>0.00005813953488</v>
      </c>
      <c r="AJ152" s="64">
        <f t="shared" si="675"/>
        <v>0.00003720930233</v>
      </c>
      <c r="AK152" s="61"/>
      <c r="AL152" s="64">
        <f t="shared" ref="AL152:AO152" si="676">AL68/AL$4</f>
        <v>0.0000496124031</v>
      </c>
      <c r="AM152" s="64">
        <f t="shared" si="676"/>
        <v>0.00003687009743</v>
      </c>
      <c r="AN152" s="64">
        <f t="shared" si="676"/>
        <v>0.0000621674688</v>
      </c>
      <c r="AO152" s="64">
        <f t="shared" si="676"/>
        <v>0.00001937984496</v>
      </c>
      <c r="AP152" s="61"/>
      <c r="AQ152" s="64">
        <f t="shared" si="571"/>
        <v>0.000009164777545</v>
      </c>
      <c r="AR152" s="60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1"/>
      <c r="BF152" s="64"/>
      <c r="BG152" s="64"/>
      <c r="BH152" s="64"/>
      <c r="BI152" s="64"/>
      <c r="BJ152" s="61"/>
      <c r="BK152" s="64"/>
      <c r="BL152" s="60"/>
      <c r="BM152" s="3"/>
    </row>
    <row r="153" hidden="1" outlineLevel="1">
      <c r="D153" s="84"/>
      <c r="E153" s="42">
        <f t="shared" ref="E153:P153" si="677">E69/E$4</f>
        <v>0</v>
      </c>
      <c r="F153" s="42">
        <f t="shared" si="677"/>
        <v>0</v>
      </c>
      <c r="G153" s="42">
        <f t="shared" si="677"/>
        <v>0</v>
      </c>
      <c r="H153" s="42">
        <f t="shared" si="677"/>
        <v>0</v>
      </c>
      <c r="I153" s="42">
        <f t="shared" si="677"/>
        <v>0</v>
      </c>
      <c r="J153" s="42">
        <f t="shared" si="677"/>
        <v>0</v>
      </c>
      <c r="K153" s="42">
        <f t="shared" si="677"/>
        <v>0</v>
      </c>
      <c r="L153" s="42">
        <f t="shared" si="677"/>
        <v>0</v>
      </c>
      <c r="M153" s="42">
        <f t="shared" si="677"/>
        <v>0</v>
      </c>
      <c r="N153" s="42">
        <f t="shared" si="677"/>
        <v>0</v>
      </c>
      <c r="O153" s="42">
        <f t="shared" si="677"/>
        <v>0</v>
      </c>
      <c r="P153" s="42">
        <f t="shared" si="677"/>
        <v>0</v>
      </c>
      <c r="Q153" s="30"/>
      <c r="R153" s="42">
        <f t="shared" ref="R153:U153" si="678">R69/R$4</f>
        <v>0</v>
      </c>
      <c r="S153" s="42">
        <f t="shared" si="678"/>
        <v>0</v>
      </c>
      <c r="T153" s="42">
        <f t="shared" si="678"/>
        <v>0</v>
      </c>
      <c r="U153" s="42">
        <f t="shared" si="678"/>
        <v>0</v>
      </c>
      <c r="V153" s="30"/>
      <c r="W153" s="42">
        <f t="shared" si="568"/>
        <v>0</v>
      </c>
      <c r="Y153" s="42">
        <f t="shared" ref="Y153:AJ153" si="679">Y69/Y$4</f>
        <v>0</v>
      </c>
      <c r="Z153" s="42">
        <f t="shared" si="679"/>
        <v>0</v>
      </c>
      <c r="AA153" s="42">
        <f t="shared" si="679"/>
        <v>0</v>
      </c>
      <c r="AB153" s="42">
        <f t="shared" si="679"/>
        <v>0</v>
      </c>
      <c r="AC153" s="42">
        <f t="shared" si="679"/>
        <v>0</v>
      </c>
      <c r="AD153" s="42">
        <f t="shared" si="679"/>
        <v>0</v>
      </c>
      <c r="AE153" s="42">
        <f t="shared" si="679"/>
        <v>0</v>
      </c>
      <c r="AF153" s="42">
        <f t="shared" si="679"/>
        <v>0</v>
      </c>
      <c r="AG153" s="42">
        <f t="shared" si="679"/>
        <v>0</v>
      </c>
      <c r="AH153" s="42">
        <f t="shared" si="679"/>
        <v>0</v>
      </c>
      <c r="AI153" s="42">
        <f t="shared" si="679"/>
        <v>0</v>
      </c>
      <c r="AJ153" s="42">
        <f t="shared" si="679"/>
        <v>0</v>
      </c>
      <c r="AK153" s="30"/>
      <c r="AL153" s="42">
        <f t="shared" ref="AL153:AO153" si="680">AL69/AL$4</f>
        <v>0</v>
      </c>
      <c r="AM153" s="42">
        <f t="shared" si="680"/>
        <v>0</v>
      </c>
      <c r="AN153" s="42">
        <f t="shared" si="680"/>
        <v>0</v>
      </c>
      <c r="AO153" s="42">
        <f t="shared" si="680"/>
        <v>0</v>
      </c>
      <c r="AP153" s="30"/>
      <c r="AQ153" s="42">
        <f t="shared" si="571"/>
        <v>0</v>
      </c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30"/>
      <c r="BF153" s="42"/>
      <c r="BG153" s="42"/>
      <c r="BH153" s="42"/>
      <c r="BI153" s="42"/>
      <c r="BJ153" s="30"/>
      <c r="BK153" s="42"/>
      <c r="BM153" s="3"/>
    </row>
    <row r="154" collapsed="1">
      <c r="A154" s="25"/>
      <c r="B154" s="25"/>
      <c r="C154" s="25" t="str">
        <f t="shared" ref="C154:C162" si="685">C70</f>
        <v>Marketing</v>
      </c>
      <c r="D154" s="80"/>
      <c r="E154" s="45">
        <f t="shared" ref="E154:P154" si="681">E70/E$4</f>
        <v>0.034</v>
      </c>
      <c r="F154" s="45">
        <f t="shared" si="681"/>
        <v>0.02266666667</v>
      </c>
      <c r="G154" s="45">
        <f t="shared" si="681"/>
        <v>0.0272</v>
      </c>
      <c r="H154" s="45">
        <f t="shared" si="681"/>
        <v>0.03090909091</v>
      </c>
      <c r="I154" s="45">
        <f t="shared" si="681"/>
        <v>0.01942857143</v>
      </c>
      <c r="J154" s="45">
        <f t="shared" si="681"/>
        <v>0.02266666667</v>
      </c>
      <c r="K154" s="45">
        <f t="shared" si="681"/>
        <v>0.0272</v>
      </c>
      <c r="L154" s="45">
        <f t="shared" si="681"/>
        <v>0.03090909091</v>
      </c>
      <c r="M154" s="45">
        <f t="shared" si="681"/>
        <v>0.034</v>
      </c>
      <c r="N154" s="45">
        <f t="shared" si="681"/>
        <v>0.02266666667</v>
      </c>
      <c r="O154" s="45">
        <f t="shared" si="681"/>
        <v>0.017</v>
      </c>
      <c r="P154" s="45">
        <f t="shared" si="681"/>
        <v>0.0136</v>
      </c>
      <c r="Q154" s="30"/>
      <c r="R154" s="45">
        <f t="shared" ref="R154:U154" si="682">R70/R$4</f>
        <v>0.0272</v>
      </c>
      <c r="S154" s="45">
        <f t="shared" si="682"/>
        <v>0.02344827586</v>
      </c>
      <c r="T154" s="45">
        <f t="shared" si="682"/>
        <v>0.03044776119</v>
      </c>
      <c r="U154" s="45">
        <f t="shared" si="682"/>
        <v>0.017</v>
      </c>
      <c r="V154" s="30"/>
      <c r="W154" s="45">
        <f t="shared" si="568"/>
        <v>0.02338108883</v>
      </c>
      <c r="Y154" s="45">
        <f t="shared" ref="Y154:AJ154" si="683">Y70/Y$4</f>
        <v>0.034</v>
      </c>
      <c r="Z154" s="45">
        <f t="shared" si="683"/>
        <v>0.02266666667</v>
      </c>
      <c r="AA154" s="45">
        <f t="shared" si="683"/>
        <v>0.0272</v>
      </c>
      <c r="AB154" s="45">
        <f t="shared" si="683"/>
        <v>0.03090909091</v>
      </c>
      <c r="AC154" s="45">
        <f t="shared" si="683"/>
        <v>0.01942857143</v>
      </c>
      <c r="AD154" s="45">
        <f t="shared" si="683"/>
        <v>0.02266666667</v>
      </c>
      <c r="AE154" s="45">
        <f t="shared" si="683"/>
        <v>0.0272</v>
      </c>
      <c r="AF154" s="45">
        <f t="shared" si="683"/>
        <v>0.03090909091</v>
      </c>
      <c r="AG154" s="45">
        <f t="shared" si="683"/>
        <v>0.034</v>
      </c>
      <c r="AH154" s="45">
        <f t="shared" si="683"/>
        <v>0.02266666667</v>
      </c>
      <c r="AI154" s="45">
        <f t="shared" si="683"/>
        <v>0.017</v>
      </c>
      <c r="AJ154" s="45">
        <f t="shared" si="683"/>
        <v>0.0136</v>
      </c>
      <c r="AK154" s="30"/>
      <c r="AL154" s="45">
        <f t="shared" ref="AL154:AO154" si="684">AL70/AL$4</f>
        <v>0.0272</v>
      </c>
      <c r="AM154" s="45">
        <f t="shared" si="684"/>
        <v>0.02344827586</v>
      </c>
      <c r="AN154" s="45">
        <f t="shared" si="684"/>
        <v>0.03044776119</v>
      </c>
      <c r="AO154" s="45">
        <f t="shared" si="684"/>
        <v>0.017</v>
      </c>
      <c r="AP154" s="30"/>
      <c r="AQ154" s="45">
        <f t="shared" si="571"/>
        <v>0.02338108883</v>
      </c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30"/>
      <c r="BF154" s="45"/>
      <c r="BG154" s="45"/>
      <c r="BH154" s="45"/>
      <c r="BI154" s="45"/>
      <c r="BJ154" s="30"/>
      <c r="BK154" s="45"/>
      <c r="BM154" s="3"/>
    </row>
    <row r="155" hidden="1" outlineLevel="1">
      <c r="A155" s="31"/>
      <c r="B155" s="31"/>
      <c r="C155" s="31" t="str">
        <f t="shared" si="685"/>
        <v>  Performance Marketing</v>
      </c>
      <c r="D155" s="81"/>
      <c r="E155" s="48">
        <f t="shared" ref="E155:P155" si="686">E71/E$4</f>
        <v>0.01</v>
      </c>
      <c r="F155" s="48">
        <f t="shared" si="686"/>
        <v>0.006666666667</v>
      </c>
      <c r="G155" s="48">
        <f t="shared" si="686"/>
        <v>0.008</v>
      </c>
      <c r="H155" s="48">
        <f t="shared" si="686"/>
        <v>0.009090909091</v>
      </c>
      <c r="I155" s="48">
        <f t="shared" si="686"/>
        <v>0.005714285714</v>
      </c>
      <c r="J155" s="48">
        <f t="shared" si="686"/>
        <v>0.006666666667</v>
      </c>
      <c r="K155" s="48">
        <f t="shared" si="686"/>
        <v>0.008</v>
      </c>
      <c r="L155" s="48">
        <f t="shared" si="686"/>
        <v>0.009090909091</v>
      </c>
      <c r="M155" s="48">
        <f t="shared" si="686"/>
        <v>0.01</v>
      </c>
      <c r="N155" s="48">
        <f t="shared" si="686"/>
        <v>0.006666666667</v>
      </c>
      <c r="O155" s="48">
        <f t="shared" si="686"/>
        <v>0.005</v>
      </c>
      <c r="P155" s="48">
        <f t="shared" si="686"/>
        <v>0.004</v>
      </c>
      <c r="Q155" s="30"/>
      <c r="R155" s="55">
        <f t="shared" ref="R155:U155" si="687">R71/R$4</f>
        <v>0.008</v>
      </c>
      <c r="S155" s="55">
        <f t="shared" si="687"/>
        <v>0.006896551724</v>
      </c>
      <c r="T155" s="55">
        <f t="shared" si="687"/>
        <v>0.008955223881</v>
      </c>
      <c r="U155" s="55">
        <f t="shared" si="687"/>
        <v>0.005</v>
      </c>
      <c r="V155" s="30"/>
      <c r="W155" s="55">
        <f t="shared" si="568"/>
        <v>0.006876790831</v>
      </c>
      <c r="Y155" s="48">
        <f t="shared" ref="Y155:AJ155" si="688">Y71/Y$4</f>
        <v>0.01</v>
      </c>
      <c r="Z155" s="48">
        <f t="shared" si="688"/>
        <v>0.006666666667</v>
      </c>
      <c r="AA155" s="48">
        <f t="shared" si="688"/>
        <v>0.008</v>
      </c>
      <c r="AB155" s="48">
        <f t="shared" si="688"/>
        <v>0.009090909091</v>
      </c>
      <c r="AC155" s="48">
        <f t="shared" si="688"/>
        <v>0.005714285714</v>
      </c>
      <c r="AD155" s="48">
        <f t="shared" si="688"/>
        <v>0.006666666667</v>
      </c>
      <c r="AE155" s="48">
        <f t="shared" si="688"/>
        <v>0.008</v>
      </c>
      <c r="AF155" s="48">
        <f t="shared" si="688"/>
        <v>0.009090909091</v>
      </c>
      <c r="AG155" s="48">
        <f t="shared" si="688"/>
        <v>0.01</v>
      </c>
      <c r="AH155" s="48">
        <f t="shared" si="688"/>
        <v>0.006666666667</v>
      </c>
      <c r="AI155" s="48">
        <f t="shared" si="688"/>
        <v>0.005</v>
      </c>
      <c r="AJ155" s="48">
        <f t="shared" si="688"/>
        <v>0.004</v>
      </c>
      <c r="AK155" s="30"/>
      <c r="AL155" s="55">
        <f t="shared" ref="AL155:AO155" si="689">AL71/AL$4</f>
        <v>0.008</v>
      </c>
      <c r="AM155" s="55">
        <f t="shared" si="689"/>
        <v>0.006896551724</v>
      </c>
      <c r="AN155" s="55">
        <f t="shared" si="689"/>
        <v>0.008955223881</v>
      </c>
      <c r="AO155" s="55">
        <f t="shared" si="689"/>
        <v>0.005</v>
      </c>
      <c r="AP155" s="30"/>
      <c r="AQ155" s="55">
        <f t="shared" si="571"/>
        <v>0.006876790831</v>
      </c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30"/>
      <c r="BF155" s="55"/>
      <c r="BG155" s="55"/>
      <c r="BH155" s="55"/>
      <c r="BI155" s="55"/>
      <c r="BJ155" s="30"/>
      <c r="BK155" s="55"/>
      <c r="BM155" s="3"/>
    </row>
    <row r="156" hidden="1" outlineLevel="1">
      <c r="A156" s="31"/>
      <c r="B156" s="31"/>
      <c r="C156" s="31" t="str">
        <f t="shared" si="685"/>
        <v>  Affiliate Commissions</v>
      </c>
      <c r="D156" s="81"/>
      <c r="E156" s="48">
        <f t="shared" ref="E156:P156" si="690">E72/E$4</f>
        <v>0.002</v>
      </c>
      <c r="F156" s="48">
        <f t="shared" si="690"/>
        <v>0.001333333333</v>
      </c>
      <c r="G156" s="48">
        <f t="shared" si="690"/>
        <v>0.0016</v>
      </c>
      <c r="H156" s="48">
        <f t="shared" si="690"/>
        <v>0.001818181818</v>
      </c>
      <c r="I156" s="48">
        <f t="shared" si="690"/>
        <v>0.001142857143</v>
      </c>
      <c r="J156" s="48">
        <f t="shared" si="690"/>
        <v>0.001333333333</v>
      </c>
      <c r="K156" s="48">
        <f t="shared" si="690"/>
        <v>0.0016</v>
      </c>
      <c r="L156" s="48">
        <f t="shared" si="690"/>
        <v>0.001818181818</v>
      </c>
      <c r="M156" s="48">
        <f t="shared" si="690"/>
        <v>0.002</v>
      </c>
      <c r="N156" s="48">
        <f t="shared" si="690"/>
        <v>0.001333333333</v>
      </c>
      <c r="O156" s="48">
        <f t="shared" si="690"/>
        <v>0.001</v>
      </c>
      <c r="P156" s="48">
        <f t="shared" si="690"/>
        <v>0.0008</v>
      </c>
      <c r="Q156" s="30"/>
      <c r="R156" s="55">
        <f t="shared" ref="R156:U156" si="691">R72/R$4</f>
        <v>0.0016</v>
      </c>
      <c r="S156" s="55">
        <f t="shared" si="691"/>
        <v>0.001379310345</v>
      </c>
      <c r="T156" s="55">
        <f t="shared" si="691"/>
        <v>0.001791044776</v>
      </c>
      <c r="U156" s="55">
        <f t="shared" si="691"/>
        <v>0.001</v>
      </c>
      <c r="V156" s="30"/>
      <c r="W156" s="55">
        <f t="shared" si="568"/>
        <v>0.001375358166</v>
      </c>
      <c r="Y156" s="48">
        <f t="shared" ref="Y156:AJ156" si="692">Y72/Y$4</f>
        <v>0.002</v>
      </c>
      <c r="Z156" s="48">
        <f t="shared" si="692"/>
        <v>0.001333333333</v>
      </c>
      <c r="AA156" s="48">
        <f t="shared" si="692"/>
        <v>0.0016</v>
      </c>
      <c r="AB156" s="48">
        <f t="shared" si="692"/>
        <v>0.001818181818</v>
      </c>
      <c r="AC156" s="48">
        <f t="shared" si="692"/>
        <v>0.001142857143</v>
      </c>
      <c r="AD156" s="48">
        <f t="shared" si="692"/>
        <v>0.001333333333</v>
      </c>
      <c r="AE156" s="48">
        <f t="shared" si="692"/>
        <v>0.0016</v>
      </c>
      <c r="AF156" s="48">
        <f t="shared" si="692"/>
        <v>0.001818181818</v>
      </c>
      <c r="AG156" s="48">
        <f t="shared" si="692"/>
        <v>0.002</v>
      </c>
      <c r="AH156" s="48">
        <f t="shared" si="692"/>
        <v>0.001333333333</v>
      </c>
      <c r="AI156" s="48">
        <f t="shared" si="692"/>
        <v>0.001</v>
      </c>
      <c r="AJ156" s="48">
        <f t="shared" si="692"/>
        <v>0.0008</v>
      </c>
      <c r="AK156" s="30"/>
      <c r="AL156" s="55">
        <f t="shared" ref="AL156:AO156" si="693">AL72/AL$4</f>
        <v>0.0016</v>
      </c>
      <c r="AM156" s="55">
        <f t="shared" si="693"/>
        <v>0.001379310345</v>
      </c>
      <c r="AN156" s="55">
        <f t="shared" si="693"/>
        <v>0.001791044776</v>
      </c>
      <c r="AO156" s="55">
        <f t="shared" si="693"/>
        <v>0.001</v>
      </c>
      <c r="AP156" s="30"/>
      <c r="AQ156" s="55">
        <f t="shared" si="571"/>
        <v>0.001375358166</v>
      </c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30"/>
      <c r="BF156" s="55"/>
      <c r="BG156" s="55"/>
      <c r="BH156" s="55"/>
      <c r="BI156" s="55"/>
      <c r="BJ156" s="30"/>
      <c r="BK156" s="55"/>
      <c r="BM156" s="3"/>
    </row>
    <row r="157" hidden="1" outlineLevel="1">
      <c r="A157" s="31"/>
      <c r="B157" s="31"/>
      <c r="C157" s="31" t="str">
        <f t="shared" si="685"/>
        <v>  Editorial</v>
      </c>
      <c r="D157" s="81"/>
      <c r="E157" s="48">
        <f t="shared" ref="E157:P157" si="694">E73/E$4</f>
        <v>0.004</v>
      </c>
      <c r="F157" s="48">
        <f t="shared" si="694"/>
        <v>0.002666666667</v>
      </c>
      <c r="G157" s="48">
        <f t="shared" si="694"/>
        <v>0.0032</v>
      </c>
      <c r="H157" s="48">
        <f t="shared" si="694"/>
        <v>0.003636363636</v>
      </c>
      <c r="I157" s="48">
        <f t="shared" si="694"/>
        <v>0.002285714286</v>
      </c>
      <c r="J157" s="48">
        <f t="shared" si="694"/>
        <v>0.002666666667</v>
      </c>
      <c r="K157" s="48">
        <f t="shared" si="694"/>
        <v>0.0032</v>
      </c>
      <c r="L157" s="48">
        <f t="shared" si="694"/>
        <v>0.003636363636</v>
      </c>
      <c r="M157" s="48">
        <f t="shared" si="694"/>
        <v>0.004</v>
      </c>
      <c r="N157" s="48">
        <f t="shared" si="694"/>
        <v>0.002666666667</v>
      </c>
      <c r="O157" s="48">
        <f t="shared" si="694"/>
        <v>0.002</v>
      </c>
      <c r="P157" s="48">
        <f t="shared" si="694"/>
        <v>0.0016</v>
      </c>
      <c r="Q157" s="30"/>
      <c r="R157" s="55">
        <f t="shared" ref="R157:U157" si="695">R73/R$4</f>
        <v>0.0032</v>
      </c>
      <c r="S157" s="55">
        <f t="shared" si="695"/>
        <v>0.00275862069</v>
      </c>
      <c r="T157" s="55">
        <f t="shared" si="695"/>
        <v>0.003582089552</v>
      </c>
      <c r="U157" s="55">
        <f t="shared" si="695"/>
        <v>0.002</v>
      </c>
      <c r="V157" s="30"/>
      <c r="W157" s="55">
        <f t="shared" si="568"/>
        <v>0.002750716332</v>
      </c>
      <c r="Y157" s="48">
        <f t="shared" ref="Y157:AJ157" si="696">Y73/Y$4</f>
        <v>0.004</v>
      </c>
      <c r="Z157" s="48">
        <f t="shared" si="696"/>
        <v>0.002666666667</v>
      </c>
      <c r="AA157" s="48">
        <f t="shared" si="696"/>
        <v>0.0032</v>
      </c>
      <c r="AB157" s="48">
        <f t="shared" si="696"/>
        <v>0.003636363636</v>
      </c>
      <c r="AC157" s="48">
        <f t="shared" si="696"/>
        <v>0.002285714286</v>
      </c>
      <c r="AD157" s="48">
        <f t="shared" si="696"/>
        <v>0.002666666667</v>
      </c>
      <c r="AE157" s="48">
        <f t="shared" si="696"/>
        <v>0.0032</v>
      </c>
      <c r="AF157" s="48">
        <f t="shared" si="696"/>
        <v>0.003636363636</v>
      </c>
      <c r="AG157" s="48">
        <f t="shared" si="696"/>
        <v>0.004</v>
      </c>
      <c r="AH157" s="48">
        <f t="shared" si="696"/>
        <v>0.002666666667</v>
      </c>
      <c r="AI157" s="48">
        <f t="shared" si="696"/>
        <v>0.002</v>
      </c>
      <c r="AJ157" s="48">
        <f t="shared" si="696"/>
        <v>0.0016</v>
      </c>
      <c r="AK157" s="30"/>
      <c r="AL157" s="55">
        <f t="shared" ref="AL157:AO157" si="697">AL73/AL$4</f>
        <v>0.0032</v>
      </c>
      <c r="AM157" s="55">
        <f t="shared" si="697"/>
        <v>0.00275862069</v>
      </c>
      <c r="AN157" s="55">
        <f t="shared" si="697"/>
        <v>0.003582089552</v>
      </c>
      <c r="AO157" s="55">
        <f t="shared" si="697"/>
        <v>0.002</v>
      </c>
      <c r="AP157" s="30"/>
      <c r="AQ157" s="55">
        <f t="shared" si="571"/>
        <v>0.002750716332</v>
      </c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30"/>
      <c r="BF157" s="55"/>
      <c r="BG157" s="55"/>
      <c r="BH157" s="55"/>
      <c r="BI157" s="55"/>
      <c r="BJ157" s="30"/>
      <c r="BK157" s="55"/>
      <c r="BM157" s="3"/>
    </row>
    <row r="158" hidden="1" outlineLevel="1">
      <c r="A158" s="31"/>
      <c r="B158" s="31"/>
      <c r="C158" s="31" t="str">
        <f t="shared" si="685"/>
        <v>  Media Agency Fees</v>
      </c>
      <c r="D158" s="81"/>
      <c r="E158" s="48">
        <f t="shared" ref="E158:P158" si="698">E74/E$4</f>
        <v>0.002</v>
      </c>
      <c r="F158" s="48">
        <f t="shared" si="698"/>
        <v>0.001333333333</v>
      </c>
      <c r="G158" s="48">
        <f t="shared" si="698"/>
        <v>0.0016</v>
      </c>
      <c r="H158" s="48">
        <f t="shared" si="698"/>
        <v>0.001818181818</v>
      </c>
      <c r="I158" s="48">
        <f t="shared" si="698"/>
        <v>0.001142857143</v>
      </c>
      <c r="J158" s="48">
        <f t="shared" si="698"/>
        <v>0.001333333333</v>
      </c>
      <c r="K158" s="48">
        <f t="shared" si="698"/>
        <v>0.0016</v>
      </c>
      <c r="L158" s="48">
        <f t="shared" si="698"/>
        <v>0.001818181818</v>
      </c>
      <c r="M158" s="48">
        <f t="shared" si="698"/>
        <v>0.002</v>
      </c>
      <c r="N158" s="48">
        <f t="shared" si="698"/>
        <v>0.001333333333</v>
      </c>
      <c r="O158" s="48">
        <f t="shared" si="698"/>
        <v>0.001</v>
      </c>
      <c r="P158" s="48">
        <f t="shared" si="698"/>
        <v>0.0008</v>
      </c>
      <c r="Q158" s="30"/>
      <c r="R158" s="55">
        <f t="shared" ref="R158:U158" si="699">R74/R$4</f>
        <v>0.0016</v>
      </c>
      <c r="S158" s="55">
        <f t="shared" si="699"/>
        <v>0.001379310345</v>
      </c>
      <c r="T158" s="55">
        <f t="shared" si="699"/>
        <v>0.001791044776</v>
      </c>
      <c r="U158" s="55">
        <f t="shared" si="699"/>
        <v>0.001</v>
      </c>
      <c r="V158" s="30"/>
      <c r="W158" s="55">
        <f t="shared" si="568"/>
        <v>0.001375358166</v>
      </c>
      <c r="Y158" s="48">
        <f t="shared" ref="Y158:AJ158" si="700">Y74/Y$4</f>
        <v>0.002</v>
      </c>
      <c r="Z158" s="48">
        <f t="shared" si="700"/>
        <v>0.001333333333</v>
      </c>
      <c r="AA158" s="48">
        <f t="shared" si="700"/>
        <v>0.0016</v>
      </c>
      <c r="AB158" s="48">
        <f t="shared" si="700"/>
        <v>0.001818181818</v>
      </c>
      <c r="AC158" s="48">
        <f t="shared" si="700"/>
        <v>0.001142857143</v>
      </c>
      <c r="AD158" s="48">
        <f t="shared" si="700"/>
        <v>0.001333333333</v>
      </c>
      <c r="AE158" s="48">
        <f t="shared" si="700"/>
        <v>0.0016</v>
      </c>
      <c r="AF158" s="48">
        <f t="shared" si="700"/>
        <v>0.001818181818</v>
      </c>
      <c r="AG158" s="48">
        <f t="shared" si="700"/>
        <v>0.002</v>
      </c>
      <c r="AH158" s="48">
        <f t="shared" si="700"/>
        <v>0.001333333333</v>
      </c>
      <c r="AI158" s="48">
        <f t="shared" si="700"/>
        <v>0.001</v>
      </c>
      <c r="AJ158" s="48">
        <f t="shared" si="700"/>
        <v>0.0008</v>
      </c>
      <c r="AK158" s="30"/>
      <c r="AL158" s="55">
        <f t="shared" ref="AL158:AO158" si="701">AL74/AL$4</f>
        <v>0.0016</v>
      </c>
      <c r="AM158" s="55">
        <f t="shared" si="701"/>
        <v>0.001379310345</v>
      </c>
      <c r="AN158" s="55">
        <f t="shared" si="701"/>
        <v>0.001791044776</v>
      </c>
      <c r="AO158" s="55">
        <f t="shared" si="701"/>
        <v>0.001</v>
      </c>
      <c r="AP158" s="30"/>
      <c r="AQ158" s="55">
        <f t="shared" si="571"/>
        <v>0.001375358166</v>
      </c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30"/>
      <c r="BF158" s="55"/>
      <c r="BG158" s="55"/>
      <c r="BH158" s="55"/>
      <c r="BI158" s="55"/>
      <c r="BJ158" s="30"/>
      <c r="BK158" s="55"/>
      <c r="BM158" s="3"/>
    </row>
    <row r="159" hidden="1" outlineLevel="1">
      <c r="A159" s="31"/>
      <c r="B159" s="31"/>
      <c r="C159" s="31" t="str">
        <f t="shared" si="685"/>
        <v>  Brand Marketing</v>
      </c>
      <c r="D159" s="81"/>
      <c r="E159" s="48">
        <f t="shared" ref="E159:P159" si="702">E75/E$4</f>
        <v>0.006</v>
      </c>
      <c r="F159" s="48">
        <f t="shared" si="702"/>
        <v>0.004</v>
      </c>
      <c r="G159" s="48">
        <f t="shared" si="702"/>
        <v>0.0048</v>
      </c>
      <c r="H159" s="48">
        <f t="shared" si="702"/>
        <v>0.005454545455</v>
      </c>
      <c r="I159" s="48">
        <f t="shared" si="702"/>
        <v>0.003428571429</v>
      </c>
      <c r="J159" s="48">
        <f t="shared" si="702"/>
        <v>0.004</v>
      </c>
      <c r="K159" s="48">
        <f t="shared" si="702"/>
        <v>0.0048</v>
      </c>
      <c r="L159" s="48">
        <f t="shared" si="702"/>
        <v>0.005454545455</v>
      </c>
      <c r="M159" s="48">
        <f t="shared" si="702"/>
        <v>0.006</v>
      </c>
      <c r="N159" s="48">
        <f t="shared" si="702"/>
        <v>0.004</v>
      </c>
      <c r="O159" s="48">
        <f t="shared" si="702"/>
        <v>0.003</v>
      </c>
      <c r="P159" s="48">
        <f t="shared" si="702"/>
        <v>0.0024</v>
      </c>
      <c r="Q159" s="30"/>
      <c r="R159" s="55">
        <f t="shared" ref="R159:U159" si="703">R75/R$4</f>
        <v>0.0048</v>
      </c>
      <c r="S159" s="55">
        <f t="shared" si="703"/>
        <v>0.004137931034</v>
      </c>
      <c r="T159" s="55">
        <f t="shared" si="703"/>
        <v>0.005373134328</v>
      </c>
      <c r="U159" s="55">
        <f t="shared" si="703"/>
        <v>0.003</v>
      </c>
      <c r="V159" s="30"/>
      <c r="W159" s="55">
        <f t="shared" si="568"/>
        <v>0.004126074499</v>
      </c>
      <c r="Y159" s="48">
        <f t="shared" ref="Y159:AJ159" si="704">Y75/Y$4</f>
        <v>0.006</v>
      </c>
      <c r="Z159" s="48">
        <f t="shared" si="704"/>
        <v>0.004</v>
      </c>
      <c r="AA159" s="48">
        <f t="shared" si="704"/>
        <v>0.0048</v>
      </c>
      <c r="AB159" s="48">
        <f t="shared" si="704"/>
        <v>0.005454545455</v>
      </c>
      <c r="AC159" s="48">
        <f t="shared" si="704"/>
        <v>0.003428571429</v>
      </c>
      <c r="AD159" s="48">
        <f t="shared" si="704"/>
        <v>0.004</v>
      </c>
      <c r="AE159" s="48">
        <f t="shared" si="704"/>
        <v>0.0048</v>
      </c>
      <c r="AF159" s="48">
        <f t="shared" si="704"/>
        <v>0.005454545455</v>
      </c>
      <c r="AG159" s="48">
        <f t="shared" si="704"/>
        <v>0.006</v>
      </c>
      <c r="AH159" s="48">
        <f t="shared" si="704"/>
        <v>0.004</v>
      </c>
      <c r="AI159" s="48">
        <f t="shared" si="704"/>
        <v>0.003</v>
      </c>
      <c r="AJ159" s="48">
        <f t="shared" si="704"/>
        <v>0.0024</v>
      </c>
      <c r="AK159" s="30"/>
      <c r="AL159" s="55">
        <f t="shared" ref="AL159:AO159" si="705">AL75/AL$4</f>
        <v>0.0048</v>
      </c>
      <c r="AM159" s="55">
        <f t="shared" si="705"/>
        <v>0.004137931034</v>
      </c>
      <c r="AN159" s="55">
        <f t="shared" si="705"/>
        <v>0.005373134328</v>
      </c>
      <c r="AO159" s="55">
        <f t="shared" si="705"/>
        <v>0.003</v>
      </c>
      <c r="AP159" s="30"/>
      <c r="AQ159" s="55">
        <f t="shared" si="571"/>
        <v>0.004126074499</v>
      </c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30"/>
      <c r="BF159" s="55"/>
      <c r="BG159" s="55"/>
      <c r="BH159" s="55"/>
      <c r="BI159" s="55"/>
      <c r="BJ159" s="30"/>
      <c r="BK159" s="55"/>
      <c r="BM159" s="3"/>
    </row>
    <row r="160" hidden="1" outlineLevel="1">
      <c r="A160" s="31"/>
      <c r="B160" s="31"/>
      <c r="C160" s="31" t="str">
        <f t="shared" si="685"/>
        <v>  Photography</v>
      </c>
      <c r="D160" s="81"/>
      <c r="E160" s="48">
        <f t="shared" ref="E160:P160" si="706">E76/E$4</f>
        <v>0.008</v>
      </c>
      <c r="F160" s="48">
        <f t="shared" si="706"/>
        <v>0.005333333333</v>
      </c>
      <c r="G160" s="48">
        <f t="shared" si="706"/>
        <v>0.0064</v>
      </c>
      <c r="H160" s="48">
        <f t="shared" si="706"/>
        <v>0.007272727273</v>
      </c>
      <c r="I160" s="48">
        <f t="shared" si="706"/>
        <v>0.004571428571</v>
      </c>
      <c r="J160" s="48">
        <f t="shared" si="706"/>
        <v>0.005333333333</v>
      </c>
      <c r="K160" s="48">
        <f t="shared" si="706"/>
        <v>0.0064</v>
      </c>
      <c r="L160" s="48">
        <f t="shared" si="706"/>
        <v>0.007272727273</v>
      </c>
      <c r="M160" s="48">
        <f t="shared" si="706"/>
        <v>0.008</v>
      </c>
      <c r="N160" s="48">
        <f t="shared" si="706"/>
        <v>0.005333333333</v>
      </c>
      <c r="O160" s="48">
        <f t="shared" si="706"/>
        <v>0.004</v>
      </c>
      <c r="P160" s="48">
        <f t="shared" si="706"/>
        <v>0.0032</v>
      </c>
      <c r="Q160" s="30"/>
      <c r="R160" s="55">
        <f t="shared" ref="R160:U160" si="707">R76/R$4</f>
        <v>0.0064</v>
      </c>
      <c r="S160" s="55">
        <f t="shared" si="707"/>
        <v>0.005517241379</v>
      </c>
      <c r="T160" s="55">
        <f t="shared" si="707"/>
        <v>0.007164179104</v>
      </c>
      <c r="U160" s="55">
        <f t="shared" si="707"/>
        <v>0.004</v>
      </c>
      <c r="V160" s="30"/>
      <c r="W160" s="55">
        <f t="shared" si="568"/>
        <v>0.005501432665</v>
      </c>
      <c r="Y160" s="48">
        <f t="shared" ref="Y160:AJ160" si="708">Y76/Y$4</f>
        <v>0.008</v>
      </c>
      <c r="Z160" s="48">
        <f t="shared" si="708"/>
        <v>0.005333333333</v>
      </c>
      <c r="AA160" s="48">
        <f t="shared" si="708"/>
        <v>0.0064</v>
      </c>
      <c r="AB160" s="48">
        <f t="shared" si="708"/>
        <v>0.007272727273</v>
      </c>
      <c r="AC160" s="48">
        <f t="shared" si="708"/>
        <v>0.004571428571</v>
      </c>
      <c r="AD160" s="48">
        <f t="shared" si="708"/>
        <v>0.005333333333</v>
      </c>
      <c r="AE160" s="48">
        <f t="shared" si="708"/>
        <v>0.0064</v>
      </c>
      <c r="AF160" s="48">
        <f t="shared" si="708"/>
        <v>0.007272727273</v>
      </c>
      <c r="AG160" s="48">
        <f t="shared" si="708"/>
        <v>0.008</v>
      </c>
      <c r="AH160" s="48">
        <f t="shared" si="708"/>
        <v>0.005333333333</v>
      </c>
      <c r="AI160" s="48">
        <f t="shared" si="708"/>
        <v>0.004</v>
      </c>
      <c r="AJ160" s="48">
        <f t="shared" si="708"/>
        <v>0.0032</v>
      </c>
      <c r="AK160" s="30"/>
      <c r="AL160" s="55">
        <f t="shared" ref="AL160:AO160" si="709">AL76/AL$4</f>
        <v>0.0064</v>
      </c>
      <c r="AM160" s="55">
        <f t="shared" si="709"/>
        <v>0.005517241379</v>
      </c>
      <c r="AN160" s="55">
        <f t="shared" si="709"/>
        <v>0.007164179104</v>
      </c>
      <c r="AO160" s="55">
        <f t="shared" si="709"/>
        <v>0.004</v>
      </c>
      <c r="AP160" s="30"/>
      <c r="AQ160" s="55">
        <f t="shared" si="571"/>
        <v>0.005501432665</v>
      </c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30"/>
      <c r="BF160" s="55"/>
      <c r="BG160" s="55"/>
      <c r="BH160" s="55"/>
      <c r="BI160" s="55"/>
      <c r="BJ160" s="30"/>
      <c r="BK160" s="55"/>
      <c r="BM160" s="3"/>
    </row>
    <row r="161" hidden="1" outlineLevel="1">
      <c r="A161" s="31"/>
      <c r="B161" s="31"/>
      <c r="C161" s="31" t="str">
        <f t="shared" si="685"/>
        <v>  PR Agency Fees</v>
      </c>
      <c r="D161" s="81"/>
      <c r="E161" s="48">
        <f t="shared" ref="E161:P161" si="710">E77/E$4</f>
        <v>0.002</v>
      </c>
      <c r="F161" s="48">
        <f t="shared" si="710"/>
        <v>0.001333333333</v>
      </c>
      <c r="G161" s="48">
        <f t="shared" si="710"/>
        <v>0.0016</v>
      </c>
      <c r="H161" s="48">
        <f t="shared" si="710"/>
        <v>0.001818181818</v>
      </c>
      <c r="I161" s="48">
        <f t="shared" si="710"/>
        <v>0.001142857143</v>
      </c>
      <c r="J161" s="48">
        <f t="shared" si="710"/>
        <v>0.001333333333</v>
      </c>
      <c r="K161" s="48">
        <f t="shared" si="710"/>
        <v>0.0016</v>
      </c>
      <c r="L161" s="48">
        <f t="shared" si="710"/>
        <v>0.001818181818</v>
      </c>
      <c r="M161" s="48">
        <f t="shared" si="710"/>
        <v>0.002</v>
      </c>
      <c r="N161" s="48">
        <f t="shared" si="710"/>
        <v>0.001333333333</v>
      </c>
      <c r="O161" s="48">
        <f t="shared" si="710"/>
        <v>0.001</v>
      </c>
      <c r="P161" s="48">
        <f t="shared" si="710"/>
        <v>0.0008</v>
      </c>
      <c r="Q161" s="30"/>
      <c r="R161" s="55">
        <f t="shared" ref="R161:U161" si="711">R77/R$4</f>
        <v>0.0016</v>
      </c>
      <c r="S161" s="55">
        <f t="shared" si="711"/>
        <v>0.001379310345</v>
      </c>
      <c r="T161" s="55">
        <f t="shared" si="711"/>
        <v>0.001791044776</v>
      </c>
      <c r="U161" s="55">
        <f t="shared" si="711"/>
        <v>0.001</v>
      </c>
      <c r="V161" s="30"/>
      <c r="W161" s="55">
        <f t="shared" si="568"/>
        <v>0.001375358166</v>
      </c>
      <c r="Y161" s="48">
        <f t="shared" ref="Y161:AJ161" si="712">Y77/Y$4</f>
        <v>0.002</v>
      </c>
      <c r="Z161" s="48">
        <f t="shared" si="712"/>
        <v>0.001333333333</v>
      </c>
      <c r="AA161" s="48">
        <f t="shared" si="712"/>
        <v>0.0016</v>
      </c>
      <c r="AB161" s="48">
        <f t="shared" si="712"/>
        <v>0.001818181818</v>
      </c>
      <c r="AC161" s="48">
        <f t="shared" si="712"/>
        <v>0.001142857143</v>
      </c>
      <c r="AD161" s="48">
        <f t="shared" si="712"/>
        <v>0.001333333333</v>
      </c>
      <c r="AE161" s="48">
        <f t="shared" si="712"/>
        <v>0.0016</v>
      </c>
      <c r="AF161" s="48">
        <f t="shared" si="712"/>
        <v>0.001818181818</v>
      </c>
      <c r="AG161" s="48">
        <f t="shared" si="712"/>
        <v>0.002</v>
      </c>
      <c r="AH161" s="48">
        <f t="shared" si="712"/>
        <v>0.001333333333</v>
      </c>
      <c r="AI161" s="48">
        <f t="shared" si="712"/>
        <v>0.001</v>
      </c>
      <c r="AJ161" s="48">
        <f t="shared" si="712"/>
        <v>0.0008</v>
      </c>
      <c r="AK161" s="30"/>
      <c r="AL161" s="55">
        <f t="shared" ref="AL161:AO161" si="713">AL77/AL$4</f>
        <v>0.0016</v>
      </c>
      <c r="AM161" s="55">
        <f t="shared" si="713"/>
        <v>0.001379310345</v>
      </c>
      <c r="AN161" s="55">
        <f t="shared" si="713"/>
        <v>0.001791044776</v>
      </c>
      <c r="AO161" s="55">
        <f t="shared" si="713"/>
        <v>0.001</v>
      </c>
      <c r="AP161" s="30"/>
      <c r="AQ161" s="55">
        <f t="shared" si="571"/>
        <v>0.001375358166</v>
      </c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30"/>
      <c r="BF161" s="55"/>
      <c r="BG161" s="55"/>
      <c r="BH161" s="55"/>
      <c r="BI161" s="55"/>
      <c r="BJ161" s="30"/>
      <c r="BK161" s="55"/>
      <c r="BM161" s="3"/>
    </row>
    <row r="162" hidden="1" outlineLevel="1">
      <c r="A162" s="31"/>
      <c r="B162" s="31"/>
      <c r="C162" s="31" t="str">
        <f t="shared" si="685"/>
        <v>Total Marketing Expenses % of Net Revenue</v>
      </c>
      <c r="D162" s="39"/>
      <c r="E162" s="40">
        <f t="shared" ref="E162:P162" si="714">E78/E$4</f>
        <v>0.00007906976744</v>
      </c>
      <c r="F162" s="40">
        <f t="shared" si="714"/>
        <v>0.00003514211886</v>
      </c>
      <c r="G162" s="40">
        <f t="shared" si="714"/>
        <v>0.00005060465116</v>
      </c>
      <c r="H162" s="40">
        <f t="shared" si="714"/>
        <v>0.00006534691524</v>
      </c>
      <c r="I162" s="40">
        <f t="shared" si="714"/>
        <v>0.00002581869957</v>
      </c>
      <c r="J162" s="40">
        <f t="shared" si="714"/>
        <v>0.00003514211886</v>
      </c>
      <c r="K162" s="40">
        <f t="shared" si="714"/>
        <v>0.00005060465116</v>
      </c>
      <c r="L162" s="40">
        <f t="shared" si="714"/>
        <v>0.00006534691524</v>
      </c>
      <c r="M162" s="40">
        <f t="shared" si="714"/>
        <v>0.00007906976744</v>
      </c>
      <c r="N162" s="40">
        <f t="shared" si="714"/>
        <v>0.00003514211886</v>
      </c>
      <c r="O162" s="40">
        <f t="shared" si="714"/>
        <v>0.00001976744186</v>
      </c>
      <c r="P162" s="40">
        <f t="shared" si="714"/>
        <v>0.00001265116279</v>
      </c>
      <c r="Q162" s="61"/>
      <c r="R162" s="40">
        <f t="shared" ref="R162:U162" si="715">R78/R$4</f>
        <v>0.00001686821705</v>
      </c>
      <c r="S162" s="40">
        <f t="shared" si="715"/>
        <v>0.00001253583313</v>
      </c>
      <c r="T162" s="40">
        <f t="shared" si="715"/>
        <v>0.00002113693939</v>
      </c>
      <c r="U162" s="40">
        <f t="shared" si="715"/>
        <v>0.000006589147287</v>
      </c>
      <c r="V162" s="61"/>
      <c r="W162" s="40">
        <f t="shared" si="568"/>
        <v>0.000003116024365</v>
      </c>
      <c r="X162" s="60"/>
      <c r="Y162" s="40">
        <f t="shared" ref="Y162:AJ162" si="716">Y78/Y$4</f>
        <v>0.00008785529716</v>
      </c>
      <c r="Z162" s="40">
        <f t="shared" si="716"/>
        <v>0.00003904679874</v>
      </c>
      <c r="AA162" s="40">
        <f t="shared" si="716"/>
        <v>0.00005622739018</v>
      </c>
      <c r="AB162" s="40">
        <f t="shared" si="716"/>
        <v>0.0000726076836</v>
      </c>
      <c r="AC162" s="40">
        <f t="shared" si="716"/>
        <v>0.00002868744397</v>
      </c>
      <c r="AD162" s="40">
        <f t="shared" si="716"/>
        <v>0.00003904679874</v>
      </c>
      <c r="AE162" s="40">
        <f t="shared" si="716"/>
        <v>0.00005622739018</v>
      </c>
      <c r="AF162" s="40">
        <f t="shared" si="716"/>
        <v>0.0000726076836</v>
      </c>
      <c r="AG162" s="40">
        <f t="shared" si="716"/>
        <v>0.00008785529716</v>
      </c>
      <c r="AH162" s="40">
        <f t="shared" si="716"/>
        <v>0.00003904679874</v>
      </c>
      <c r="AI162" s="40">
        <f t="shared" si="716"/>
        <v>0.00002196382429</v>
      </c>
      <c r="AJ162" s="40">
        <f t="shared" si="716"/>
        <v>0.00001405684755</v>
      </c>
      <c r="AK162" s="61"/>
      <c r="AL162" s="40">
        <f t="shared" ref="AL162:AO162" si="717">AL78/AL$4</f>
        <v>0.00001874246339</v>
      </c>
      <c r="AM162" s="40">
        <f t="shared" si="717"/>
        <v>0.00001392870347</v>
      </c>
      <c r="AN162" s="40">
        <f t="shared" si="717"/>
        <v>0.00002348548821</v>
      </c>
      <c r="AO162" s="40">
        <f t="shared" si="717"/>
        <v>0.000007321274763</v>
      </c>
      <c r="AP162" s="61"/>
      <c r="AQ162" s="40">
        <f t="shared" si="571"/>
        <v>0.000003462249295</v>
      </c>
      <c r="AR162" s="6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61"/>
      <c r="BF162" s="40"/>
      <c r="BG162" s="40"/>
      <c r="BH162" s="40"/>
      <c r="BI162" s="40"/>
      <c r="BJ162" s="61"/>
      <c r="BK162" s="40"/>
      <c r="BL162" s="60"/>
      <c r="BM162" s="3"/>
    </row>
    <row r="163" hidden="1" outlineLevel="1">
      <c r="D163" s="84"/>
      <c r="E163" s="42">
        <f t="shared" ref="E163:P163" si="718">E79/E$4</f>
        <v>0</v>
      </c>
      <c r="F163" s="42">
        <f t="shared" si="718"/>
        <v>0</v>
      </c>
      <c r="G163" s="42">
        <f t="shared" si="718"/>
        <v>0</v>
      </c>
      <c r="H163" s="42">
        <f t="shared" si="718"/>
        <v>0</v>
      </c>
      <c r="I163" s="42">
        <f t="shared" si="718"/>
        <v>0</v>
      </c>
      <c r="J163" s="42">
        <f t="shared" si="718"/>
        <v>0</v>
      </c>
      <c r="K163" s="42">
        <f t="shared" si="718"/>
        <v>0</v>
      </c>
      <c r="L163" s="42">
        <f t="shared" si="718"/>
        <v>0</v>
      </c>
      <c r="M163" s="42">
        <f t="shared" si="718"/>
        <v>0</v>
      </c>
      <c r="N163" s="42">
        <f t="shared" si="718"/>
        <v>0</v>
      </c>
      <c r="O163" s="42">
        <f t="shared" si="718"/>
        <v>0</v>
      </c>
      <c r="P163" s="42">
        <f t="shared" si="718"/>
        <v>0</v>
      </c>
      <c r="Q163" s="30"/>
      <c r="R163" s="42">
        <f t="shared" ref="R163:U163" si="719">R79/R$4</f>
        <v>0</v>
      </c>
      <c r="S163" s="42">
        <f t="shared" si="719"/>
        <v>0</v>
      </c>
      <c r="T163" s="42">
        <f t="shared" si="719"/>
        <v>0</v>
      </c>
      <c r="U163" s="42">
        <f t="shared" si="719"/>
        <v>0</v>
      </c>
      <c r="V163" s="30"/>
      <c r="W163" s="42">
        <f t="shared" si="568"/>
        <v>0</v>
      </c>
      <c r="Y163" s="42">
        <f t="shared" ref="Y163:AJ163" si="720">Y79/Y$4</f>
        <v>0</v>
      </c>
      <c r="Z163" s="42">
        <f t="shared" si="720"/>
        <v>0</v>
      </c>
      <c r="AA163" s="42">
        <f t="shared" si="720"/>
        <v>0</v>
      </c>
      <c r="AB163" s="42">
        <f t="shared" si="720"/>
        <v>0</v>
      </c>
      <c r="AC163" s="42">
        <f t="shared" si="720"/>
        <v>0</v>
      </c>
      <c r="AD163" s="42">
        <f t="shared" si="720"/>
        <v>0</v>
      </c>
      <c r="AE163" s="42">
        <f t="shared" si="720"/>
        <v>0</v>
      </c>
      <c r="AF163" s="42">
        <f t="shared" si="720"/>
        <v>0</v>
      </c>
      <c r="AG163" s="42">
        <f t="shared" si="720"/>
        <v>0</v>
      </c>
      <c r="AH163" s="42">
        <f t="shared" si="720"/>
        <v>0</v>
      </c>
      <c r="AI163" s="42">
        <f t="shared" si="720"/>
        <v>0</v>
      </c>
      <c r="AJ163" s="42">
        <f t="shared" si="720"/>
        <v>0</v>
      </c>
      <c r="AK163" s="30"/>
      <c r="AL163" s="42">
        <f t="shared" ref="AL163:AO163" si="721">AL79/AL$4</f>
        <v>0</v>
      </c>
      <c r="AM163" s="42">
        <f t="shared" si="721"/>
        <v>0</v>
      </c>
      <c r="AN163" s="42">
        <f t="shared" si="721"/>
        <v>0</v>
      </c>
      <c r="AO163" s="42">
        <f t="shared" si="721"/>
        <v>0</v>
      </c>
      <c r="AP163" s="30"/>
      <c r="AQ163" s="42">
        <f t="shared" si="571"/>
        <v>0</v>
      </c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30"/>
      <c r="BF163" s="42"/>
      <c r="BG163" s="42"/>
      <c r="BH163" s="42"/>
      <c r="BI163" s="42"/>
      <c r="BJ163" s="30"/>
      <c r="BK163" s="42"/>
      <c r="BM163" s="3"/>
    </row>
    <row r="164">
      <c r="A164" s="19"/>
      <c r="B164" s="19"/>
      <c r="C164" s="19" t="str">
        <f t="shared" ref="C164:C165" si="726">C80</f>
        <v>Total Operating Expenses</v>
      </c>
      <c r="D164" s="83"/>
      <c r="E164" s="68">
        <f t="shared" ref="E164:P164" si="722">E80/E$4</f>
        <v>0.26</v>
      </c>
      <c r="F164" s="68">
        <f t="shared" si="722"/>
        <v>0.1733333333</v>
      </c>
      <c r="G164" s="68">
        <f t="shared" si="722"/>
        <v>0.208</v>
      </c>
      <c r="H164" s="68">
        <f t="shared" si="722"/>
        <v>0.2363636364</v>
      </c>
      <c r="I164" s="68">
        <f t="shared" si="722"/>
        <v>0.1485714286</v>
      </c>
      <c r="J164" s="68">
        <f t="shared" si="722"/>
        <v>0.1733333333</v>
      </c>
      <c r="K164" s="68">
        <f t="shared" si="722"/>
        <v>0.208</v>
      </c>
      <c r="L164" s="68">
        <f t="shared" si="722"/>
        <v>0.2363636364</v>
      </c>
      <c r="M164" s="68">
        <f t="shared" si="722"/>
        <v>0.26</v>
      </c>
      <c r="N164" s="68">
        <f t="shared" si="722"/>
        <v>0.1733333333</v>
      </c>
      <c r="O164" s="68">
        <f t="shared" si="722"/>
        <v>0.13</v>
      </c>
      <c r="P164" s="68">
        <f t="shared" si="722"/>
        <v>0.104</v>
      </c>
      <c r="Q164" s="24"/>
      <c r="R164" s="68">
        <f t="shared" ref="R164:U164" si="723">R80/R$4</f>
        <v>0.208</v>
      </c>
      <c r="S164" s="68">
        <f t="shared" si="723"/>
        <v>0.1793103448</v>
      </c>
      <c r="T164" s="68">
        <f t="shared" si="723"/>
        <v>0.2328358209</v>
      </c>
      <c r="U164" s="68">
        <f t="shared" si="723"/>
        <v>0.13</v>
      </c>
      <c r="V164" s="24"/>
      <c r="W164" s="68">
        <f t="shared" si="568"/>
        <v>0.1787965616</v>
      </c>
      <c r="X164" s="9"/>
      <c r="Y164" s="68">
        <f t="shared" ref="Y164:AJ164" si="724">Y80/Y$4</f>
        <v>0.26</v>
      </c>
      <c r="Z164" s="68">
        <f t="shared" si="724"/>
        <v>0.1733333333</v>
      </c>
      <c r="AA164" s="68">
        <f t="shared" si="724"/>
        <v>0.208</v>
      </c>
      <c r="AB164" s="68">
        <f t="shared" si="724"/>
        <v>0.2363636364</v>
      </c>
      <c r="AC164" s="68">
        <f t="shared" si="724"/>
        <v>0.1485714286</v>
      </c>
      <c r="AD164" s="68">
        <f t="shared" si="724"/>
        <v>0.1733333333</v>
      </c>
      <c r="AE164" s="68">
        <f t="shared" si="724"/>
        <v>0.208</v>
      </c>
      <c r="AF164" s="68">
        <f t="shared" si="724"/>
        <v>0.2363636364</v>
      </c>
      <c r="AG164" s="68">
        <f t="shared" si="724"/>
        <v>0.26</v>
      </c>
      <c r="AH164" s="68">
        <f t="shared" si="724"/>
        <v>0.1733333333</v>
      </c>
      <c r="AI164" s="68">
        <f t="shared" si="724"/>
        <v>0.13</v>
      </c>
      <c r="AJ164" s="68">
        <f t="shared" si="724"/>
        <v>0.104</v>
      </c>
      <c r="AK164" s="24"/>
      <c r="AL164" s="68">
        <f t="shared" ref="AL164:AO164" si="725">AL80/AL$4</f>
        <v>0.208</v>
      </c>
      <c r="AM164" s="68">
        <f t="shared" si="725"/>
        <v>0.1793103448</v>
      </c>
      <c r="AN164" s="68">
        <f t="shared" si="725"/>
        <v>0.2328358209</v>
      </c>
      <c r="AO164" s="68">
        <f t="shared" si="725"/>
        <v>0.13</v>
      </c>
      <c r="AP164" s="24"/>
      <c r="AQ164" s="68">
        <f t="shared" si="571"/>
        <v>0.1787965616</v>
      </c>
      <c r="AR164" s="9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24"/>
      <c r="BF164" s="68"/>
      <c r="BG164" s="68"/>
      <c r="BH164" s="68"/>
      <c r="BI164" s="68"/>
      <c r="BJ164" s="24"/>
      <c r="BK164" s="68"/>
      <c r="BL164" s="9"/>
      <c r="BM164" s="3"/>
    </row>
    <row r="165">
      <c r="A165" s="31"/>
      <c r="B165" s="31"/>
      <c r="C165" s="31" t="str">
        <f t="shared" si="726"/>
        <v>Total Operating Expenses % of Net Revenue</v>
      </c>
      <c r="D165" s="39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60"/>
      <c r="R165" s="40"/>
      <c r="S165" s="40"/>
      <c r="T165" s="40"/>
      <c r="U165" s="40"/>
      <c r="V165" s="60"/>
      <c r="W165" s="40"/>
      <c r="X165" s="6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60"/>
      <c r="AL165" s="40"/>
      <c r="AM165" s="40"/>
      <c r="AN165" s="40"/>
      <c r="AO165" s="40"/>
      <c r="AP165" s="60"/>
      <c r="AQ165" s="40"/>
      <c r="AR165" s="6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61"/>
      <c r="BF165" s="40"/>
      <c r="BG165" s="40"/>
      <c r="BH165" s="40"/>
      <c r="BI165" s="40"/>
      <c r="BJ165" s="61"/>
      <c r="BK165" s="40"/>
      <c r="BL165" s="60"/>
      <c r="BM165" s="3"/>
    </row>
    <row r="166">
      <c r="D166" s="41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R166" s="5"/>
      <c r="S166" s="5"/>
      <c r="T166" s="5"/>
      <c r="U166" s="5"/>
      <c r="W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L166" s="5"/>
      <c r="AM166" s="5"/>
      <c r="AN166" s="5"/>
      <c r="AO166" s="5"/>
      <c r="AQ166" s="5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30"/>
      <c r="BF166" s="42"/>
      <c r="BG166" s="42"/>
      <c r="BH166" s="42"/>
      <c r="BI166" s="42"/>
      <c r="BJ166" s="30"/>
      <c r="BK166" s="42"/>
      <c r="BM166" s="3"/>
    </row>
    <row r="167">
      <c r="A167" s="19"/>
      <c r="B167" s="19"/>
      <c r="C167" s="19" t="str">
        <f t="shared" ref="C167:C168" si="731">C83</f>
        <v>EBITDA</v>
      </c>
      <c r="D167" s="83"/>
      <c r="E167" s="70">
        <f t="shared" ref="E167:P167" si="727">E83/E$4</f>
        <v>0.0547</v>
      </c>
      <c r="F167" s="70">
        <f t="shared" si="727"/>
        <v>0.1413666667</v>
      </c>
      <c r="G167" s="70">
        <f t="shared" si="727"/>
        <v>0.1067</v>
      </c>
      <c r="H167" s="70">
        <f t="shared" si="727"/>
        <v>0.07833636364</v>
      </c>
      <c r="I167" s="70">
        <f t="shared" si="727"/>
        <v>0.1661285714</v>
      </c>
      <c r="J167" s="70">
        <f t="shared" si="727"/>
        <v>0.1413666667</v>
      </c>
      <c r="K167" s="70">
        <f t="shared" si="727"/>
        <v>0.1067</v>
      </c>
      <c r="L167" s="70">
        <f t="shared" si="727"/>
        <v>0.07833636364</v>
      </c>
      <c r="M167" s="70">
        <f t="shared" si="727"/>
        <v>0.0547</v>
      </c>
      <c r="N167" s="70">
        <f t="shared" si="727"/>
        <v>0.1413666667</v>
      </c>
      <c r="O167" s="70">
        <f t="shared" si="727"/>
        <v>0.1847</v>
      </c>
      <c r="P167" s="70">
        <f t="shared" si="727"/>
        <v>0.2107</v>
      </c>
      <c r="Q167" s="24"/>
      <c r="R167" s="70">
        <f t="shared" ref="R167:U167" si="728">R83/R$4</f>
        <v>0.1067</v>
      </c>
      <c r="S167" s="70">
        <f t="shared" si="728"/>
        <v>0.1353896552</v>
      </c>
      <c r="T167" s="70">
        <f t="shared" si="728"/>
        <v>0.0818641791</v>
      </c>
      <c r="U167" s="70">
        <f t="shared" si="728"/>
        <v>0.1847</v>
      </c>
      <c r="V167" s="24"/>
      <c r="W167" s="70">
        <f>W83/W$4</f>
        <v>0.1359034384</v>
      </c>
      <c r="X167" s="9"/>
      <c r="Y167" s="70">
        <f t="shared" ref="Y167:AJ167" si="729">Y83/Y$4</f>
        <v>0.0547</v>
      </c>
      <c r="Z167" s="70">
        <f t="shared" si="729"/>
        <v>0.1413666667</v>
      </c>
      <c r="AA167" s="70">
        <f t="shared" si="729"/>
        <v>0.1067</v>
      </c>
      <c r="AB167" s="70">
        <f t="shared" si="729"/>
        <v>0.07833636364</v>
      </c>
      <c r="AC167" s="70">
        <f t="shared" si="729"/>
        <v>0.1661285714</v>
      </c>
      <c r="AD167" s="70">
        <f t="shared" si="729"/>
        <v>0.1413666667</v>
      </c>
      <c r="AE167" s="70">
        <f t="shared" si="729"/>
        <v>0.1067</v>
      </c>
      <c r="AF167" s="70">
        <f t="shared" si="729"/>
        <v>0.07833636364</v>
      </c>
      <c r="AG167" s="70">
        <f t="shared" si="729"/>
        <v>0.0547</v>
      </c>
      <c r="AH167" s="70">
        <f t="shared" si="729"/>
        <v>0.1413666667</v>
      </c>
      <c r="AI167" s="70">
        <f t="shared" si="729"/>
        <v>0.1847</v>
      </c>
      <c r="AJ167" s="70">
        <f t="shared" si="729"/>
        <v>0.2107</v>
      </c>
      <c r="AK167" s="24"/>
      <c r="AL167" s="70">
        <f t="shared" ref="AL167:AO167" si="730">AL83/AL$4</f>
        <v>0.1067</v>
      </c>
      <c r="AM167" s="70">
        <f t="shared" si="730"/>
        <v>0.1353896552</v>
      </c>
      <c r="AN167" s="70">
        <f t="shared" si="730"/>
        <v>0.0818641791</v>
      </c>
      <c r="AO167" s="70">
        <f t="shared" si="730"/>
        <v>0.1847</v>
      </c>
      <c r="AP167" s="24"/>
      <c r="AQ167" s="70">
        <f>AQ83/AQ$4</f>
        <v>0.1359034384</v>
      </c>
      <c r="AR167" s="9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24"/>
      <c r="BF167" s="70"/>
      <c r="BG167" s="70"/>
      <c r="BH167" s="70"/>
      <c r="BI167" s="70"/>
      <c r="BJ167" s="24"/>
      <c r="BK167" s="70"/>
      <c r="BL167" s="9"/>
      <c r="BM167" s="3"/>
    </row>
    <row r="168">
      <c r="A168" s="31"/>
      <c r="B168" s="31"/>
      <c r="C168" s="31" t="str">
        <f t="shared" si="731"/>
        <v>EBITDA % of Net Revenue</v>
      </c>
      <c r="D168" s="39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R168" s="40"/>
      <c r="S168" s="40"/>
      <c r="T168" s="40"/>
      <c r="U168" s="40"/>
      <c r="W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L168" s="40"/>
      <c r="AM168" s="40"/>
      <c r="AN168" s="40"/>
      <c r="AO168" s="40"/>
      <c r="AQ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30"/>
      <c r="BF168" s="40"/>
      <c r="BG168" s="40"/>
      <c r="BH168" s="40"/>
      <c r="BI168" s="40"/>
      <c r="BJ168" s="30"/>
      <c r="BK168" s="40"/>
      <c r="BM168" s="3" t="s">
        <v>11</v>
      </c>
    </row>
    <row r="169">
      <c r="D169" s="41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BM169" s="3" t="s">
        <v>11</v>
      </c>
    </row>
    <row r="170">
      <c r="D170" s="41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BM170" s="3" t="s">
        <v>11</v>
      </c>
    </row>
    <row r="171">
      <c r="A171" s="3"/>
      <c r="B171" s="3"/>
      <c r="C171" s="3" t="s">
        <v>11</v>
      </c>
      <c r="D171" s="14"/>
      <c r="E171" s="3" t="s">
        <v>11</v>
      </c>
      <c r="F171" s="3" t="s">
        <v>11</v>
      </c>
      <c r="G171" s="3" t="s">
        <v>11</v>
      </c>
      <c r="H171" s="3" t="s">
        <v>11</v>
      </c>
      <c r="I171" s="3" t="s">
        <v>11</v>
      </c>
      <c r="J171" s="3" t="s">
        <v>11</v>
      </c>
      <c r="K171" s="3" t="s">
        <v>11</v>
      </c>
      <c r="L171" s="3" t="s">
        <v>11</v>
      </c>
      <c r="M171" s="3" t="s">
        <v>11</v>
      </c>
      <c r="N171" s="3" t="s">
        <v>11</v>
      </c>
      <c r="O171" s="3" t="s">
        <v>11</v>
      </c>
      <c r="P171" s="3" t="s">
        <v>11</v>
      </c>
      <c r="Q171" s="3" t="s">
        <v>11</v>
      </c>
      <c r="R171" s="3" t="s">
        <v>11</v>
      </c>
      <c r="S171" s="3" t="s">
        <v>11</v>
      </c>
      <c r="T171" s="3" t="s">
        <v>11</v>
      </c>
      <c r="U171" s="3" t="s">
        <v>11</v>
      </c>
      <c r="V171" s="3" t="s">
        <v>11</v>
      </c>
      <c r="W171" s="3" t="s">
        <v>11</v>
      </c>
      <c r="X171" s="3" t="s">
        <v>11</v>
      </c>
      <c r="Y171" s="3" t="s">
        <v>11</v>
      </c>
      <c r="Z171" s="3" t="s">
        <v>11</v>
      </c>
      <c r="AA171" s="3" t="s">
        <v>11</v>
      </c>
      <c r="AB171" s="3" t="s">
        <v>11</v>
      </c>
      <c r="AC171" s="3" t="s">
        <v>11</v>
      </c>
      <c r="AD171" s="3" t="s">
        <v>11</v>
      </c>
      <c r="AE171" s="3" t="s">
        <v>11</v>
      </c>
      <c r="AF171" s="3" t="s">
        <v>11</v>
      </c>
      <c r="AG171" s="3" t="s">
        <v>11</v>
      </c>
      <c r="AH171" s="3" t="s">
        <v>11</v>
      </c>
      <c r="AI171" s="3" t="s">
        <v>11</v>
      </c>
      <c r="AJ171" s="3" t="s">
        <v>11</v>
      </c>
      <c r="AK171" s="3" t="s">
        <v>11</v>
      </c>
      <c r="AL171" s="3" t="s">
        <v>11</v>
      </c>
      <c r="AM171" s="3" t="s">
        <v>11</v>
      </c>
      <c r="AN171" s="3" t="s">
        <v>11</v>
      </c>
      <c r="AO171" s="3" t="s">
        <v>11</v>
      </c>
      <c r="AP171" s="3" t="s">
        <v>11</v>
      </c>
      <c r="AQ171" s="3" t="s">
        <v>11</v>
      </c>
      <c r="AR171" s="3" t="s">
        <v>11</v>
      </c>
      <c r="AS171" s="3" t="s">
        <v>11</v>
      </c>
      <c r="AT171" s="3" t="s">
        <v>11</v>
      </c>
      <c r="AU171" s="3" t="s">
        <v>11</v>
      </c>
      <c r="AV171" s="3" t="s">
        <v>11</v>
      </c>
      <c r="AW171" s="3" t="s">
        <v>11</v>
      </c>
      <c r="AX171" s="3" t="s">
        <v>11</v>
      </c>
      <c r="AY171" s="3" t="s">
        <v>11</v>
      </c>
      <c r="AZ171" s="3" t="s">
        <v>11</v>
      </c>
      <c r="BA171" s="3" t="s">
        <v>11</v>
      </c>
      <c r="BB171" s="3" t="s">
        <v>11</v>
      </c>
      <c r="BC171" s="3" t="s">
        <v>11</v>
      </c>
      <c r="BD171" s="3" t="s">
        <v>11</v>
      </c>
      <c r="BE171" s="3" t="s">
        <v>11</v>
      </c>
      <c r="BF171" s="3" t="s">
        <v>11</v>
      </c>
      <c r="BG171" s="3" t="s">
        <v>11</v>
      </c>
      <c r="BH171" s="3" t="s">
        <v>11</v>
      </c>
      <c r="BI171" s="3" t="s">
        <v>11</v>
      </c>
      <c r="BJ171" s="3" t="s">
        <v>11</v>
      </c>
      <c r="BK171" s="3" t="s">
        <v>11</v>
      </c>
      <c r="BL171" s="3" t="s">
        <v>11</v>
      </c>
      <c r="BM171" s="3" t="s">
        <v>11</v>
      </c>
    </row>
    <row r="172">
      <c r="D172" s="41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</sheetData>
  <mergeCells count="3">
    <mergeCell ref="E1:W1"/>
    <mergeCell ref="Y1:AQ1"/>
    <mergeCell ref="AS1:BK1"/>
  </mergeCells>
  <drawing r:id="rId1"/>
</worksheet>
</file>