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18"/>
  <workbookPr defaultThemeVersion="124226"/>
  <mc:AlternateContent xmlns:mc="http://schemas.openxmlformats.org/markup-compatibility/2006">
    <mc:Choice Requires="x15">
      <x15ac:absPath xmlns:x15ac="http://schemas.microsoft.com/office/spreadsheetml/2010/11/ac" url="/Users/micahcoger/Downloads/FY2020/PBC/"/>
    </mc:Choice>
  </mc:AlternateContent>
  <xr:revisionPtr revIDLastSave="0" documentId="13_ncr:1_{4616271D-E4CD-9043-B748-17FB97FA839C}" xr6:coauthVersionLast="47" xr6:coauthVersionMax="47" xr10:uidLastSave="{00000000-0000-0000-0000-000000000000}"/>
  <bookViews>
    <workbookView xWindow="29420" yWindow="500" windowWidth="68620" windowHeight="28300" tabRatio="655" xr2:uid="{00000000-000D-0000-FFFF-FFFF00000000}"/>
  </bookViews>
  <sheets>
    <sheet name="5010.05 Summary" sheetId="23" r:id="rId1"/>
    <sheet name="5010.05a Detail Testing" sheetId="24" r:id="rId2"/>
    <sheet name="5010.05b PBC Non-Exec Analysis" sheetId="2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24" l="1"/>
  <c r="N3" i="24"/>
  <c r="N4" i="24"/>
  <c r="N5" i="24"/>
  <c r="N6" i="24"/>
  <c r="AE5" i="24" l="1"/>
  <c r="AH5" i="24" l="1"/>
  <c r="AA5" i="24"/>
  <c r="AH6" i="24"/>
  <c r="AI6" i="24"/>
  <c r="AI5" i="24"/>
  <c r="AI4" i="24"/>
  <c r="AI3" i="24"/>
  <c r="AI2" i="24"/>
  <c r="AG2" i="24"/>
  <c r="AG6" i="24"/>
  <c r="AG5" i="24"/>
  <c r="AG4" i="24"/>
  <c r="AG3" i="24"/>
  <c r="O2" i="24"/>
  <c r="F6" i="23" l="1"/>
  <c r="F5" i="23"/>
  <c r="F4" i="23"/>
  <c r="B6" i="23"/>
  <c r="B5" i="23"/>
  <c r="B4" i="23"/>
  <c r="A6" i="23"/>
  <c r="A5" i="23"/>
  <c r="A4" i="23"/>
  <c r="F3" i="23"/>
  <c r="B3" i="23"/>
  <c r="A3" i="23"/>
  <c r="AA6" i="24" l="1"/>
  <c r="AB6" i="24" s="1"/>
  <c r="D6" i="23" s="1"/>
  <c r="O4" i="24"/>
  <c r="C4" i="23" s="1"/>
  <c r="H4" i="23" s="1"/>
  <c r="AA4" i="24"/>
  <c r="AB4" i="24" s="1"/>
  <c r="D4" i="23" s="1"/>
  <c r="AH4" i="24"/>
  <c r="O5" i="24"/>
  <c r="AB5" i="24"/>
  <c r="D5" i="23" s="1"/>
  <c r="O6" i="24"/>
  <c r="C6" i="23" s="1"/>
  <c r="H6" i="23" s="1"/>
  <c r="AM5" i="24" l="1"/>
  <c r="C5" i="23"/>
  <c r="H5" i="23" s="1"/>
  <c r="AJ5" i="24"/>
  <c r="AN5" i="24" s="1"/>
  <c r="AJ4" i="24"/>
  <c r="AJ6" i="24"/>
  <c r="AN6" i="24" s="1"/>
  <c r="AM4" i="24"/>
  <c r="AC5" i="24"/>
  <c r="AD5" i="24" s="1"/>
  <c r="AC6" i="24"/>
  <c r="AD6" i="24" s="1"/>
  <c r="AC4" i="24"/>
  <c r="AD4" i="24" s="1"/>
  <c r="AM6" i="24"/>
  <c r="AH3" i="24"/>
  <c r="AH2" i="24"/>
  <c r="AO5" i="24" l="1"/>
  <c r="AK4" i="24"/>
  <c r="AL4" i="24" s="1"/>
  <c r="G4" i="23"/>
  <c r="I4" i="23" s="1"/>
  <c r="J4" i="23" s="1"/>
  <c r="AK5" i="24"/>
  <c r="AL5" i="24" s="1"/>
  <c r="G5" i="23"/>
  <c r="I5" i="23" s="1"/>
  <c r="J5" i="23" s="1"/>
  <c r="AK6" i="24"/>
  <c r="AL6" i="24" s="1"/>
  <c r="G6" i="23"/>
  <c r="I6" i="23" s="1"/>
  <c r="J6" i="23" s="1"/>
  <c r="AN4" i="24"/>
  <c r="AO4" i="24" s="1"/>
  <c r="AO6" i="24"/>
  <c r="AA3" i="24"/>
  <c r="AB3" i="24" s="1"/>
  <c r="D3" i="23" s="1"/>
  <c r="O3" i="24"/>
  <c r="C3" i="23" s="1"/>
  <c r="H3" i="23" s="1"/>
  <c r="AA2" i="24"/>
  <c r="AB2" i="24" s="1"/>
  <c r="AC3" i="24" l="1"/>
  <c r="AD3" i="24" s="1"/>
  <c r="AC2" i="24"/>
  <c r="AD2" i="24" s="1"/>
  <c r="C2" i="23" l="1"/>
  <c r="A2" i="23"/>
  <c r="F2" i="23" l="1"/>
  <c r="AJ3" i="24" l="1"/>
  <c r="G3" i="23" s="1"/>
  <c r="I3" i="23" s="1"/>
  <c r="J3" i="23" s="1"/>
  <c r="AJ2" i="24"/>
  <c r="G2" i="23" s="1"/>
  <c r="B2" i="23"/>
  <c r="H2" i="23"/>
  <c r="D2" i="23"/>
  <c r="I2" i="23" l="1"/>
  <c r="J2" i="23" s="1"/>
  <c r="D12" i="23" s="1"/>
  <c r="AK2" i="24"/>
  <c r="AK3" i="24"/>
  <c r="AN3" i="24"/>
  <c r="AN2" i="24"/>
  <c r="AM2" i="24"/>
  <c r="AM3" i="24"/>
  <c r="AL2" i="24" l="1"/>
  <c r="AL3" i="24"/>
  <c r="AO3" i="24"/>
  <c r="AO2" i="24"/>
</calcChain>
</file>

<file path=xl/sharedStrings.xml><?xml version="1.0" encoding="utf-8"?>
<sst xmlns="http://schemas.openxmlformats.org/spreadsheetml/2006/main" count="650" uniqueCount="252">
  <si>
    <t>Name</t>
  </si>
  <si>
    <t>Functional Job Title</t>
  </si>
  <si>
    <t>Tot. Cash Compensation</t>
  </si>
  <si>
    <t>Avg. of TCC Medians + 10%</t>
  </si>
  <si>
    <t>TM</t>
  </si>
  <si>
    <t>Actual 401(k) Co. Match + ESOP Contribution</t>
  </si>
  <si>
    <t>Market 401(k) Co. Match + ESOP Contribution</t>
  </si>
  <si>
    <t>Total Compensation</t>
  </si>
  <si>
    <t>Total Market Reasonableness</t>
  </si>
  <si>
    <t>Variance</t>
  </si>
  <si>
    <t>[A]</t>
  </si>
  <si>
    <t>[B]</t>
  </si>
  <si>
    <t>[C]</t>
  </si>
  <si>
    <t>Tickmarks:</t>
  </si>
  <si>
    <t>To determine if non-executive compensation is reasonable, the Company used the following surveys:</t>
  </si>
  <si>
    <t>1)</t>
  </si>
  <si>
    <t>2020 PEARL MEYER NATIONAL ENGINEERING &amp; CONSTRUCTION</t>
  </si>
  <si>
    <t>2)</t>
  </si>
  <si>
    <t>2020 NATIONAL ENGINEERING &amp; CONSTRUCTION SALARY SURVEY</t>
  </si>
  <si>
    <t>CB noted two individuals with salaries in excess of the reasonable amount calculated per the surveys. As this amount is less than the entire amount disallowed by Parsons, we will pass on further audit work and do not consider this an exception.</t>
  </si>
  <si>
    <t>Unallowable amount noted per testing</t>
  </si>
  <si>
    <t>The conclusion of the analysis displays actual compensation as lower than the market analysis. Therefore, no unallowable compensation should be expected and no dollar amounts were disallowed.</t>
  </si>
  <si>
    <t>Parsons Transportation Group</t>
  </si>
  <si>
    <t>Purpose: we included to document the Non-Exec Comp Analysis. This w/p was provided directly by Cherry Bekaert. NM 5/27/21.</t>
  </si>
  <si>
    <t>Objective:</t>
  </si>
  <si>
    <t xml:space="preserve">To determine if non-executive compensation is properly disallowed in excess of reasonable compensation in FAR Limit. </t>
  </si>
  <si>
    <t>Procedure:</t>
  </si>
  <si>
    <r>
      <t xml:space="preserve">CB chose to test non-executive employees (specifically Vice Presidents) in addition to executive compensation tested at w/p </t>
    </r>
    <r>
      <rPr>
        <b/>
        <sz val="8"/>
        <color rgb="FF0000FF"/>
        <rFont val="Arial"/>
        <family val="2"/>
      </rPr>
      <t>5010.00</t>
    </r>
    <r>
      <rPr>
        <sz val="8"/>
        <rFont val="Arial"/>
        <family val="2"/>
      </rPr>
      <t xml:space="preserve">. CB requested that Parsons (specifically Nancy Guyer, Senior Compensation Analyst, US Operations) compile a market analysis for these employees (tab </t>
    </r>
    <r>
      <rPr>
        <b/>
        <sz val="8"/>
        <color rgb="FF3333FF"/>
        <rFont val="Arial"/>
        <family val="2"/>
      </rPr>
      <t>5010.05b</t>
    </r>
    <r>
      <rPr>
        <sz val="8"/>
        <rFont val="Arial"/>
        <family val="2"/>
      </rPr>
      <t>). Based on the guidance provided in the AASHTO Uniform Audit &amp; Accounting Guide, sample sizes should be between 2 and 20 (10.4 A). As such, CB haphazardly selected 5 employees to test from the Non-Exec Analysis. CB feels this sample size is appropriate based on our history of working with the client and the fact that the client has the ability to correctly perform an analysis of non-executive compensation. CB also noted that no significant issues were noted in prior years for non-executive compensation testing. For the selected individuals, CB tested and verified the analysis for reasonability and allowability. See tab</t>
    </r>
    <r>
      <rPr>
        <b/>
        <sz val="8"/>
        <color rgb="FF3333FF"/>
        <rFont val="Arial"/>
        <family val="2"/>
      </rPr>
      <t xml:space="preserve"> 5010.05a</t>
    </r>
    <r>
      <rPr>
        <sz val="8"/>
        <rFont val="Arial"/>
        <family val="2"/>
      </rPr>
      <t xml:space="preserve"> for details. Additionally, see w/p </t>
    </r>
    <r>
      <rPr>
        <b/>
        <sz val="8"/>
        <color rgb="FF3333FF"/>
        <rFont val="Arial"/>
        <family val="2"/>
      </rPr>
      <t xml:space="preserve">5015.03 </t>
    </r>
    <r>
      <rPr>
        <sz val="8"/>
        <rFont val="Arial"/>
        <family val="2"/>
      </rPr>
      <t>for client-provided methodology for this analysis.</t>
    </r>
  </si>
  <si>
    <t>CB accumulated all variances where TCC was in excess of the Market Analysis and ensured these items were properly disallowed.</t>
  </si>
  <si>
    <t>Conclusion:</t>
  </si>
  <si>
    <t xml:space="preserve">Non-executive compensation appears to be properly allowed for non-executive level employees.
</t>
  </si>
  <si>
    <t>Tab B Category</t>
  </si>
  <si>
    <t>EMP#</t>
  </si>
  <si>
    <t>NAME</t>
  </si>
  <si>
    <t>JTCODE</t>
  </si>
  <si>
    <t>JOB TITLE</t>
  </si>
  <si>
    <t>PAY GRD</t>
  </si>
  <si>
    <t>BASE SALARY YEAR END</t>
  </si>
  <si>
    <t>Base Salary</t>
  </si>
  <si>
    <t>YEAR EARNED</t>
  </si>
  <si>
    <t>DATE PAID</t>
  </si>
  <si>
    <t>Short term Incentive</t>
  </si>
  <si>
    <t>Spot Bonus</t>
  </si>
  <si>
    <t>Incentive</t>
  </si>
  <si>
    <t>Short Term Incentive</t>
  </si>
  <si>
    <t>TCC ($)</t>
  </si>
  <si>
    <t>FUNCTIONAL JOB TITLE</t>
  </si>
  <si>
    <t>MEYER SURVEY JOB #</t>
  </si>
  <si>
    <t>SURVEY JOB NAME</t>
  </si>
  <si>
    <t>Median BASE</t>
  </si>
  <si>
    <t>TCC</t>
  </si>
  <si>
    <t># of Cos. Participating in Survey/# of Cos. w/Comparable Position</t>
  </si>
  <si>
    <t>Meyer SURVEY JOB #</t>
  </si>
  <si>
    <t>Avg of Survey Medians</t>
  </si>
  <si>
    <t>Avg of Survey Medians + 10%</t>
  </si>
  <si>
    <t>Variance to Market</t>
  </si>
  <si>
    <t>Difference in Survey Compensation &amp; Parsons Compensation</t>
  </si>
  <si>
    <t>PARSONS - DEFINED CONTRIBUTION PLANS-2020 401(k) Co. Match (50% of 1st 4% or Max Allowable)</t>
  </si>
  <si>
    <t>PARSONS - DEFINED CONTRIBUTION PLANS-2020 ESOP Allocation (8% of Base Salary or Max. Allowable)</t>
  </si>
  <si>
    <t>PARSONS - DEFINED CONTRIBUTION PLANS-Total 401(k) Co. Match + ESOP Contribution</t>
  </si>
  <si>
    <t>MARKET - TYPICAL DEFINED CONTRIBUTION PLANS-401(k) Co. Match (4% or Max Allowable)</t>
  </si>
  <si>
    <t>MARKET - TYPICAL DEFINED CONTRIBUTION PLANS-ESOP (8% of Base Salary or IRS Limit of $57,000)</t>
  </si>
  <si>
    <t>MARKET - TYPICAL DEFINED CONTRIBUTION PLANS-Total MKT 401(k) Company match + ESOP Contribution</t>
  </si>
  <si>
    <t>Variance: Parsons DCP's to MARKET DCP's</t>
  </si>
  <si>
    <t>Total Variance: Parsons to Market</t>
  </si>
  <si>
    <t>Parsons Total</t>
  </si>
  <si>
    <t>Market Total</t>
  </si>
  <si>
    <t>VP - PM $25M to $50M</t>
  </si>
  <si>
    <t>MARK COLANGELO</t>
  </si>
  <si>
    <t>1M00KA01S</t>
  </si>
  <si>
    <t>VICE PRESIDENT</t>
  </si>
  <si>
    <t>X1</t>
  </si>
  <si>
    <t>VP - PROJECT/PROGRAM MGMT</t>
  </si>
  <si>
    <t>PROJECT MGMT - LEVEL 5 (All Firms)</t>
  </si>
  <si>
    <t xml:space="preserve">28/1396
</t>
  </si>
  <si>
    <t>Program Director (All Firms)</t>
  </si>
  <si>
    <t>17/460</t>
  </si>
  <si>
    <t>VP - PM $50M to $100M</t>
  </si>
  <si>
    <t>JULIA BARKER</t>
  </si>
  <si>
    <t>28/1396</t>
  </si>
  <si>
    <t>VP - PM $100M to $150M</t>
  </si>
  <si>
    <t>LORI COLANGELO</t>
  </si>
  <si>
    <t>PMO.000.MSP.01</t>
  </si>
  <si>
    <t>Program Management-Division</t>
  </si>
  <si>
    <t>17/92</t>
  </si>
  <si>
    <t>VP - PM $150M to $250M</t>
  </si>
  <si>
    <t>9961B</t>
  </si>
  <si>
    <t>MARK HAWLEY</t>
  </si>
  <si>
    <t>PROJECT MGMT - LEVEL 5 ($250M to $1B)</t>
  </si>
  <si>
    <t>8/293</t>
  </si>
  <si>
    <t>VP - PM $250M to $1B</t>
  </si>
  <si>
    <t>5669B</t>
  </si>
  <si>
    <t>RONALDO NICHOLSON</t>
  </si>
  <si>
    <t>Base Salary YEAR END</t>
  </si>
  <si>
    <t>Short Term incentive</t>
  </si>
  <si>
    <t>Pearl SURVEY JOB #</t>
  </si>
  <si>
    <t>1614F</t>
  </si>
  <si>
    <t>EDWARD LEONARD</t>
  </si>
  <si>
    <t>8909C</t>
  </si>
  <si>
    <t>JOHN STRONG</t>
  </si>
  <si>
    <t>43058</t>
  </si>
  <si>
    <t>LESLIE CORDONE</t>
  </si>
  <si>
    <t>08949</t>
  </si>
  <si>
    <t>MYRON TEMCHIN</t>
  </si>
  <si>
    <t>34360</t>
  </si>
  <si>
    <t>STEPHEN WALTER</t>
  </si>
  <si>
    <t>2424D</t>
  </si>
  <si>
    <t>AMAR RAJPURKAR</t>
  </si>
  <si>
    <t>5347B</t>
  </si>
  <si>
    <t>DEREK PINES</t>
  </si>
  <si>
    <t>55186</t>
  </si>
  <si>
    <t>FRANCIS COLLINS | FRANK COLLINS</t>
  </si>
  <si>
    <t>4971B</t>
  </si>
  <si>
    <t>JOSEPH BRAHM</t>
  </si>
  <si>
    <t>87306</t>
  </si>
  <si>
    <t>35864</t>
  </si>
  <si>
    <t>PAUL DICKMAN</t>
  </si>
  <si>
    <t>6267A</t>
  </si>
  <si>
    <t>ROBERT DAVIS</t>
  </si>
  <si>
    <t>13052</t>
  </si>
  <si>
    <t>ROBERT MCCARTHY | Rob MCCARTHY</t>
  </si>
  <si>
    <t>44766</t>
  </si>
  <si>
    <t>SATISH KAMATH</t>
  </si>
  <si>
    <t>66621</t>
  </si>
  <si>
    <t>CHRIS JOHNSON</t>
  </si>
  <si>
    <t>5419B</t>
  </si>
  <si>
    <t>CHRISTINE SIMONTON</t>
  </si>
  <si>
    <t>3572F</t>
  </si>
  <si>
    <t>DAVID MARKT</t>
  </si>
  <si>
    <t>59730</t>
  </si>
  <si>
    <t>DONNA WILLIAMS</t>
  </si>
  <si>
    <t>47148</t>
  </si>
  <si>
    <t>ERNEST FIGUEROA</t>
  </si>
  <si>
    <t>87218</t>
  </si>
  <si>
    <t>JEFFREY TYLEY</t>
  </si>
  <si>
    <t>31049</t>
  </si>
  <si>
    <t>6040B</t>
  </si>
  <si>
    <t xml:space="preserve">MELCHOR MALLARE </t>
  </si>
  <si>
    <t>4936B</t>
  </si>
  <si>
    <t>NIGEL ASTELL</t>
  </si>
  <si>
    <t>8617C</t>
  </si>
  <si>
    <t>RAJENDRA NAVALURKAR</t>
  </si>
  <si>
    <t>49610</t>
  </si>
  <si>
    <t>RANDY PALACHEK</t>
  </si>
  <si>
    <t>5589D</t>
  </si>
  <si>
    <t>SEAN TENNEY</t>
  </si>
  <si>
    <t>37184</t>
  </si>
  <si>
    <t>STEVEN ARENT</t>
  </si>
  <si>
    <t>4891B</t>
  </si>
  <si>
    <t>THOMAS CLARK</t>
  </si>
  <si>
    <t>40036</t>
  </si>
  <si>
    <t>TIMOTHY GREBNER</t>
  </si>
  <si>
    <t>90168</t>
  </si>
  <si>
    <t>WILLIAM ELKEY</t>
  </si>
  <si>
    <t>4160F</t>
  </si>
  <si>
    <t>Anthony Marcello</t>
  </si>
  <si>
    <t>59581</t>
  </si>
  <si>
    <t>GREGORY BLASIC</t>
  </si>
  <si>
    <t>4276C</t>
  </si>
  <si>
    <t>IBRAHIM MUFTIC</t>
  </si>
  <si>
    <t>37159</t>
  </si>
  <si>
    <t>KEITH TRAVIS</t>
  </si>
  <si>
    <t>73024</t>
  </si>
  <si>
    <t>35951</t>
  </si>
  <si>
    <t>MARK HOLCOMB</t>
  </si>
  <si>
    <t>27704</t>
  </si>
  <si>
    <t>NATHAN BURGESS</t>
  </si>
  <si>
    <t>04633</t>
  </si>
  <si>
    <t>PRATIMA POPLAI</t>
  </si>
  <si>
    <t>34568</t>
  </si>
  <si>
    <t>ROBERT MCIVOR JR.</t>
  </si>
  <si>
    <t>01864</t>
  </si>
  <si>
    <t>BERNARD SEALS</t>
  </si>
  <si>
    <t>1481F</t>
  </si>
  <si>
    <t>Christopher Calvagna</t>
  </si>
  <si>
    <t>35083</t>
  </si>
  <si>
    <t>MARK PETERSON</t>
  </si>
  <si>
    <t>84194</t>
  </si>
  <si>
    <t>MICHAEL KIEROD</t>
  </si>
  <si>
    <t>1216A</t>
  </si>
  <si>
    <t>NIGEL NEWTON</t>
  </si>
  <si>
    <t>7104B</t>
  </si>
  <si>
    <t>RHET SCHMIDT</t>
  </si>
  <si>
    <t>43424</t>
  </si>
  <si>
    <t>RICARDO MANTAY JR.</t>
  </si>
  <si>
    <t>35140</t>
  </si>
  <si>
    <t>ROBERT MAGLIOLA</t>
  </si>
  <si>
    <t>4604F</t>
  </si>
  <si>
    <t>Todd Bergstrom</t>
  </si>
  <si>
    <t>35602</t>
  </si>
  <si>
    <t>DAVID AYALA</t>
  </si>
  <si>
    <t>89205</t>
  </si>
  <si>
    <t>GREGORY SHAFER</t>
  </si>
  <si>
    <t>37598</t>
  </si>
  <si>
    <t>HOWARD UNGAR</t>
  </si>
  <si>
    <t>38077</t>
  </si>
  <si>
    <t>JOSHUA WADE</t>
  </si>
  <si>
    <t>5044C</t>
  </si>
  <si>
    <t>RODRIGO ARIZA</t>
  </si>
  <si>
    <t>10369</t>
  </si>
  <si>
    <t>SAURABH BHATTACHARYA</t>
  </si>
  <si>
    <t>78265</t>
  </si>
  <si>
    <t>SETH CONDELL</t>
  </si>
  <si>
    <t>36397</t>
  </si>
  <si>
    <t>STEVEN NICAISE</t>
  </si>
  <si>
    <t>94054</t>
  </si>
  <si>
    <t>VINCENT GASTONI</t>
  </si>
  <si>
    <t>1483D</t>
  </si>
  <si>
    <t>VINCENT SAMBRATO JR</t>
  </si>
  <si>
    <t>95546</t>
  </si>
  <si>
    <t>BRIAN HARD</t>
  </si>
  <si>
    <t>88827</t>
  </si>
  <si>
    <t>PEGGY THOLE</t>
  </si>
  <si>
    <t>67743</t>
  </si>
  <si>
    <t>SAMUEL SAAD</t>
  </si>
  <si>
    <t>2956F</t>
  </si>
  <si>
    <t>ALI AHMED</t>
  </si>
  <si>
    <t>VP - BUSINESS DEVELOPMENT</t>
  </si>
  <si>
    <t>9531B</t>
  </si>
  <si>
    <t>SCOTT ARMSTRONG</t>
  </si>
  <si>
    <t>3506D</t>
  </si>
  <si>
    <t>JOSEPH AVERKAMP</t>
  </si>
  <si>
    <t>4734F</t>
  </si>
  <si>
    <t>Rena Barta</t>
  </si>
  <si>
    <t>03952</t>
  </si>
  <si>
    <t>JOSEPH BATTISTA</t>
  </si>
  <si>
    <t>4770F</t>
  </si>
  <si>
    <t>ELIZABETH BRABAND</t>
  </si>
  <si>
    <t>79712</t>
  </si>
  <si>
    <t>ANNE DARNALL</t>
  </si>
  <si>
    <t>94382</t>
  </si>
  <si>
    <t>GERALD HARRISON JR.</t>
  </si>
  <si>
    <t>08630</t>
  </si>
  <si>
    <t>WENDIMARIE HAVEN</t>
  </si>
  <si>
    <t>1782E</t>
  </si>
  <si>
    <t>BENJAMIN HO</t>
  </si>
  <si>
    <t>43393</t>
  </si>
  <si>
    <t>WILLIAM HUGHES</t>
  </si>
  <si>
    <t>88850</t>
  </si>
  <si>
    <t>DAWN KRUGER</t>
  </si>
  <si>
    <t>81468</t>
  </si>
  <si>
    <t>MARIO NUEVO</t>
  </si>
  <si>
    <t>31362</t>
  </si>
  <si>
    <t>ERIC OSTFELD</t>
  </si>
  <si>
    <t>3469D</t>
  </si>
  <si>
    <t>ERIC REDMAN</t>
  </si>
  <si>
    <t>36514</t>
  </si>
  <si>
    <t>Brett Shank</t>
  </si>
  <si>
    <t>7368B</t>
  </si>
  <si>
    <t>PATRICIA WALSH</t>
  </si>
  <si>
    <t>PARSONS TRANSPORTATION GROUP</t>
  </si>
  <si>
    <t>VICE PRESIDENT, PROJECT/PROGRAM MANAGEMENT - MARKET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</si>
</sst>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409]mmm\-yy;@"/>
    <numFmt numFmtId="165" formatCode="_(* #,##0_);_(* \(#,##0\);_(* &quot;-&quot;??_);_(@_)"/>
  </numFmts>
  <fonts count="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8"/>
      <name val="Arial"/>
      <family val="2"/>
    </font>
    <font>
      <sz val="10"/>
      <name val="Arial"/>
      <family val="2"/>
    </font>
    <font>
      <b/>
      <sz val="10"/>
      <name val="Arial"/>
      <family val="2"/>
    </font>
    <font>
      <sz val="12"/>
      <color theme="1"/>
      <name val="Arial Narrow"/>
      <family val="2"/>
    </font>
    <font>
      <sz val="10"/>
      <name val="Arial"/>
      <family val="2"/>
    </font>
    <font>
      <sz val="10"/>
      <color theme="1"/>
      <name val="Arial"/>
      <family val="2"/>
    </font>
    <font>
      <b/>
      <sz val="10"/>
      <color rgb="FF0000FF"/>
      <name val="Arial"/>
      <family val="2"/>
    </font>
    <font>
      <b/>
      <sz val="8"/>
      <color rgb="FFFF000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sz val="11"/>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u/>
      <sz val="8"/>
      <color indexed="12"/>
      <name val="Arial"/>
      <family val="2"/>
    </font>
    <font>
      <b/>
      <sz val="10"/>
      <color indexed="8"/>
      <name val="Arial"/>
      <family val="2"/>
    </font>
    <font>
      <sz val="10"/>
      <color indexed="10"/>
      <name val="Arial"/>
      <family val="2"/>
    </font>
    <font>
      <sz val="12"/>
      <name val="Times New Roman"/>
      <family val="1"/>
    </font>
    <font>
      <u/>
      <sz val="10"/>
      <color indexed="12"/>
      <name val="Arial"/>
      <family val="2"/>
    </font>
    <font>
      <i/>
      <sz val="10"/>
      <color rgb="FFFF0000"/>
      <name val="Arial"/>
      <family val="2"/>
    </font>
    <font>
      <b/>
      <u/>
      <sz val="10"/>
      <color rgb="FFFF0000"/>
      <name val="Arial"/>
      <family val="2"/>
    </font>
    <font>
      <b/>
      <sz val="8"/>
      <color rgb="FF0000FF"/>
      <name val="Arial"/>
      <family val="2"/>
    </font>
    <font>
      <b/>
      <sz val="8"/>
      <color rgb="FF3333FF"/>
      <name val="Arial"/>
      <family val="2"/>
    </font>
  </fonts>
  <fills count="31">
    <fill>
      <patternFill patternType="none"/>
    </fill>
    <fill>
      <patternFill patternType="gray125"/>
    </fill>
    <fill>
      <patternFill patternType="solid">
        <fgColor indexed="4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rgb="FFEBF1DE"/>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0">
    <xf numFmtId="0" fontId="0" fillId="0" borderId="0"/>
    <xf numFmtId="0" fontId="11" fillId="0" borderId="0"/>
    <xf numFmtId="0" fontId="6" fillId="0" borderId="0"/>
    <xf numFmtId="0" fontId="9" fillId="0" borderId="0"/>
    <xf numFmtId="0" fontId="5" fillId="0" borderId="0"/>
    <xf numFmtId="0" fontId="4" fillId="0" borderId="0"/>
    <xf numFmtId="0" fontId="4" fillId="0" borderId="0"/>
    <xf numFmtId="43" fontId="9" fillId="0" borderId="0" applyFont="0" applyFill="0" applyBorder="0" applyAlignment="0" applyProtection="0"/>
    <xf numFmtId="0" fontId="4" fillId="0" borderId="0"/>
    <xf numFmtId="0" fontId="4" fillId="0" borderId="0"/>
    <xf numFmtId="43" fontId="9" fillId="0" borderId="0" applyFont="0" applyFill="0" applyBorder="0" applyAlignment="0" applyProtection="0"/>
    <xf numFmtId="0" fontId="9" fillId="0" borderId="0"/>
    <xf numFmtId="0" fontId="33"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33"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33"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33"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33"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33"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33"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3"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3"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3"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33"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3"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34"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34"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34"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34"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34"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34"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34"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34"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34"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34"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34"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34"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35"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36" fillId="25" borderId="13" applyNumberFormat="0" applyAlignment="0" applyProtection="0"/>
    <xf numFmtId="0" fontId="19" fillId="25" borderId="13" applyNumberFormat="0" applyAlignment="0" applyProtection="0"/>
    <xf numFmtId="0" fontId="19" fillId="25" borderId="13" applyNumberFormat="0" applyAlignment="0" applyProtection="0"/>
    <xf numFmtId="0" fontId="19" fillId="25" borderId="13" applyNumberFormat="0" applyAlignment="0" applyProtection="0"/>
    <xf numFmtId="0" fontId="19" fillId="25" borderId="13" applyNumberFormat="0" applyAlignment="0" applyProtection="0"/>
    <xf numFmtId="0" fontId="19" fillId="25" borderId="13" applyNumberFormat="0" applyAlignment="0" applyProtection="0"/>
    <xf numFmtId="0" fontId="36" fillId="25" borderId="13" applyNumberFormat="0" applyAlignment="0" applyProtection="0"/>
    <xf numFmtId="0" fontId="36" fillId="25" borderId="13" applyNumberFormat="0" applyAlignment="0" applyProtection="0"/>
    <xf numFmtId="0" fontId="36" fillId="25" borderId="13" applyNumberFormat="0" applyAlignment="0" applyProtection="0"/>
    <xf numFmtId="0" fontId="36" fillId="25" borderId="13" applyNumberFormat="0" applyAlignment="0" applyProtection="0"/>
    <xf numFmtId="0" fontId="19" fillId="25" borderId="13" applyNumberFormat="0" applyAlignment="0" applyProtection="0"/>
    <xf numFmtId="0" fontId="19" fillId="25" borderId="13" applyNumberFormat="0" applyAlignment="0" applyProtection="0"/>
    <xf numFmtId="0" fontId="19" fillId="25" borderId="13" applyNumberFormat="0" applyAlignment="0" applyProtection="0"/>
    <xf numFmtId="0" fontId="19" fillId="25" borderId="13" applyNumberFormat="0" applyAlignment="0" applyProtection="0"/>
    <xf numFmtId="0" fontId="19" fillId="25" borderId="13" applyNumberFormat="0" applyAlignment="0" applyProtection="0"/>
    <xf numFmtId="0" fontId="37" fillId="26" borderId="14" applyNumberFormat="0" applyAlignment="0" applyProtection="0"/>
    <xf numFmtId="0" fontId="20" fillId="26" borderId="14" applyNumberFormat="0" applyAlignment="0" applyProtection="0"/>
    <xf numFmtId="0" fontId="20" fillId="26" borderId="14"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alignment vertical="top"/>
    </xf>
    <xf numFmtId="43" fontId="33" fillId="0" borderId="0" applyFont="0" applyFill="0" applyBorder="0" applyAlignment="0" applyProtection="0"/>
    <xf numFmtId="43" fontId="13"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13"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51" fillId="0" borderId="0"/>
    <xf numFmtId="44" fontId="9"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9" fillId="0" borderId="0" applyFont="0" applyFill="0" applyBorder="0" applyAlignment="0" applyProtection="0"/>
    <xf numFmtId="44" fontId="16"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16"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0" fontId="39"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0"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41" fillId="0" borderId="15" applyNumberFormat="0" applyFill="0" applyAlignment="0" applyProtection="0"/>
    <xf numFmtId="0" fontId="23" fillId="0" borderId="15" applyNumberFormat="0" applyFill="0" applyAlignment="0" applyProtection="0"/>
    <xf numFmtId="0" fontId="41" fillId="0" borderId="15" applyNumberFormat="0" applyFill="0" applyAlignment="0" applyProtection="0"/>
    <xf numFmtId="0" fontId="23" fillId="0" borderId="15" applyNumberFormat="0" applyFill="0" applyAlignment="0" applyProtection="0"/>
    <xf numFmtId="0" fontId="42" fillId="0" borderId="16" applyNumberFormat="0" applyFill="0" applyAlignment="0" applyProtection="0"/>
    <xf numFmtId="0" fontId="24" fillId="0" borderId="16" applyNumberFormat="0" applyFill="0" applyAlignment="0" applyProtection="0"/>
    <xf numFmtId="0" fontId="42" fillId="0" borderId="16" applyNumberFormat="0" applyFill="0" applyAlignment="0" applyProtection="0"/>
    <xf numFmtId="0" fontId="24" fillId="0" borderId="16" applyNumberFormat="0" applyFill="0" applyAlignment="0" applyProtection="0"/>
    <xf numFmtId="0" fontId="43" fillId="0" borderId="17" applyNumberFormat="0" applyFill="0" applyAlignment="0" applyProtection="0"/>
    <xf numFmtId="0" fontId="25" fillId="0" borderId="17" applyNumberFormat="0" applyFill="0" applyAlignment="0" applyProtection="0"/>
    <xf numFmtId="0" fontId="43" fillId="0" borderId="17" applyNumberFormat="0" applyFill="0" applyAlignment="0" applyProtection="0"/>
    <xf numFmtId="0" fontId="25" fillId="0" borderId="17" applyNumberFormat="0" applyFill="0" applyAlignment="0" applyProtection="0"/>
    <xf numFmtId="0" fontId="43" fillId="0" borderId="0" applyNumberFormat="0" applyFill="0" applyBorder="0" applyAlignment="0" applyProtection="0"/>
    <xf numFmtId="0" fontId="25" fillId="0" borderId="0" applyNumberFormat="0" applyFill="0" applyBorder="0" applyAlignment="0" applyProtection="0"/>
    <xf numFmtId="0" fontId="43" fillId="0" borderId="0" applyNumberFormat="0" applyFill="0" applyBorder="0" applyAlignment="0" applyProtection="0"/>
    <xf numFmtId="0" fontId="25" fillId="0" borderId="0" applyNumberFormat="0" applyFill="0" applyBorder="0" applyAlignment="0" applyProtection="0"/>
    <xf numFmtId="0" fontId="52" fillId="0" borderId="0" applyNumberFormat="0" applyFill="0" applyBorder="0" applyAlignment="0" applyProtection="0">
      <alignment vertical="top"/>
      <protection locked="0"/>
    </xf>
    <xf numFmtId="0" fontId="44" fillId="12" borderId="13" applyNumberFormat="0" applyAlignment="0" applyProtection="0"/>
    <xf numFmtId="0" fontId="26" fillId="12" borderId="13" applyNumberFormat="0" applyAlignment="0" applyProtection="0"/>
    <xf numFmtId="0" fontId="26" fillId="12" borderId="13" applyNumberFormat="0" applyAlignment="0" applyProtection="0"/>
    <xf numFmtId="0" fontId="26" fillId="12" borderId="13" applyNumberFormat="0" applyAlignment="0" applyProtection="0"/>
    <xf numFmtId="0" fontId="26" fillId="12" borderId="13" applyNumberFormat="0" applyAlignment="0" applyProtection="0"/>
    <xf numFmtId="0" fontId="26" fillId="12" borderId="13" applyNumberFormat="0" applyAlignment="0" applyProtection="0"/>
    <xf numFmtId="0" fontId="44" fillId="12" borderId="13" applyNumberFormat="0" applyAlignment="0" applyProtection="0"/>
    <xf numFmtId="0" fontId="44" fillId="12" borderId="13" applyNumberFormat="0" applyAlignment="0" applyProtection="0"/>
    <xf numFmtId="0" fontId="44" fillId="12" borderId="13" applyNumberFormat="0" applyAlignment="0" applyProtection="0"/>
    <xf numFmtId="0" fontId="44" fillId="12" borderId="13" applyNumberFormat="0" applyAlignment="0" applyProtection="0"/>
    <xf numFmtId="0" fontId="26" fillId="12" borderId="13" applyNumberFormat="0" applyAlignment="0" applyProtection="0"/>
    <xf numFmtId="0" fontId="26" fillId="12" borderId="13" applyNumberFormat="0" applyAlignment="0" applyProtection="0"/>
    <xf numFmtId="0" fontId="26" fillId="12" borderId="13" applyNumberFormat="0" applyAlignment="0" applyProtection="0"/>
    <xf numFmtId="0" fontId="26" fillId="12" borderId="13" applyNumberFormat="0" applyAlignment="0" applyProtection="0"/>
    <xf numFmtId="0" fontId="26" fillId="12" borderId="13" applyNumberFormat="0" applyAlignment="0" applyProtection="0"/>
    <xf numFmtId="0" fontId="45"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46"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33" fillId="0" borderId="0"/>
    <xf numFmtId="0" fontId="9" fillId="0" borderId="0"/>
    <xf numFmtId="0" fontId="9" fillId="0" borderId="0"/>
    <xf numFmtId="0" fontId="33" fillId="0" borderId="0">
      <alignment vertical="top"/>
    </xf>
    <xf numFmtId="0" fontId="33" fillId="0" borderId="0"/>
    <xf numFmtId="0" fontId="13" fillId="0" borderId="0"/>
    <xf numFmtId="0" fontId="7" fillId="0" borderId="0"/>
    <xf numFmtId="0" fontId="4" fillId="0" borderId="0"/>
    <xf numFmtId="0" fontId="9" fillId="0" borderId="0"/>
    <xf numFmtId="0" fontId="9" fillId="0" borderId="0"/>
    <xf numFmtId="0" fontId="9" fillId="0" borderId="0"/>
    <xf numFmtId="0" fontId="33" fillId="0" borderId="0"/>
    <xf numFmtId="0" fontId="13" fillId="0" borderId="0"/>
    <xf numFmtId="0" fontId="33" fillId="0" borderId="0"/>
    <xf numFmtId="0" fontId="16" fillId="0" borderId="0"/>
    <xf numFmtId="0" fontId="16" fillId="0" borderId="0"/>
    <xf numFmtId="0" fontId="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8" fillId="0" borderId="0"/>
    <xf numFmtId="0" fontId="38" fillId="0" borderId="0"/>
    <xf numFmtId="0" fontId="9" fillId="0" borderId="0"/>
    <xf numFmtId="0" fontId="9" fillId="0" borderId="0"/>
    <xf numFmtId="0" fontId="9" fillId="0" borderId="0"/>
    <xf numFmtId="0" fontId="38" fillId="0" borderId="0"/>
    <xf numFmtId="0" fontId="38" fillId="0" borderId="0"/>
    <xf numFmtId="0" fontId="38" fillId="0" borderId="0"/>
    <xf numFmtId="0" fontId="38" fillId="0" borderId="0"/>
    <xf numFmtId="0" fontId="9" fillId="0" borderId="0"/>
    <xf numFmtId="0" fontId="9" fillId="0" borderId="0"/>
    <xf numFmtId="0" fontId="9" fillId="0" borderId="0"/>
    <xf numFmtId="0" fontId="9" fillId="0" borderId="0"/>
    <xf numFmtId="0" fontId="9" fillId="0" borderId="0"/>
    <xf numFmtId="0" fontId="9" fillId="0" borderId="0"/>
    <xf numFmtId="0" fontId="38" fillId="0" borderId="0"/>
    <xf numFmtId="0" fontId="38" fillId="0" borderId="0"/>
    <xf numFmtId="0" fontId="9" fillId="0" borderId="0"/>
    <xf numFmtId="0" fontId="38" fillId="0" borderId="0"/>
    <xf numFmtId="0" fontId="38" fillId="0" borderId="0"/>
    <xf numFmtId="0" fontId="38" fillId="0" borderId="0"/>
    <xf numFmtId="0" fontId="4" fillId="0" borderId="0"/>
    <xf numFmtId="0" fontId="33" fillId="28" borderId="19" applyNumberFormat="0" applyFont="0" applyAlignment="0" applyProtection="0"/>
    <xf numFmtId="0" fontId="9" fillId="28" borderId="19" applyNumberFormat="0" applyFont="0" applyAlignment="0" applyProtection="0"/>
    <xf numFmtId="0" fontId="9" fillId="28" borderId="19" applyNumberFormat="0" applyFont="0" applyAlignment="0" applyProtection="0"/>
    <xf numFmtId="0" fontId="9" fillId="28" borderId="19" applyNumberFormat="0" applyFont="0" applyAlignment="0" applyProtection="0"/>
    <xf numFmtId="0" fontId="9" fillId="28" borderId="19" applyNumberFormat="0" applyFont="0" applyAlignment="0" applyProtection="0"/>
    <xf numFmtId="0" fontId="9" fillId="28" borderId="19" applyNumberFormat="0" applyFont="0" applyAlignment="0" applyProtection="0"/>
    <xf numFmtId="0" fontId="33" fillId="28" borderId="19" applyNumberFormat="0" applyFont="0" applyAlignment="0" applyProtection="0"/>
    <xf numFmtId="0" fontId="33" fillId="28" borderId="19" applyNumberFormat="0" applyFont="0" applyAlignment="0" applyProtection="0"/>
    <xf numFmtId="0" fontId="9" fillId="28" borderId="19" applyNumberFormat="0" applyFont="0" applyAlignment="0" applyProtection="0"/>
    <xf numFmtId="0" fontId="9" fillId="28" borderId="19" applyNumberFormat="0" applyFont="0" applyAlignment="0" applyProtection="0"/>
    <xf numFmtId="0" fontId="9" fillId="28" borderId="19" applyNumberFormat="0" applyFont="0" applyAlignment="0" applyProtection="0"/>
    <xf numFmtId="0" fontId="9" fillId="28" borderId="19" applyNumberFormat="0" applyFont="0" applyAlignment="0" applyProtection="0"/>
    <xf numFmtId="0" fontId="9" fillId="28" borderId="19" applyNumberFormat="0" applyFont="0" applyAlignment="0" applyProtection="0"/>
    <xf numFmtId="0" fontId="47" fillId="25" borderId="20" applyNumberFormat="0" applyAlignment="0" applyProtection="0"/>
    <xf numFmtId="0" fontId="29" fillId="25" borderId="20" applyNumberFormat="0" applyAlignment="0" applyProtection="0"/>
    <xf numFmtId="0" fontId="29" fillId="25" borderId="20" applyNumberFormat="0" applyAlignment="0" applyProtection="0"/>
    <xf numFmtId="0" fontId="29" fillId="25" borderId="20" applyNumberFormat="0" applyAlignment="0" applyProtection="0"/>
    <xf numFmtId="0" fontId="29" fillId="25" borderId="20" applyNumberFormat="0" applyAlignment="0" applyProtection="0"/>
    <xf numFmtId="0" fontId="29" fillId="25" borderId="20" applyNumberFormat="0" applyAlignment="0" applyProtection="0"/>
    <xf numFmtId="0" fontId="47" fillId="25" borderId="20" applyNumberFormat="0" applyAlignment="0" applyProtection="0"/>
    <xf numFmtId="0" fontId="47" fillId="25" borderId="20" applyNumberFormat="0" applyAlignment="0" applyProtection="0"/>
    <xf numFmtId="0" fontId="47" fillId="25" borderId="20" applyNumberFormat="0" applyAlignment="0" applyProtection="0"/>
    <xf numFmtId="0" fontId="47" fillId="25" borderId="20" applyNumberFormat="0" applyAlignment="0" applyProtection="0"/>
    <xf numFmtId="0" fontId="29" fillId="25" borderId="20" applyNumberFormat="0" applyAlignment="0" applyProtection="0"/>
    <xf numFmtId="0" fontId="29" fillId="25" borderId="20" applyNumberFormat="0" applyAlignment="0" applyProtection="0"/>
    <xf numFmtId="0" fontId="29" fillId="25" borderId="20" applyNumberFormat="0" applyAlignment="0" applyProtection="0"/>
    <xf numFmtId="0" fontId="29" fillId="25" borderId="20" applyNumberFormat="0" applyAlignment="0" applyProtection="0"/>
    <xf numFmtId="0" fontId="29" fillId="25" borderId="20" applyNumberForma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48" fillId="0" borderId="0">
      <alignment horizontal="center"/>
    </xf>
    <xf numFmtId="0" fontId="30" fillId="0" borderId="0" applyNumberFormat="0" applyFill="0" applyBorder="0" applyAlignment="0" applyProtection="0"/>
    <xf numFmtId="0" fontId="30" fillId="0" borderId="0" applyNumberFormat="0" applyFill="0" applyBorder="0" applyAlignment="0" applyProtection="0"/>
    <xf numFmtId="0" fontId="49" fillId="0" borderId="21" applyNumberFormat="0" applyFill="0" applyAlignment="0" applyProtection="0"/>
    <xf numFmtId="0" fontId="31" fillId="0" borderId="21" applyNumberFormat="0" applyFill="0" applyAlignment="0" applyProtection="0"/>
    <xf numFmtId="0" fontId="31" fillId="0" borderId="21" applyNumberFormat="0" applyFill="0" applyAlignment="0" applyProtection="0"/>
    <xf numFmtId="0" fontId="31" fillId="0" borderId="21" applyNumberFormat="0" applyFill="0" applyAlignment="0" applyProtection="0"/>
    <xf numFmtId="0" fontId="31" fillId="0" borderId="21" applyNumberFormat="0" applyFill="0" applyAlignment="0" applyProtection="0"/>
    <xf numFmtId="0" fontId="31"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31" fillId="0" borderId="21" applyNumberFormat="0" applyFill="0" applyAlignment="0" applyProtection="0"/>
    <xf numFmtId="0" fontId="31" fillId="0" borderId="21" applyNumberFormat="0" applyFill="0" applyAlignment="0" applyProtection="0"/>
    <xf numFmtId="0" fontId="31" fillId="0" borderId="21" applyNumberFormat="0" applyFill="0" applyAlignment="0" applyProtection="0"/>
    <xf numFmtId="0" fontId="31" fillId="0" borderId="21" applyNumberFormat="0" applyFill="0" applyAlignment="0" applyProtection="0"/>
    <xf numFmtId="0" fontId="31" fillId="0" borderId="21" applyNumberFormat="0" applyFill="0" applyAlignment="0" applyProtection="0"/>
    <xf numFmtId="0" fontId="50"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 fillId="0" borderId="0"/>
    <xf numFmtId="0" fontId="11"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4" fontId="12" fillId="0" borderId="0" applyFont="0" applyFill="0" applyBorder="0" applyAlignment="0" applyProtection="0"/>
    <xf numFmtId="0" fontId="1" fillId="0" borderId="0"/>
    <xf numFmtId="0" fontId="1" fillId="0" borderId="0"/>
  </cellStyleXfs>
  <cellXfs count="80">
    <xf numFmtId="0" fontId="0" fillId="0" borderId="0" xfId="0"/>
    <xf numFmtId="0" fontId="8" fillId="0" borderId="1" xfId="0" applyFont="1" applyBorder="1" applyAlignment="1">
      <alignment horizontal="left"/>
    </xf>
    <xf numFmtId="0" fontId="8" fillId="0" borderId="1" xfId="0" applyFont="1" applyBorder="1" applyAlignment="1">
      <alignment horizontal="left" wrapText="1"/>
    </xf>
    <xf numFmtId="3" fontId="8" fillId="0" borderId="1" xfId="0" applyNumberFormat="1" applyFont="1" applyBorder="1" applyAlignment="1">
      <alignment horizontal="left"/>
    </xf>
    <xf numFmtId="1" fontId="8" fillId="0" borderId="1" xfId="0" applyNumberFormat="1" applyFont="1" applyBorder="1" applyAlignment="1">
      <alignment horizontal="left" wrapText="1"/>
    </xf>
    <xf numFmtId="164" fontId="8" fillId="0" borderId="1" xfId="0" applyNumberFormat="1" applyFont="1" applyBorder="1" applyAlignment="1">
      <alignment horizontal="left" wrapText="1"/>
    </xf>
    <xf numFmtId="3" fontId="8" fillId="0" borderId="1" xfId="0" applyNumberFormat="1"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1" fontId="8" fillId="0" borderId="1" xfId="0" applyNumberFormat="1" applyFont="1" applyBorder="1" applyAlignment="1">
      <alignment horizontal="left" vertical="center" wrapText="1"/>
    </xf>
    <xf numFmtId="164" fontId="8" fillId="0" borderId="1" xfId="0" applyNumberFormat="1" applyFont="1" applyBorder="1" applyAlignment="1">
      <alignment horizontal="left" vertical="center" wrapText="1"/>
    </xf>
    <xf numFmtId="3" fontId="8" fillId="0" borderId="1" xfId="0" quotePrefix="1" applyNumberFormat="1" applyFont="1" applyBorder="1" applyAlignment="1">
      <alignment horizontal="left" vertical="center" wrapText="1"/>
    </xf>
    <xf numFmtId="0" fontId="8" fillId="0" borderId="1" xfId="0" applyFont="1" applyBorder="1" applyAlignment="1">
      <alignment horizontal="left" vertical="center"/>
    </xf>
    <xf numFmtId="16" fontId="8" fillId="0" borderId="1" xfId="0" quotePrefix="1" applyNumberFormat="1" applyFont="1" applyBorder="1" applyAlignment="1">
      <alignment horizontal="left" vertical="center" wrapText="1"/>
    </xf>
    <xf numFmtId="0" fontId="14" fillId="0" borderId="1" xfId="0" applyFont="1" applyBorder="1" applyAlignment="1">
      <alignment horizontal="left" vertical="center"/>
    </xf>
    <xf numFmtId="0" fontId="9" fillId="0" borderId="1" xfId="0" applyFont="1" applyBorder="1" applyAlignment="1">
      <alignment horizontal="left" vertical="center"/>
    </xf>
    <xf numFmtId="44" fontId="8" fillId="0" borderId="1" xfId="427" applyFont="1" applyBorder="1" applyAlignment="1">
      <alignment horizontal="left" vertical="center" wrapText="1"/>
    </xf>
    <xf numFmtId="44" fontId="8" fillId="0" borderId="1" xfId="427" applyFont="1" applyBorder="1" applyAlignment="1">
      <alignment horizontal="left" vertical="center"/>
    </xf>
    <xf numFmtId="49" fontId="8" fillId="0" borderId="1" xfId="0" applyNumberFormat="1" applyFont="1" applyBorder="1" applyAlignment="1">
      <alignment horizontal="left" vertical="center" wrapText="1"/>
    </xf>
    <xf numFmtId="49" fontId="8" fillId="0" borderId="1" xfId="0" applyNumberFormat="1" applyFont="1" applyBorder="1" applyAlignment="1">
      <alignment horizontal="left" vertical="center"/>
    </xf>
    <xf numFmtId="49" fontId="54" fillId="0" borderId="1" xfId="0" applyNumberFormat="1" applyFont="1" applyBorder="1" applyAlignment="1">
      <alignment horizontal="left" vertical="center"/>
    </xf>
    <xf numFmtId="49" fontId="8" fillId="6" borderId="1" xfId="279" applyNumberFormat="1" applyFont="1" applyFill="1" applyBorder="1" applyAlignment="1">
      <alignment horizontal="left" vertical="center" wrapText="1"/>
    </xf>
    <xf numFmtId="49" fontId="8" fillId="5" borderId="1" xfId="279" applyNumberFormat="1" applyFont="1" applyFill="1" applyBorder="1" applyAlignment="1">
      <alignment horizontal="left" vertical="center" wrapText="1"/>
    </xf>
    <xf numFmtId="49" fontId="8" fillId="3" borderId="1" xfId="279" applyNumberFormat="1" applyFont="1" applyFill="1" applyBorder="1" applyAlignment="1">
      <alignment horizontal="left" vertical="center" wrapText="1"/>
    </xf>
    <xf numFmtId="49" fontId="8" fillId="0" borderId="1" xfId="279"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53" fillId="0" borderId="1" xfId="0" applyNumberFormat="1" applyFont="1" applyBorder="1" applyAlignment="1">
      <alignment horizontal="left" vertical="center" wrapText="1"/>
    </xf>
    <xf numFmtId="2" fontId="8" fillId="0" borderId="1" xfId="0" applyNumberFormat="1" applyFont="1" applyBorder="1" applyAlignment="1">
      <alignment horizontal="left" vertical="center" wrapText="1"/>
    </xf>
    <xf numFmtId="44" fontId="8" fillId="30" borderId="1" xfId="427" applyFont="1" applyFill="1" applyBorder="1" applyAlignment="1">
      <alignment horizontal="left" vertical="center"/>
    </xf>
    <xf numFmtId="44" fontId="8" fillId="6" borderId="1" xfId="427" applyFont="1" applyFill="1" applyBorder="1" applyAlignment="1">
      <alignment horizontal="left" vertical="center"/>
    </xf>
    <xf numFmtId="44" fontId="8" fillId="5" borderId="1" xfId="427" applyFont="1" applyFill="1" applyBorder="1" applyAlignment="1">
      <alignment horizontal="left" vertical="center"/>
    </xf>
    <xf numFmtId="44" fontId="8" fillId="3" borderId="1" xfId="427" applyFont="1" applyFill="1" applyBorder="1" applyAlignment="1">
      <alignment horizontal="left" vertical="center"/>
    </xf>
    <xf numFmtId="3" fontId="7" fillId="0" borderId="1" xfId="0" applyNumberFormat="1" applyFont="1" applyBorder="1" applyAlignment="1">
      <alignment horizontal="left"/>
    </xf>
    <xf numFmtId="0" fontId="7" fillId="0" borderId="1" xfId="0" applyFont="1" applyBorder="1" applyAlignment="1">
      <alignment horizontal="left"/>
    </xf>
    <xf numFmtId="0" fontId="7" fillId="0" borderId="1" xfId="0" applyFont="1" applyBorder="1" applyAlignment="1" applyProtection="1">
      <alignment horizontal="left"/>
      <protection locked="0"/>
    </xf>
    <xf numFmtId="44" fontId="7" fillId="0" borderId="1" xfId="427" applyFont="1" applyBorder="1" applyAlignment="1">
      <alignment horizontal="left"/>
    </xf>
    <xf numFmtId="49" fontId="7" fillId="0" borderId="1" xfId="0" applyNumberFormat="1" applyFont="1" applyBorder="1" applyAlignment="1">
      <alignment horizontal="left"/>
    </xf>
    <xf numFmtId="164" fontId="7" fillId="0" borderId="1" xfId="0" applyNumberFormat="1" applyFont="1" applyBorder="1" applyAlignment="1">
      <alignment horizontal="left" wrapText="1"/>
    </xf>
    <xf numFmtId="0" fontId="7" fillId="0" borderId="1" xfId="0" applyFont="1" applyBorder="1" applyAlignment="1">
      <alignment horizontal="left" wrapText="1"/>
    </xf>
    <xf numFmtId="43" fontId="7" fillId="0" borderId="1" xfId="130" applyFont="1" applyBorder="1" applyAlignment="1" applyProtection="1">
      <alignment horizontal="left"/>
    </xf>
    <xf numFmtId="3" fontId="7" fillId="0" borderId="1" xfId="0" applyNumberFormat="1" applyFont="1" applyBorder="1" applyAlignment="1">
      <alignment horizontal="left" wrapText="1"/>
    </xf>
    <xf numFmtId="165" fontId="7" fillId="0" borderId="1" xfId="130" applyNumberFormat="1" applyFont="1" applyBorder="1" applyAlignment="1" applyProtection="1">
      <alignment horizontal="left"/>
    </xf>
    <xf numFmtId="165" fontId="7" fillId="0" borderId="1" xfId="130" applyNumberFormat="1" applyFont="1" applyFill="1" applyBorder="1" applyAlignment="1" applyProtection="1">
      <alignment horizontal="left"/>
    </xf>
    <xf numFmtId="0" fontId="10" fillId="2" borderId="1" xfId="0" applyFont="1" applyFill="1" applyBorder="1" applyAlignment="1">
      <alignment horizontal="left"/>
    </xf>
    <xf numFmtId="0" fontId="10" fillId="2" borderId="1" xfId="3" applyFont="1" applyFill="1" applyBorder="1" applyAlignment="1">
      <alignment horizontal="left"/>
    </xf>
    <xf numFmtId="0" fontId="8" fillId="0" borderId="1" xfId="3" applyFont="1" applyBorder="1" applyAlignment="1">
      <alignment horizontal="left"/>
    </xf>
    <xf numFmtId="0" fontId="7" fillId="0" borderId="0" xfId="0" applyFont="1" applyAlignment="1">
      <alignment horizontal="left"/>
    </xf>
    <xf numFmtId="0" fontId="7" fillId="3" borderId="7" xfId="0" applyFont="1" applyFill="1" applyBorder="1" applyAlignment="1">
      <alignment horizontal="left"/>
    </xf>
    <xf numFmtId="0" fontId="7" fillId="3" borderId="12" xfId="0" applyFont="1" applyFill="1" applyBorder="1" applyAlignment="1">
      <alignment horizontal="left"/>
    </xf>
    <xf numFmtId="0" fontId="7" fillId="3" borderId="12" xfId="0" applyFont="1" applyFill="1" applyBorder="1" applyAlignment="1">
      <alignment horizontal="left" wrapText="1"/>
    </xf>
    <xf numFmtId="0" fontId="7" fillId="3" borderId="11" xfId="0" applyFont="1" applyFill="1" applyBorder="1" applyAlignment="1">
      <alignment horizontal="left"/>
    </xf>
    <xf numFmtId="0" fontId="7" fillId="0" borderId="9" xfId="0" applyFont="1" applyBorder="1" applyAlignment="1">
      <alignment horizontal="left"/>
    </xf>
    <xf numFmtId="3" fontId="7" fillId="0" borderId="10" xfId="0" applyNumberFormat="1" applyFont="1" applyBorder="1" applyAlignment="1">
      <alignment horizontal="left"/>
    </xf>
    <xf numFmtId="44" fontId="7" fillId="0" borderId="10" xfId="427" applyFont="1" applyBorder="1" applyAlignment="1">
      <alignment horizontal="left"/>
    </xf>
    <xf numFmtId="44" fontId="7" fillId="4" borderId="10" xfId="427" applyFont="1" applyFill="1" applyBorder="1" applyAlignment="1">
      <alignment horizontal="left"/>
    </xf>
    <xf numFmtId="3" fontId="15" fillId="4" borderId="10" xfId="0" applyNumberFormat="1" applyFont="1" applyFill="1" applyBorder="1" applyAlignment="1">
      <alignment horizontal="left"/>
    </xf>
    <xf numFmtId="44" fontId="7" fillId="0" borderId="10" xfId="427" applyFont="1" applyFill="1" applyBorder="1" applyAlignment="1">
      <alignment horizontal="left"/>
    </xf>
    <xf numFmtId="0" fontId="15" fillId="0" borderId="6" xfId="0" applyFont="1" applyBorder="1" applyAlignment="1">
      <alignment horizontal="left"/>
    </xf>
    <xf numFmtId="0" fontId="7" fillId="0" borderId="2" xfId="0" applyFont="1" applyBorder="1" applyAlignment="1">
      <alignment horizontal="left"/>
    </xf>
    <xf numFmtId="3" fontId="7" fillId="0" borderId="0" xfId="0" applyNumberFormat="1" applyFont="1" applyAlignment="1">
      <alignment horizontal="left"/>
    </xf>
    <xf numFmtId="44" fontId="7" fillId="0" borderId="0" xfId="427" applyFont="1" applyAlignment="1">
      <alignment horizontal="left"/>
    </xf>
    <xf numFmtId="44" fontId="7" fillId="4" borderId="0" xfId="427" applyFont="1" applyFill="1" applyAlignment="1">
      <alignment horizontal="left"/>
    </xf>
    <xf numFmtId="3" fontId="15" fillId="4" borderId="0" xfId="0" applyNumberFormat="1" applyFont="1" applyFill="1" applyAlignment="1">
      <alignment horizontal="left"/>
    </xf>
    <xf numFmtId="44" fontId="7" fillId="0" borderId="0" xfId="427" applyFont="1" applyFill="1" applyBorder="1" applyAlignment="1">
      <alignment horizontal="left"/>
    </xf>
    <xf numFmtId="44" fontId="7" fillId="4" borderId="0" xfId="427" applyFont="1" applyFill="1" applyBorder="1" applyAlignment="1">
      <alignment horizontal="left"/>
    </xf>
    <xf numFmtId="44" fontId="7" fillId="0" borderId="0" xfId="427" applyFont="1" applyBorder="1" applyAlignment="1">
      <alignment horizontal="left"/>
    </xf>
    <xf numFmtId="0" fontId="15" fillId="0" borderId="3" xfId="0" applyFont="1" applyBorder="1" applyAlignment="1">
      <alignment horizontal="left"/>
    </xf>
    <xf numFmtId="0" fontId="7" fillId="0" borderId="4" xfId="0" applyFont="1" applyBorder="1" applyAlignment="1">
      <alignment horizontal="left"/>
    </xf>
    <xf numFmtId="3" fontId="7" fillId="0" borderId="8" xfId="0" applyNumberFormat="1" applyFont="1" applyBorder="1" applyAlignment="1">
      <alignment horizontal="left"/>
    </xf>
    <xf numFmtId="44" fontId="7" fillId="0" borderId="8" xfId="427" applyFont="1" applyBorder="1" applyAlignment="1">
      <alignment horizontal="left"/>
    </xf>
    <xf numFmtId="44" fontId="7" fillId="4" borderId="8" xfId="427" applyFont="1" applyFill="1" applyBorder="1" applyAlignment="1">
      <alignment horizontal="left"/>
    </xf>
    <xf numFmtId="3" fontId="15" fillId="4" borderId="8" xfId="0" applyNumberFormat="1" applyFont="1" applyFill="1" applyBorder="1" applyAlignment="1">
      <alignment horizontal="left"/>
    </xf>
    <xf numFmtId="44" fontId="7" fillId="0" borderId="8" xfId="427" applyFont="1" applyFill="1" applyBorder="1" applyAlignment="1">
      <alignment horizontal="left"/>
    </xf>
    <xf numFmtId="0" fontId="15" fillId="0" borderId="5" xfId="0" applyFont="1" applyBorder="1" applyAlignment="1">
      <alignment horizontal="left"/>
    </xf>
    <xf numFmtId="0" fontId="8" fillId="0" borderId="0" xfId="0" applyFont="1" applyAlignment="1">
      <alignment horizontal="left"/>
    </xf>
    <xf numFmtId="0" fontId="15" fillId="0" borderId="0" xfId="0" applyFont="1" applyAlignment="1">
      <alignment horizontal="left"/>
    </xf>
    <xf numFmtId="0" fontId="7" fillId="0" borderId="0" xfId="0" applyFont="1" applyAlignment="1">
      <alignment horizontal="left" vertical="top" wrapText="1"/>
    </xf>
    <xf numFmtId="0" fontId="7" fillId="0" borderId="0" xfId="0" applyFont="1" applyAlignment="1">
      <alignment horizontal="left" vertical="top"/>
    </xf>
    <xf numFmtId="44" fontId="7" fillId="0" borderId="0" xfId="427" applyFont="1" applyAlignment="1">
      <alignment horizontal="left" vertical="top" wrapText="1"/>
    </xf>
    <xf numFmtId="0" fontId="15" fillId="29" borderId="0" xfId="0" applyFont="1" applyFill="1" applyAlignment="1">
      <alignment horizontal="left"/>
    </xf>
  </cellXfs>
  <cellStyles count="430">
    <cellStyle name="20% - Accent1 2" xfId="12" xr:uid="{00000000-0005-0000-0000-000000000000}"/>
    <cellStyle name="20% - Accent1 2 2" xfId="13" xr:uid="{00000000-0005-0000-0000-000001000000}"/>
    <cellStyle name="20% - Accent1 2 2 2" xfId="14" xr:uid="{00000000-0005-0000-0000-000002000000}"/>
    <cellStyle name="20% - Accent1 3" xfId="15" xr:uid="{00000000-0005-0000-0000-000003000000}"/>
    <cellStyle name="20% - Accent1 3 2" xfId="16" xr:uid="{00000000-0005-0000-0000-000004000000}"/>
    <cellStyle name="20% - Accent2 2" xfId="17" xr:uid="{00000000-0005-0000-0000-000005000000}"/>
    <cellStyle name="20% - Accent2 2 2" xfId="18" xr:uid="{00000000-0005-0000-0000-000006000000}"/>
    <cellStyle name="20% - Accent2 2 2 2" xfId="19" xr:uid="{00000000-0005-0000-0000-000007000000}"/>
    <cellStyle name="20% - Accent2 3" xfId="20" xr:uid="{00000000-0005-0000-0000-000008000000}"/>
    <cellStyle name="20% - Accent2 3 2" xfId="21" xr:uid="{00000000-0005-0000-0000-000009000000}"/>
    <cellStyle name="20% - Accent3 2" xfId="22" xr:uid="{00000000-0005-0000-0000-00000A000000}"/>
    <cellStyle name="20% - Accent3 2 2" xfId="23" xr:uid="{00000000-0005-0000-0000-00000B000000}"/>
    <cellStyle name="20% - Accent3 2 2 2" xfId="24" xr:uid="{00000000-0005-0000-0000-00000C000000}"/>
    <cellStyle name="20% - Accent3 3" xfId="25" xr:uid="{00000000-0005-0000-0000-00000D000000}"/>
    <cellStyle name="20% - Accent3 3 2" xfId="26" xr:uid="{00000000-0005-0000-0000-00000E000000}"/>
    <cellStyle name="20% - Accent4 2" xfId="27" xr:uid="{00000000-0005-0000-0000-00000F000000}"/>
    <cellStyle name="20% - Accent4 2 2" xfId="28" xr:uid="{00000000-0005-0000-0000-000010000000}"/>
    <cellStyle name="20% - Accent4 2 2 2" xfId="29" xr:uid="{00000000-0005-0000-0000-000011000000}"/>
    <cellStyle name="20% - Accent4 3" xfId="30" xr:uid="{00000000-0005-0000-0000-000012000000}"/>
    <cellStyle name="20% - Accent4 3 2" xfId="31" xr:uid="{00000000-0005-0000-0000-000013000000}"/>
    <cellStyle name="20% - Accent5 2" xfId="32" xr:uid="{00000000-0005-0000-0000-000014000000}"/>
    <cellStyle name="20% - Accent5 2 2" xfId="33" xr:uid="{00000000-0005-0000-0000-000015000000}"/>
    <cellStyle name="20% - Accent5 2 2 2" xfId="34" xr:uid="{00000000-0005-0000-0000-000016000000}"/>
    <cellStyle name="20% - Accent5 3" xfId="35" xr:uid="{00000000-0005-0000-0000-000017000000}"/>
    <cellStyle name="20% - Accent5 3 2" xfId="36" xr:uid="{00000000-0005-0000-0000-000018000000}"/>
    <cellStyle name="20% - Accent6 2" xfId="37" xr:uid="{00000000-0005-0000-0000-000019000000}"/>
    <cellStyle name="20% - Accent6 2 2" xfId="38" xr:uid="{00000000-0005-0000-0000-00001A000000}"/>
    <cellStyle name="20% - Accent6 2 2 2" xfId="39" xr:uid="{00000000-0005-0000-0000-00001B000000}"/>
    <cellStyle name="20% - Accent6 3" xfId="40" xr:uid="{00000000-0005-0000-0000-00001C000000}"/>
    <cellStyle name="20% - Accent6 3 2" xfId="41" xr:uid="{00000000-0005-0000-0000-00001D000000}"/>
    <cellStyle name="40% - Accent1 2" xfId="42" xr:uid="{00000000-0005-0000-0000-00001E000000}"/>
    <cellStyle name="40% - Accent1 2 2" xfId="43" xr:uid="{00000000-0005-0000-0000-00001F000000}"/>
    <cellStyle name="40% - Accent1 2 2 2" xfId="44" xr:uid="{00000000-0005-0000-0000-000020000000}"/>
    <cellStyle name="40% - Accent1 3" xfId="45" xr:uid="{00000000-0005-0000-0000-000021000000}"/>
    <cellStyle name="40% - Accent1 3 2" xfId="46" xr:uid="{00000000-0005-0000-0000-000022000000}"/>
    <cellStyle name="40% - Accent2 2" xfId="47" xr:uid="{00000000-0005-0000-0000-000023000000}"/>
    <cellStyle name="40% - Accent2 2 2" xfId="48" xr:uid="{00000000-0005-0000-0000-000024000000}"/>
    <cellStyle name="40% - Accent2 2 2 2" xfId="49" xr:uid="{00000000-0005-0000-0000-000025000000}"/>
    <cellStyle name="40% - Accent2 3" xfId="50" xr:uid="{00000000-0005-0000-0000-000026000000}"/>
    <cellStyle name="40% - Accent2 3 2" xfId="51" xr:uid="{00000000-0005-0000-0000-000027000000}"/>
    <cellStyle name="40% - Accent3 2" xfId="52" xr:uid="{00000000-0005-0000-0000-000028000000}"/>
    <cellStyle name="40% - Accent3 2 2" xfId="53" xr:uid="{00000000-0005-0000-0000-000029000000}"/>
    <cellStyle name="40% - Accent3 2 2 2" xfId="54" xr:uid="{00000000-0005-0000-0000-00002A000000}"/>
    <cellStyle name="40% - Accent3 3" xfId="55" xr:uid="{00000000-0005-0000-0000-00002B000000}"/>
    <cellStyle name="40% - Accent3 3 2" xfId="56" xr:uid="{00000000-0005-0000-0000-00002C000000}"/>
    <cellStyle name="40% - Accent4 2" xfId="57" xr:uid="{00000000-0005-0000-0000-00002D000000}"/>
    <cellStyle name="40% - Accent4 2 2" xfId="58" xr:uid="{00000000-0005-0000-0000-00002E000000}"/>
    <cellStyle name="40% - Accent4 2 2 2" xfId="59" xr:uid="{00000000-0005-0000-0000-00002F000000}"/>
    <cellStyle name="40% - Accent4 3" xfId="60" xr:uid="{00000000-0005-0000-0000-000030000000}"/>
    <cellStyle name="40% - Accent4 3 2" xfId="61" xr:uid="{00000000-0005-0000-0000-000031000000}"/>
    <cellStyle name="40% - Accent5 2" xfId="62" xr:uid="{00000000-0005-0000-0000-000032000000}"/>
    <cellStyle name="40% - Accent5 2 2" xfId="63" xr:uid="{00000000-0005-0000-0000-000033000000}"/>
    <cellStyle name="40% - Accent5 2 2 2" xfId="64" xr:uid="{00000000-0005-0000-0000-000034000000}"/>
    <cellStyle name="40% - Accent5 3" xfId="65" xr:uid="{00000000-0005-0000-0000-000035000000}"/>
    <cellStyle name="40% - Accent5 3 2" xfId="66" xr:uid="{00000000-0005-0000-0000-000036000000}"/>
    <cellStyle name="40% - Accent6 2" xfId="67" xr:uid="{00000000-0005-0000-0000-000037000000}"/>
    <cellStyle name="40% - Accent6 2 2" xfId="68" xr:uid="{00000000-0005-0000-0000-000038000000}"/>
    <cellStyle name="40% - Accent6 2 2 2" xfId="69" xr:uid="{00000000-0005-0000-0000-000039000000}"/>
    <cellStyle name="40% - Accent6 3" xfId="70" xr:uid="{00000000-0005-0000-0000-00003A000000}"/>
    <cellStyle name="40% - Accent6 3 2" xfId="71" xr:uid="{00000000-0005-0000-0000-00003B000000}"/>
    <cellStyle name="60% - Accent1 2" xfId="72" xr:uid="{00000000-0005-0000-0000-00003C000000}"/>
    <cellStyle name="60% - Accent1 2 2" xfId="73" xr:uid="{00000000-0005-0000-0000-00003D000000}"/>
    <cellStyle name="60% - Accent1 3" xfId="74" xr:uid="{00000000-0005-0000-0000-00003E000000}"/>
    <cellStyle name="60% - Accent2 2" xfId="75" xr:uid="{00000000-0005-0000-0000-00003F000000}"/>
    <cellStyle name="60% - Accent2 2 2" xfId="76" xr:uid="{00000000-0005-0000-0000-000040000000}"/>
    <cellStyle name="60% - Accent2 3" xfId="77" xr:uid="{00000000-0005-0000-0000-000041000000}"/>
    <cellStyle name="60% - Accent3 2" xfId="78" xr:uid="{00000000-0005-0000-0000-000042000000}"/>
    <cellStyle name="60% - Accent3 2 2" xfId="79" xr:uid="{00000000-0005-0000-0000-000043000000}"/>
    <cellStyle name="60% - Accent3 3" xfId="80" xr:uid="{00000000-0005-0000-0000-000044000000}"/>
    <cellStyle name="60% - Accent4 2" xfId="81" xr:uid="{00000000-0005-0000-0000-000045000000}"/>
    <cellStyle name="60% - Accent4 2 2" xfId="82" xr:uid="{00000000-0005-0000-0000-000046000000}"/>
    <cellStyle name="60% - Accent4 3" xfId="83" xr:uid="{00000000-0005-0000-0000-000047000000}"/>
    <cellStyle name="60% - Accent5 2" xfId="84" xr:uid="{00000000-0005-0000-0000-000048000000}"/>
    <cellStyle name="60% - Accent5 2 2" xfId="85" xr:uid="{00000000-0005-0000-0000-000049000000}"/>
    <cellStyle name="60% - Accent5 3" xfId="86" xr:uid="{00000000-0005-0000-0000-00004A000000}"/>
    <cellStyle name="60% - Accent6 2" xfId="87" xr:uid="{00000000-0005-0000-0000-00004B000000}"/>
    <cellStyle name="60% - Accent6 2 2" xfId="88" xr:uid="{00000000-0005-0000-0000-00004C000000}"/>
    <cellStyle name="60% - Accent6 3" xfId="89" xr:uid="{00000000-0005-0000-0000-00004D000000}"/>
    <cellStyle name="Accent1 2" xfId="90" xr:uid="{00000000-0005-0000-0000-00004E000000}"/>
    <cellStyle name="Accent1 2 2" xfId="91" xr:uid="{00000000-0005-0000-0000-00004F000000}"/>
    <cellStyle name="Accent1 3" xfId="92" xr:uid="{00000000-0005-0000-0000-000050000000}"/>
    <cellStyle name="Accent2 2" xfId="93" xr:uid="{00000000-0005-0000-0000-000051000000}"/>
    <cellStyle name="Accent2 2 2" xfId="94" xr:uid="{00000000-0005-0000-0000-000052000000}"/>
    <cellStyle name="Accent2 3" xfId="95" xr:uid="{00000000-0005-0000-0000-000053000000}"/>
    <cellStyle name="Accent3 2" xfId="96" xr:uid="{00000000-0005-0000-0000-000054000000}"/>
    <cellStyle name="Accent3 2 2" xfId="97" xr:uid="{00000000-0005-0000-0000-000055000000}"/>
    <cellStyle name="Accent3 3" xfId="98" xr:uid="{00000000-0005-0000-0000-000056000000}"/>
    <cellStyle name="Accent4 2" xfId="99" xr:uid="{00000000-0005-0000-0000-000057000000}"/>
    <cellStyle name="Accent4 2 2" xfId="100" xr:uid="{00000000-0005-0000-0000-000058000000}"/>
    <cellStyle name="Accent4 3" xfId="101" xr:uid="{00000000-0005-0000-0000-000059000000}"/>
    <cellStyle name="Accent5 2" xfId="102" xr:uid="{00000000-0005-0000-0000-00005A000000}"/>
    <cellStyle name="Accent5 2 2" xfId="103" xr:uid="{00000000-0005-0000-0000-00005B000000}"/>
    <cellStyle name="Accent5 3" xfId="104" xr:uid="{00000000-0005-0000-0000-00005C000000}"/>
    <cellStyle name="Accent6 2" xfId="105" xr:uid="{00000000-0005-0000-0000-00005D000000}"/>
    <cellStyle name="Accent6 2 2" xfId="106" xr:uid="{00000000-0005-0000-0000-00005E000000}"/>
    <cellStyle name="Accent6 3" xfId="107" xr:uid="{00000000-0005-0000-0000-00005F000000}"/>
    <cellStyle name="Bad 2" xfId="108" xr:uid="{00000000-0005-0000-0000-000060000000}"/>
    <cellStyle name="Bad 2 2" xfId="109" xr:uid="{00000000-0005-0000-0000-000061000000}"/>
    <cellStyle name="Bad 3" xfId="110" xr:uid="{00000000-0005-0000-0000-000062000000}"/>
    <cellStyle name="Calculation 2" xfId="111" xr:uid="{00000000-0005-0000-0000-000063000000}"/>
    <cellStyle name="Calculation 2 2" xfId="112" xr:uid="{00000000-0005-0000-0000-000064000000}"/>
    <cellStyle name="Calculation 2 2 2" xfId="113" xr:uid="{00000000-0005-0000-0000-000065000000}"/>
    <cellStyle name="Calculation 2 2 2 2" xfId="114" xr:uid="{00000000-0005-0000-0000-000066000000}"/>
    <cellStyle name="Calculation 2 2 3" xfId="115" xr:uid="{00000000-0005-0000-0000-000067000000}"/>
    <cellStyle name="Calculation 2 2 3 2" xfId="116" xr:uid="{00000000-0005-0000-0000-000068000000}"/>
    <cellStyle name="Calculation 2 3" xfId="117" xr:uid="{00000000-0005-0000-0000-000069000000}"/>
    <cellStyle name="Calculation 2 3 2" xfId="118" xr:uid="{00000000-0005-0000-0000-00006A000000}"/>
    <cellStyle name="Calculation 2 4" xfId="119" xr:uid="{00000000-0005-0000-0000-00006B000000}"/>
    <cellStyle name="Calculation 2 4 2" xfId="120" xr:uid="{00000000-0005-0000-0000-00006C000000}"/>
    <cellStyle name="Calculation 3" xfId="121" xr:uid="{00000000-0005-0000-0000-00006D000000}"/>
    <cellStyle name="Calculation 3 2" xfId="122" xr:uid="{00000000-0005-0000-0000-00006E000000}"/>
    <cellStyle name="Calculation 3 2 2" xfId="123" xr:uid="{00000000-0005-0000-0000-00006F000000}"/>
    <cellStyle name="Calculation 3 3" xfId="124" xr:uid="{00000000-0005-0000-0000-000070000000}"/>
    <cellStyle name="Calculation 3 3 2" xfId="125" xr:uid="{00000000-0005-0000-0000-000071000000}"/>
    <cellStyle name="Check Cell 2" xfId="126" xr:uid="{00000000-0005-0000-0000-000072000000}"/>
    <cellStyle name="Check Cell 2 2" xfId="127" xr:uid="{00000000-0005-0000-0000-000073000000}"/>
    <cellStyle name="Check Cell 3" xfId="128" xr:uid="{00000000-0005-0000-0000-000074000000}"/>
    <cellStyle name="Comma 10" xfId="130" xr:uid="{00000000-0005-0000-0000-000076000000}"/>
    <cellStyle name="Comma 10 2" xfId="131" xr:uid="{00000000-0005-0000-0000-000077000000}"/>
    <cellStyle name="Comma 10 3" xfId="132" xr:uid="{00000000-0005-0000-0000-000078000000}"/>
    <cellStyle name="Comma 10 3 2" xfId="133" xr:uid="{00000000-0005-0000-0000-000079000000}"/>
    <cellStyle name="Comma 11" xfId="134" xr:uid="{00000000-0005-0000-0000-00007A000000}"/>
    <cellStyle name="Comma 12" xfId="135" xr:uid="{00000000-0005-0000-0000-00007B000000}"/>
    <cellStyle name="Comma 12 2" xfId="136" xr:uid="{00000000-0005-0000-0000-00007C000000}"/>
    <cellStyle name="Comma 12 3" xfId="404" xr:uid="{00000000-0005-0000-0000-00007D000000}"/>
    <cellStyle name="Comma 13" xfId="137" xr:uid="{00000000-0005-0000-0000-00007E000000}"/>
    <cellStyle name="Comma 13 2" xfId="405" xr:uid="{00000000-0005-0000-0000-00007F000000}"/>
    <cellStyle name="Comma 14" xfId="129" xr:uid="{00000000-0005-0000-0000-000080000000}"/>
    <cellStyle name="Comma 15" xfId="7" xr:uid="{00000000-0005-0000-0000-000081000000}"/>
    <cellStyle name="Comma 2" xfId="10" xr:uid="{00000000-0005-0000-0000-000082000000}"/>
    <cellStyle name="Comma 2 2" xfId="138" xr:uid="{00000000-0005-0000-0000-000083000000}"/>
    <cellStyle name="Comma 2 2 2" xfId="139" xr:uid="{00000000-0005-0000-0000-000084000000}"/>
    <cellStyle name="Comma 2 2 3" xfId="140" xr:uid="{00000000-0005-0000-0000-000085000000}"/>
    <cellStyle name="Comma 2 3" xfId="141" xr:uid="{00000000-0005-0000-0000-000086000000}"/>
    <cellStyle name="Comma 2 3 2" xfId="142" xr:uid="{00000000-0005-0000-0000-000087000000}"/>
    <cellStyle name="Comma 2 3 3" xfId="143" xr:uid="{00000000-0005-0000-0000-000088000000}"/>
    <cellStyle name="Comma 2 4" xfId="144" xr:uid="{00000000-0005-0000-0000-000089000000}"/>
    <cellStyle name="Comma 2 5" xfId="145" xr:uid="{00000000-0005-0000-0000-00008A000000}"/>
    <cellStyle name="Comma 2 6" xfId="146" xr:uid="{00000000-0005-0000-0000-00008B000000}"/>
    <cellStyle name="Comma 2 7" xfId="147" xr:uid="{00000000-0005-0000-0000-00008C000000}"/>
    <cellStyle name="Comma 2 7 2" xfId="416" xr:uid="{00000000-0005-0000-0000-00008D000000}"/>
    <cellStyle name="Comma 2 8" xfId="148" xr:uid="{00000000-0005-0000-0000-00008E000000}"/>
    <cellStyle name="Comma 2 9" xfId="149" xr:uid="{00000000-0005-0000-0000-00008F000000}"/>
    <cellStyle name="Comma 3" xfId="150" xr:uid="{00000000-0005-0000-0000-000090000000}"/>
    <cellStyle name="Comma 3 2" xfId="151" xr:uid="{00000000-0005-0000-0000-000091000000}"/>
    <cellStyle name="Comma 3 2 2" xfId="152" xr:uid="{00000000-0005-0000-0000-000092000000}"/>
    <cellStyle name="Comma 3 2 3" xfId="153" xr:uid="{00000000-0005-0000-0000-000093000000}"/>
    <cellStyle name="Comma 3 3" xfId="154" xr:uid="{00000000-0005-0000-0000-000094000000}"/>
    <cellStyle name="Comma 3 3 2" xfId="155" xr:uid="{00000000-0005-0000-0000-000095000000}"/>
    <cellStyle name="Comma 3 4" xfId="156" xr:uid="{00000000-0005-0000-0000-000096000000}"/>
    <cellStyle name="Comma 3 5" xfId="157" xr:uid="{00000000-0005-0000-0000-000097000000}"/>
    <cellStyle name="Comma 4" xfId="158" xr:uid="{00000000-0005-0000-0000-000098000000}"/>
    <cellStyle name="Comma 4 2" xfId="159" xr:uid="{00000000-0005-0000-0000-000099000000}"/>
    <cellStyle name="Comma 4 2 2" xfId="160" xr:uid="{00000000-0005-0000-0000-00009A000000}"/>
    <cellStyle name="Comma 4 2 2 2" xfId="161" xr:uid="{00000000-0005-0000-0000-00009B000000}"/>
    <cellStyle name="Comma 4 2 2 3" xfId="162" xr:uid="{00000000-0005-0000-0000-00009C000000}"/>
    <cellStyle name="Comma 4 3" xfId="163" xr:uid="{00000000-0005-0000-0000-00009D000000}"/>
    <cellStyle name="Comma 4 3 2" xfId="164" xr:uid="{00000000-0005-0000-0000-00009E000000}"/>
    <cellStyle name="Comma 4 4" xfId="165" xr:uid="{00000000-0005-0000-0000-00009F000000}"/>
    <cellStyle name="Comma 4 5" xfId="166" xr:uid="{00000000-0005-0000-0000-0000A0000000}"/>
    <cellStyle name="Comma 4 5 2" xfId="167" xr:uid="{00000000-0005-0000-0000-0000A1000000}"/>
    <cellStyle name="Comma 4 6" xfId="168" xr:uid="{00000000-0005-0000-0000-0000A2000000}"/>
    <cellStyle name="Comma 4 6 2" xfId="169" xr:uid="{00000000-0005-0000-0000-0000A3000000}"/>
    <cellStyle name="Comma 5" xfId="170" xr:uid="{00000000-0005-0000-0000-0000A4000000}"/>
    <cellStyle name="Comma 5 2" xfId="171" xr:uid="{00000000-0005-0000-0000-0000A5000000}"/>
    <cellStyle name="Comma 5 2 2" xfId="172" xr:uid="{00000000-0005-0000-0000-0000A6000000}"/>
    <cellStyle name="Comma 5 2 2 2" xfId="173" xr:uid="{00000000-0005-0000-0000-0000A7000000}"/>
    <cellStyle name="Comma 5 3" xfId="174" xr:uid="{00000000-0005-0000-0000-0000A8000000}"/>
    <cellStyle name="Comma 5 3 2" xfId="175" xr:uid="{00000000-0005-0000-0000-0000A9000000}"/>
    <cellStyle name="Comma 5 3 3" xfId="176" xr:uid="{00000000-0005-0000-0000-0000AA000000}"/>
    <cellStyle name="Comma 5 4" xfId="177" xr:uid="{00000000-0005-0000-0000-0000AB000000}"/>
    <cellStyle name="Comma 5 4 2" xfId="178" xr:uid="{00000000-0005-0000-0000-0000AC000000}"/>
    <cellStyle name="Comma 6" xfId="179" xr:uid="{00000000-0005-0000-0000-0000AD000000}"/>
    <cellStyle name="Comma 6 2" xfId="180" xr:uid="{00000000-0005-0000-0000-0000AE000000}"/>
    <cellStyle name="Comma 6 2 2" xfId="181" xr:uid="{00000000-0005-0000-0000-0000AF000000}"/>
    <cellStyle name="Comma 6 3" xfId="182" xr:uid="{00000000-0005-0000-0000-0000B0000000}"/>
    <cellStyle name="Comma 6 3 2" xfId="183" xr:uid="{00000000-0005-0000-0000-0000B1000000}"/>
    <cellStyle name="Comma 7" xfId="184" xr:uid="{00000000-0005-0000-0000-0000B2000000}"/>
    <cellStyle name="Comma 7 2" xfId="185" xr:uid="{00000000-0005-0000-0000-0000B3000000}"/>
    <cellStyle name="Comma 7 2 2" xfId="186" xr:uid="{00000000-0005-0000-0000-0000B4000000}"/>
    <cellStyle name="Comma 7 3" xfId="187" xr:uid="{00000000-0005-0000-0000-0000B5000000}"/>
    <cellStyle name="Comma 8" xfId="188" xr:uid="{00000000-0005-0000-0000-0000B6000000}"/>
    <cellStyle name="Comma 8 2" xfId="189" xr:uid="{00000000-0005-0000-0000-0000B7000000}"/>
    <cellStyle name="Comma 9" xfId="190" xr:uid="{00000000-0005-0000-0000-0000B8000000}"/>
    <cellStyle name="Comma 9 2" xfId="191" xr:uid="{00000000-0005-0000-0000-0000B9000000}"/>
    <cellStyle name="Comma0" xfId="192" xr:uid="{00000000-0005-0000-0000-0000BA000000}"/>
    <cellStyle name="Currency" xfId="427" builtinId="4"/>
    <cellStyle name="Currency 10" xfId="194" xr:uid="{00000000-0005-0000-0000-0000BC000000}"/>
    <cellStyle name="Currency 11" xfId="195" xr:uid="{00000000-0005-0000-0000-0000BD000000}"/>
    <cellStyle name="Currency 12" xfId="193" xr:uid="{00000000-0005-0000-0000-0000BE000000}"/>
    <cellStyle name="Currency 2" xfId="196" xr:uid="{00000000-0005-0000-0000-0000BF000000}"/>
    <cellStyle name="Currency 2 2" xfId="197" xr:uid="{00000000-0005-0000-0000-0000C0000000}"/>
    <cellStyle name="Currency 2 2 2" xfId="198" xr:uid="{00000000-0005-0000-0000-0000C1000000}"/>
    <cellStyle name="Currency 2 2 3" xfId="199" xr:uid="{00000000-0005-0000-0000-0000C2000000}"/>
    <cellStyle name="Currency 2 3" xfId="200" xr:uid="{00000000-0005-0000-0000-0000C3000000}"/>
    <cellStyle name="Currency 2 4" xfId="201" xr:uid="{00000000-0005-0000-0000-0000C4000000}"/>
    <cellStyle name="Currency 3" xfId="202" xr:uid="{00000000-0005-0000-0000-0000C5000000}"/>
    <cellStyle name="Currency 3 2" xfId="203" xr:uid="{00000000-0005-0000-0000-0000C6000000}"/>
    <cellStyle name="Currency 3 2 2" xfId="204" xr:uid="{00000000-0005-0000-0000-0000C7000000}"/>
    <cellStyle name="Currency 3 2 3" xfId="205" xr:uid="{00000000-0005-0000-0000-0000C8000000}"/>
    <cellStyle name="Currency 3 3" xfId="206" xr:uid="{00000000-0005-0000-0000-0000C9000000}"/>
    <cellStyle name="Currency 3 3 2" xfId="207" xr:uid="{00000000-0005-0000-0000-0000CA000000}"/>
    <cellStyle name="Currency 3 4" xfId="208" xr:uid="{00000000-0005-0000-0000-0000CB000000}"/>
    <cellStyle name="Currency 3 4 2" xfId="209" xr:uid="{00000000-0005-0000-0000-0000CC000000}"/>
    <cellStyle name="Currency 3 4 3" xfId="210" xr:uid="{00000000-0005-0000-0000-0000CD000000}"/>
    <cellStyle name="Currency 3 5" xfId="211" xr:uid="{00000000-0005-0000-0000-0000CE000000}"/>
    <cellStyle name="Currency 3 5 2" xfId="212" xr:uid="{00000000-0005-0000-0000-0000CF000000}"/>
    <cellStyle name="Currency 3 6" xfId="213" xr:uid="{00000000-0005-0000-0000-0000D0000000}"/>
    <cellStyle name="Currency 3 6 2" xfId="214" xr:uid="{00000000-0005-0000-0000-0000D1000000}"/>
    <cellStyle name="Currency 3 7" xfId="215" xr:uid="{00000000-0005-0000-0000-0000D2000000}"/>
    <cellStyle name="Currency 4" xfId="216" xr:uid="{00000000-0005-0000-0000-0000D3000000}"/>
    <cellStyle name="Currency 4 2" xfId="217" xr:uid="{00000000-0005-0000-0000-0000D4000000}"/>
    <cellStyle name="Currency 4 2 2" xfId="218" xr:uid="{00000000-0005-0000-0000-0000D5000000}"/>
    <cellStyle name="Currency 4 3" xfId="219" xr:uid="{00000000-0005-0000-0000-0000D6000000}"/>
    <cellStyle name="Currency 4 3 2" xfId="220" xr:uid="{00000000-0005-0000-0000-0000D7000000}"/>
    <cellStyle name="Currency 4 3 3" xfId="221" xr:uid="{00000000-0005-0000-0000-0000D8000000}"/>
    <cellStyle name="Currency 4 4" xfId="222" xr:uid="{00000000-0005-0000-0000-0000D9000000}"/>
    <cellStyle name="Currency 5" xfId="223" xr:uid="{00000000-0005-0000-0000-0000DA000000}"/>
    <cellStyle name="Currency 5 2" xfId="224" xr:uid="{00000000-0005-0000-0000-0000DB000000}"/>
    <cellStyle name="Currency 6" xfId="225" xr:uid="{00000000-0005-0000-0000-0000DC000000}"/>
    <cellStyle name="Currency 6 2" xfId="226" xr:uid="{00000000-0005-0000-0000-0000DD000000}"/>
    <cellStyle name="Currency 7" xfId="227" xr:uid="{00000000-0005-0000-0000-0000DE000000}"/>
    <cellStyle name="Currency 7 2" xfId="228" xr:uid="{00000000-0005-0000-0000-0000DF000000}"/>
    <cellStyle name="Currency 8" xfId="229" xr:uid="{00000000-0005-0000-0000-0000E0000000}"/>
    <cellStyle name="Currency 8 2" xfId="230" xr:uid="{00000000-0005-0000-0000-0000E1000000}"/>
    <cellStyle name="Currency 8 3" xfId="231" xr:uid="{00000000-0005-0000-0000-0000E2000000}"/>
    <cellStyle name="Currency 8 3 2" xfId="232" xr:uid="{00000000-0005-0000-0000-0000E3000000}"/>
    <cellStyle name="Currency 9" xfId="233" xr:uid="{00000000-0005-0000-0000-0000E4000000}"/>
    <cellStyle name="Currency 9 2" xfId="234" xr:uid="{00000000-0005-0000-0000-0000E5000000}"/>
    <cellStyle name="Explanatory Text 2" xfId="235" xr:uid="{00000000-0005-0000-0000-0000E6000000}"/>
    <cellStyle name="Explanatory Text 2 2" xfId="236" xr:uid="{00000000-0005-0000-0000-0000E7000000}"/>
    <cellStyle name="Explanatory Text 3" xfId="237" xr:uid="{00000000-0005-0000-0000-0000E8000000}"/>
    <cellStyle name="Good 2" xfId="238" xr:uid="{00000000-0005-0000-0000-0000E9000000}"/>
    <cellStyle name="Good 2 2" xfId="239" xr:uid="{00000000-0005-0000-0000-0000EA000000}"/>
    <cellStyle name="Good 3" xfId="240" xr:uid="{00000000-0005-0000-0000-0000EB000000}"/>
    <cellStyle name="Heading 1 2" xfId="241" xr:uid="{00000000-0005-0000-0000-0000EC000000}"/>
    <cellStyle name="Heading 1 2 2" xfId="242" xr:uid="{00000000-0005-0000-0000-0000ED000000}"/>
    <cellStyle name="Heading 1 3" xfId="243" xr:uid="{00000000-0005-0000-0000-0000EE000000}"/>
    <cellStyle name="Heading 1 3 2" xfId="244" xr:uid="{00000000-0005-0000-0000-0000EF000000}"/>
    <cellStyle name="Heading 2 2" xfId="245" xr:uid="{00000000-0005-0000-0000-0000F0000000}"/>
    <cellStyle name="Heading 2 2 2" xfId="246" xr:uid="{00000000-0005-0000-0000-0000F1000000}"/>
    <cellStyle name="Heading 2 3" xfId="247" xr:uid="{00000000-0005-0000-0000-0000F2000000}"/>
    <cellStyle name="Heading 2 3 2" xfId="248" xr:uid="{00000000-0005-0000-0000-0000F3000000}"/>
    <cellStyle name="Heading 3 2" xfId="249" xr:uid="{00000000-0005-0000-0000-0000F4000000}"/>
    <cellStyle name="Heading 3 2 2" xfId="250" xr:uid="{00000000-0005-0000-0000-0000F5000000}"/>
    <cellStyle name="Heading 3 3" xfId="251" xr:uid="{00000000-0005-0000-0000-0000F6000000}"/>
    <cellStyle name="Heading 3 3 2" xfId="252" xr:uid="{00000000-0005-0000-0000-0000F7000000}"/>
    <cellStyle name="Heading 4 2" xfId="253" xr:uid="{00000000-0005-0000-0000-0000F8000000}"/>
    <cellStyle name="Heading 4 2 2" xfId="254" xr:uid="{00000000-0005-0000-0000-0000F9000000}"/>
    <cellStyle name="Heading 4 3" xfId="255" xr:uid="{00000000-0005-0000-0000-0000FA000000}"/>
    <cellStyle name="Heading 4 3 2" xfId="256" xr:uid="{00000000-0005-0000-0000-0000FB000000}"/>
    <cellStyle name="Hyperlink 2" xfId="257" xr:uid="{00000000-0005-0000-0000-0000FC000000}"/>
    <cellStyle name="Input 2" xfId="258" xr:uid="{00000000-0005-0000-0000-0000FD000000}"/>
    <cellStyle name="Input 2 2" xfId="259" xr:uid="{00000000-0005-0000-0000-0000FE000000}"/>
    <cellStyle name="Input 2 2 2" xfId="260" xr:uid="{00000000-0005-0000-0000-0000FF000000}"/>
    <cellStyle name="Input 2 2 2 2" xfId="261" xr:uid="{00000000-0005-0000-0000-000000010000}"/>
    <cellStyle name="Input 2 2 3" xfId="262" xr:uid="{00000000-0005-0000-0000-000001010000}"/>
    <cellStyle name="Input 2 2 3 2" xfId="263" xr:uid="{00000000-0005-0000-0000-000002010000}"/>
    <cellStyle name="Input 2 3" xfId="264" xr:uid="{00000000-0005-0000-0000-000003010000}"/>
    <cellStyle name="Input 2 3 2" xfId="265" xr:uid="{00000000-0005-0000-0000-000004010000}"/>
    <cellStyle name="Input 2 4" xfId="266" xr:uid="{00000000-0005-0000-0000-000005010000}"/>
    <cellStyle name="Input 2 4 2" xfId="267" xr:uid="{00000000-0005-0000-0000-000006010000}"/>
    <cellStyle name="Input 3" xfId="268" xr:uid="{00000000-0005-0000-0000-000007010000}"/>
    <cellStyle name="Input 3 2" xfId="269" xr:uid="{00000000-0005-0000-0000-000008010000}"/>
    <cellStyle name="Input 3 2 2" xfId="270" xr:uid="{00000000-0005-0000-0000-000009010000}"/>
    <cellStyle name="Input 3 3" xfId="271" xr:uid="{00000000-0005-0000-0000-00000A010000}"/>
    <cellStyle name="Input 3 3 2" xfId="272" xr:uid="{00000000-0005-0000-0000-00000B010000}"/>
    <cellStyle name="Linked Cell 2" xfId="273" xr:uid="{00000000-0005-0000-0000-00000C010000}"/>
    <cellStyle name="Linked Cell 2 2" xfId="274" xr:uid="{00000000-0005-0000-0000-00000D010000}"/>
    <cellStyle name="Linked Cell 3" xfId="275" xr:uid="{00000000-0005-0000-0000-00000E010000}"/>
    <cellStyle name="Neutral 2" xfId="276" xr:uid="{00000000-0005-0000-0000-00000F010000}"/>
    <cellStyle name="Neutral 2 2" xfId="277" xr:uid="{00000000-0005-0000-0000-000010010000}"/>
    <cellStyle name="Neutral 3" xfId="278" xr:uid="{00000000-0005-0000-0000-000011010000}"/>
    <cellStyle name="Normal" xfId="0" builtinId="0"/>
    <cellStyle name="Normal 10" xfId="279" xr:uid="{00000000-0005-0000-0000-000013010000}"/>
    <cellStyle name="Normal 10 2" xfId="280" xr:uid="{00000000-0005-0000-0000-000014010000}"/>
    <cellStyle name="Normal 10 3" xfId="281" xr:uid="{00000000-0005-0000-0000-000015010000}"/>
    <cellStyle name="Normal 10 3 2" xfId="282" xr:uid="{00000000-0005-0000-0000-000016010000}"/>
    <cellStyle name="Normal 11" xfId="283" xr:uid="{00000000-0005-0000-0000-000017010000}"/>
    <cellStyle name="Normal 11 2" xfId="284" xr:uid="{00000000-0005-0000-0000-000018010000}"/>
    <cellStyle name="Normal 12" xfId="11" xr:uid="{00000000-0005-0000-0000-000019010000}"/>
    <cellStyle name="Normal 13" xfId="406" xr:uid="{00000000-0005-0000-0000-00001A010000}"/>
    <cellStyle name="Normal 13 2" xfId="420" xr:uid="{00000000-0005-0000-0000-00001B010000}"/>
    <cellStyle name="Normal 2" xfId="1" xr:uid="{00000000-0005-0000-0000-00001C010000}"/>
    <cellStyle name="Normal 2 2" xfId="286" xr:uid="{00000000-0005-0000-0000-00001D010000}"/>
    <cellStyle name="Normal 2 2 2" xfId="287" xr:uid="{00000000-0005-0000-0000-00001E010000}"/>
    <cellStyle name="Normal 2 2 3" xfId="288" xr:uid="{00000000-0005-0000-0000-00001F010000}"/>
    <cellStyle name="Normal 2 2 4" xfId="289" xr:uid="{00000000-0005-0000-0000-000020010000}"/>
    <cellStyle name="Normal 2 3" xfId="290" xr:uid="{00000000-0005-0000-0000-000021010000}"/>
    <cellStyle name="Normal 2 3 2" xfId="291" xr:uid="{00000000-0005-0000-0000-000022010000}"/>
    <cellStyle name="Normal 2 3 2 2" xfId="292" xr:uid="{00000000-0005-0000-0000-000023010000}"/>
    <cellStyle name="Normal 2 3 2 3" xfId="293" xr:uid="{00000000-0005-0000-0000-000024010000}"/>
    <cellStyle name="Normal 2 3 3" xfId="294" xr:uid="{00000000-0005-0000-0000-000025010000}"/>
    <cellStyle name="Normal 2 3 4" xfId="295" xr:uid="{00000000-0005-0000-0000-000026010000}"/>
    <cellStyle name="Normal 2 3 5" xfId="296" xr:uid="{00000000-0005-0000-0000-000027010000}"/>
    <cellStyle name="Normal 2 4" xfId="297" xr:uid="{00000000-0005-0000-0000-000028010000}"/>
    <cellStyle name="Normal 2 5" xfId="298" xr:uid="{00000000-0005-0000-0000-000029010000}"/>
    <cellStyle name="Normal 2 6" xfId="299" xr:uid="{00000000-0005-0000-0000-00002A010000}"/>
    <cellStyle name="Normal 2 7" xfId="300" xr:uid="{00000000-0005-0000-0000-00002B010000}"/>
    <cellStyle name="Normal 2 8" xfId="407" xr:uid="{00000000-0005-0000-0000-00002C010000}"/>
    <cellStyle name="Normal 2 9" xfId="285" xr:uid="{00000000-0005-0000-0000-00002D010000}"/>
    <cellStyle name="Normal 2 9 2" xfId="417" xr:uid="{00000000-0005-0000-0000-00002E010000}"/>
    <cellStyle name="Normal 3" xfId="3" xr:uid="{00000000-0005-0000-0000-00002F010000}"/>
    <cellStyle name="Normal 3 2" xfId="302" xr:uid="{00000000-0005-0000-0000-000030010000}"/>
    <cellStyle name="Normal 3 2 2" xfId="303" xr:uid="{00000000-0005-0000-0000-000031010000}"/>
    <cellStyle name="Normal 3 2 3" xfId="304" xr:uid="{00000000-0005-0000-0000-000032010000}"/>
    <cellStyle name="Normal 3 3" xfId="305" xr:uid="{00000000-0005-0000-0000-000033010000}"/>
    <cellStyle name="Normal 3 4" xfId="306" xr:uid="{00000000-0005-0000-0000-000034010000}"/>
    <cellStyle name="Normal 3 5" xfId="307" xr:uid="{00000000-0005-0000-0000-000035010000}"/>
    <cellStyle name="Normal 3 6" xfId="308" xr:uid="{00000000-0005-0000-0000-000036010000}"/>
    <cellStyle name="Normal 3 7" xfId="309" xr:uid="{00000000-0005-0000-0000-000037010000}"/>
    <cellStyle name="Normal 3 8" xfId="301" xr:uid="{00000000-0005-0000-0000-000038010000}"/>
    <cellStyle name="Normal 3 8 2" xfId="418" xr:uid="{00000000-0005-0000-0000-000039010000}"/>
    <cellStyle name="Normal 4" xfId="2" xr:uid="{00000000-0005-0000-0000-00003A010000}"/>
    <cellStyle name="Normal 4 10" xfId="412" xr:uid="{00000000-0005-0000-0000-00003B010000}"/>
    <cellStyle name="Normal 4 11" xfId="425" xr:uid="{00000000-0005-0000-0000-00003C010000}"/>
    <cellStyle name="Normal 4 12" xfId="428" xr:uid="{00000000-0005-0000-0000-00003D010000}"/>
    <cellStyle name="Normal 4 2" xfId="8" xr:uid="{00000000-0005-0000-0000-00003E010000}"/>
    <cellStyle name="Normal 4 2 2" xfId="312" xr:uid="{00000000-0005-0000-0000-00003F010000}"/>
    <cellStyle name="Normal 4 2 3" xfId="410" xr:uid="{00000000-0005-0000-0000-000040010000}"/>
    <cellStyle name="Normal 4 2 3 2" xfId="423" xr:uid="{00000000-0005-0000-0000-000041010000}"/>
    <cellStyle name="Normal 4 2 4" xfId="311" xr:uid="{00000000-0005-0000-0000-000042010000}"/>
    <cellStyle name="Normal 4 2 5" xfId="414" xr:uid="{00000000-0005-0000-0000-000043010000}"/>
    <cellStyle name="Normal 4 3" xfId="313" xr:uid="{00000000-0005-0000-0000-000044010000}"/>
    <cellStyle name="Normal 4 3 2" xfId="314" xr:uid="{00000000-0005-0000-0000-000045010000}"/>
    <cellStyle name="Normal 4 3 3" xfId="315" xr:uid="{00000000-0005-0000-0000-000046010000}"/>
    <cellStyle name="Normal 4 4" xfId="316" xr:uid="{00000000-0005-0000-0000-000047010000}"/>
    <cellStyle name="Normal 4 4 2" xfId="317" xr:uid="{00000000-0005-0000-0000-000048010000}"/>
    <cellStyle name="Normal 4 5" xfId="318" xr:uid="{00000000-0005-0000-0000-000049010000}"/>
    <cellStyle name="Normal 4 6" xfId="319" xr:uid="{00000000-0005-0000-0000-00004A010000}"/>
    <cellStyle name="Normal 4 7" xfId="408" xr:uid="{00000000-0005-0000-0000-00004B010000}"/>
    <cellStyle name="Normal 4 7 2" xfId="421" xr:uid="{00000000-0005-0000-0000-00004C010000}"/>
    <cellStyle name="Normal 4 8" xfId="310" xr:uid="{00000000-0005-0000-0000-00004D010000}"/>
    <cellStyle name="Normal 4 9" xfId="5" xr:uid="{00000000-0005-0000-0000-00004E010000}"/>
    <cellStyle name="Normal 5" xfId="4" xr:uid="{00000000-0005-0000-0000-00004F010000}"/>
    <cellStyle name="Normal 5 2" xfId="9" xr:uid="{00000000-0005-0000-0000-000050010000}"/>
    <cellStyle name="Normal 5 2 2" xfId="322" xr:uid="{00000000-0005-0000-0000-000051010000}"/>
    <cellStyle name="Normal 5 2 2 2" xfId="323" xr:uid="{00000000-0005-0000-0000-000052010000}"/>
    <cellStyle name="Normal 5 2 2 3" xfId="324" xr:uid="{00000000-0005-0000-0000-000053010000}"/>
    <cellStyle name="Normal 5 2 3" xfId="411" xr:uid="{00000000-0005-0000-0000-000054010000}"/>
    <cellStyle name="Normal 5 2 3 2" xfId="424" xr:uid="{00000000-0005-0000-0000-000055010000}"/>
    <cellStyle name="Normal 5 2 4" xfId="321" xr:uid="{00000000-0005-0000-0000-000056010000}"/>
    <cellStyle name="Normal 5 2 5" xfId="415" xr:uid="{00000000-0005-0000-0000-000057010000}"/>
    <cellStyle name="Normal 5 3" xfId="325" xr:uid="{00000000-0005-0000-0000-000058010000}"/>
    <cellStyle name="Normal 5 3 2" xfId="326" xr:uid="{00000000-0005-0000-0000-000059010000}"/>
    <cellStyle name="Normal 5 4" xfId="409" xr:uid="{00000000-0005-0000-0000-00005A010000}"/>
    <cellStyle name="Normal 5 4 2" xfId="422" xr:uid="{00000000-0005-0000-0000-00005B010000}"/>
    <cellStyle name="Normal 5 5" xfId="320" xr:uid="{00000000-0005-0000-0000-00005C010000}"/>
    <cellStyle name="Normal 5 6" xfId="6" xr:uid="{00000000-0005-0000-0000-00005D010000}"/>
    <cellStyle name="Normal 5 7" xfId="413" xr:uid="{00000000-0005-0000-0000-00005E010000}"/>
    <cellStyle name="Normal 5 8" xfId="426" xr:uid="{00000000-0005-0000-0000-00005F010000}"/>
    <cellStyle name="Normal 5 9" xfId="429" xr:uid="{00000000-0005-0000-0000-000060010000}"/>
    <cellStyle name="Normal 6" xfId="327" xr:uid="{00000000-0005-0000-0000-000061010000}"/>
    <cellStyle name="Normal 6 2" xfId="328" xr:uid="{00000000-0005-0000-0000-000062010000}"/>
    <cellStyle name="Normal 6 3" xfId="329" xr:uid="{00000000-0005-0000-0000-000063010000}"/>
    <cellStyle name="Normal 6 3 2" xfId="330" xr:uid="{00000000-0005-0000-0000-000064010000}"/>
    <cellStyle name="Normal 7" xfId="331" xr:uid="{00000000-0005-0000-0000-000065010000}"/>
    <cellStyle name="Normal 7 2" xfId="332" xr:uid="{00000000-0005-0000-0000-000066010000}"/>
    <cellStyle name="Normal 7 2 2" xfId="333" xr:uid="{00000000-0005-0000-0000-000067010000}"/>
    <cellStyle name="Normal 7 2 3" xfId="334" xr:uid="{00000000-0005-0000-0000-000068010000}"/>
    <cellStyle name="Normal 7 3" xfId="335" xr:uid="{00000000-0005-0000-0000-000069010000}"/>
    <cellStyle name="Normal 7 3 2" xfId="336" xr:uid="{00000000-0005-0000-0000-00006A010000}"/>
    <cellStyle name="Normal 7 4" xfId="337" xr:uid="{00000000-0005-0000-0000-00006B010000}"/>
    <cellStyle name="Normal 8" xfId="338" xr:uid="{00000000-0005-0000-0000-00006C010000}"/>
    <cellStyle name="Normal 8 2" xfId="339" xr:uid="{00000000-0005-0000-0000-00006D010000}"/>
    <cellStyle name="Normal 8 2 2" xfId="340" xr:uid="{00000000-0005-0000-0000-00006E010000}"/>
    <cellStyle name="Normal 9" xfId="341" xr:uid="{00000000-0005-0000-0000-00006F010000}"/>
    <cellStyle name="Normal 9 2" xfId="419" xr:uid="{00000000-0005-0000-0000-000070010000}"/>
    <cellStyle name="Note 2" xfId="342" xr:uid="{00000000-0005-0000-0000-000071010000}"/>
    <cellStyle name="Note 2 2" xfId="343" xr:uid="{00000000-0005-0000-0000-000072010000}"/>
    <cellStyle name="Note 2 2 2" xfId="344" xr:uid="{00000000-0005-0000-0000-000073010000}"/>
    <cellStyle name="Note 2 2 2 2" xfId="345" xr:uid="{00000000-0005-0000-0000-000074010000}"/>
    <cellStyle name="Note 2 2 3" xfId="346" xr:uid="{00000000-0005-0000-0000-000075010000}"/>
    <cellStyle name="Note 2 2 4" xfId="347" xr:uid="{00000000-0005-0000-0000-000076010000}"/>
    <cellStyle name="Note 2 3" xfId="348" xr:uid="{00000000-0005-0000-0000-000077010000}"/>
    <cellStyle name="Note 2 4" xfId="349" xr:uid="{00000000-0005-0000-0000-000078010000}"/>
    <cellStyle name="Note 3" xfId="350" xr:uid="{00000000-0005-0000-0000-000079010000}"/>
    <cellStyle name="Note 3 2" xfId="351" xr:uid="{00000000-0005-0000-0000-00007A010000}"/>
    <cellStyle name="Note 3 2 2" xfId="352" xr:uid="{00000000-0005-0000-0000-00007B010000}"/>
    <cellStyle name="Note 3 3" xfId="353" xr:uid="{00000000-0005-0000-0000-00007C010000}"/>
    <cellStyle name="Note 3 4" xfId="354" xr:uid="{00000000-0005-0000-0000-00007D010000}"/>
    <cellStyle name="Output 2" xfId="355" xr:uid="{00000000-0005-0000-0000-00007E010000}"/>
    <cellStyle name="Output 2 2" xfId="356" xr:uid="{00000000-0005-0000-0000-00007F010000}"/>
    <cellStyle name="Output 2 2 2" xfId="357" xr:uid="{00000000-0005-0000-0000-000080010000}"/>
    <cellStyle name="Output 2 2 2 2" xfId="358" xr:uid="{00000000-0005-0000-0000-000081010000}"/>
    <cellStyle name="Output 2 2 3" xfId="359" xr:uid="{00000000-0005-0000-0000-000082010000}"/>
    <cellStyle name="Output 2 2 3 2" xfId="360" xr:uid="{00000000-0005-0000-0000-000083010000}"/>
    <cellStyle name="Output 2 3" xfId="361" xr:uid="{00000000-0005-0000-0000-000084010000}"/>
    <cellStyle name="Output 2 3 2" xfId="362" xr:uid="{00000000-0005-0000-0000-000085010000}"/>
    <cellStyle name="Output 2 4" xfId="363" xr:uid="{00000000-0005-0000-0000-000086010000}"/>
    <cellStyle name="Output 2 4 2" xfId="364" xr:uid="{00000000-0005-0000-0000-000087010000}"/>
    <cellStyle name="Output 3" xfId="365" xr:uid="{00000000-0005-0000-0000-000088010000}"/>
    <cellStyle name="Output 3 2" xfId="366" xr:uid="{00000000-0005-0000-0000-000089010000}"/>
    <cellStyle name="Output 3 2 2" xfId="367" xr:uid="{00000000-0005-0000-0000-00008A010000}"/>
    <cellStyle name="Output 3 3" xfId="368" xr:uid="{00000000-0005-0000-0000-00008B010000}"/>
    <cellStyle name="Output 3 3 2" xfId="369" xr:uid="{00000000-0005-0000-0000-00008C010000}"/>
    <cellStyle name="Percent 2" xfId="370" xr:uid="{00000000-0005-0000-0000-00008D010000}"/>
    <cellStyle name="Percent 2 2" xfId="371" xr:uid="{00000000-0005-0000-0000-00008E010000}"/>
    <cellStyle name="Percent 2 2 2" xfId="372" xr:uid="{00000000-0005-0000-0000-00008F010000}"/>
    <cellStyle name="Percent 2 3" xfId="373" xr:uid="{00000000-0005-0000-0000-000090010000}"/>
    <cellStyle name="Percent 3" xfId="374" xr:uid="{00000000-0005-0000-0000-000091010000}"/>
    <cellStyle name="Percent 3 2" xfId="375" xr:uid="{00000000-0005-0000-0000-000092010000}"/>
    <cellStyle name="Percent 3 2 2" xfId="376" xr:uid="{00000000-0005-0000-0000-000093010000}"/>
    <cellStyle name="Percent 3 3" xfId="377" xr:uid="{00000000-0005-0000-0000-000094010000}"/>
    <cellStyle name="Percent 3 3 2" xfId="378" xr:uid="{00000000-0005-0000-0000-000095010000}"/>
    <cellStyle name="Percent 3 3 3" xfId="379" xr:uid="{00000000-0005-0000-0000-000096010000}"/>
    <cellStyle name="Percent 3 4" xfId="380" xr:uid="{00000000-0005-0000-0000-000097010000}"/>
    <cellStyle name="Percent 4" xfId="381" xr:uid="{00000000-0005-0000-0000-000098010000}"/>
    <cellStyle name="Percent 4 2" xfId="382" xr:uid="{00000000-0005-0000-0000-000099010000}"/>
    <cellStyle name="PPCRef_AA_CON_14272123750d4f829dece9d89ed300b7_14272123750d4f829dece9d89ed300b7" xfId="383" xr:uid="{00000000-0005-0000-0000-00009A010000}"/>
    <cellStyle name="Title 2" xfId="384" xr:uid="{00000000-0005-0000-0000-00009B010000}"/>
    <cellStyle name="Title 3" xfId="385" xr:uid="{00000000-0005-0000-0000-00009C010000}"/>
    <cellStyle name="Total 2" xfId="386" xr:uid="{00000000-0005-0000-0000-00009D010000}"/>
    <cellStyle name="Total 2 2" xfId="387" xr:uid="{00000000-0005-0000-0000-00009E010000}"/>
    <cellStyle name="Total 2 2 2" xfId="388" xr:uid="{00000000-0005-0000-0000-00009F010000}"/>
    <cellStyle name="Total 2 2 2 2" xfId="389" xr:uid="{00000000-0005-0000-0000-0000A0010000}"/>
    <cellStyle name="Total 2 2 3" xfId="390" xr:uid="{00000000-0005-0000-0000-0000A1010000}"/>
    <cellStyle name="Total 2 2 3 2" xfId="391" xr:uid="{00000000-0005-0000-0000-0000A2010000}"/>
    <cellStyle name="Total 2 3" xfId="392" xr:uid="{00000000-0005-0000-0000-0000A3010000}"/>
    <cellStyle name="Total 2 3 2" xfId="393" xr:uid="{00000000-0005-0000-0000-0000A4010000}"/>
    <cellStyle name="Total 2 4" xfId="394" xr:uid="{00000000-0005-0000-0000-0000A5010000}"/>
    <cellStyle name="Total 2 4 2" xfId="395" xr:uid="{00000000-0005-0000-0000-0000A6010000}"/>
    <cellStyle name="Total 3" xfId="396" xr:uid="{00000000-0005-0000-0000-0000A7010000}"/>
    <cellStyle name="Total 3 2" xfId="397" xr:uid="{00000000-0005-0000-0000-0000A8010000}"/>
    <cellStyle name="Total 3 2 2" xfId="398" xr:uid="{00000000-0005-0000-0000-0000A9010000}"/>
    <cellStyle name="Total 3 3" xfId="399" xr:uid="{00000000-0005-0000-0000-0000AA010000}"/>
    <cellStyle name="Total 3 3 2" xfId="400" xr:uid="{00000000-0005-0000-0000-0000AB010000}"/>
    <cellStyle name="Warning Text 2" xfId="401" xr:uid="{00000000-0005-0000-0000-0000AC010000}"/>
    <cellStyle name="Warning Text 2 2" xfId="402" xr:uid="{00000000-0005-0000-0000-0000AD010000}"/>
    <cellStyle name="Warning Text 3" xfId="403" xr:uid="{00000000-0005-0000-0000-0000AE010000}"/>
  </cellStyles>
  <dxfs count="0"/>
  <tableStyles count="0" defaultTableStyle="TableStyleMedium2" defaultPivotStyle="PivotStyleLight16"/>
  <colors>
    <mruColors>
      <color rgb="FFEBF1DE"/>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showGridLines="0" tabSelected="1" zoomScale="125" zoomScaleNormal="120" workbookViewId="0">
      <selection activeCell="B24" sqref="B24"/>
    </sheetView>
  </sheetViews>
  <sheetFormatPr defaultColWidth="8.85546875" defaultRowHeight="11.1"/>
  <cols>
    <col min="1" max="1" width="21.28515625" style="46" customWidth="1"/>
    <col min="2" max="2" width="22.42578125" style="46" customWidth="1"/>
    <col min="3" max="3" width="32.28515625" style="46" customWidth="1"/>
    <col min="4" max="4" width="21.85546875" style="46" customWidth="1"/>
    <col min="5" max="5" width="18.42578125" style="46" customWidth="1"/>
    <col min="6" max="6" width="34.42578125" style="46" customWidth="1"/>
    <col min="7" max="7" width="35" style="46" customWidth="1"/>
    <col min="8" max="8" width="23.42578125" style="46" customWidth="1"/>
    <col min="9" max="9" width="10.85546875" style="46" bestFit="1" customWidth="1"/>
    <col min="10" max="10" width="12" style="46" bestFit="1" customWidth="1"/>
    <col min="11" max="11" width="10" style="46" bestFit="1" customWidth="1"/>
    <col min="12" max="12" width="3.7109375" style="46" bestFit="1" customWidth="1"/>
    <col min="13" max="16384" width="8.85546875" style="46"/>
  </cols>
  <sheetData>
    <row r="1" spans="1:12" ht="15" customHeight="1">
      <c r="A1" s="47" t="s">
        <v>0</v>
      </c>
      <c r="B1" s="48" t="s">
        <v>1</v>
      </c>
      <c r="C1" s="49" t="s">
        <v>2</v>
      </c>
      <c r="D1" s="49" t="s">
        <v>3</v>
      </c>
      <c r="E1" s="49" t="s">
        <v>4</v>
      </c>
      <c r="F1" s="49" t="s">
        <v>5</v>
      </c>
      <c r="G1" s="49" t="s">
        <v>6</v>
      </c>
      <c r="H1" s="49" t="s">
        <v>7</v>
      </c>
      <c r="I1" s="49" t="s">
        <v>8</v>
      </c>
      <c r="J1" s="49" t="s">
        <v>9</v>
      </c>
      <c r="K1" s="50" t="s">
        <v>4</v>
      </c>
    </row>
    <row r="2" spans="1:12">
      <c r="A2" s="51" t="str">
        <f>'5010.05a Detail Testing'!C2</f>
        <v>MARK COLANGELO</v>
      </c>
      <c r="B2" s="52" t="str">
        <f>'5010.05a Detail Testing'!P3</f>
        <v>VP - PROJECT/PROGRAM MGMT</v>
      </c>
      <c r="C2" s="53">
        <f>'5010.05a Detail Testing'!O2</f>
        <v>263329</v>
      </c>
      <c r="D2" s="54">
        <f>'5010.05a Detail Testing'!AB2</f>
        <v>253988.90000000002</v>
      </c>
      <c r="E2" s="55" t="s">
        <v>10</v>
      </c>
      <c r="F2" s="56">
        <f>'5010.05a Detail Testing'!AG2</f>
        <v>22314.54</v>
      </c>
      <c r="G2" s="54">
        <f>'5010.05a Detail Testing'!AJ2</f>
        <v>27111.48</v>
      </c>
      <c r="H2" s="53">
        <f t="shared" ref="H2:I2" si="0">C2+F2</f>
        <v>285643.53999999998</v>
      </c>
      <c r="I2" s="53">
        <f t="shared" si="0"/>
        <v>281100.38</v>
      </c>
      <c r="J2" s="53">
        <f>H2-I2</f>
        <v>4543.1599999999744</v>
      </c>
      <c r="K2" s="57" t="s">
        <v>11</v>
      </c>
    </row>
    <row r="3" spans="1:12">
      <c r="A3" s="58" t="str">
        <f>'5010.05a Detail Testing'!C3</f>
        <v>JULIA BARKER</v>
      </c>
      <c r="B3" s="59" t="str">
        <f>'5010.05a Detail Testing'!P2</f>
        <v>VP - PROJECT/PROGRAM MGMT</v>
      </c>
      <c r="C3" s="60">
        <f>'5010.05a Detail Testing'!O3</f>
        <v>241186</v>
      </c>
      <c r="D3" s="61">
        <f>'5010.05a Detail Testing'!AB3</f>
        <v>253988.90000000002</v>
      </c>
      <c r="E3" s="62" t="s">
        <v>10</v>
      </c>
      <c r="F3" s="63">
        <f>'5010.05a Detail Testing'!AG3</f>
        <v>21391.739999999998</v>
      </c>
      <c r="G3" s="64">
        <f>'5010.05a Detail Testing'!AJ3</f>
        <v>25990.32</v>
      </c>
      <c r="H3" s="65">
        <f t="shared" ref="H3:H6" si="1">C3+F3</f>
        <v>262577.74</v>
      </c>
      <c r="I3" s="65">
        <f t="shared" ref="I3:I6" si="2">D3+G3</f>
        <v>279979.22000000003</v>
      </c>
      <c r="J3" s="65">
        <f t="shared" ref="J3:J6" si="3">H3-I3</f>
        <v>-17401.48000000004</v>
      </c>
      <c r="K3" s="66" t="s">
        <v>12</v>
      </c>
    </row>
    <row r="4" spans="1:12">
      <c r="A4" s="58" t="str">
        <f>'5010.05a Detail Testing'!C4</f>
        <v>LORI COLANGELO</v>
      </c>
      <c r="B4" s="59" t="str">
        <f>'5010.05a Detail Testing'!P4</f>
        <v>VP - PROJECT/PROGRAM MGMT</v>
      </c>
      <c r="C4" s="60">
        <f>'5010.05a Detail Testing'!O4</f>
        <v>321192</v>
      </c>
      <c r="D4" s="61">
        <f>'5010.05a Detail Testing'!AB4</f>
        <v>335642.45</v>
      </c>
      <c r="E4" s="62" t="s">
        <v>10</v>
      </c>
      <c r="F4" s="63">
        <f>'5010.05a Detail Testing'!AG4</f>
        <v>27312.59</v>
      </c>
      <c r="G4" s="64">
        <f>'5010.05a Detail Testing'!AJ4</f>
        <v>33983.040000000001</v>
      </c>
      <c r="H4" s="65">
        <f t="shared" si="1"/>
        <v>348504.59</v>
      </c>
      <c r="I4" s="65">
        <f t="shared" si="2"/>
        <v>369625.49</v>
      </c>
      <c r="J4" s="65">
        <f t="shared" si="3"/>
        <v>-21120.899999999965</v>
      </c>
      <c r="K4" s="66" t="s">
        <v>12</v>
      </c>
    </row>
    <row r="5" spans="1:12">
      <c r="A5" s="58" t="str">
        <f>'5010.05a Detail Testing'!C5</f>
        <v>MARK HAWLEY</v>
      </c>
      <c r="B5" s="59" t="str">
        <f>'5010.05a Detail Testing'!P5</f>
        <v>VP - PROJECT/PROGRAM MGMT</v>
      </c>
      <c r="C5" s="60">
        <f>'5010.05a Detail Testing'!O5</f>
        <v>356300</v>
      </c>
      <c r="D5" s="61">
        <f>'5010.05a Detail Testing'!AB5</f>
        <v>339535.9</v>
      </c>
      <c r="E5" s="62" t="s">
        <v>10</v>
      </c>
      <c r="F5" s="63">
        <f>'5010.05a Detail Testing'!AG5</f>
        <v>32588.720000000001</v>
      </c>
      <c r="G5" s="64">
        <f>'5010.05a Detail Testing'!AJ5</f>
        <v>38316</v>
      </c>
      <c r="H5" s="65">
        <f t="shared" si="1"/>
        <v>388888.72</v>
      </c>
      <c r="I5" s="65">
        <f t="shared" si="2"/>
        <v>377851.9</v>
      </c>
      <c r="J5" s="65">
        <f t="shared" si="3"/>
        <v>11036.819999999949</v>
      </c>
      <c r="K5" s="66" t="s">
        <v>11</v>
      </c>
    </row>
    <row r="6" spans="1:12">
      <c r="A6" s="67" t="str">
        <f>'5010.05a Detail Testing'!C6</f>
        <v>RONALDO NICHOLSON</v>
      </c>
      <c r="B6" s="68" t="str">
        <f>'5010.05a Detail Testing'!P6</f>
        <v>VP - PROJECT/PROGRAM MGMT</v>
      </c>
      <c r="C6" s="69">
        <f>'5010.05a Detail Testing'!O6</f>
        <v>290125</v>
      </c>
      <c r="D6" s="70">
        <f>'5010.05a Detail Testing'!AB6</f>
        <v>339535.9</v>
      </c>
      <c r="E6" s="71" t="s">
        <v>10</v>
      </c>
      <c r="F6" s="72">
        <f>'5010.05a Detail Testing'!AG6</f>
        <v>26533.68</v>
      </c>
      <c r="G6" s="70">
        <f>'5010.05a Detail Testing'!AJ6</f>
        <v>32367</v>
      </c>
      <c r="H6" s="69">
        <f t="shared" si="1"/>
        <v>316658.68</v>
      </c>
      <c r="I6" s="69">
        <f t="shared" si="2"/>
        <v>371902.9</v>
      </c>
      <c r="J6" s="69">
        <f t="shared" si="3"/>
        <v>-55244.22000000003</v>
      </c>
      <c r="K6" s="73" t="s">
        <v>12</v>
      </c>
    </row>
    <row r="7" spans="1:12">
      <c r="A7" s="74" t="s">
        <v>13</v>
      </c>
    </row>
    <row r="8" spans="1:12">
      <c r="A8" s="75" t="s">
        <v>10</v>
      </c>
      <c r="B8" s="46" t="s">
        <v>14</v>
      </c>
    </row>
    <row r="9" spans="1:12">
      <c r="B9" s="74" t="s">
        <v>15</v>
      </c>
      <c r="C9" s="46" t="s">
        <v>16</v>
      </c>
    </row>
    <row r="10" spans="1:12">
      <c r="B10" s="74" t="s">
        <v>17</v>
      </c>
      <c r="C10" s="46" t="s">
        <v>18</v>
      </c>
    </row>
    <row r="11" spans="1:12" ht="12" customHeight="1">
      <c r="A11" s="75" t="s">
        <v>11</v>
      </c>
      <c r="B11" s="76" t="s">
        <v>19</v>
      </c>
      <c r="C11" s="76"/>
      <c r="D11" s="76"/>
      <c r="E11" s="76"/>
      <c r="F11" s="76"/>
      <c r="G11" s="76"/>
      <c r="H11" s="76"/>
    </row>
    <row r="12" spans="1:12">
      <c r="C12" s="77" t="s">
        <v>20</v>
      </c>
      <c r="D12" s="78">
        <f>J2+J5</f>
        <v>15579.979999999923</v>
      </c>
      <c r="E12" s="76"/>
      <c r="F12" s="76"/>
      <c r="G12" s="76"/>
      <c r="H12" s="76"/>
    </row>
    <row r="13" spans="1:12" ht="12" customHeight="1">
      <c r="A13" s="75" t="s">
        <v>12</v>
      </c>
      <c r="B13" s="76" t="s">
        <v>21</v>
      </c>
      <c r="C13" s="76"/>
      <c r="D13" s="76"/>
      <c r="E13" s="76"/>
      <c r="F13" s="76"/>
      <c r="G13" s="76"/>
      <c r="H13" s="76"/>
      <c r="I13" s="76"/>
      <c r="J13" s="76"/>
      <c r="K13" s="76"/>
      <c r="L13" s="76"/>
    </row>
    <row r="14" spans="1:12">
      <c r="A14" s="74" t="s">
        <v>22</v>
      </c>
      <c r="B14" s="79" t="s">
        <v>23</v>
      </c>
      <c r="C14" s="79"/>
      <c r="D14" s="79"/>
      <c r="E14" s="79"/>
      <c r="F14" s="79"/>
    </row>
    <row r="15" spans="1:12">
      <c r="A15" s="74" t="s">
        <v>24</v>
      </c>
      <c r="B15" s="46" t="s">
        <v>25</v>
      </c>
    </row>
    <row r="16" spans="1:12" ht="12" customHeight="1">
      <c r="A16" s="74" t="s">
        <v>26</v>
      </c>
      <c r="B16" s="77" t="s">
        <v>27</v>
      </c>
      <c r="C16" s="76"/>
      <c r="D16" s="76"/>
      <c r="E16" s="76"/>
      <c r="F16" s="76"/>
      <c r="G16" s="76"/>
      <c r="H16" s="76"/>
      <c r="I16" s="76"/>
      <c r="J16" s="76"/>
      <c r="K16" s="76"/>
      <c r="L16" s="76"/>
    </row>
    <row r="17" spans="1:12">
      <c r="A17" s="74"/>
      <c r="B17" s="77" t="s">
        <v>28</v>
      </c>
      <c r="C17" s="76"/>
      <c r="D17" s="76"/>
      <c r="E17" s="76"/>
      <c r="F17" s="76"/>
      <c r="G17" s="76"/>
      <c r="H17" s="76"/>
      <c r="I17" s="76"/>
      <c r="J17" s="76"/>
      <c r="K17" s="76"/>
      <c r="L17" s="76"/>
    </row>
    <row r="18" spans="1:12">
      <c r="A18" s="74" t="s">
        <v>29</v>
      </c>
      <c r="B18" s="77" t="s">
        <v>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7"/>
  <sheetViews>
    <sheetView showGridLines="0" zoomScale="222" zoomScaleNormal="200" workbookViewId="0">
      <selection activeCell="K1" sqref="K1:M1"/>
    </sheetView>
  </sheetViews>
  <sheetFormatPr defaultColWidth="8.85546875" defaultRowHeight="12.95"/>
  <cols>
    <col min="1" max="1" width="20.28515625" style="15" customWidth="1"/>
    <col min="2" max="2" width="8.85546875" style="15" customWidth="1"/>
    <col min="3" max="3" width="21.85546875" style="15" customWidth="1"/>
    <col min="4" max="4" width="11" style="15" customWidth="1"/>
    <col min="5" max="5" width="16.42578125" style="15" customWidth="1"/>
    <col min="6" max="6" width="7.28515625" style="15" customWidth="1"/>
    <col min="7" max="7" width="10.42578125" style="15" customWidth="1"/>
    <col min="8" max="8" width="11.7109375" style="15" customWidth="1"/>
    <col min="9" max="9" width="8.7109375" style="15" customWidth="1"/>
    <col min="10" max="10" width="8" style="15" customWidth="1"/>
    <col min="11" max="11" width="8.85546875" style="15" customWidth="1"/>
    <col min="12" max="12" width="10.7109375" style="15" customWidth="1"/>
    <col min="13" max="13" width="12.7109375" style="15" customWidth="1"/>
    <col min="14" max="14" width="11.7109375" style="15" customWidth="1"/>
    <col min="15" max="15" width="13" style="15" customWidth="1"/>
    <col min="16" max="16" width="25.7109375" style="15" customWidth="1"/>
    <col min="17" max="17" width="9.28515625" style="15" customWidth="1"/>
    <col min="18" max="18" width="20.7109375" style="15" customWidth="1"/>
    <col min="19" max="19" width="13.42578125" style="15" customWidth="1"/>
    <col min="20" max="20" width="14.140625" style="15" customWidth="1"/>
    <col min="21" max="21" width="19.85546875" style="15" customWidth="1"/>
    <col min="22" max="22" width="9.42578125" style="15" customWidth="1"/>
    <col min="23" max="23" width="20.140625" style="15" customWidth="1"/>
    <col min="24" max="24" width="10" style="15" customWidth="1"/>
    <col min="25" max="25" width="12.28515625" style="15" customWidth="1"/>
    <col min="26" max="26" width="20.42578125" style="15" customWidth="1"/>
    <col min="27" max="27" width="11.7109375" style="15" customWidth="1"/>
    <col min="28" max="28" width="12.85546875" style="15" customWidth="1"/>
    <col min="29" max="29" width="8.85546875" style="15" customWidth="1"/>
    <col min="30" max="30" width="16.7109375" style="15" customWidth="1"/>
    <col min="31" max="31" width="20.42578125" style="15" customWidth="1"/>
    <col min="32" max="32" width="22.28515625" style="15" customWidth="1"/>
    <col min="33" max="33" width="20.28515625" style="15" customWidth="1"/>
    <col min="34" max="34" width="17.42578125" style="15" customWidth="1"/>
    <col min="35" max="35" width="18" style="15" customWidth="1"/>
    <col min="36" max="36" width="19.28515625" style="15" customWidth="1"/>
    <col min="37" max="37" width="14.7109375" style="15" customWidth="1"/>
    <col min="38" max="38" width="15.140625" style="15" customWidth="1"/>
    <col min="39" max="39" width="17.7109375" style="15" customWidth="1"/>
    <col min="40" max="40" width="16.140625" style="15" customWidth="1"/>
    <col min="41" max="41" width="16.28515625" style="15" customWidth="1"/>
    <col min="42" max="16384" width="8.85546875" style="15"/>
  </cols>
  <sheetData>
    <row r="1" spans="1:41" s="25" customFormat="1" ht="43.35" customHeight="1">
      <c r="A1" s="20" t="s">
        <v>31</v>
      </c>
      <c r="B1" s="19" t="s">
        <v>32</v>
      </c>
      <c r="C1" s="19" t="s">
        <v>33</v>
      </c>
      <c r="D1" s="19" t="s">
        <v>34</v>
      </c>
      <c r="E1" s="19" t="s">
        <v>35</v>
      </c>
      <c r="F1" s="18" t="s">
        <v>36</v>
      </c>
      <c r="G1" s="19" t="s">
        <v>37</v>
      </c>
      <c r="H1" s="19" t="s">
        <v>38</v>
      </c>
      <c r="I1" s="18" t="s">
        <v>39</v>
      </c>
      <c r="J1" s="18" t="s">
        <v>40</v>
      </c>
      <c r="K1" s="18" t="s">
        <v>41</v>
      </c>
      <c r="L1" s="18" t="s">
        <v>42</v>
      </c>
      <c r="M1" s="18" t="s">
        <v>43</v>
      </c>
      <c r="N1" s="18" t="s">
        <v>44</v>
      </c>
      <c r="O1" s="18" t="s">
        <v>45</v>
      </c>
      <c r="P1" s="19" t="s">
        <v>46</v>
      </c>
      <c r="Q1" s="18" t="s">
        <v>47</v>
      </c>
      <c r="R1" s="19" t="s">
        <v>48</v>
      </c>
      <c r="S1" s="19" t="s">
        <v>49</v>
      </c>
      <c r="T1" s="19" t="s">
        <v>50</v>
      </c>
      <c r="U1" s="18" t="s">
        <v>51</v>
      </c>
      <c r="V1" s="18" t="s">
        <v>52</v>
      </c>
      <c r="W1" s="18" t="s">
        <v>48</v>
      </c>
      <c r="X1" s="19" t="s">
        <v>49</v>
      </c>
      <c r="Y1" s="19" t="s">
        <v>50</v>
      </c>
      <c r="Z1" s="18" t="s">
        <v>51</v>
      </c>
      <c r="AA1" s="18" t="s">
        <v>53</v>
      </c>
      <c r="AB1" s="18" t="s">
        <v>54</v>
      </c>
      <c r="AC1" s="18" t="s">
        <v>55</v>
      </c>
      <c r="AD1" s="18" t="s">
        <v>56</v>
      </c>
      <c r="AE1" s="21" t="s">
        <v>57</v>
      </c>
      <c r="AF1" s="21" t="s">
        <v>58</v>
      </c>
      <c r="AG1" s="21" t="s">
        <v>59</v>
      </c>
      <c r="AH1" s="22" t="s">
        <v>60</v>
      </c>
      <c r="AI1" s="22" t="s">
        <v>61</v>
      </c>
      <c r="AJ1" s="22" t="s">
        <v>62</v>
      </c>
      <c r="AK1" s="23" t="s">
        <v>63</v>
      </c>
      <c r="AL1" s="23" t="s">
        <v>64</v>
      </c>
      <c r="AM1" s="24" t="s">
        <v>65</v>
      </c>
      <c r="AN1" s="24" t="s">
        <v>66</v>
      </c>
      <c r="AO1" s="24" t="s">
        <v>9</v>
      </c>
    </row>
    <row r="2" spans="1:41" ht="44.1" customHeight="1">
      <c r="A2" s="26" t="s">
        <v>67</v>
      </c>
      <c r="B2" s="18">
        <v>87306</v>
      </c>
      <c r="C2" s="18" t="s">
        <v>68</v>
      </c>
      <c r="D2" s="18" t="s">
        <v>69</v>
      </c>
      <c r="E2" s="18" t="s">
        <v>70</v>
      </c>
      <c r="F2" s="18" t="s">
        <v>71</v>
      </c>
      <c r="G2" s="8">
        <v>2020</v>
      </c>
      <c r="H2" s="16">
        <v>225929</v>
      </c>
      <c r="I2" s="9">
        <v>2020</v>
      </c>
      <c r="J2" s="10">
        <v>44276</v>
      </c>
      <c r="K2" s="16">
        <v>37400</v>
      </c>
      <c r="L2" s="16">
        <v>0</v>
      </c>
      <c r="M2" s="16">
        <v>0</v>
      </c>
      <c r="N2" s="16">
        <f>SUM(K2,L2,M2)</f>
        <v>37400</v>
      </c>
      <c r="O2" s="16">
        <f>SUM(H2,N2)</f>
        <v>263329</v>
      </c>
      <c r="P2" s="18" t="s">
        <v>72</v>
      </c>
      <c r="Q2" s="27">
        <v>505</v>
      </c>
      <c r="R2" s="18" t="s">
        <v>73</v>
      </c>
      <c r="S2" s="17">
        <v>205350</v>
      </c>
      <c r="T2" s="17">
        <v>227932</v>
      </c>
      <c r="U2" s="11" t="s">
        <v>74</v>
      </c>
      <c r="V2" s="12">
        <v>194</v>
      </c>
      <c r="W2" s="18" t="s">
        <v>75</v>
      </c>
      <c r="X2" s="17">
        <v>197325</v>
      </c>
      <c r="Y2" s="17">
        <v>233866</v>
      </c>
      <c r="Z2" s="12" t="s">
        <v>76</v>
      </c>
      <c r="AA2" s="17">
        <f>AVERAGE(T2,Y2)</f>
        <v>230899</v>
      </c>
      <c r="AB2" s="17">
        <f>AA2*1.1</f>
        <v>253988.90000000002</v>
      </c>
      <c r="AC2" s="17">
        <f>O2-AB2</f>
        <v>9340.0999999999767</v>
      </c>
      <c r="AD2" s="17">
        <f>AC2</f>
        <v>9340.0999999999767</v>
      </c>
      <c r="AE2" s="28">
        <v>4462.91</v>
      </c>
      <c r="AF2" s="28">
        <v>17851.63</v>
      </c>
      <c r="AG2" s="29">
        <f>SUM(AE2:AF2)</f>
        <v>22314.54</v>
      </c>
      <c r="AH2" s="30">
        <f>H2*0.04</f>
        <v>9037.16</v>
      </c>
      <c r="AI2" s="30">
        <f>IF(H2*0.08&gt;57000, 57000, H2*0.08)</f>
        <v>18074.32</v>
      </c>
      <c r="AJ2" s="30">
        <f>SUM(AH2:AI2)</f>
        <v>27111.48</v>
      </c>
      <c r="AK2" s="31">
        <f>AG2-AJ2</f>
        <v>-4796.9399999999987</v>
      </c>
      <c r="AL2" s="31">
        <f>AD2+AK2</f>
        <v>4543.159999999978</v>
      </c>
      <c r="AM2" s="17">
        <f>AG2+O2</f>
        <v>285643.53999999998</v>
      </c>
      <c r="AN2" s="17">
        <f>AJ2+AB2</f>
        <v>281100.38</v>
      </c>
      <c r="AO2" s="17">
        <f>AM2-AN2</f>
        <v>4543.1599999999744</v>
      </c>
    </row>
    <row r="3" spans="1:41" ht="37.35" customHeight="1">
      <c r="A3" s="26" t="s">
        <v>77</v>
      </c>
      <c r="B3" s="18">
        <v>31049</v>
      </c>
      <c r="C3" s="18" t="s">
        <v>78</v>
      </c>
      <c r="D3" s="18" t="s">
        <v>69</v>
      </c>
      <c r="E3" s="18" t="s">
        <v>70</v>
      </c>
      <c r="F3" s="18" t="s">
        <v>71</v>
      </c>
      <c r="G3" s="8">
        <v>2020</v>
      </c>
      <c r="H3" s="16">
        <v>216586</v>
      </c>
      <c r="I3" s="9">
        <v>2020</v>
      </c>
      <c r="J3" s="10">
        <v>44276</v>
      </c>
      <c r="K3" s="16">
        <v>24600</v>
      </c>
      <c r="L3" s="16">
        <v>0</v>
      </c>
      <c r="M3" s="16">
        <v>0</v>
      </c>
      <c r="N3" s="16">
        <f>SUM(K3,L3,M3)</f>
        <v>24600</v>
      </c>
      <c r="O3" s="16">
        <f>SUM(H3,N3)</f>
        <v>241186</v>
      </c>
      <c r="P3" s="18" t="s">
        <v>72</v>
      </c>
      <c r="Q3" s="27">
        <v>505</v>
      </c>
      <c r="R3" s="18" t="s">
        <v>73</v>
      </c>
      <c r="S3" s="16">
        <v>205350</v>
      </c>
      <c r="T3" s="16">
        <v>227932</v>
      </c>
      <c r="U3" s="11" t="s">
        <v>79</v>
      </c>
      <c r="V3" s="8">
        <v>194</v>
      </c>
      <c r="W3" s="18" t="s">
        <v>75</v>
      </c>
      <c r="X3" s="16">
        <v>197325</v>
      </c>
      <c r="Y3" s="16">
        <v>233866</v>
      </c>
      <c r="Z3" s="13" t="s">
        <v>76</v>
      </c>
      <c r="AA3" s="16">
        <f>AVERAGE(T3,Y3)</f>
        <v>230899</v>
      </c>
      <c r="AB3" s="16">
        <f>AA3*1.1</f>
        <v>253988.90000000002</v>
      </c>
      <c r="AC3" s="16">
        <f>O3-AB3</f>
        <v>-12802.900000000023</v>
      </c>
      <c r="AD3" s="16">
        <f>AC3</f>
        <v>-12802.900000000023</v>
      </c>
      <c r="AE3" s="28">
        <v>4278.3500000000004</v>
      </c>
      <c r="AF3" s="28">
        <v>17113.39</v>
      </c>
      <c r="AG3" s="29">
        <f>SUM(AE3:AF3)</f>
        <v>21391.739999999998</v>
      </c>
      <c r="AH3" s="30">
        <f>H3*0.04</f>
        <v>8663.44</v>
      </c>
      <c r="AI3" s="30">
        <f>IF(H3*0.08&gt;57000, 57000, H3*0.08)</f>
        <v>17326.88</v>
      </c>
      <c r="AJ3" s="30">
        <f>SUM(AH3:AI3)</f>
        <v>25990.32</v>
      </c>
      <c r="AK3" s="31">
        <f>AG3-AJ3</f>
        <v>-4598.5800000000017</v>
      </c>
      <c r="AL3" s="31">
        <f>AD3+AK3</f>
        <v>-17401.480000000025</v>
      </c>
      <c r="AM3" s="17">
        <f>AG3+O3</f>
        <v>262577.74</v>
      </c>
      <c r="AN3" s="17">
        <f>AJ3+AB3</f>
        <v>279979.22000000003</v>
      </c>
      <c r="AO3" s="17">
        <f>AM3-AN3</f>
        <v>-17401.48000000004</v>
      </c>
    </row>
    <row r="4" spans="1:41" ht="33.6" customHeight="1">
      <c r="A4" s="26" t="s">
        <v>80</v>
      </c>
      <c r="B4" s="18">
        <v>73024</v>
      </c>
      <c r="C4" s="18" t="s">
        <v>81</v>
      </c>
      <c r="D4" s="18" t="s">
        <v>69</v>
      </c>
      <c r="E4" s="18" t="s">
        <v>70</v>
      </c>
      <c r="F4" s="18" t="s">
        <v>71</v>
      </c>
      <c r="G4" s="8">
        <v>2020</v>
      </c>
      <c r="H4" s="16">
        <v>283192</v>
      </c>
      <c r="I4" s="9">
        <v>2020</v>
      </c>
      <c r="J4" s="10">
        <v>44276</v>
      </c>
      <c r="K4" s="16">
        <v>38000</v>
      </c>
      <c r="L4" s="16">
        <v>0</v>
      </c>
      <c r="M4" s="16">
        <v>0</v>
      </c>
      <c r="N4" s="16">
        <f>SUM(K4,L4,M4)</f>
        <v>38000</v>
      </c>
      <c r="O4" s="16">
        <f>SUM(H4,N4)</f>
        <v>321192</v>
      </c>
      <c r="P4" s="18" t="s">
        <v>72</v>
      </c>
      <c r="Q4" s="27">
        <v>505</v>
      </c>
      <c r="R4" s="18" t="s">
        <v>73</v>
      </c>
      <c r="S4" s="16">
        <v>205350</v>
      </c>
      <c r="T4" s="16">
        <v>227932</v>
      </c>
      <c r="U4" s="11" t="s">
        <v>79</v>
      </c>
      <c r="V4" s="8" t="s">
        <v>82</v>
      </c>
      <c r="W4" s="18" t="s">
        <v>83</v>
      </c>
      <c r="X4" s="16">
        <v>278975</v>
      </c>
      <c r="Y4" s="16">
        <v>382327</v>
      </c>
      <c r="Z4" s="13" t="s">
        <v>84</v>
      </c>
      <c r="AA4" s="16">
        <f>AVERAGE(T4,Y4)</f>
        <v>305129.5</v>
      </c>
      <c r="AB4" s="16">
        <f t="shared" ref="AB4" si="0">AA4*1.1</f>
        <v>335642.45</v>
      </c>
      <c r="AC4" s="16">
        <f>O4-AB4</f>
        <v>-14450.450000000012</v>
      </c>
      <c r="AD4" s="16">
        <f t="shared" ref="AD4" si="1">AC4</f>
        <v>-14450.450000000012</v>
      </c>
      <c r="AE4" s="28">
        <v>5462.52</v>
      </c>
      <c r="AF4" s="28">
        <v>21850.07</v>
      </c>
      <c r="AG4" s="29">
        <f>SUM(AE4:AF4)</f>
        <v>27312.59</v>
      </c>
      <c r="AH4" s="30">
        <f>H4*0.04</f>
        <v>11327.68</v>
      </c>
      <c r="AI4" s="30">
        <f>IF(H4*0.08&gt;57000, 57000, H4*0.08)</f>
        <v>22655.360000000001</v>
      </c>
      <c r="AJ4" s="30">
        <f t="shared" ref="AJ4" si="2">SUM(AH4:AI4)</f>
        <v>33983.040000000001</v>
      </c>
      <c r="AK4" s="31">
        <f t="shared" ref="AK4" si="3">AG4-AJ4</f>
        <v>-6670.4500000000007</v>
      </c>
      <c r="AL4" s="31">
        <f t="shared" ref="AL4" si="4">AD4+AK4</f>
        <v>-21120.900000000012</v>
      </c>
      <c r="AM4" s="17">
        <f>AG4+O4</f>
        <v>348504.59</v>
      </c>
      <c r="AN4" s="17">
        <f t="shared" ref="AN4" si="5">AJ4+AB4</f>
        <v>369625.49</v>
      </c>
      <c r="AO4" s="17">
        <f t="shared" ref="AO4" si="6">AM4-AN4</f>
        <v>-21120.899999999965</v>
      </c>
    </row>
    <row r="5" spans="1:41" ht="32.1" customHeight="1">
      <c r="A5" s="26" t="s">
        <v>85</v>
      </c>
      <c r="B5" s="18" t="s">
        <v>86</v>
      </c>
      <c r="C5" s="18" t="s">
        <v>87</v>
      </c>
      <c r="D5" s="18" t="s">
        <v>69</v>
      </c>
      <c r="E5" s="18" t="s">
        <v>70</v>
      </c>
      <c r="F5" s="18" t="s">
        <v>71</v>
      </c>
      <c r="G5" s="8">
        <v>2020</v>
      </c>
      <c r="H5" s="16">
        <v>319300</v>
      </c>
      <c r="I5" s="9">
        <v>2020</v>
      </c>
      <c r="J5" s="10">
        <v>44276</v>
      </c>
      <c r="K5" s="16">
        <v>37000</v>
      </c>
      <c r="L5" s="16">
        <v>0</v>
      </c>
      <c r="M5" s="16">
        <v>0</v>
      </c>
      <c r="N5" s="16">
        <f>SUM(K5,L5,M5)</f>
        <v>37000</v>
      </c>
      <c r="O5" s="16">
        <f>SUM(H5,N5)</f>
        <v>356300</v>
      </c>
      <c r="P5" s="18" t="s">
        <v>72</v>
      </c>
      <c r="Q5" s="27">
        <v>505</v>
      </c>
      <c r="R5" s="18" t="s">
        <v>88</v>
      </c>
      <c r="S5" s="16">
        <v>217994</v>
      </c>
      <c r="T5" s="16">
        <v>235011</v>
      </c>
      <c r="U5" s="11" t="s">
        <v>89</v>
      </c>
      <c r="V5" s="8" t="s">
        <v>82</v>
      </c>
      <c r="W5" s="18" t="s">
        <v>83</v>
      </c>
      <c r="X5" s="16">
        <v>278975</v>
      </c>
      <c r="Y5" s="16">
        <v>382327</v>
      </c>
      <c r="Z5" s="13" t="s">
        <v>84</v>
      </c>
      <c r="AA5" s="16">
        <f>AVERAGE(T5,Y5)</f>
        <v>308669</v>
      </c>
      <c r="AB5" s="16">
        <f t="shared" ref="AB5" si="7">AA5*1.1</f>
        <v>339535.9</v>
      </c>
      <c r="AC5" s="16">
        <f>O5-AB5</f>
        <v>16764.099999999977</v>
      </c>
      <c r="AD5" s="16">
        <f t="shared" ref="AD5" si="8">AC5</f>
        <v>16764.099999999977</v>
      </c>
      <c r="AE5" s="28">
        <f>2044.36+2044.36+5700</f>
        <v>9788.7199999999993</v>
      </c>
      <c r="AF5" s="28">
        <v>22800</v>
      </c>
      <c r="AG5" s="29">
        <f>SUM(AE5:AF5)</f>
        <v>32588.720000000001</v>
      </c>
      <c r="AH5" s="30">
        <f>H5*0.04</f>
        <v>12772</v>
      </c>
      <c r="AI5" s="30">
        <f>IF(H5*0.08&gt;57000, 57000, H5*0.08)</f>
        <v>25544</v>
      </c>
      <c r="AJ5" s="30">
        <f t="shared" ref="AJ5" si="9">SUM(AH5:AI5)</f>
        <v>38316</v>
      </c>
      <c r="AK5" s="31">
        <f t="shared" ref="AK5" si="10">AG5-AJ5</f>
        <v>-5727.2799999999988</v>
      </c>
      <c r="AL5" s="31">
        <f>AD5+AK5</f>
        <v>11036.819999999978</v>
      </c>
      <c r="AM5" s="17">
        <f>AG5+O5</f>
        <v>388888.72</v>
      </c>
      <c r="AN5" s="17">
        <f>AJ5+AB5</f>
        <v>377851.9</v>
      </c>
      <c r="AO5" s="17">
        <f t="shared" ref="AO5" si="11">AM5-AN5</f>
        <v>11036.819999999949</v>
      </c>
    </row>
    <row r="6" spans="1:41" ht="36.6" customHeight="1">
      <c r="A6" s="26" t="s">
        <v>90</v>
      </c>
      <c r="B6" s="18" t="s">
        <v>91</v>
      </c>
      <c r="C6" s="18" t="s">
        <v>92</v>
      </c>
      <c r="D6" s="18" t="s">
        <v>69</v>
      </c>
      <c r="E6" s="18" t="s">
        <v>70</v>
      </c>
      <c r="F6" s="18" t="s">
        <v>71</v>
      </c>
      <c r="G6" s="8">
        <v>2020</v>
      </c>
      <c r="H6" s="16">
        <v>269725</v>
      </c>
      <c r="I6" s="9">
        <v>2020</v>
      </c>
      <c r="J6" s="10">
        <v>44276</v>
      </c>
      <c r="K6" s="16">
        <v>20400</v>
      </c>
      <c r="L6" s="16">
        <v>0</v>
      </c>
      <c r="M6" s="16">
        <v>0</v>
      </c>
      <c r="N6" s="16">
        <f>SUM(K6,L6,M6)</f>
        <v>20400</v>
      </c>
      <c r="O6" s="16">
        <f>SUM(H6,N6)</f>
        <v>290125</v>
      </c>
      <c r="P6" s="18" t="s">
        <v>72</v>
      </c>
      <c r="Q6" s="27">
        <v>505</v>
      </c>
      <c r="R6" s="18" t="s">
        <v>88</v>
      </c>
      <c r="S6" s="16">
        <v>217994</v>
      </c>
      <c r="T6" s="16">
        <v>235011</v>
      </c>
      <c r="U6" s="11" t="s">
        <v>89</v>
      </c>
      <c r="V6" s="8" t="s">
        <v>82</v>
      </c>
      <c r="W6" s="18" t="s">
        <v>83</v>
      </c>
      <c r="X6" s="16">
        <v>278975</v>
      </c>
      <c r="Y6" s="16">
        <v>382327</v>
      </c>
      <c r="Z6" s="13" t="s">
        <v>84</v>
      </c>
      <c r="AA6" s="16">
        <f>AVERAGE(T6,Y6)</f>
        <v>308669</v>
      </c>
      <c r="AB6" s="16">
        <f t="shared" ref="AB6" si="12">AA6*1.1</f>
        <v>339535.9</v>
      </c>
      <c r="AC6" s="16">
        <f>O6-AB6</f>
        <v>-49410.900000000023</v>
      </c>
      <c r="AD6" s="16">
        <f t="shared" ref="AD6" si="13">AC6</f>
        <v>-49410.900000000023</v>
      </c>
      <c r="AE6" s="28">
        <v>5306.74</v>
      </c>
      <c r="AF6" s="28">
        <v>21226.94</v>
      </c>
      <c r="AG6" s="29">
        <f>SUM(AE6:AF6)</f>
        <v>26533.68</v>
      </c>
      <c r="AH6" s="30">
        <f>H6*0.04</f>
        <v>10789</v>
      </c>
      <c r="AI6" s="30">
        <f>IF(H6*0.08&gt;57000, 57000, H6*0.08)</f>
        <v>21578</v>
      </c>
      <c r="AJ6" s="30">
        <f t="shared" ref="AJ6" si="14">SUM(AH6:AI6)</f>
        <v>32367</v>
      </c>
      <c r="AK6" s="31">
        <f t="shared" ref="AK6" si="15">AG6-AJ6</f>
        <v>-5833.32</v>
      </c>
      <c r="AL6" s="31">
        <f t="shared" ref="AL6" si="16">AD6+AK6</f>
        <v>-55244.220000000023</v>
      </c>
      <c r="AM6" s="17">
        <f>AG6+O6</f>
        <v>316658.68</v>
      </c>
      <c r="AN6" s="17">
        <f t="shared" ref="AN6" si="17">AJ6+AB6</f>
        <v>371902.9</v>
      </c>
      <c r="AO6" s="17">
        <f t="shared" ref="AO6" si="18">AM6-AN6</f>
        <v>-55244.22000000003</v>
      </c>
    </row>
    <row r="7" spans="1:41" ht="14.1" customHeight="1">
      <c r="B7"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84"/>
  <sheetViews>
    <sheetView zoomScale="200" zoomScaleNormal="100" workbookViewId="0">
      <selection activeCell="J2" sqref="J2:N81"/>
    </sheetView>
  </sheetViews>
  <sheetFormatPr defaultColWidth="8.85546875" defaultRowHeight="14.1" customHeight="1"/>
  <cols>
    <col min="1" max="1" width="65.140625" style="7" bestFit="1" customWidth="1"/>
    <col min="2" max="2" width="26.42578125" style="7" bestFit="1" customWidth="1"/>
    <col min="3" max="3" width="8.42578125" style="7" bestFit="1" customWidth="1"/>
    <col min="4" max="4" width="12.140625" style="7" bestFit="1" customWidth="1"/>
    <col min="5" max="5" width="7" style="7" bestFit="1" customWidth="1"/>
    <col min="6" max="6" width="16" style="7" bestFit="1" customWidth="1"/>
    <col min="7" max="7" width="9.140625" style="7" bestFit="1" customWidth="1"/>
    <col min="8" max="8" width="10.85546875" style="7" bestFit="1" customWidth="1"/>
    <col min="9" max="9" width="8.140625" style="7" bestFit="1" customWidth="1"/>
    <col min="10" max="10" width="13.7109375" style="7" bestFit="1" customWidth="1"/>
    <col min="11" max="11" width="8.42578125" style="7" bestFit="1" customWidth="1"/>
    <col min="12" max="12" width="6.7109375" style="7" bestFit="1" customWidth="1"/>
    <col min="13" max="13" width="14" style="7" bestFit="1" customWidth="1"/>
    <col min="14" max="14" width="9.140625" style="7" bestFit="1" customWidth="1"/>
    <col min="15" max="15" width="21.85546875" style="7" bestFit="1" customWidth="1"/>
    <col min="16" max="16" width="14.28515625" style="7" bestFit="1" customWidth="1"/>
    <col min="17" max="17" width="14" style="7" bestFit="1" customWidth="1"/>
    <col min="18" max="18" width="9.7109375" style="7" bestFit="1" customWidth="1"/>
    <col min="19" max="19" width="3.7109375" style="7" bestFit="1" customWidth="1"/>
    <col min="20" max="20" width="42.42578125" style="7" bestFit="1" customWidth="1"/>
    <col min="21" max="21" width="15" style="7" bestFit="1" customWidth="1"/>
    <col min="22" max="22" width="14" style="7" bestFit="1" customWidth="1"/>
    <col min="23" max="23" width="9.7109375" style="7" bestFit="1" customWidth="1"/>
    <col min="24" max="24" width="3.7109375" style="7" bestFit="1" customWidth="1"/>
    <col min="25" max="25" width="42.42578125" style="7" bestFit="1" customWidth="1"/>
    <col min="26" max="26" width="15.7109375" style="7" bestFit="1" customWidth="1"/>
    <col min="27" max="27" width="19.85546875" style="7" bestFit="1" customWidth="1"/>
    <col min="28" max="28" width="12.7109375" style="7" bestFit="1" customWidth="1"/>
    <col min="29" max="29" width="40.42578125" style="7" bestFit="1" customWidth="1"/>
    <col min="30" max="32" width="8.85546875" style="7"/>
    <col min="33" max="33" width="12.85546875" style="7" customWidth="1"/>
    <col min="34" max="16384" width="8.85546875" style="7"/>
  </cols>
  <sheetData>
    <row r="1" spans="1:29" ht="14.1" customHeight="1">
      <c r="A1" s="1" t="s">
        <v>32</v>
      </c>
      <c r="B1" s="1" t="s">
        <v>33</v>
      </c>
      <c r="C1" s="1" t="s">
        <v>34</v>
      </c>
      <c r="D1" s="1" t="s">
        <v>35</v>
      </c>
      <c r="E1" s="2" t="s">
        <v>36</v>
      </c>
      <c r="F1" s="1" t="s">
        <v>93</v>
      </c>
      <c r="G1" s="3" t="s">
        <v>38</v>
      </c>
      <c r="H1" s="4" t="s">
        <v>39</v>
      </c>
      <c r="I1" s="5" t="s">
        <v>40</v>
      </c>
      <c r="J1" s="18" t="s">
        <v>41</v>
      </c>
      <c r="K1" s="18" t="s">
        <v>42</v>
      </c>
      <c r="L1" s="18" t="s">
        <v>43</v>
      </c>
      <c r="M1" s="1" t="s">
        <v>94</v>
      </c>
      <c r="N1" s="6" t="s">
        <v>45</v>
      </c>
      <c r="O1" s="1" t="s">
        <v>46</v>
      </c>
      <c r="P1" s="2" t="s">
        <v>95</v>
      </c>
      <c r="Q1" s="1" t="s">
        <v>48</v>
      </c>
      <c r="R1" s="3" t="s">
        <v>49</v>
      </c>
      <c r="S1" s="3" t="s">
        <v>50</v>
      </c>
      <c r="T1" s="6" t="s">
        <v>51</v>
      </c>
      <c r="U1" s="2" t="s">
        <v>52</v>
      </c>
      <c r="V1" s="1" t="s">
        <v>48</v>
      </c>
      <c r="W1" s="3" t="s">
        <v>49</v>
      </c>
      <c r="X1" s="3" t="s">
        <v>50</v>
      </c>
      <c r="Y1" s="6" t="s">
        <v>51</v>
      </c>
      <c r="Z1" s="2" t="s">
        <v>53</v>
      </c>
      <c r="AA1" s="6" t="s">
        <v>54</v>
      </c>
      <c r="AB1" s="2" t="s">
        <v>55</v>
      </c>
      <c r="AC1" s="2" t="s">
        <v>56</v>
      </c>
    </row>
    <row r="2" spans="1:29" ht="14.1" customHeight="1">
      <c r="A2" s="33" t="s">
        <v>96</v>
      </c>
      <c r="B2" s="36" t="s">
        <v>97</v>
      </c>
      <c r="C2" s="36" t="s">
        <v>69</v>
      </c>
      <c r="D2" s="36" t="s">
        <v>70</v>
      </c>
      <c r="E2" s="36" t="s">
        <v>71</v>
      </c>
      <c r="F2" s="33">
        <v>2020</v>
      </c>
      <c r="G2" s="35">
        <v>250000</v>
      </c>
      <c r="H2" s="33">
        <v>2020</v>
      </c>
      <c r="I2" s="37">
        <v>44274</v>
      </c>
      <c r="J2" s="35">
        <v>0</v>
      </c>
      <c r="K2" s="35">
        <v>0</v>
      </c>
      <c r="L2" s="35">
        <v>0</v>
      </c>
      <c r="M2" s="35">
        <v>0</v>
      </c>
      <c r="N2" s="35">
        <v>250000</v>
      </c>
      <c r="O2" s="33" t="s">
        <v>72</v>
      </c>
      <c r="P2" s="2"/>
      <c r="Q2" s="1"/>
      <c r="R2" s="3"/>
      <c r="S2" s="3"/>
      <c r="T2" s="6"/>
      <c r="U2" s="2"/>
      <c r="V2" s="1"/>
      <c r="W2" s="3"/>
      <c r="X2" s="3"/>
      <c r="Y2" s="6"/>
      <c r="Z2" s="2"/>
      <c r="AA2" s="6"/>
      <c r="AB2" s="2"/>
      <c r="AC2" s="2"/>
    </row>
    <row r="3" spans="1:29" ht="14.1" customHeight="1">
      <c r="A3" s="33" t="s">
        <v>98</v>
      </c>
      <c r="B3" s="36" t="s">
        <v>99</v>
      </c>
      <c r="C3" s="36" t="s">
        <v>69</v>
      </c>
      <c r="D3" s="36" t="s">
        <v>70</v>
      </c>
      <c r="E3" s="36" t="s">
        <v>71</v>
      </c>
      <c r="F3" s="33">
        <v>2020</v>
      </c>
      <c r="G3" s="35">
        <v>286873.78999999998</v>
      </c>
      <c r="H3" s="33">
        <v>2020</v>
      </c>
      <c r="I3" s="37">
        <v>44274</v>
      </c>
      <c r="J3" s="35">
        <v>0</v>
      </c>
      <c r="K3" s="35">
        <v>0</v>
      </c>
      <c r="L3" s="35">
        <v>0</v>
      </c>
      <c r="M3" s="35">
        <v>0</v>
      </c>
      <c r="N3" s="35">
        <v>286873.78999999998</v>
      </c>
      <c r="O3" s="33" t="s">
        <v>72</v>
      </c>
      <c r="P3" s="2"/>
      <c r="Q3" s="1"/>
      <c r="R3" s="3"/>
      <c r="S3" s="3"/>
      <c r="T3" s="6"/>
      <c r="U3" s="2"/>
      <c r="V3" s="1"/>
      <c r="W3" s="3"/>
      <c r="X3" s="3"/>
      <c r="Y3" s="6"/>
      <c r="Z3" s="2"/>
      <c r="AA3" s="6"/>
      <c r="AB3" s="2"/>
      <c r="AC3" s="2"/>
    </row>
    <row r="4" spans="1:29" ht="14.1" customHeight="1">
      <c r="A4" s="33" t="s">
        <v>100</v>
      </c>
      <c r="B4" s="36" t="s">
        <v>101</v>
      </c>
      <c r="C4" s="36" t="s">
        <v>69</v>
      </c>
      <c r="D4" s="36" t="s">
        <v>70</v>
      </c>
      <c r="E4" s="36" t="s">
        <v>71</v>
      </c>
      <c r="F4" s="33">
        <v>2020</v>
      </c>
      <c r="G4" s="35">
        <v>203497.27</v>
      </c>
      <c r="H4" s="33">
        <v>2020</v>
      </c>
      <c r="I4" s="37">
        <v>44274</v>
      </c>
      <c r="J4" s="35">
        <v>0</v>
      </c>
      <c r="K4" s="35">
        <v>0</v>
      </c>
      <c r="L4" s="35">
        <v>0</v>
      </c>
      <c r="M4" s="35">
        <v>0</v>
      </c>
      <c r="N4" s="35">
        <v>203497.27</v>
      </c>
      <c r="O4" s="33" t="s">
        <v>72</v>
      </c>
      <c r="P4" s="2"/>
      <c r="Q4" s="1"/>
      <c r="R4" s="3"/>
      <c r="S4" s="3"/>
      <c r="T4" s="6"/>
      <c r="U4" s="2"/>
      <c r="V4" s="1"/>
      <c r="W4" s="3"/>
      <c r="X4" s="3"/>
      <c r="Y4" s="6"/>
      <c r="Z4" s="2"/>
      <c r="AA4" s="6"/>
      <c r="AB4" s="2"/>
      <c r="AC4" s="2"/>
    </row>
    <row r="5" spans="1:29" ht="14.1" customHeight="1">
      <c r="A5" s="33" t="s">
        <v>102</v>
      </c>
      <c r="B5" s="36" t="s">
        <v>103</v>
      </c>
      <c r="C5" s="36" t="s">
        <v>69</v>
      </c>
      <c r="D5" s="36" t="s">
        <v>70</v>
      </c>
      <c r="E5" s="36" t="s">
        <v>71</v>
      </c>
      <c r="F5" s="33">
        <v>2020</v>
      </c>
      <c r="G5" s="35">
        <v>289324.69</v>
      </c>
      <c r="H5" s="33">
        <v>2020</v>
      </c>
      <c r="I5" s="37">
        <v>44274</v>
      </c>
      <c r="J5" s="35">
        <v>0</v>
      </c>
      <c r="K5" s="35">
        <v>0</v>
      </c>
      <c r="L5" s="35">
        <v>0</v>
      </c>
      <c r="M5" s="35">
        <v>0</v>
      </c>
      <c r="N5" s="35">
        <v>289324.69</v>
      </c>
      <c r="O5" s="33" t="s">
        <v>72</v>
      </c>
      <c r="P5" s="2"/>
      <c r="Q5" s="1"/>
      <c r="R5" s="3"/>
      <c r="S5" s="3"/>
      <c r="T5" s="6"/>
      <c r="U5" s="2"/>
      <c r="V5" s="1"/>
      <c r="W5" s="3"/>
      <c r="X5" s="3"/>
      <c r="Y5" s="6"/>
      <c r="Z5" s="2"/>
      <c r="AA5" s="6"/>
      <c r="AB5" s="2"/>
      <c r="AC5" s="2"/>
    </row>
    <row r="6" spans="1:29" ht="14.1" customHeight="1">
      <c r="A6" s="33" t="s">
        <v>104</v>
      </c>
      <c r="B6" s="36" t="s">
        <v>105</v>
      </c>
      <c r="C6" s="36" t="s">
        <v>69</v>
      </c>
      <c r="D6" s="36" t="s">
        <v>70</v>
      </c>
      <c r="E6" s="36" t="s">
        <v>71</v>
      </c>
      <c r="F6" s="33">
        <v>2020</v>
      </c>
      <c r="G6" s="35">
        <v>263690.74</v>
      </c>
      <c r="H6" s="33">
        <v>2020</v>
      </c>
      <c r="I6" s="37">
        <v>44274</v>
      </c>
      <c r="J6" s="35">
        <v>0</v>
      </c>
      <c r="K6" s="35">
        <v>0</v>
      </c>
      <c r="L6" s="35">
        <v>0</v>
      </c>
      <c r="M6" s="35">
        <v>0</v>
      </c>
      <c r="N6" s="35">
        <v>263690.74</v>
      </c>
      <c r="O6" s="33" t="s">
        <v>72</v>
      </c>
      <c r="P6" s="2"/>
      <c r="Q6" s="1"/>
      <c r="R6" s="3"/>
      <c r="S6" s="3"/>
      <c r="T6" s="6"/>
      <c r="U6" s="2"/>
      <c r="V6" s="1"/>
      <c r="W6" s="3"/>
      <c r="X6" s="3"/>
      <c r="Y6" s="6"/>
      <c r="Z6" s="2"/>
      <c r="AA6" s="6"/>
      <c r="AB6" s="2"/>
      <c r="AC6" s="2"/>
    </row>
    <row r="7" spans="1:29" ht="14.1" customHeight="1">
      <c r="A7" s="33" t="s">
        <v>106</v>
      </c>
      <c r="B7" s="33" t="s">
        <v>107</v>
      </c>
      <c r="C7" s="33" t="s">
        <v>69</v>
      </c>
      <c r="D7" s="33" t="s">
        <v>70</v>
      </c>
      <c r="E7" s="38" t="s">
        <v>71</v>
      </c>
      <c r="F7" s="33">
        <v>2020</v>
      </c>
      <c r="G7" s="35">
        <v>256790.21</v>
      </c>
      <c r="H7" s="33">
        <v>2020</v>
      </c>
      <c r="I7" s="37">
        <v>44274</v>
      </c>
      <c r="J7" s="35">
        <v>29100</v>
      </c>
      <c r="K7" s="35">
        <v>0</v>
      </c>
      <c r="L7" s="35">
        <v>0</v>
      </c>
      <c r="M7" s="35">
        <v>29100</v>
      </c>
      <c r="N7" s="35">
        <v>285890.20999999996</v>
      </c>
      <c r="O7" s="33" t="s">
        <v>72</v>
      </c>
      <c r="P7" s="38"/>
      <c r="Q7" s="33"/>
      <c r="R7" s="39"/>
      <c r="S7" s="39"/>
      <c r="T7" s="40"/>
      <c r="U7" s="2"/>
      <c r="V7" s="1"/>
      <c r="W7" s="3"/>
      <c r="X7" s="3"/>
      <c r="Y7" s="6"/>
      <c r="Z7" s="38"/>
      <c r="AA7" s="40"/>
      <c r="AB7" s="38"/>
      <c r="AC7" s="38"/>
    </row>
    <row r="8" spans="1:29" ht="14.1" customHeight="1">
      <c r="A8" s="33" t="s">
        <v>108</v>
      </c>
      <c r="B8" s="33" t="s">
        <v>109</v>
      </c>
      <c r="C8" s="33" t="s">
        <v>69</v>
      </c>
      <c r="D8" s="33" t="s">
        <v>70</v>
      </c>
      <c r="E8" s="38" t="s">
        <v>71</v>
      </c>
      <c r="F8" s="33">
        <v>2020</v>
      </c>
      <c r="G8" s="35">
        <v>219772.47</v>
      </c>
      <c r="H8" s="33">
        <v>2020</v>
      </c>
      <c r="I8" s="37">
        <v>44274</v>
      </c>
      <c r="J8" s="35">
        <v>31600</v>
      </c>
      <c r="K8" s="35">
        <v>0</v>
      </c>
      <c r="L8" s="35">
        <v>0</v>
      </c>
      <c r="M8" s="35">
        <v>31600</v>
      </c>
      <c r="N8" s="35">
        <v>251372.47</v>
      </c>
      <c r="O8" s="33" t="s">
        <v>72</v>
      </c>
      <c r="P8" s="38"/>
      <c r="Q8" s="33"/>
      <c r="R8" s="39"/>
      <c r="S8" s="39"/>
      <c r="T8" s="40"/>
      <c r="U8" s="2"/>
      <c r="V8" s="1"/>
      <c r="W8" s="3"/>
      <c r="X8" s="3"/>
      <c r="Y8" s="6"/>
      <c r="Z8" s="38"/>
      <c r="AA8" s="40"/>
      <c r="AB8" s="38"/>
      <c r="AC8" s="38"/>
    </row>
    <row r="9" spans="1:29" ht="14.1" customHeight="1">
      <c r="A9" s="33" t="s">
        <v>110</v>
      </c>
      <c r="B9" s="33" t="s">
        <v>111</v>
      </c>
      <c r="C9" s="33" t="s">
        <v>69</v>
      </c>
      <c r="D9" s="33" t="s">
        <v>70</v>
      </c>
      <c r="E9" s="38" t="s">
        <v>71</v>
      </c>
      <c r="F9" s="33">
        <v>2020</v>
      </c>
      <c r="G9" s="35">
        <v>246041.79</v>
      </c>
      <c r="H9" s="33">
        <v>2020</v>
      </c>
      <c r="I9" s="37">
        <v>44274</v>
      </c>
      <c r="J9" s="35">
        <v>0</v>
      </c>
      <c r="K9" s="35">
        <v>0</v>
      </c>
      <c r="L9" s="35">
        <v>0</v>
      </c>
      <c r="M9" s="35">
        <v>0</v>
      </c>
      <c r="N9" s="35">
        <v>246041.79</v>
      </c>
      <c r="O9" s="33" t="s">
        <v>72</v>
      </c>
      <c r="P9" s="38"/>
      <c r="Q9" s="33"/>
      <c r="R9" s="39"/>
      <c r="S9" s="39"/>
      <c r="T9" s="40"/>
      <c r="U9" s="2"/>
      <c r="V9" s="1"/>
      <c r="W9" s="3"/>
      <c r="X9" s="3"/>
      <c r="Y9" s="6"/>
      <c r="Z9" s="38"/>
      <c r="AA9" s="40"/>
      <c r="AB9" s="38"/>
      <c r="AC9" s="38"/>
    </row>
    <row r="10" spans="1:29" ht="14.1" customHeight="1">
      <c r="A10" s="33" t="s">
        <v>112</v>
      </c>
      <c r="B10" s="33" t="s">
        <v>113</v>
      </c>
      <c r="C10" s="33" t="s">
        <v>69</v>
      </c>
      <c r="D10" s="33" t="s">
        <v>70</v>
      </c>
      <c r="E10" s="38" t="s">
        <v>71</v>
      </c>
      <c r="F10" s="33">
        <v>2020</v>
      </c>
      <c r="G10" s="35">
        <v>227859.24</v>
      </c>
      <c r="H10" s="33">
        <v>2020</v>
      </c>
      <c r="I10" s="37">
        <v>44274</v>
      </c>
      <c r="J10" s="35">
        <v>32800</v>
      </c>
      <c r="K10" s="35">
        <v>0</v>
      </c>
      <c r="L10" s="35">
        <v>0</v>
      </c>
      <c r="M10" s="35">
        <v>32800</v>
      </c>
      <c r="N10" s="35">
        <v>260659.24</v>
      </c>
      <c r="O10" s="33" t="s">
        <v>72</v>
      </c>
      <c r="P10" s="38"/>
      <c r="Q10" s="33"/>
      <c r="R10" s="39"/>
      <c r="S10" s="39"/>
      <c r="T10" s="40"/>
      <c r="U10" s="2"/>
      <c r="V10" s="1"/>
      <c r="W10" s="3"/>
      <c r="X10" s="3"/>
      <c r="Y10" s="6"/>
      <c r="Z10" s="38"/>
      <c r="AA10" s="40"/>
      <c r="AB10" s="38"/>
      <c r="AC10" s="38"/>
    </row>
    <row r="11" spans="1:29" ht="14.1" customHeight="1">
      <c r="A11" s="33" t="s">
        <v>114</v>
      </c>
      <c r="B11" s="33" t="s">
        <v>68</v>
      </c>
      <c r="C11" s="33" t="s">
        <v>69</v>
      </c>
      <c r="D11" s="33" t="s">
        <v>70</v>
      </c>
      <c r="E11" s="38" t="s">
        <v>71</v>
      </c>
      <c r="F11" s="33">
        <v>2020</v>
      </c>
      <c r="G11" s="35">
        <v>225928.93</v>
      </c>
      <c r="H11" s="33">
        <v>2020</v>
      </c>
      <c r="I11" s="37">
        <v>44274</v>
      </c>
      <c r="J11" s="35">
        <v>37400</v>
      </c>
      <c r="K11" s="35">
        <v>0</v>
      </c>
      <c r="L11" s="35">
        <v>0</v>
      </c>
      <c r="M11" s="35">
        <v>37400</v>
      </c>
      <c r="N11" s="35">
        <v>263328.93</v>
      </c>
      <c r="O11" s="33" t="s">
        <v>72</v>
      </c>
      <c r="P11" s="38"/>
      <c r="Q11" s="33"/>
      <c r="R11" s="39"/>
      <c r="S11" s="39"/>
      <c r="T11" s="40"/>
      <c r="U11" s="2"/>
      <c r="V11" s="1"/>
      <c r="W11" s="3"/>
      <c r="X11" s="3"/>
      <c r="Y11" s="6"/>
      <c r="Z11" s="38"/>
      <c r="AA11" s="40"/>
      <c r="AB11" s="38"/>
      <c r="AC11" s="38"/>
    </row>
    <row r="12" spans="1:29" ht="14.1" customHeight="1">
      <c r="A12" s="33" t="s">
        <v>115</v>
      </c>
      <c r="B12" s="33" t="s">
        <v>116</v>
      </c>
      <c r="C12" s="33" t="s">
        <v>69</v>
      </c>
      <c r="D12" s="33" t="s">
        <v>70</v>
      </c>
      <c r="E12" s="38" t="s">
        <v>71</v>
      </c>
      <c r="F12" s="33">
        <v>2020</v>
      </c>
      <c r="G12" s="35">
        <v>225212</v>
      </c>
      <c r="H12" s="33">
        <v>2020</v>
      </c>
      <c r="I12" s="37">
        <v>44274</v>
      </c>
      <c r="J12" s="35">
        <v>0</v>
      </c>
      <c r="K12" s="35">
        <v>0</v>
      </c>
      <c r="L12" s="35">
        <v>0</v>
      </c>
      <c r="M12" s="35">
        <v>0</v>
      </c>
      <c r="N12" s="35">
        <v>225212</v>
      </c>
      <c r="O12" s="33" t="s">
        <v>72</v>
      </c>
      <c r="P12" s="38"/>
      <c r="Q12" s="33"/>
      <c r="R12" s="39"/>
      <c r="S12" s="39"/>
      <c r="T12" s="40"/>
      <c r="U12" s="2"/>
      <c r="V12" s="1"/>
      <c r="W12" s="3"/>
      <c r="X12" s="3"/>
      <c r="Y12" s="6"/>
      <c r="Z12" s="38"/>
      <c r="AA12" s="40"/>
      <c r="AB12" s="38"/>
      <c r="AC12" s="38"/>
    </row>
    <row r="13" spans="1:29" ht="14.1" customHeight="1">
      <c r="A13" s="33" t="s">
        <v>117</v>
      </c>
      <c r="B13" s="33" t="s">
        <v>118</v>
      </c>
      <c r="C13" s="33" t="s">
        <v>69</v>
      </c>
      <c r="D13" s="33" t="s">
        <v>70</v>
      </c>
      <c r="E13" s="38" t="s">
        <v>71</v>
      </c>
      <c r="F13" s="33">
        <v>2020</v>
      </c>
      <c r="G13" s="35">
        <v>250674.17</v>
      </c>
      <c r="H13" s="33">
        <v>2020</v>
      </c>
      <c r="I13" s="37">
        <v>44274</v>
      </c>
      <c r="J13" s="35">
        <v>28500</v>
      </c>
      <c r="K13" s="35">
        <v>0</v>
      </c>
      <c r="L13" s="35">
        <v>0</v>
      </c>
      <c r="M13" s="35">
        <v>28500</v>
      </c>
      <c r="N13" s="35">
        <v>279174.17000000004</v>
      </c>
      <c r="O13" s="33" t="s">
        <v>72</v>
      </c>
      <c r="P13" s="38"/>
      <c r="Q13" s="33"/>
      <c r="R13" s="39"/>
      <c r="S13" s="39"/>
      <c r="T13" s="40"/>
      <c r="U13" s="2"/>
      <c r="V13" s="1"/>
      <c r="W13" s="3"/>
      <c r="X13" s="3"/>
      <c r="Y13" s="6"/>
      <c r="Z13" s="38"/>
      <c r="AA13" s="40"/>
      <c r="AB13" s="38"/>
      <c r="AC13" s="38"/>
    </row>
    <row r="14" spans="1:29" ht="14.1" customHeight="1">
      <c r="A14" s="33" t="s">
        <v>119</v>
      </c>
      <c r="B14" s="33" t="s">
        <v>120</v>
      </c>
      <c r="C14" s="33" t="s">
        <v>69</v>
      </c>
      <c r="D14" s="33" t="s">
        <v>70</v>
      </c>
      <c r="E14" s="38" t="s">
        <v>71</v>
      </c>
      <c r="F14" s="33">
        <v>2020</v>
      </c>
      <c r="G14" s="35">
        <v>209971.01</v>
      </c>
      <c r="H14" s="33">
        <v>2020</v>
      </c>
      <c r="I14" s="37">
        <v>44274</v>
      </c>
      <c r="J14" s="35">
        <v>0</v>
      </c>
      <c r="K14" s="35">
        <v>5000</v>
      </c>
      <c r="L14" s="35">
        <v>0</v>
      </c>
      <c r="M14" s="35">
        <v>5000</v>
      </c>
      <c r="N14" s="35">
        <v>214971.01</v>
      </c>
      <c r="O14" s="33" t="s">
        <v>72</v>
      </c>
      <c r="P14" s="38"/>
      <c r="Q14" s="33"/>
      <c r="R14" s="39"/>
      <c r="S14" s="39"/>
      <c r="T14" s="40"/>
      <c r="U14" s="2"/>
      <c r="V14" s="1"/>
      <c r="W14" s="3"/>
      <c r="X14" s="3"/>
      <c r="Y14" s="6"/>
      <c r="Z14" s="38"/>
      <c r="AA14" s="40"/>
      <c r="AB14" s="38"/>
      <c r="AC14" s="38"/>
    </row>
    <row r="15" spans="1:29" ht="14.1" customHeight="1">
      <c r="A15" s="33" t="s">
        <v>121</v>
      </c>
      <c r="B15" s="33" t="s">
        <v>122</v>
      </c>
      <c r="C15" s="33" t="s">
        <v>69</v>
      </c>
      <c r="D15" s="33" t="s">
        <v>70</v>
      </c>
      <c r="E15" s="38" t="s">
        <v>71</v>
      </c>
      <c r="F15" s="33">
        <v>2020</v>
      </c>
      <c r="G15" s="35">
        <v>281830.58</v>
      </c>
      <c r="H15" s="33">
        <v>2020</v>
      </c>
      <c r="I15" s="37">
        <v>44274</v>
      </c>
      <c r="J15" s="35">
        <v>26100</v>
      </c>
      <c r="K15" s="35">
        <v>0</v>
      </c>
      <c r="L15" s="35">
        <v>0</v>
      </c>
      <c r="M15" s="35">
        <v>26100</v>
      </c>
      <c r="N15" s="35">
        <v>307930.58</v>
      </c>
      <c r="O15" s="33" t="s">
        <v>72</v>
      </c>
      <c r="P15" s="38"/>
      <c r="Q15" s="33"/>
      <c r="R15" s="39"/>
      <c r="S15" s="39"/>
      <c r="T15" s="40"/>
      <c r="U15" s="2"/>
      <c r="V15" s="1"/>
      <c r="W15" s="3"/>
      <c r="X15" s="3"/>
      <c r="Y15" s="6"/>
      <c r="Z15" s="38"/>
      <c r="AA15" s="40"/>
      <c r="AB15" s="38"/>
      <c r="AC15" s="38"/>
    </row>
    <row r="16" spans="1:29" ht="14.1" customHeight="1">
      <c r="A16" s="33" t="s">
        <v>123</v>
      </c>
      <c r="B16" s="33" t="s">
        <v>124</v>
      </c>
      <c r="C16" s="33" t="s">
        <v>69</v>
      </c>
      <c r="D16" s="33" t="s">
        <v>70</v>
      </c>
      <c r="E16" s="38" t="s">
        <v>71</v>
      </c>
      <c r="F16" s="33">
        <v>2020</v>
      </c>
      <c r="G16" s="35">
        <v>287835.71999999997</v>
      </c>
      <c r="H16" s="33">
        <v>2020</v>
      </c>
      <c r="I16" s="37">
        <v>44274</v>
      </c>
      <c r="J16" s="35">
        <v>43500</v>
      </c>
      <c r="K16" s="35">
        <v>0</v>
      </c>
      <c r="L16" s="35">
        <v>0</v>
      </c>
      <c r="M16" s="35">
        <v>43500</v>
      </c>
      <c r="N16" s="35">
        <v>331335.71999999997</v>
      </c>
      <c r="O16" s="33" t="s">
        <v>72</v>
      </c>
      <c r="P16" s="38"/>
      <c r="Q16" s="33"/>
      <c r="R16" s="41"/>
      <c r="S16" s="41"/>
      <c r="T16" s="40"/>
      <c r="U16" s="38"/>
      <c r="V16" s="33"/>
      <c r="W16" s="32"/>
      <c r="X16" s="32"/>
      <c r="Y16" s="40"/>
      <c r="Z16" s="38"/>
      <c r="AA16" s="40"/>
      <c r="AB16" s="38"/>
      <c r="AC16" s="38"/>
    </row>
    <row r="17" spans="1:29" ht="14.1" customHeight="1">
      <c r="A17" s="33" t="s">
        <v>125</v>
      </c>
      <c r="B17" s="33" t="s">
        <v>126</v>
      </c>
      <c r="C17" s="33" t="s">
        <v>69</v>
      </c>
      <c r="D17" s="33" t="s">
        <v>70</v>
      </c>
      <c r="E17" s="38" t="s">
        <v>71</v>
      </c>
      <c r="F17" s="33">
        <v>2020</v>
      </c>
      <c r="G17" s="35">
        <v>221965.95</v>
      </c>
      <c r="H17" s="33">
        <v>2020</v>
      </c>
      <c r="I17" s="37">
        <v>44274</v>
      </c>
      <c r="J17" s="35">
        <v>31900</v>
      </c>
      <c r="K17" s="35">
        <v>0</v>
      </c>
      <c r="L17" s="35">
        <v>0</v>
      </c>
      <c r="M17" s="35">
        <v>31900</v>
      </c>
      <c r="N17" s="35">
        <v>253865.95</v>
      </c>
      <c r="O17" s="33" t="s">
        <v>72</v>
      </c>
      <c r="P17" s="38"/>
      <c r="Q17" s="33"/>
      <c r="R17" s="41"/>
      <c r="S17" s="41"/>
      <c r="T17" s="40"/>
      <c r="U17" s="38"/>
      <c r="V17" s="33"/>
      <c r="W17" s="32"/>
      <c r="X17" s="32"/>
      <c r="Y17" s="40"/>
      <c r="Z17" s="38"/>
      <c r="AA17" s="40"/>
      <c r="AB17" s="38"/>
      <c r="AC17" s="38"/>
    </row>
    <row r="18" spans="1:29" ht="14.1" customHeight="1">
      <c r="A18" s="33" t="s">
        <v>127</v>
      </c>
      <c r="B18" s="33" t="s">
        <v>128</v>
      </c>
      <c r="C18" s="33" t="s">
        <v>69</v>
      </c>
      <c r="D18" s="33" t="s">
        <v>70</v>
      </c>
      <c r="E18" s="38" t="s">
        <v>71</v>
      </c>
      <c r="F18" s="33">
        <v>2020</v>
      </c>
      <c r="G18" s="35">
        <v>200492</v>
      </c>
      <c r="H18" s="33">
        <v>2020</v>
      </c>
      <c r="I18" s="37">
        <v>44274</v>
      </c>
      <c r="J18" s="35">
        <v>0</v>
      </c>
      <c r="K18" s="35">
        <v>0</v>
      </c>
      <c r="L18" s="35">
        <v>0</v>
      </c>
      <c r="M18" s="35">
        <v>0</v>
      </c>
      <c r="N18" s="35">
        <v>200492</v>
      </c>
      <c r="O18" s="33" t="s">
        <v>72</v>
      </c>
      <c r="P18" s="38"/>
      <c r="Q18" s="33"/>
      <c r="R18" s="41"/>
      <c r="S18" s="41"/>
      <c r="T18" s="40"/>
      <c r="U18" s="38"/>
      <c r="V18" s="33"/>
      <c r="W18" s="32"/>
      <c r="X18" s="32"/>
      <c r="Y18" s="40"/>
      <c r="Z18" s="38"/>
      <c r="AA18" s="40"/>
      <c r="AB18" s="38"/>
      <c r="AC18" s="38"/>
    </row>
    <row r="19" spans="1:29" ht="14.1" customHeight="1">
      <c r="A19" s="33" t="s">
        <v>129</v>
      </c>
      <c r="B19" s="33" t="s">
        <v>130</v>
      </c>
      <c r="C19" s="33" t="s">
        <v>69</v>
      </c>
      <c r="D19" s="33" t="s">
        <v>70</v>
      </c>
      <c r="E19" s="38" t="s">
        <v>71</v>
      </c>
      <c r="F19" s="33">
        <v>2020</v>
      </c>
      <c r="G19" s="35">
        <v>246139.71</v>
      </c>
      <c r="H19" s="33">
        <v>2020</v>
      </c>
      <c r="I19" s="37">
        <v>44274</v>
      </c>
      <c r="J19" s="35">
        <v>0</v>
      </c>
      <c r="K19" s="35">
        <v>0</v>
      </c>
      <c r="L19" s="35">
        <v>0</v>
      </c>
      <c r="M19" s="35">
        <v>0</v>
      </c>
      <c r="N19" s="35">
        <v>246139.71</v>
      </c>
      <c r="O19" s="33" t="s">
        <v>72</v>
      </c>
      <c r="P19" s="38"/>
      <c r="Q19" s="33"/>
      <c r="R19" s="41"/>
      <c r="S19" s="41"/>
      <c r="T19" s="40"/>
      <c r="U19" s="38"/>
      <c r="V19" s="33"/>
      <c r="W19" s="32"/>
      <c r="X19" s="32"/>
      <c r="Y19" s="40"/>
      <c r="Z19" s="38"/>
      <c r="AA19" s="40"/>
      <c r="AB19" s="38"/>
      <c r="AC19" s="38"/>
    </row>
    <row r="20" spans="1:29" ht="14.1" customHeight="1">
      <c r="A20" s="33" t="s">
        <v>131</v>
      </c>
      <c r="B20" s="33" t="s">
        <v>132</v>
      </c>
      <c r="C20" s="33" t="s">
        <v>69</v>
      </c>
      <c r="D20" s="33" t="s">
        <v>70</v>
      </c>
      <c r="E20" s="38" t="s">
        <v>71</v>
      </c>
      <c r="F20" s="33">
        <v>2020</v>
      </c>
      <c r="G20" s="35">
        <v>286983.84000000003</v>
      </c>
      <c r="H20" s="33">
        <v>2020</v>
      </c>
      <c r="I20" s="37">
        <v>44274</v>
      </c>
      <c r="J20" s="35">
        <v>43400</v>
      </c>
      <c r="K20" s="35">
        <v>0</v>
      </c>
      <c r="L20" s="35">
        <v>0</v>
      </c>
      <c r="M20" s="35">
        <v>43400</v>
      </c>
      <c r="N20" s="35">
        <v>330383.84000000003</v>
      </c>
      <c r="O20" s="33" t="s">
        <v>72</v>
      </c>
      <c r="P20" s="38"/>
      <c r="Q20" s="33"/>
      <c r="R20" s="41"/>
      <c r="S20" s="41"/>
      <c r="T20" s="40"/>
      <c r="U20" s="38"/>
      <c r="V20" s="33"/>
      <c r="W20" s="32"/>
      <c r="X20" s="32"/>
      <c r="Y20" s="40"/>
      <c r="Z20" s="38"/>
      <c r="AA20" s="40"/>
      <c r="AB20" s="38"/>
      <c r="AC20" s="38"/>
    </row>
    <row r="21" spans="1:29" ht="14.1" customHeight="1">
      <c r="A21" s="33" t="s">
        <v>133</v>
      </c>
      <c r="B21" s="33" t="s">
        <v>134</v>
      </c>
      <c r="C21" s="33" t="s">
        <v>69</v>
      </c>
      <c r="D21" s="33" t="s">
        <v>70</v>
      </c>
      <c r="E21" s="38" t="s">
        <v>71</v>
      </c>
      <c r="F21" s="33">
        <v>2020</v>
      </c>
      <c r="G21" s="35">
        <v>272940.59999999998</v>
      </c>
      <c r="H21" s="33">
        <v>2020</v>
      </c>
      <c r="I21" s="37">
        <v>44274</v>
      </c>
      <c r="J21" s="35">
        <v>0</v>
      </c>
      <c r="K21" s="35">
        <v>0</v>
      </c>
      <c r="L21" s="35">
        <v>0</v>
      </c>
      <c r="M21" s="35">
        <v>0</v>
      </c>
      <c r="N21" s="35">
        <v>272940.59999999998</v>
      </c>
      <c r="O21" s="33" t="s">
        <v>72</v>
      </c>
      <c r="P21" s="38"/>
      <c r="Q21" s="33"/>
      <c r="R21" s="41"/>
      <c r="S21" s="41"/>
      <c r="T21" s="40"/>
      <c r="U21" s="38"/>
      <c r="V21" s="33"/>
      <c r="W21" s="32"/>
      <c r="X21" s="32"/>
      <c r="Y21" s="40"/>
      <c r="Z21" s="38"/>
      <c r="AA21" s="40"/>
      <c r="AB21" s="38"/>
      <c r="AC21" s="38"/>
    </row>
    <row r="22" spans="1:29" ht="14.1" customHeight="1">
      <c r="A22" s="33" t="s">
        <v>135</v>
      </c>
      <c r="B22" s="33" t="s">
        <v>78</v>
      </c>
      <c r="C22" s="33" t="s">
        <v>69</v>
      </c>
      <c r="D22" s="33" t="s">
        <v>70</v>
      </c>
      <c r="E22" s="38" t="s">
        <v>71</v>
      </c>
      <c r="F22" s="33">
        <v>2020</v>
      </c>
      <c r="G22" s="35">
        <v>216585.93</v>
      </c>
      <c r="H22" s="33">
        <v>2020</v>
      </c>
      <c r="I22" s="37">
        <v>44274</v>
      </c>
      <c r="J22" s="35">
        <v>24600</v>
      </c>
      <c r="K22" s="35">
        <v>0</v>
      </c>
      <c r="L22" s="35">
        <v>0</v>
      </c>
      <c r="M22" s="35">
        <v>24600</v>
      </c>
      <c r="N22" s="35">
        <v>241185.93</v>
      </c>
      <c r="O22" s="33" t="s">
        <v>72</v>
      </c>
      <c r="P22" s="38"/>
      <c r="Q22" s="33"/>
      <c r="R22" s="41"/>
      <c r="S22" s="41"/>
      <c r="T22" s="40"/>
      <c r="U22" s="38"/>
      <c r="V22" s="33"/>
      <c r="W22" s="32"/>
      <c r="X22" s="32"/>
      <c r="Y22" s="40"/>
      <c r="Z22" s="38"/>
      <c r="AA22" s="40"/>
      <c r="AB22" s="38"/>
      <c r="AC22" s="38"/>
    </row>
    <row r="23" spans="1:29" ht="14.1" customHeight="1">
      <c r="A23" s="33" t="s">
        <v>136</v>
      </c>
      <c r="B23" s="33" t="s">
        <v>137</v>
      </c>
      <c r="C23" s="33" t="s">
        <v>69</v>
      </c>
      <c r="D23" s="33" t="s">
        <v>70</v>
      </c>
      <c r="E23" s="38" t="s">
        <v>71</v>
      </c>
      <c r="F23" s="33">
        <v>2020</v>
      </c>
      <c r="G23" s="35">
        <v>284020.78000000003</v>
      </c>
      <c r="H23" s="33">
        <v>2020</v>
      </c>
      <c r="I23" s="37">
        <v>44274</v>
      </c>
      <c r="J23" s="35">
        <v>0</v>
      </c>
      <c r="K23" s="35">
        <v>0</v>
      </c>
      <c r="L23" s="35">
        <v>0</v>
      </c>
      <c r="M23" s="35">
        <v>0</v>
      </c>
      <c r="N23" s="35">
        <v>284020.78000000003</v>
      </c>
      <c r="O23" s="33" t="s">
        <v>72</v>
      </c>
      <c r="P23" s="38"/>
      <c r="Q23" s="33"/>
      <c r="R23" s="41"/>
      <c r="S23" s="41"/>
      <c r="T23" s="40"/>
      <c r="U23" s="38"/>
      <c r="V23" s="33"/>
      <c r="W23" s="32"/>
      <c r="X23" s="32"/>
      <c r="Y23" s="40"/>
      <c r="Z23" s="38"/>
      <c r="AA23" s="40"/>
      <c r="AB23" s="38"/>
      <c r="AC23" s="38"/>
    </row>
    <row r="24" spans="1:29" ht="14.1" customHeight="1">
      <c r="A24" s="33" t="s">
        <v>138</v>
      </c>
      <c r="B24" s="33" t="s">
        <v>139</v>
      </c>
      <c r="C24" s="33" t="s">
        <v>69</v>
      </c>
      <c r="D24" s="33" t="s">
        <v>70</v>
      </c>
      <c r="E24" s="38" t="s">
        <v>71</v>
      </c>
      <c r="F24" s="33">
        <v>2020</v>
      </c>
      <c r="G24" s="35">
        <v>263573.03999999998</v>
      </c>
      <c r="H24" s="33">
        <v>2020</v>
      </c>
      <c r="I24" s="37">
        <v>44274</v>
      </c>
      <c r="J24" s="35">
        <v>0</v>
      </c>
      <c r="K24" s="35">
        <v>5000</v>
      </c>
      <c r="L24" s="35">
        <v>0</v>
      </c>
      <c r="M24" s="35">
        <v>5000</v>
      </c>
      <c r="N24" s="35">
        <v>268573.03999999998</v>
      </c>
      <c r="O24" s="33" t="s">
        <v>72</v>
      </c>
      <c r="P24" s="38"/>
      <c r="Q24" s="33"/>
      <c r="R24" s="41"/>
      <c r="S24" s="41"/>
      <c r="T24" s="40"/>
      <c r="U24" s="38"/>
      <c r="V24" s="33"/>
      <c r="W24" s="32"/>
      <c r="X24" s="32"/>
      <c r="Y24" s="40"/>
      <c r="Z24" s="38"/>
      <c r="AA24" s="40"/>
      <c r="AB24" s="38"/>
      <c r="AC24" s="38"/>
    </row>
    <row r="25" spans="1:29" ht="14.1" customHeight="1">
      <c r="A25" s="33" t="s">
        <v>140</v>
      </c>
      <c r="B25" s="33" t="s">
        <v>141</v>
      </c>
      <c r="C25" s="33" t="s">
        <v>69</v>
      </c>
      <c r="D25" s="33" t="s">
        <v>70</v>
      </c>
      <c r="E25" s="38" t="s">
        <v>71</v>
      </c>
      <c r="F25" s="33">
        <v>2020</v>
      </c>
      <c r="G25" s="35">
        <v>255296.25</v>
      </c>
      <c r="H25" s="33">
        <v>2020</v>
      </c>
      <c r="I25" s="37">
        <v>44274</v>
      </c>
      <c r="J25" s="35">
        <v>0</v>
      </c>
      <c r="K25" s="35">
        <v>0</v>
      </c>
      <c r="L25" s="35">
        <v>0</v>
      </c>
      <c r="M25" s="35">
        <v>0</v>
      </c>
      <c r="N25" s="35">
        <v>255296.25</v>
      </c>
      <c r="O25" s="33" t="s">
        <v>72</v>
      </c>
      <c r="P25" s="38"/>
      <c r="Q25" s="33"/>
      <c r="R25" s="42"/>
      <c r="S25" s="42"/>
      <c r="T25" s="40"/>
      <c r="U25" s="38"/>
      <c r="V25" s="33"/>
      <c r="W25" s="32"/>
      <c r="X25" s="32"/>
      <c r="Y25" s="40"/>
      <c r="Z25" s="38"/>
      <c r="AA25" s="40"/>
      <c r="AB25" s="38"/>
      <c r="AC25" s="38"/>
    </row>
    <row r="26" spans="1:29" ht="14.1" customHeight="1">
      <c r="A26" s="33" t="s">
        <v>142</v>
      </c>
      <c r="B26" s="33" t="s">
        <v>143</v>
      </c>
      <c r="C26" s="33" t="s">
        <v>69</v>
      </c>
      <c r="D26" s="33" t="s">
        <v>70</v>
      </c>
      <c r="E26" s="38" t="s">
        <v>71</v>
      </c>
      <c r="F26" s="33">
        <v>2020</v>
      </c>
      <c r="G26" s="35">
        <v>205194.79</v>
      </c>
      <c r="H26" s="33">
        <v>2020</v>
      </c>
      <c r="I26" s="37">
        <v>44274</v>
      </c>
      <c r="J26" s="35">
        <v>0</v>
      </c>
      <c r="K26" s="35">
        <v>0</v>
      </c>
      <c r="L26" s="35">
        <v>0</v>
      </c>
      <c r="M26" s="35">
        <v>0</v>
      </c>
      <c r="N26" s="35">
        <v>205194.79</v>
      </c>
      <c r="O26" s="33" t="s">
        <v>72</v>
      </c>
      <c r="P26" s="38"/>
      <c r="Q26" s="33"/>
      <c r="R26" s="41"/>
      <c r="S26" s="41"/>
      <c r="T26" s="40"/>
      <c r="U26" s="38"/>
      <c r="V26" s="33"/>
      <c r="W26" s="32"/>
      <c r="X26" s="32"/>
      <c r="Y26" s="40"/>
      <c r="Z26" s="38"/>
      <c r="AA26" s="40"/>
      <c r="AB26" s="38"/>
      <c r="AC26" s="38"/>
    </row>
    <row r="27" spans="1:29" ht="14.1" customHeight="1">
      <c r="A27" s="33" t="s">
        <v>144</v>
      </c>
      <c r="B27" s="33" t="s">
        <v>145</v>
      </c>
      <c r="C27" s="33" t="s">
        <v>69</v>
      </c>
      <c r="D27" s="33" t="s">
        <v>70</v>
      </c>
      <c r="E27" s="38" t="s">
        <v>71</v>
      </c>
      <c r="F27" s="33">
        <v>2020</v>
      </c>
      <c r="G27" s="35">
        <v>249311.09</v>
      </c>
      <c r="H27" s="33">
        <v>2020</v>
      </c>
      <c r="I27" s="37">
        <v>44274</v>
      </c>
      <c r="J27" s="35">
        <v>28300</v>
      </c>
      <c r="K27" s="35">
        <v>0</v>
      </c>
      <c r="L27" s="35">
        <v>0</v>
      </c>
      <c r="M27" s="35">
        <v>28300</v>
      </c>
      <c r="N27" s="35">
        <v>277611.08999999997</v>
      </c>
      <c r="O27" s="33" t="s">
        <v>72</v>
      </c>
      <c r="P27" s="38"/>
      <c r="Q27" s="33"/>
      <c r="R27" s="41"/>
      <c r="S27" s="41"/>
      <c r="T27" s="40"/>
      <c r="U27" s="38"/>
      <c r="V27" s="33"/>
      <c r="W27" s="32"/>
      <c r="X27" s="32"/>
      <c r="Y27" s="40"/>
      <c r="Z27" s="38"/>
      <c r="AA27" s="40"/>
      <c r="AB27" s="38"/>
      <c r="AC27" s="38"/>
    </row>
    <row r="28" spans="1:29" ht="14.1" customHeight="1">
      <c r="A28" s="33" t="s">
        <v>146</v>
      </c>
      <c r="B28" s="33" t="s">
        <v>147</v>
      </c>
      <c r="C28" s="33" t="s">
        <v>69</v>
      </c>
      <c r="D28" s="33" t="s">
        <v>70</v>
      </c>
      <c r="E28" s="38" t="s">
        <v>71</v>
      </c>
      <c r="F28" s="33">
        <v>2020</v>
      </c>
      <c r="G28" s="35">
        <v>244338.58</v>
      </c>
      <c r="H28" s="33">
        <v>2020</v>
      </c>
      <c r="I28" s="37">
        <v>44274</v>
      </c>
      <c r="J28" s="35">
        <v>27700</v>
      </c>
      <c r="K28" s="35">
        <v>0</v>
      </c>
      <c r="L28" s="35">
        <v>0</v>
      </c>
      <c r="M28" s="35">
        <v>27700</v>
      </c>
      <c r="N28" s="35">
        <v>272038.57999999996</v>
      </c>
      <c r="O28" s="33" t="s">
        <v>72</v>
      </c>
      <c r="P28" s="38"/>
      <c r="Q28" s="33"/>
      <c r="R28" s="41"/>
      <c r="S28" s="41"/>
      <c r="T28" s="40"/>
      <c r="U28" s="38"/>
      <c r="V28" s="33"/>
      <c r="W28" s="32"/>
      <c r="X28" s="32"/>
      <c r="Y28" s="40"/>
      <c r="Z28" s="38"/>
      <c r="AA28" s="40"/>
      <c r="AB28" s="38"/>
      <c r="AC28" s="38"/>
    </row>
    <row r="29" spans="1:29" ht="14.1" customHeight="1">
      <c r="A29" s="33" t="s">
        <v>148</v>
      </c>
      <c r="B29" s="33" t="s">
        <v>149</v>
      </c>
      <c r="C29" s="33" t="s">
        <v>69</v>
      </c>
      <c r="D29" s="33" t="s">
        <v>70</v>
      </c>
      <c r="E29" s="38" t="s">
        <v>71</v>
      </c>
      <c r="F29" s="33">
        <v>2020</v>
      </c>
      <c r="G29" s="35">
        <v>276358.89</v>
      </c>
      <c r="H29" s="33">
        <v>2020</v>
      </c>
      <c r="I29" s="37">
        <v>44274</v>
      </c>
      <c r="J29" s="35">
        <v>0</v>
      </c>
      <c r="K29" s="35">
        <v>8250</v>
      </c>
      <c r="L29" s="35">
        <v>0</v>
      </c>
      <c r="M29" s="35">
        <v>8250</v>
      </c>
      <c r="N29" s="35">
        <v>284608.89</v>
      </c>
      <c r="O29" s="33" t="s">
        <v>72</v>
      </c>
      <c r="P29" s="38"/>
      <c r="Q29" s="33"/>
      <c r="R29" s="41"/>
      <c r="S29" s="41"/>
      <c r="T29" s="40"/>
      <c r="U29" s="38"/>
      <c r="V29" s="33"/>
      <c r="W29" s="32"/>
      <c r="X29" s="32"/>
      <c r="Y29" s="40"/>
      <c r="Z29" s="38"/>
      <c r="AA29" s="40"/>
      <c r="AB29" s="38"/>
      <c r="AC29" s="38"/>
    </row>
    <row r="30" spans="1:29" ht="14.1" customHeight="1">
      <c r="A30" s="33" t="s">
        <v>150</v>
      </c>
      <c r="B30" s="33" t="s">
        <v>151</v>
      </c>
      <c r="C30" s="33" t="s">
        <v>69</v>
      </c>
      <c r="D30" s="33" t="s">
        <v>70</v>
      </c>
      <c r="E30" s="38" t="s">
        <v>71</v>
      </c>
      <c r="F30" s="33">
        <v>2020</v>
      </c>
      <c r="G30" s="35">
        <v>269014.74</v>
      </c>
      <c r="H30" s="33">
        <v>2020</v>
      </c>
      <c r="I30" s="37">
        <v>44274</v>
      </c>
      <c r="J30" s="35">
        <v>50900</v>
      </c>
      <c r="K30" s="35">
        <v>0</v>
      </c>
      <c r="L30" s="35">
        <v>0</v>
      </c>
      <c r="M30" s="35">
        <v>50900</v>
      </c>
      <c r="N30" s="35">
        <v>319914.74</v>
      </c>
      <c r="O30" s="33" t="s">
        <v>72</v>
      </c>
      <c r="P30" s="38"/>
      <c r="Q30" s="33"/>
      <c r="R30" s="41"/>
      <c r="S30" s="41"/>
      <c r="T30" s="40"/>
      <c r="U30" s="38"/>
      <c r="V30" s="33"/>
      <c r="W30" s="32"/>
      <c r="X30" s="32"/>
      <c r="Y30" s="40"/>
      <c r="Z30" s="38"/>
      <c r="AA30" s="40"/>
      <c r="AB30" s="38"/>
      <c r="AC30" s="38"/>
    </row>
    <row r="31" spans="1:29" ht="14.1" customHeight="1">
      <c r="A31" s="33" t="s">
        <v>152</v>
      </c>
      <c r="B31" s="33" t="s">
        <v>153</v>
      </c>
      <c r="C31" s="33" t="s">
        <v>69</v>
      </c>
      <c r="D31" s="33" t="s">
        <v>70</v>
      </c>
      <c r="E31" s="38" t="s">
        <v>71</v>
      </c>
      <c r="F31" s="33">
        <v>2020</v>
      </c>
      <c r="G31" s="35">
        <v>194358.53</v>
      </c>
      <c r="H31" s="33">
        <v>2020</v>
      </c>
      <c r="I31" s="37">
        <v>44274</v>
      </c>
      <c r="J31" s="35">
        <v>0</v>
      </c>
      <c r="K31" s="35">
        <v>0</v>
      </c>
      <c r="L31" s="35">
        <v>0</v>
      </c>
      <c r="M31" s="35">
        <v>0</v>
      </c>
      <c r="N31" s="35">
        <v>194358.53</v>
      </c>
      <c r="O31" s="33" t="s">
        <v>72</v>
      </c>
      <c r="P31" s="38"/>
      <c r="Q31" s="33"/>
      <c r="R31" s="41"/>
      <c r="S31" s="41"/>
      <c r="T31" s="40"/>
      <c r="U31" s="38"/>
      <c r="V31" s="33"/>
      <c r="W31" s="32"/>
      <c r="X31" s="32"/>
      <c r="Y31" s="40"/>
      <c r="Z31" s="38"/>
      <c r="AA31" s="40"/>
      <c r="AB31" s="38"/>
      <c r="AC31" s="38"/>
    </row>
    <row r="32" spans="1:29" ht="14.1" customHeight="1">
      <c r="A32" s="33" t="s">
        <v>154</v>
      </c>
      <c r="B32" s="33" t="s">
        <v>155</v>
      </c>
      <c r="C32" s="33" t="s">
        <v>69</v>
      </c>
      <c r="D32" s="33" t="s">
        <v>70</v>
      </c>
      <c r="E32" s="38" t="s">
        <v>71</v>
      </c>
      <c r="F32" s="33">
        <v>2020</v>
      </c>
      <c r="G32" s="35">
        <v>233000</v>
      </c>
      <c r="H32" s="33">
        <v>2020</v>
      </c>
      <c r="I32" s="37">
        <v>44274</v>
      </c>
      <c r="J32" s="35">
        <v>0</v>
      </c>
      <c r="K32" s="35">
        <v>0</v>
      </c>
      <c r="L32" s="35">
        <v>0</v>
      </c>
      <c r="M32" s="35">
        <v>0</v>
      </c>
      <c r="N32" s="35">
        <v>233000</v>
      </c>
      <c r="O32" s="33" t="s">
        <v>72</v>
      </c>
      <c r="P32" s="38"/>
      <c r="Q32" s="33"/>
      <c r="R32" s="32"/>
      <c r="S32" s="32"/>
      <c r="T32" s="40"/>
      <c r="U32" s="38"/>
      <c r="V32" s="33"/>
      <c r="W32" s="32"/>
      <c r="X32" s="32"/>
      <c r="Y32" s="40"/>
      <c r="Z32" s="38"/>
      <c r="AA32" s="40"/>
      <c r="AB32" s="38"/>
      <c r="AC32" s="38"/>
    </row>
    <row r="33" spans="1:29" ht="14.1" customHeight="1">
      <c r="A33" s="33" t="s">
        <v>156</v>
      </c>
      <c r="B33" s="33" t="s">
        <v>157</v>
      </c>
      <c r="C33" s="33" t="s">
        <v>69</v>
      </c>
      <c r="D33" s="33" t="s">
        <v>70</v>
      </c>
      <c r="E33" s="38" t="s">
        <v>71</v>
      </c>
      <c r="F33" s="33">
        <v>2020</v>
      </c>
      <c r="G33" s="35">
        <v>273247.23</v>
      </c>
      <c r="H33" s="33">
        <v>2020</v>
      </c>
      <c r="I33" s="37">
        <v>44274</v>
      </c>
      <c r="J33" s="35">
        <v>0</v>
      </c>
      <c r="K33" s="35">
        <v>0</v>
      </c>
      <c r="L33" s="35">
        <v>0</v>
      </c>
      <c r="M33" s="35">
        <v>0</v>
      </c>
      <c r="N33" s="35">
        <v>273247.23</v>
      </c>
      <c r="O33" s="33" t="s">
        <v>72</v>
      </c>
      <c r="P33" s="38"/>
      <c r="Q33" s="33"/>
      <c r="R33" s="32"/>
      <c r="S33" s="32"/>
      <c r="T33" s="40"/>
      <c r="U33" s="38"/>
      <c r="V33" s="33"/>
      <c r="W33" s="32"/>
      <c r="X33" s="32"/>
      <c r="Y33" s="40"/>
      <c r="Z33" s="38"/>
      <c r="AA33" s="40"/>
      <c r="AB33" s="38"/>
      <c r="AC33" s="38"/>
    </row>
    <row r="34" spans="1:29" ht="14.1" customHeight="1">
      <c r="A34" s="33" t="s">
        <v>158</v>
      </c>
      <c r="B34" s="33" t="s">
        <v>159</v>
      </c>
      <c r="C34" s="33" t="s">
        <v>69</v>
      </c>
      <c r="D34" s="33" t="s">
        <v>70</v>
      </c>
      <c r="E34" s="38" t="s">
        <v>71</v>
      </c>
      <c r="F34" s="33">
        <v>2020</v>
      </c>
      <c r="G34" s="35">
        <v>260875.93</v>
      </c>
      <c r="H34" s="33">
        <v>2020</v>
      </c>
      <c r="I34" s="37">
        <v>44274</v>
      </c>
      <c r="J34" s="35">
        <v>33600</v>
      </c>
      <c r="K34" s="35">
        <v>0</v>
      </c>
      <c r="L34" s="35">
        <v>0</v>
      </c>
      <c r="M34" s="35">
        <v>33600</v>
      </c>
      <c r="N34" s="35">
        <v>294475.93</v>
      </c>
      <c r="O34" s="33" t="s">
        <v>72</v>
      </c>
      <c r="P34" s="38"/>
      <c r="Q34" s="33"/>
      <c r="R34" s="32"/>
      <c r="S34" s="32"/>
      <c r="T34" s="40"/>
      <c r="U34" s="38"/>
      <c r="V34" s="33"/>
      <c r="W34" s="32"/>
      <c r="X34" s="32"/>
      <c r="Y34" s="40"/>
      <c r="Z34" s="38"/>
      <c r="AA34" s="40"/>
      <c r="AB34" s="38"/>
      <c r="AC34" s="38"/>
    </row>
    <row r="35" spans="1:29" ht="14.1" customHeight="1">
      <c r="A35" s="33" t="s">
        <v>160</v>
      </c>
      <c r="B35" s="33" t="s">
        <v>161</v>
      </c>
      <c r="C35" s="33" t="s">
        <v>69</v>
      </c>
      <c r="D35" s="33" t="s">
        <v>70</v>
      </c>
      <c r="E35" s="38" t="s">
        <v>71</v>
      </c>
      <c r="F35" s="33">
        <v>2020</v>
      </c>
      <c r="G35" s="35">
        <v>210104.67</v>
      </c>
      <c r="H35" s="33">
        <v>2020</v>
      </c>
      <c r="I35" s="37">
        <v>44274</v>
      </c>
      <c r="J35" s="35">
        <v>3600</v>
      </c>
      <c r="K35" s="35">
        <v>0</v>
      </c>
      <c r="L35" s="35">
        <v>0</v>
      </c>
      <c r="M35" s="35">
        <v>3600</v>
      </c>
      <c r="N35" s="35">
        <v>213704.67</v>
      </c>
      <c r="O35" s="33" t="s">
        <v>72</v>
      </c>
      <c r="P35" s="38"/>
      <c r="Q35" s="33"/>
      <c r="R35" s="32"/>
      <c r="S35" s="32"/>
      <c r="T35" s="40"/>
      <c r="U35" s="38"/>
      <c r="V35" s="33"/>
      <c r="W35" s="32"/>
      <c r="X35" s="32"/>
      <c r="Y35" s="40"/>
      <c r="Z35" s="38"/>
      <c r="AA35" s="40"/>
      <c r="AB35" s="38"/>
      <c r="AC35" s="38"/>
    </row>
    <row r="36" spans="1:29" ht="14.1" customHeight="1">
      <c r="A36" s="33" t="s">
        <v>162</v>
      </c>
      <c r="B36" s="33" t="s">
        <v>81</v>
      </c>
      <c r="C36" s="33" t="s">
        <v>69</v>
      </c>
      <c r="D36" s="33" t="s">
        <v>70</v>
      </c>
      <c r="E36" s="38" t="s">
        <v>71</v>
      </c>
      <c r="F36" s="33">
        <v>2020</v>
      </c>
      <c r="G36" s="35">
        <v>283192.08</v>
      </c>
      <c r="H36" s="33">
        <v>2020</v>
      </c>
      <c r="I36" s="37">
        <v>44274</v>
      </c>
      <c r="J36" s="35">
        <v>38000</v>
      </c>
      <c r="K36" s="35">
        <v>0</v>
      </c>
      <c r="L36" s="35">
        <v>0</v>
      </c>
      <c r="M36" s="35">
        <v>38000</v>
      </c>
      <c r="N36" s="35">
        <v>321192.08</v>
      </c>
      <c r="O36" s="33" t="s">
        <v>72</v>
      </c>
      <c r="P36" s="38"/>
      <c r="Q36" s="33"/>
      <c r="R36" s="32"/>
      <c r="S36" s="32"/>
      <c r="T36" s="40"/>
      <c r="U36" s="38"/>
      <c r="V36" s="33"/>
      <c r="W36" s="32"/>
      <c r="X36" s="32"/>
      <c r="Y36" s="40"/>
      <c r="Z36" s="38"/>
      <c r="AA36" s="40"/>
      <c r="AB36" s="38"/>
      <c r="AC36" s="38"/>
    </row>
    <row r="37" spans="1:29" ht="14.1" customHeight="1">
      <c r="A37" s="33" t="s">
        <v>163</v>
      </c>
      <c r="B37" s="33" t="s">
        <v>164</v>
      </c>
      <c r="C37" s="33" t="s">
        <v>69</v>
      </c>
      <c r="D37" s="33" t="s">
        <v>70</v>
      </c>
      <c r="E37" s="38" t="s">
        <v>71</v>
      </c>
      <c r="F37" s="33">
        <v>2020</v>
      </c>
      <c r="G37" s="35">
        <v>251999.8</v>
      </c>
      <c r="H37" s="33">
        <v>2020</v>
      </c>
      <c r="I37" s="37">
        <v>44274</v>
      </c>
      <c r="J37" s="35">
        <v>28600</v>
      </c>
      <c r="K37" s="35">
        <v>0</v>
      </c>
      <c r="L37" s="35">
        <v>0</v>
      </c>
      <c r="M37" s="35">
        <v>28600</v>
      </c>
      <c r="N37" s="35">
        <v>280599.8</v>
      </c>
      <c r="O37" s="33" t="s">
        <v>72</v>
      </c>
      <c r="P37" s="38"/>
      <c r="Q37" s="33"/>
      <c r="R37" s="32"/>
      <c r="S37" s="32"/>
      <c r="T37" s="40"/>
      <c r="U37" s="38"/>
      <c r="V37" s="33"/>
      <c r="W37" s="32"/>
      <c r="X37" s="32"/>
      <c r="Y37" s="40"/>
      <c r="Z37" s="38"/>
      <c r="AA37" s="40"/>
      <c r="AB37" s="38"/>
      <c r="AC37" s="38"/>
    </row>
    <row r="38" spans="1:29" ht="14.1" customHeight="1">
      <c r="A38" s="33" t="s">
        <v>165</v>
      </c>
      <c r="B38" s="33" t="s">
        <v>166</v>
      </c>
      <c r="C38" s="33" t="s">
        <v>69</v>
      </c>
      <c r="D38" s="33" t="s">
        <v>70</v>
      </c>
      <c r="E38" s="38" t="s">
        <v>71</v>
      </c>
      <c r="F38" s="33">
        <v>2020</v>
      </c>
      <c r="G38" s="35">
        <v>295250.59000000003</v>
      </c>
      <c r="H38" s="33">
        <v>2020</v>
      </c>
      <c r="I38" s="37">
        <v>44274</v>
      </c>
      <c r="J38" s="35">
        <v>60300</v>
      </c>
      <c r="K38" s="35">
        <v>0</v>
      </c>
      <c r="L38" s="35">
        <v>0</v>
      </c>
      <c r="M38" s="35">
        <v>60300</v>
      </c>
      <c r="N38" s="35">
        <v>355550.59</v>
      </c>
      <c r="O38" s="33" t="s">
        <v>72</v>
      </c>
      <c r="P38" s="38"/>
      <c r="Q38" s="33"/>
      <c r="R38" s="32"/>
      <c r="S38" s="32"/>
      <c r="T38" s="40"/>
      <c r="U38" s="38"/>
      <c r="V38" s="33"/>
      <c r="W38" s="32"/>
      <c r="X38" s="32"/>
      <c r="Y38" s="40"/>
      <c r="Z38" s="38"/>
      <c r="AA38" s="40"/>
      <c r="AB38" s="38"/>
      <c r="AC38" s="38"/>
    </row>
    <row r="39" spans="1:29" ht="14.1" customHeight="1">
      <c r="A39" s="33" t="s">
        <v>167</v>
      </c>
      <c r="B39" s="33" t="s">
        <v>168</v>
      </c>
      <c r="C39" s="33" t="s">
        <v>69</v>
      </c>
      <c r="D39" s="33" t="s">
        <v>70</v>
      </c>
      <c r="E39" s="38" t="s">
        <v>71</v>
      </c>
      <c r="F39" s="33">
        <v>2020</v>
      </c>
      <c r="G39" s="35">
        <v>225342.83</v>
      </c>
      <c r="H39" s="33">
        <v>2020</v>
      </c>
      <c r="I39" s="37">
        <v>44274</v>
      </c>
      <c r="J39" s="35">
        <v>105300</v>
      </c>
      <c r="K39" s="35">
        <v>0</v>
      </c>
      <c r="L39" s="35">
        <v>0</v>
      </c>
      <c r="M39" s="35">
        <v>105300</v>
      </c>
      <c r="N39" s="35">
        <v>330642.82999999996</v>
      </c>
      <c r="O39" s="33" t="s">
        <v>72</v>
      </c>
      <c r="P39" s="38"/>
      <c r="Q39" s="33"/>
      <c r="R39" s="32"/>
      <c r="S39" s="32"/>
      <c r="T39" s="40"/>
      <c r="U39" s="38"/>
      <c r="V39" s="33"/>
      <c r="W39" s="32"/>
      <c r="X39" s="32"/>
      <c r="Y39" s="40"/>
      <c r="Z39" s="38"/>
      <c r="AA39" s="40"/>
      <c r="AB39" s="38"/>
      <c r="AC39" s="38"/>
    </row>
    <row r="40" spans="1:29" ht="14.1" customHeight="1">
      <c r="A40" s="33" t="s">
        <v>169</v>
      </c>
      <c r="B40" s="33" t="s">
        <v>170</v>
      </c>
      <c r="C40" s="33" t="s">
        <v>69</v>
      </c>
      <c r="D40" s="33" t="s">
        <v>70</v>
      </c>
      <c r="E40" s="38" t="s">
        <v>71</v>
      </c>
      <c r="F40" s="33">
        <v>2020</v>
      </c>
      <c r="G40" s="35">
        <v>193602.77</v>
      </c>
      <c r="H40" s="33">
        <v>2020</v>
      </c>
      <c r="I40" s="37">
        <v>44274</v>
      </c>
      <c r="J40" s="35">
        <v>0</v>
      </c>
      <c r="K40" s="35">
        <v>0</v>
      </c>
      <c r="L40" s="35">
        <v>0</v>
      </c>
      <c r="M40" s="35">
        <v>0</v>
      </c>
      <c r="N40" s="35">
        <v>193602.77</v>
      </c>
      <c r="O40" s="33" t="s">
        <v>72</v>
      </c>
      <c r="P40" s="38"/>
      <c r="Q40" s="33"/>
      <c r="R40" s="32"/>
      <c r="S40" s="32"/>
      <c r="T40" s="40"/>
      <c r="U40" s="38"/>
      <c r="V40" s="33"/>
      <c r="W40" s="32"/>
      <c r="X40" s="32"/>
      <c r="Y40" s="40"/>
      <c r="Z40" s="38"/>
      <c r="AA40" s="40"/>
      <c r="AB40" s="38"/>
      <c r="AC40" s="38"/>
    </row>
    <row r="41" spans="1:29" ht="14.1" customHeight="1">
      <c r="A41" s="33" t="s">
        <v>171</v>
      </c>
      <c r="B41" s="33" t="s">
        <v>172</v>
      </c>
      <c r="C41" s="33" t="s">
        <v>69</v>
      </c>
      <c r="D41" s="33" t="s">
        <v>70</v>
      </c>
      <c r="E41" s="38" t="s">
        <v>71</v>
      </c>
      <c r="F41" s="33">
        <v>2020</v>
      </c>
      <c r="G41" s="35">
        <v>270334.46000000002</v>
      </c>
      <c r="H41" s="33">
        <v>2020</v>
      </c>
      <c r="I41" s="37">
        <v>44274</v>
      </c>
      <c r="J41" s="35">
        <v>50800</v>
      </c>
      <c r="K41" s="35">
        <v>0</v>
      </c>
      <c r="L41" s="35">
        <v>0</v>
      </c>
      <c r="M41" s="35">
        <v>50800</v>
      </c>
      <c r="N41" s="35">
        <v>321134.46000000002</v>
      </c>
      <c r="O41" s="33" t="s">
        <v>72</v>
      </c>
      <c r="P41" s="2"/>
      <c r="Q41" s="1"/>
      <c r="R41" s="3"/>
      <c r="S41" s="3"/>
      <c r="T41" s="6"/>
      <c r="U41" s="2"/>
      <c r="V41" s="1"/>
      <c r="W41" s="3"/>
      <c r="X41" s="3"/>
      <c r="Y41" s="6"/>
      <c r="Z41" s="2"/>
      <c r="AA41" s="6"/>
      <c r="AB41" s="2"/>
      <c r="AC41" s="2"/>
    </row>
    <row r="42" spans="1:29" ht="14.1" customHeight="1">
      <c r="A42" s="33" t="s">
        <v>173</v>
      </c>
      <c r="B42" s="33" t="s">
        <v>174</v>
      </c>
      <c r="C42" s="33" t="s">
        <v>69</v>
      </c>
      <c r="D42" s="33" t="s">
        <v>70</v>
      </c>
      <c r="E42" s="38" t="s">
        <v>71</v>
      </c>
      <c r="F42" s="33">
        <v>2020</v>
      </c>
      <c r="G42" s="35">
        <v>227025</v>
      </c>
      <c r="H42" s="33">
        <v>2020</v>
      </c>
      <c r="I42" s="37">
        <v>44274</v>
      </c>
      <c r="J42" s="35">
        <v>0</v>
      </c>
      <c r="K42" s="35">
        <v>0</v>
      </c>
      <c r="L42" s="35">
        <v>0</v>
      </c>
      <c r="M42" s="35">
        <v>0</v>
      </c>
      <c r="N42" s="35">
        <v>227025</v>
      </c>
      <c r="O42" s="33" t="s">
        <v>72</v>
      </c>
      <c r="P42" s="2"/>
      <c r="Q42" s="1"/>
      <c r="R42" s="3"/>
      <c r="S42" s="3"/>
      <c r="T42" s="6"/>
      <c r="U42" s="2"/>
      <c r="V42" s="1"/>
      <c r="W42" s="3"/>
      <c r="X42" s="3"/>
      <c r="Y42" s="6"/>
      <c r="Z42" s="2"/>
      <c r="AA42" s="6"/>
      <c r="AB42" s="2"/>
      <c r="AC42" s="2"/>
    </row>
    <row r="43" spans="1:29" ht="14.1" customHeight="1">
      <c r="A43" s="33" t="s">
        <v>86</v>
      </c>
      <c r="B43" s="33" t="s">
        <v>87</v>
      </c>
      <c r="C43" s="33" t="s">
        <v>69</v>
      </c>
      <c r="D43" s="33" t="s">
        <v>70</v>
      </c>
      <c r="E43" s="38" t="s">
        <v>71</v>
      </c>
      <c r="F43" s="33">
        <v>2020</v>
      </c>
      <c r="G43" s="35">
        <v>319300</v>
      </c>
      <c r="H43" s="33">
        <v>2020</v>
      </c>
      <c r="I43" s="37">
        <v>44274</v>
      </c>
      <c r="J43" s="35">
        <v>37000</v>
      </c>
      <c r="K43" s="35">
        <v>0</v>
      </c>
      <c r="L43" s="35">
        <v>0</v>
      </c>
      <c r="M43" s="35">
        <v>37000</v>
      </c>
      <c r="N43" s="35">
        <v>356300</v>
      </c>
      <c r="O43" s="33" t="s">
        <v>72</v>
      </c>
      <c r="P43" s="2"/>
      <c r="Q43" s="1"/>
      <c r="R43" s="3"/>
      <c r="S43" s="3"/>
      <c r="T43" s="6"/>
      <c r="U43" s="2"/>
      <c r="V43" s="1"/>
      <c r="W43" s="3"/>
      <c r="X43" s="3"/>
      <c r="Y43" s="6"/>
      <c r="Z43" s="2"/>
      <c r="AA43" s="6"/>
      <c r="AB43" s="2"/>
      <c r="AC43" s="2"/>
    </row>
    <row r="44" spans="1:29" ht="14.1" customHeight="1">
      <c r="A44" s="33" t="s">
        <v>175</v>
      </c>
      <c r="B44" s="33" t="s">
        <v>176</v>
      </c>
      <c r="C44" s="33" t="s">
        <v>69</v>
      </c>
      <c r="D44" s="33" t="s">
        <v>70</v>
      </c>
      <c r="E44" s="38" t="s">
        <v>71</v>
      </c>
      <c r="F44" s="33">
        <v>2020</v>
      </c>
      <c r="G44" s="35">
        <v>217340.42</v>
      </c>
      <c r="H44" s="33">
        <v>2020</v>
      </c>
      <c r="I44" s="37">
        <v>44274</v>
      </c>
      <c r="J44" s="35">
        <v>0</v>
      </c>
      <c r="K44" s="35">
        <v>0</v>
      </c>
      <c r="L44" s="35">
        <v>0</v>
      </c>
      <c r="M44" s="35">
        <v>0</v>
      </c>
      <c r="N44" s="35">
        <v>217340.42</v>
      </c>
      <c r="O44" s="33" t="s">
        <v>72</v>
      </c>
      <c r="P44" s="2"/>
      <c r="Q44" s="1"/>
      <c r="R44" s="3"/>
      <c r="S44" s="3"/>
      <c r="T44" s="6"/>
      <c r="U44" s="2"/>
      <c r="V44" s="1"/>
      <c r="W44" s="3"/>
      <c r="X44" s="3"/>
      <c r="Y44" s="6"/>
      <c r="Z44" s="2"/>
      <c r="AA44" s="6"/>
      <c r="AB44" s="2"/>
      <c r="AC44" s="2"/>
    </row>
    <row r="45" spans="1:29" ht="14.1" customHeight="1">
      <c r="A45" s="33" t="s">
        <v>177</v>
      </c>
      <c r="B45" s="33" t="s">
        <v>178</v>
      </c>
      <c r="C45" s="33" t="s">
        <v>69</v>
      </c>
      <c r="D45" s="33" t="s">
        <v>70</v>
      </c>
      <c r="E45" s="38" t="s">
        <v>71</v>
      </c>
      <c r="F45" s="33">
        <v>2020</v>
      </c>
      <c r="G45" s="35">
        <v>265649.74</v>
      </c>
      <c r="H45" s="33">
        <v>2020</v>
      </c>
      <c r="I45" s="37">
        <v>44274</v>
      </c>
      <c r="J45" s="35">
        <v>34200</v>
      </c>
      <c r="K45" s="35">
        <v>0</v>
      </c>
      <c r="L45" s="35">
        <v>0</v>
      </c>
      <c r="M45" s="35">
        <v>34200</v>
      </c>
      <c r="N45" s="35">
        <v>299849.74</v>
      </c>
      <c r="O45" s="33" t="s">
        <v>72</v>
      </c>
      <c r="P45" s="2"/>
      <c r="Q45" s="1"/>
      <c r="R45" s="3"/>
      <c r="S45" s="3"/>
      <c r="T45" s="6"/>
      <c r="U45" s="2"/>
      <c r="V45" s="1"/>
      <c r="W45" s="3"/>
      <c r="X45" s="3"/>
      <c r="Y45" s="6"/>
      <c r="Z45" s="2"/>
      <c r="AA45" s="6"/>
      <c r="AB45" s="2"/>
      <c r="AC45" s="2"/>
    </row>
    <row r="46" spans="1:29" ht="14.1" customHeight="1">
      <c r="A46" s="33" t="s">
        <v>179</v>
      </c>
      <c r="B46" s="33" t="s">
        <v>180</v>
      </c>
      <c r="C46" s="33" t="s">
        <v>69</v>
      </c>
      <c r="D46" s="33" t="s">
        <v>70</v>
      </c>
      <c r="E46" s="38" t="s">
        <v>71</v>
      </c>
      <c r="F46" s="33">
        <v>2020</v>
      </c>
      <c r="G46" s="35">
        <v>246870.39</v>
      </c>
      <c r="H46" s="33">
        <v>2020</v>
      </c>
      <c r="I46" s="37">
        <v>44274</v>
      </c>
      <c r="J46" s="35">
        <v>0</v>
      </c>
      <c r="K46" s="35">
        <v>0</v>
      </c>
      <c r="L46" s="35">
        <v>0</v>
      </c>
      <c r="M46" s="35">
        <v>0</v>
      </c>
      <c r="N46" s="35">
        <v>246870.39</v>
      </c>
      <c r="O46" s="33" t="s">
        <v>72</v>
      </c>
      <c r="P46" s="2"/>
      <c r="Q46" s="1"/>
      <c r="R46" s="3"/>
      <c r="S46" s="3"/>
      <c r="T46" s="6"/>
      <c r="U46" s="2"/>
      <c r="V46" s="1"/>
      <c r="W46" s="3"/>
      <c r="X46" s="3"/>
      <c r="Y46" s="6"/>
      <c r="Z46" s="2"/>
      <c r="AA46" s="6"/>
      <c r="AB46" s="2"/>
      <c r="AC46" s="2"/>
    </row>
    <row r="47" spans="1:29" ht="14.1" customHeight="1">
      <c r="A47" s="33" t="s">
        <v>181</v>
      </c>
      <c r="B47" s="33" t="s">
        <v>182</v>
      </c>
      <c r="C47" s="33" t="s">
        <v>69</v>
      </c>
      <c r="D47" s="33" t="s">
        <v>70</v>
      </c>
      <c r="E47" s="38" t="s">
        <v>71</v>
      </c>
      <c r="F47" s="33">
        <v>2020</v>
      </c>
      <c r="G47" s="35">
        <v>227068.94</v>
      </c>
      <c r="H47" s="33">
        <v>2020</v>
      </c>
      <c r="I47" s="37">
        <v>44274</v>
      </c>
      <c r="J47" s="35">
        <v>25800</v>
      </c>
      <c r="K47" s="35">
        <v>0</v>
      </c>
      <c r="L47" s="35">
        <v>0</v>
      </c>
      <c r="M47" s="35">
        <v>25800</v>
      </c>
      <c r="N47" s="35">
        <v>252868.94</v>
      </c>
      <c r="O47" s="33" t="s">
        <v>72</v>
      </c>
      <c r="P47" s="2"/>
      <c r="Q47" s="1"/>
      <c r="R47" s="3"/>
      <c r="S47" s="3"/>
      <c r="T47" s="6"/>
      <c r="U47" s="2"/>
      <c r="V47" s="1"/>
      <c r="W47" s="3"/>
      <c r="X47" s="3"/>
      <c r="Y47" s="6"/>
      <c r="Z47" s="2"/>
      <c r="AA47" s="6"/>
      <c r="AB47" s="2"/>
      <c r="AC47" s="2"/>
    </row>
    <row r="48" spans="1:29" ht="14.1" customHeight="1">
      <c r="A48" s="33" t="s">
        <v>183</v>
      </c>
      <c r="B48" s="33" t="s">
        <v>184</v>
      </c>
      <c r="C48" s="33" t="s">
        <v>69</v>
      </c>
      <c r="D48" s="33" t="s">
        <v>70</v>
      </c>
      <c r="E48" s="38" t="s">
        <v>71</v>
      </c>
      <c r="F48" s="33">
        <v>2020</v>
      </c>
      <c r="G48" s="35">
        <v>273934.63</v>
      </c>
      <c r="H48" s="33">
        <v>2020</v>
      </c>
      <c r="I48" s="37">
        <v>44274</v>
      </c>
      <c r="J48" s="35">
        <v>0</v>
      </c>
      <c r="K48" s="35">
        <v>0</v>
      </c>
      <c r="L48" s="35">
        <v>0</v>
      </c>
      <c r="M48" s="35">
        <v>0</v>
      </c>
      <c r="N48" s="35">
        <v>273934.63</v>
      </c>
      <c r="O48" s="33" t="s">
        <v>72</v>
      </c>
      <c r="P48" s="2"/>
      <c r="Q48" s="1"/>
      <c r="R48" s="3"/>
      <c r="S48" s="3"/>
      <c r="T48" s="6"/>
      <c r="U48" s="2"/>
      <c r="V48" s="1"/>
      <c r="W48" s="3"/>
      <c r="X48" s="3"/>
      <c r="Y48" s="6"/>
      <c r="Z48" s="2"/>
      <c r="AA48" s="6"/>
      <c r="AB48" s="2"/>
      <c r="AC48" s="2"/>
    </row>
    <row r="49" spans="1:29" ht="14.1" customHeight="1">
      <c r="A49" s="33" t="s">
        <v>185</v>
      </c>
      <c r="B49" s="33" t="s">
        <v>186</v>
      </c>
      <c r="C49" s="33" t="s">
        <v>69</v>
      </c>
      <c r="D49" s="33" t="s">
        <v>70</v>
      </c>
      <c r="E49" s="38" t="s">
        <v>71</v>
      </c>
      <c r="F49" s="33">
        <v>2020</v>
      </c>
      <c r="G49" s="35">
        <v>231223.67</v>
      </c>
      <c r="H49" s="33">
        <v>2020</v>
      </c>
      <c r="I49" s="37">
        <v>44274</v>
      </c>
      <c r="J49" s="35">
        <v>0</v>
      </c>
      <c r="K49" s="35">
        <v>0</v>
      </c>
      <c r="L49" s="35">
        <v>0</v>
      </c>
      <c r="M49" s="35">
        <v>0</v>
      </c>
      <c r="N49" s="35">
        <v>231223.67</v>
      </c>
      <c r="O49" s="33" t="s">
        <v>72</v>
      </c>
      <c r="P49" s="2"/>
      <c r="Q49" s="1"/>
      <c r="R49" s="3"/>
      <c r="S49" s="3"/>
      <c r="T49" s="6"/>
      <c r="U49" s="2"/>
      <c r="V49" s="1"/>
      <c r="W49" s="3"/>
      <c r="X49" s="3"/>
      <c r="Y49" s="6"/>
      <c r="Z49" s="2"/>
      <c r="AA49" s="6"/>
      <c r="AB49" s="2"/>
      <c r="AC49" s="2"/>
    </row>
    <row r="50" spans="1:29" ht="14.1" customHeight="1">
      <c r="A50" s="33" t="s">
        <v>187</v>
      </c>
      <c r="B50" s="33" t="s">
        <v>188</v>
      </c>
      <c r="C50" s="33" t="s">
        <v>69</v>
      </c>
      <c r="D50" s="33" t="s">
        <v>70</v>
      </c>
      <c r="E50" s="38" t="s">
        <v>71</v>
      </c>
      <c r="F50" s="33">
        <v>2020</v>
      </c>
      <c r="G50" s="35">
        <v>210000</v>
      </c>
      <c r="H50" s="33">
        <v>2020</v>
      </c>
      <c r="I50" s="37">
        <v>44274</v>
      </c>
      <c r="J50" s="35">
        <v>0</v>
      </c>
      <c r="K50" s="35">
        <v>0</v>
      </c>
      <c r="L50" s="35">
        <v>0</v>
      </c>
      <c r="M50" s="35">
        <v>0</v>
      </c>
      <c r="N50" s="35">
        <v>210000</v>
      </c>
      <c r="O50" s="33" t="s">
        <v>72</v>
      </c>
      <c r="P50" s="2"/>
      <c r="Q50" s="1"/>
      <c r="R50" s="3"/>
      <c r="S50" s="3"/>
      <c r="T50" s="6"/>
      <c r="U50" s="2"/>
      <c r="V50" s="1"/>
      <c r="W50" s="3"/>
      <c r="X50" s="3"/>
      <c r="Y50" s="6"/>
      <c r="Z50" s="2"/>
      <c r="AA50" s="6"/>
      <c r="AB50" s="2"/>
      <c r="AC50" s="2"/>
    </row>
    <row r="51" spans="1:29" ht="14.1" customHeight="1">
      <c r="A51" s="33" t="s">
        <v>189</v>
      </c>
      <c r="B51" s="33" t="s">
        <v>190</v>
      </c>
      <c r="C51" s="33" t="s">
        <v>69</v>
      </c>
      <c r="D51" s="33" t="s">
        <v>70</v>
      </c>
      <c r="E51" s="38" t="s">
        <v>71</v>
      </c>
      <c r="F51" s="33">
        <v>2020</v>
      </c>
      <c r="G51" s="35">
        <v>234413.3</v>
      </c>
      <c r="H51" s="33">
        <v>2020</v>
      </c>
      <c r="I51" s="37">
        <v>44274</v>
      </c>
      <c r="J51" s="35">
        <v>35500</v>
      </c>
      <c r="K51" s="35">
        <v>0</v>
      </c>
      <c r="L51" s="35">
        <v>0</v>
      </c>
      <c r="M51" s="35">
        <v>35500</v>
      </c>
      <c r="N51" s="35">
        <v>269913.3</v>
      </c>
      <c r="O51" s="33" t="s">
        <v>72</v>
      </c>
      <c r="P51" s="2"/>
      <c r="Q51" s="1"/>
      <c r="R51" s="3"/>
      <c r="S51" s="3"/>
      <c r="T51" s="6"/>
      <c r="U51" s="2"/>
      <c r="V51" s="1"/>
      <c r="W51" s="3"/>
      <c r="X51" s="3"/>
      <c r="Y51" s="6"/>
      <c r="Z51" s="2"/>
      <c r="AA51" s="6"/>
      <c r="AB51" s="2"/>
      <c r="AC51" s="2"/>
    </row>
    <row r="52" spans="1:29" ht="14.1" customHeight="1">
      <c r="A52" s="33" t="s">
        <v>191</v>
      </c>
      <c r="B52" s="33" t="s">
        <v>192</v>
      </c>
      <c r="C52" s="33" t="s">
        <v>69</v>
      </c>
      <c r="D52" s="33" t="s">
        <v>70</v>
      </c>
      <c r="E52" s="38" t="s">
        <v>71</v>
      </c>
      <c r="F52" s="33">
        <v>2020</v>
      </c>
      <c r="G52" s="35">
        <v>272281.98</v>
      </c>
      <c r="H52" s="33">
        <v>2020</v>
      </c>
      <c r="I52" s="37">
        <v>44274</v>
      </c>
      <c r="J52" s="35">
        <v>0</v>
      </c>
      <c r="K52" s="35">
        <v>0</v>
      </c>
      <c r="L52" s="35">
        <v>0</v>
      </c>
      <c r="M52" s="35">
        <v>0</v>
      </c>
      <c r="N52" s="35">
        <v>272281.98</v>
      </c>
      <c r="O52" s="33" t="s">
        <v>72</v>
      </c>
      <c r="P52" s="2"/>
      <c r="Q52" s="1"/>
      <c r="R52" s="3"/>
      <c r="S52" s="3"/>
      <c r="T52" s="6"/>
      <c r="U52" s="2"/>
      <c r="V52" s="1"/>
      <c r="W52" s="3"/>
      <c r="X52" s="3"/>
      <c r="Y52" s="6"/>
      <c r="Z52" s="2"/>
      <c r="AA52" s="6"/>
      <c r="AB52" s="2"/>
      <c r="AC52" s="2"/>
    </row>
    <row r="53" spans="1:29" ht="14.1" customHeight="1">
      <c r="A53" s="33" t="s">
        <v>193</v>
      </c>
      <c r="B53" s="33" t="s">
        <v>194</v>
      </c>
      <c r="C53" s="33" t="s">
        <v>69</v>
      </c>
      <c r="D53" s="33" t="s">
        <v>70</v>
      </c>
      <c r="E53" s="38" t="s">
        <v>71</v>
      </c>
      <c r="F53" s="33">
        <v>2020</v>
      </c>
      <c r="G53" s="35">
        <v>270520.58</v>
      </c>
      <c r="H53" s="33">
        <v>2020</v>
      </c>
      <c r="I53" s="37">
        <v>44274</v>
      </c>
      <c r="J53" s="35">
        <v>28700</v>
      </c>
      <c r="K53" s="35">
        <v>0</v>
      </c>
      <c r="L53" s="35">
        <v>0</v>
      </c>
      <c r="M53" s="35">
        <v>28700</v>
      </c>
      <c r="N53" s="35">
        <v>299220.58</v>
      </c>
      <c r="O53" s="33" t="s">
        <v>72</v>
      </c>
      <c r="P53" s="2"/>
      <c r="Q53" s="1"/>
      <c r="R53" s="3"/>
      <c r="S53" s="3"/>
      <c r="T53" s="6"/>
      <c r="U53" s="2"/>
      <c r="V53" s="1"/>
      <c r="W53" s="3"/>
      <c r="X53" s="3"/>
      <c r="Y53" s="6"/>
      <c r="Z53" s="2"/>
      <c r="AA53" s="6"/>
      <c r="AB53" s="2"/>
      <c r="AC53" s="2"/>
    </row>
    <row r="54" spans="1:29" ht="14.1" customHeight="1">
      <c r="A54" s="33" t="s">
        <v>195</v>
      </c>
      <c r="B54" s="33" t="s">
        <v>196</v>
      </c>
      <c r="C54" s="33" t="s">
        <v>69</v>
      </c>
      <c r="D54" s="33" t="s">
        <v>70</v>
      </c>
      <c r="E54" s="38" t="s">
        <v>71</v>
      </c>
      <c r="F54" s="33">
        <v>2020</v>
      </c>
      <c r="G54" s="35">
        <v>228969</v>
      </c>
      <c r="H54" s="33">
        <v>2020</v>
      </c>
      <c r="I54" s="37">
        <v>44274</v>
      </c>
      <c r="J54" s="35">
        <v>55000</v>
      </c>
      <c r="K54" s="35">
        <v>0</v>
      </c>
      <c r="L54" s="35">
        <v>0</v>
      </c>
      <c r="M54" s="35">
        <v>55000</v>
      </c>
      <c r="N54" s="35">
        <v>283969</v>
      </c>
      <c r="O54" s="33" t="s">
        <v>72</v>
      </c>
      <c r="P54" s="2"/>
      <c r="Q54" s="1"/>
      <c r="R54" s="3"/>
      <c r="S54" s="3"/>
      <c r="T54" s="6"/>
      <c r="U54" s="2"/>
      <c r="V54" s="1"/>
      <c r="W54" s="3"/>
      <c r="X54" s="3"/>
      <c r="Y54" s="6"/>
      <c r="Z54" s="2"/>
      <c r="AA54" s="6"/>
      <c r="AB54" s="2"/>
      <c r="AC54" s="2"/>
    </row>
    <row r="55" spans="1:29" ht="14.1" customHeight="1">
      <c r="A55" s="33" t="s">
        <v>197</v>
      </c>
      <c r="B55" s="33" t="s">
        <v>198</v>
      </c>
      <c r="C55" s="33" t="s">
        <v>69</v>
      </c>
      <c r="D55" s="33" t="s">
        <v>70</v>
      </c>
      <c r="E55" s="38" t="s">
        <v>71</v>
      </c>
      <c r="F55" s="33">
        <v>2020</v>
      </c>
      <c r="G55" s="35">
        <v>286644.8</v>
      </c>
      <c r="H55" s="33">
        <v>2020</v>
      </c>
      <c r="I55" s="37">
        <v>44274</v>
      </c>
      <c r="J55" s="35">
        <v>0</v>
      </c>
      <c r="K55" s="35">
        <v>40000</v>
      </c>
      <c r="L55" s="35">
        <v>0</v>
      </c>
      <c r="M55" s="35">
        <v>40000</v>
      </c>
      <c r="N55" s="35">
        <v>326644.8</v>
      </c>
      <c r="O55" s="33" t="s">
        <v>72</v>
      </c>
      <c r="P55" s="2"/>
      <c r="Q55" s="1"/>
      <c r="R55" s="3"/>
      <c r="S55" s="3"/>
      <c r="T55" s="6"/>
      <c r="U55" s="2"/>
      <c r="V55" s="1"/>
      <c r="W55" s="3"/>
      <c r="X55" s="3"/>
      <c r="Y55" s="6"/>
      <c r="Z55" s="2"/>
      <c r="AA55" s="6"/>
      <c r="AB55" s="2"/>
      <c r="AC55" s="2"/>
    </row>
    <row r="56" spans="1:29" ht="14.1" customHeight="1">
      <c r="A56" s="33" t="s">
        <v>91</v>
      </c>
      <c r="B56" s="33" t="s">
        <v>92</v>
      </c>
      <c r="C56" s="33" t="s">
        <v>69</v>
      </c>
      <c r="D56" s="33" t="s">
        <v>70</v>
      </c>
      <c r="E56" s="38" t="s">
        <v>71</v>
      </c>
      <c r="F56" s="33">
        <v>2020</v>
      </c>
      <c r="G56" s="35">
        <v>269725.08</v>
      </c>
      <c r="H56" s="33">
        <v>2020</v>
      </c>
      <c r="I56" s="37">
        <v>44274</v>
      </c>
      <c r="J56" s="35">
        <v>20400</v>
      </c>
      <c r="K56" s="35">
        <v>0</v>
      </c>
      <c r="L56" s="35">
        <v>0</v>
      </c>
      <c r="M56" s="35">
        <v>20400</v>
      </c>
      <c r="N56" s="35">
        <v>290125.08</v>
      </c>
      <c r="O56" s="33" t="s">
        <v>72</v>
      </c>
      <c r="P56" s="2"/>
      <c r="Q56" s="1"/>
      <c r="R56" s="3"/>
      <c r="S56" s="3"/>
      <c r="T56" s="6"/>
      <c r="U56" s="2"/>
      <c r="V56" s="1"/>
      <c r="W56" s="3"/>
      <c r="X56" s="3"/>
      <c r="Y56" s="6"/>
      <c r="Z56" s="2"/>
      <c r="AA56" s="6"/>
      <c r="AB56" s="2"/>
      <c r="AC56" s="2"/>
    </row>
    <row r="57" spans="1:29" ht="14.1" customHeight="1">
      <c r="A57" s="33" t="s">
        <v>199</v>
      </c>
      <c r="B57" s="33" t="s">
        <v>200</v>
      </c>
      <c r="C57" s="33" t="s">
        <v>69</v>
      </c>
      <c r="D57" s="33" t="s">
        <v>70</v>
      </c>
      <c r="E57" s="38" t="s">
        <v>71</v>
      </c>
      <c r="F57" s="33">
        <v>2020</v>
      </c>
      <c r="G57" s="35">
        <v>209000</v>
      </c>
      <c r="H57" s="33">
        <v>2020</v>
      </c>
      <c r="I57" s="37">
        <v>44274</v>
      </c>
      <c r="J57" s="35">
        <v>31600</v>
      </c>
      <c r="K57" s="35">
        <v>0</v>
      </c>
      <c r="L57" s="35">
        <v>0</v>
      </c>
      <c r="M57" s="35">
        <v>31600</v>
      </c>
      <c r="N57" s="35">
        <v>240600</v>
      </c>
      <c r="O57" s="33" t="s">
        <v>72</v>
      </c>
      <c r="P57" s="2"/>
      <c r="Q57" s="1"/>
      <c r="R57" s="3"/>
      <c r="S57" s="3"/>
      <c r="T57" s="6"/>
      <c r="U57" s="2"/>
      <c r="V57" s="1"/>
      <c r="W57" s="3"/>
      <c r="X57" s="3"/>
      <c r="Y57" s="6"/>
      <c r="Z57" s="2"/>
      <c r="AA57" s="6"/>
      <c r="AB57" s="2"/>
      <c r="AC57" s="2"/>
    </row>
    <row r="58" spans="1:29" ht="14.1" customHeight="1">
      <c r="A58" s="33" t="s">
        <v>201</v>
      </c>
      <c r="B58" s="33" t="s">
        <v>202</v>
      </c>
      <c r="C58" s="33" t="s">
        <v>69</v>
      </c>
      <c r="D58" s="33" t="s">
        <v>70</v>
      </c>
      <c r="E58" s="38" t="s">
        <v>71</v>
      </c>
      <c r="F58" s="33">
        <v>2020</v>
      </c>
      <c r="G58" s="35">
        <v>222513.41</v>
      </c>
      <c r="H58" s="33">
        <v>2020</v>
      </c>
      <c r="I58" s="37">
        <v>44274</v>
      </c>
      <c r="J58" s="35">
        <v>37000</v>
      </c>
      <c r="K58" s="35">
        <v>0</v>
      </c>
      <c r="L58" s="35">
        <v>0</v>
      </c>
      <c r="M58" s="35">
        <v>37000</v>
      </c>
      <c r="N58" s="35">
        <v>259513.41</v>
      </c>
      <c r="O58" s="33" t="s">
        <v>72</v>
      </c>
      <c r="P58" s="2"/>
      <c r="Q58" s="1"/>
      <c r="R58" s="3"/>
      <c r="S58" s="3"/>
      <c r="T58" s="6"/>
      <c r="U58" s="2"/>
      <c r="V58" s="1"/>
      <c r="W58" s="3"/>
      <c r="X58" s="3"/>
      <c r="Y58" s="6"/>
      <c r="Z58" s="2"/>
      <c r="AA58" s="6"/>
      <c r="AB58" s="2"/>
      <c r="AC58" s="2"/>
    </row>
    <row r="59" spans="1:29" ht="14.1" customHeight="1">
      <c r="A59" s="33" t="s">
        <v>203</v>
      </c>
      <c r="B59" s="33" t="s">
        <v>204</v>
      </c>
      <c r="C59" s="33" t="s">
        <v>69</v>
      </c>
      <c r="D59" s="33" t="s">
        <v>70</v>
      </c>
      <c r="E59" s="38" t="s">
        <v>71</v>
      </c>
      <c r="F59" s="33">
        <v>2020</v>
      </c>
      <c r="G59" s="35">
        <v>231196.33</v>
      </c>
      <c r="H59" s="33">
        <v>2020</v>
      </c>
      <c r="I59" s="37">
        <v>44274</v>
      </c>
      <c r="J59" s="35">
        <v>0</v>
      </c>
      <c r="K59" s="35">
        <v>0</v>
      </c>
      <c r="L59" s="35">
        <v>0</v>
      </c>
      <c r="M59" s="35">
        <v>0</v>
      </c>
      <c r="N59" s="35">
        <v>231196.33</v>
      </c>
      <c r="O59" s="33" t="s">
        <v>72</v>
      </c>
      <c r="P59" s="2"/>
      <c r="Q59" s="1"/>
      <c r="R59" s="3"/>
      <c r="S59" s="3"/>
      <c r="T59" s="6"/>
      <c r="U59" s="2"/>
      <c r="V59" s="1"/>
      <c r="W59" s="3"/>
      <c r="X59" s="3"/>
      <c r="Y59" s="6"/>
      <c r="Z59" s="2"/>
      <c r="AA59" s="6"/>
      <c r="AB59" s="2"/>
      <c r="AC59" s="2"/>
    </row>
    <row r="60" spans="1:29" ht="14.1" customHeight="1">
      <c r="A60" s="33" t="s">
        <v>205</v>
      </c>
      <c r="B60" s="33" t="s">
        <v>206</v>
      </c>
      <c r="C60" s="33" t="s">
        <v>69</v>
      </c>
      <c r="D60" s="33" t="s">
        <v>70</v>
      </c>
      <c r="E60" s="38" t="s">
        <v>71</v>
      </c>
      <c r="F60" s="33">
        <v>2020</v>
      </c>
      <c r="G60" s="35">
        <v>221428.4</v>
      </c>
      <c r="H60" s="33">
        <v>2020</v>
      </c>
      <c r="I60" s="37">
        <v>44274</v>
      </c>
      <c r="J60" s="35">
        <v>25100</v>
      </c>
      <c r="K60" s="35">
        <v>0</v>
      </c>
      <c r="L60" s="35">
        <v>0</v>
      </c>
      <c r="M60" s="35">
        <v>25100</v>
      </c>
      <c r="N60" s="35">
        <v>246528.4</v>
      </c>
      <c r="O60" s="33" t="s">
        <v>72</v>
      </c>
      <c r="P60" s="2"/>
      <c r="Q60" s="1"/>
      <c r="R60" s="3"/>
      <c r="S60" s="3"/>
      <c r="T60" s="6"/>
      <c r="U60" s="2"/>
      <c r="V60" s="1"/>
      <c r="W60" s="3"/>
      <c r="X60" s="3"/>
      <c r="Y60" s="6"/>
      <c r="Z60" s="2"/>
      <c r="AA60" s="6"/>
      <c r="AB60" s="2"/>
      <c r="AC60" s="2"/>
    </row>
    <row r="61" spans="1:29" ht="14.1" customHeight="1">
      <c r="A61" s="33" t="s">
        <v>207</v>
      </c>
      <c r="B61" s="33" t="s">
        <v>208</v>
      </c>
      <c r="C61" s="33" t="s">
        <v>69</v>
      </c>
      <c r="D61" s="33" t="s">
        <v>70</v>
      </c>
      <c r="E61" s="38" t="s">
        <v>71</v>
      </c>
      <c r="F61" s="33">
        <v>2020</v>
      </c>
      <c r="G61" s="35">
        <v>285560.46000000002</v>
      </c>
      <c r="H61" s="33">
        <v>2020</v>
      </c>
      <c r="I61" s="37">
        <v>44274</v>
      </c>
      <c r="J61" s="35">
        <v>0</v>
      </c>
      <c r="K61" s="35">
        <v>0</v>
      </c>
      <c r="L61" s="35">
        <v>0</v>
      </c>
      <c r="M61" s="35">
        <v>0</v>
      </c>
      <c r="N61" s="35">
        <v>285560.46000000002</v>
      </c>
      <c r="O61" s="33" t="s">
        <v>72</v>
      </c>
      <c r="P61" s="2"/>
      <c r="Q61" s="1"/>
      <c r="R61" s="3"/>
      <c r="S61" s="3"/>
      <c r="T61" s="6"/>
      <c r="U61" s="2"/>
      <c r="V61" s="1"/>
      <c r="W61" s="3"/>
      <c r="X61" s="3"/>
      <c r="Y61" s="6"/>
      <c r="Z61" s="2"/>
      <c r="AA61" s="6"/>
      <c r="AB61" s="2"/>
      <c r="AC61" s="2"/>
    </row>
    <row r="62" spans="1:29" ht="14.1" customHeight="1">
      <c r="A62" s="33" t="s">
        <v>209</v>
      </c>
      <c r="B62" s="33" t="s">
        <v>210</v>
      </c>
      <c r="C62" s="33" t="s">
        <v>69</v>
      </c>
      <c r="D62" s="33" t="s">
        <v>70</v>
      </c>
      <c r="E62" s="38" t="s">
        <v>71</v>
      </c>
      <c r="F62" s="33">
        <v>2020</v>
      </c>
      <c r="G62" s="35">
        <v>236550.95</v>
      </c>
      <c r="H62" s="33">
        <v>2020</v>
      </c>
      <c r="I62" s="37">
        <v>44274</v>
      </c>
      <c r="J62" s="35">
        <v>0</v>
      </c>
      <c r="K62" s="35">
        <v>0</v>
      </c>
      <c r="L62" s="35">
        <v>0</v>
      </c>
      <c r="M62" s="35">
        <v>0</v>
      </c>
      <c r="N62" s="35">
        <v>236550.95</v>
      </c>
      <c r="O62" s="33" t="s">
        <v>72</v>
      </c>
      <c r="P62" s="2"/>
      <c r="Q62" s="1"/>
      <c r="R62" s="3"/>
      <c r="S62" s="3"/>
      <c r="T62" s="6"/>
      <c r="U62" s="2"/>
      <c r="V62" s="1"/>
      <c r="W62" s="3"/>
      <c r="X62" s="3"/>
      <c r="Y62" s="6"/>
      <c r="Z62" s="2"/>
      <c r="AA62" s="6"/>
      <c r="AB62" s="2"/>
      <c r="AC62" s="2"/>
    </row>
    <row r="63" spans="1:29" ht="14.1" customHeight="1">
      <c r="A63" s="33" t="s">
        <v>211</v>
      </c>
      <c r="B63" s="33" t="s">
        <v>212</v>
      </c>
      <c r="C63" s="33" t="s">
        <v>69</v>
      </c>
      <c r="D63" s="33" t="s">
        <v>70</v>
      </c>
      <c r="E63" s="38" t="s">
        <v>71</v>
      </c>
      <c r="F63" s="33">
        <v>2020</v>
      </c>
      <c r="G63" s="35">
        <v>220000</v>
      </c>
      <c r="H63" s="33">
        <v>2020</v>
      </c>
      <c r="I63" s="37">
        <v>44274</v>
      </c>
      <c r="J63" s="35">
        <v>42600</v>
      </c>
      <c r="K63" s="35">
        <v>0</v>
      </c>
      <c r="L63" s="35">
        <v>0</v>
      </c>
      <c r="M63" s="35">
        <v>42600</v>
      </c>
      <c r="N63" s="35">
        <v>262600</v>
      </c>
      <c r="O63" s="33" t="s">
        <v>72</v>
      </c>
      <c r="P63" s="2"/>
      <c r="Q63" s="1"/>
      <c r="R63" s="3"/>
      <c r="S63" s="3"/>
      <c r="T63" s="6"/>
      <c r="U63" s="2"/>
      <c r="V63" s="1"/>
      <c r="W63" s="3"/>
      <c r="X63" s="3"/>
      <c r="Y63" s="6"/>
      <c r="Z63" s="2"/>
      <c r="AA63" s="6"/>
      <c r="AB63" s="2"/>
      <c r="AC63" s="2"/>
    </row>
    <row r="64" spans="1:29" ht="14.1" customHeight="1">
      <c r="A64" s="33" t="s">
        <v>213</v>
      </c>
      <c r="B64" s="33" t="s">
        <v>214</v>
      </c>
      <c r="C64" s="33" t="s">
        <v>69</v>
      </c>
      <c r="D64" s="33" t="s">
        <v>70</v>
      </c>
      <c r="E64" s="38" t="s">
        <v>71</v>
      </c>
      <c r="F64" s="33">
        <v>2020</v>
      </c>
      <c r="G64" s="35">
        <v>224058.28</v>
      </c>
      <c r="H64" s="33">
        <v>2020</v>
      </c>
      <c r="I64" s="37">
        <v>44274</v>
      </c>
      <c r="J64" s="35">
        <v>0</v>
      </c>
      <c r="K64" s="35">
        <v>0</v>
      </c>
      <c r="L64" s="35">
        <v>0</v>
      </c>
      <c r="M64" s="35">
        <v>0</v>
      </c>
      <c r="N64" s="35">
        <v>224058.28</v>
      </c>
      <c r="O64" s="33" t="s">
        <v>72</v>
      </c>
      <c r="P64" s="2"/>
      <c r="Q64" s="1"/>
      <c r="R64" s="3"/>
      <c r="S64" s="3"/>
      <c r="T64" s="6"/>
      <c r="U64" s="2"/>
      <c r="V64" s="1"/>
      <c r="W64" s="3"/>
      <c r="X64" s="3"/>
      <c r="Y64" s="6"/>
      <c r="Z64" s="2"/>
      <c r="AA64" s="6"/>
      <c r="AB64" s="2"/>
      <c r="AC64" s="2"/>
    </row>
    <row r="65" spans="1:29" ht="14.1" customHeight="1">
      <c r="A65" s="34" t="s">
        <v>215</v>
      </c>
      <c r="B65" s="34" t="s">
        <v>216</v>
      </c>
      <c r="C65" s="33" t="s">
        <v>69</v>
      </c>
      <c r="D65" s="33" t="s">
        <v>70</v>
      </c>
      <c r="E65" s="33" t="s">
        <v>71</v>
      </c>
      <c r="F65" s="33">
        <v>2020</v>
      </c>
      <c r="G65" s="35">
        <v>277062.5</v>
      </c>
      <c r="H65" s="33">
        <v>2020</v>
      </c>
      <c r="I65" s="37">
        <v>44274</v>
      </c>
      <c r="J65" s="35">
        <v>20800</v>
      </c>
      <c r="K65" s="35">
        <v>0</v>
      </c>
      <c r="L65" s="35">
        <v>0</v>
      </c>
      <c r="M65" s="35">
        <v>20800</v>
      </c>
      <c r="N65" s="35">
        <v>297862.5</v>
      </c>
      <c r="O65" s="33" t="s">
        <v>217</v>
      </c>
      <c r="P65" s="2"/>
      <c r="Q65" s="1"/>
      <c r="R65" s="3"/>
      <c r="S65" s="3"/>
      <c r="T65" s="6"/>
      <c r="U65" s="2"/>
      <c r="V65" s="1"/>
      <c r="W65" s="3"/>
      <c r="X65" s="3"/>
      <c r="Y65" s="6"/>
      <c r="Z65" s="2"/>
      <c r="AA65" s="6"/>
      <c r="AB65" s="2"/>
      <c r="AC65" s="2"/>
    </row>
    <row r="66" spans="1:29" ht="14.1" customHeight="1">
      <c r="A66" s="34" t="s">
        <v>218</v>
      </c>
      <c r="B66" s="34" t="s">
        <v>219</v>
      </c>
      <c r="C66" s="33" t="s">
        <v>69</v>
      </c>
      <c r="D66" s="33" t="s">
        <v>70</v>
      </c>
      <c r="E66" s="33" t="s">
        <v>71</v>
      </c>
      <c r="F66" s="33">
        <v>2020</v>
      </c>
      <c r="G66" s="35">
        <v>259417.44</v>
      </c>
      <c r="H66" s="33">
        <v>2020</v>
      </c>
      <c r="I66" s="37">
        <v>44274</v>
      </c>
      <c r="J66" s="35">
        <v>93100</v>
      </c>
      <c r="K66" s="35">
        <v>0</v>
      </c>
      <c r="L66" s="35">
        <v>0</v>
      </c>
      <c r="M66" s="35">
        <v>93100</v>
      </c>
      <c r="N66" s="35">
        <v>352517.44</v>
      </c>
      <c r="O66" s="33" t="s">
        <v>217</v>
      </c>
      <c r="P66" s="2"/>
      <c r="Q66" s="1"/>
      <c r="R66" s="3"/>
      <c r="S66" s="3"/>
      <c r="T66" s="6"/>
      <c r="U66" s="2"/>
      <c r="V66" s="1"/>
      <c r="W66" s="3"/>
      <c r="X66" s="3"/>
      <c r="Y66" s="6"/>
      <c r="Z66" s="2"/>
      <c r="AA66" s="6"/>
      <c r="AB66" s="2"/>
      <c r="AC66" s="2"/>
    </row>
    <row r="67" spans="1:29" ht="14.1" customHeight="1">
      <c r="A67" s="34" t="s">
        <v>220</v>
      </c>
      <c r="B67" s="34" t="s">
        <v>221</v>
      </c>
      <c r="C67" s="33" t="s">
        <v>69</v>
      </c>
      <c r="D67" s="33" t="s">
        <v>70</v>
      </c>
      <c r="E67" s="33" t="s">
        <v>71</v>
      </c>
      <c r="F67" s="33">
        <v>2020</v>
      </c>
      <c r="G67" s="35">
        <v>250072.41</v>
      </c>
      <c r="H67" s="33">
        <v>2020</v>
      </c>
      <c r="I67" s="37">
        <v>44274</v>
      </c>
      <c r="J67" s="35">
        <v>130400</v>
      </c>
      <c r="K67" s="35">
        <v>0</v>
      </c>
      <c r="L67" s="35">
        <v>0</v>
      </c>
      <c r="M67" s="35">
        <v>130400</v>
      </c>
      <c r="N67" s="35">
        <v>380472.41000000003</v>
      </c>
      <c r="O67" s="33" t="s">
        <v>217</v>
      </c>
      <c r="P67" s="2"/>
      <c r="Q67" s="1"/>
      <c r="R67" s="3"/>
      <c r="S67" s="3"/>
      <c r="T67" s="6"/>
      <c r="U67" s="2"/>
      <c r="V67" s="1"/>
      <c r="W67" s="3"/>
      <c r="X67" s="3"/>
      <c r="Y67" s="6"/>
      <c r="Z67" s="2"/>
      <c r="AA67" s="6"/>
      <c r="AB67" s="2"/>
      <c r="AC67" s="2"/>
    </row>
    <row r="68" spans="1:29" ht="14.1" customHeight="1">
      <c r="A68" s="34" t="s">
        <v>222</v>
      </c>
      <c r="B68" s="34" t="s">
        <v>223</v>
      </c>
      <c r="C68" s="33" t="s">
        <v>69</v>
      </c>
      <c r="D68" s="33" t="s">
        <v>70</v>
      </c>
      <c r="E68" s="33" t="s">
        <v>71</v>
      </c>
      <c r="F68" s="33">
        <v>2020</v>
      </c>
      <c r="G68" s="35">
        <v>265000</v>
      </c>
      <c r="H68" s="33">
        <v>2020</v>
      </c>
      <c r="I68" s="37">
        <v>44274</v>
      </c>
      <c r="J68" s="35">
        <v>0</v>
      </c>
      <c r="K68" s="35">
        <v>0</v>
      </c>
      <c r="L68" s="35">
        <v>0</v>
      </c>
      <c r="M68" s="35">
        <v>0</v>
      </c>
      <c r="N68" s="35">
        <v>265000</v>
      </c>
      <c r="O68" s="33" t="s">
        <v>217</v>
      </c>
      <c r="P68" s="2"/>
      <c r="Q68" s="1"/>
      <c r="R68" s="3"/>
      <c r="S68" s="3"/>
      <c r="T68" s="6"/>
      <c r="U68" s="2"/>
      <c r="V68" s="1"/>
      <c r="W68" s="3"/>
      <c r="X68" s="3"/>
      <c r="Y68" s="6"/>
      <c r="Z68" s="2"/>
      <c r="AA68" s="6"/>
      <c r="AB68" s="2"/>
      <c r="AC68" s="2"/>
    </row>
    <row r="69" spans="1:29" ht="14.1" customHeight="1">
      <c r="A69" s="34" t="s">
        <v>224</v>
      </c>
      <c r="B69" s="34" t="s">
        <v>225</v>
      </c>
      <c r="C69" s="33" t="s">
        <v>69</v>
      </c>
      <c r="D69" s="33" t="s">
        <v>70</v>
      </c>
      <c r="E69" s="33" t="s">
        <v>71</v>
      </c>
      <c r="F69" s="33">
        <v>2020</v>
      </c>
      <c r="G69" s="35">
        <v>245811.07</v>
      </c>
      <c r="H69" s="33">
        <v>2020</v>
      </c>
      <c r="I69" s="37">
        <v>44274</v>
      </c>
      <c r="J69" s="35">
        <v>88500</v>
      </c>
      <c r="K69" s="35">
        <v>0</v>
      </c>
      <c r="L69" s="35">
        <v>0</v>
      </c>
      <c r="M69" s="35">
        <v>88500</v>
      </c>
      <c r="N69" s="35">
        <v>334311.07</v>
      </c>
      <c r="O69" s="33" t="s">
        <v>217</v>
      </c>
      <c r="P69" s="2"/>
      <c r="Q69" s="1"/>
      <c r="R69" s="3"/>
      <c r="S69" s="3"/>
      <c r="T69" s="6"/>
      <c r="U69" s="2"/>
      <c r="V69" s="1"/>
      <c r="W69" s="3"/>
      <c r="X69" s="3"/>
      <c r="Y69" s="6"/>
      <c r="Z69" s="2"/>
      <c r="AA69" s="6"/>
      <c r="AB69" s="2"/>
      <c r="AC69" s="2"/>
    </row>
    <row r="70" spans="1:29" ht="14.1" customHeight="1">
      <c r="A70" s="34" t="s">
        <v>226</v>
      </c>
      <c r="B70" s="34" t="s">
        <v>227</v>
      </c>
      <c r="C70" s="33" t="s">
        <v>69</v>
      </c>
      <c r="D70" s="33" t="s">
        <v>70</v>
      </c>
      <c r="E70" s="33" t="s">
        <v>71</v>
      </c>
      <c r="F70" s="33">
        <v>2020</v>
      </c>
      <c r="G70" s="35">
        <v>247000</v>
      </c>
      <c r="H70" s="33">
        <v>2020</v>
      </c>
      <c r="I70" s="37">
        <v>44274</v>
      </c>
      <c r="J70" s="35">
        <v>0</v>
      </c>
      <c r="K70" s="35">
        <v>0</v>
      </c>
      <c r="L70" s="35">
        <v>0</v>
      </c>
      <c r="M70" s="35">
        <v>0</v>
      </c>
      <c r="N70" s="35">
        <v>247000</v>
      </c>
      <c r="O70" s="33" t="s">
        <v>217</v>
      </c>
      <c r="P70" s="2"/>
      <c r="Q70" s="1"/>
      <c r="R70" s="3"/>
      <c r="S70" s="3"/>
      <c r="T70" s="6"/>
      <c r="U70" s="2"/>
      <c r="V70" s="1"/>
      <c r="W70" s="3"/>
      <c r="X70" s="3"/>
      <c r="Y70" s="6"/>
      <c r="Z70" s="2"/>
      <c r="AA70" s="6"/>
      <c r="AB70" s="2"/>
      <c r="AC70" s="2"/>
    </row>
    <row r="71" spans="1:29" ht="14.1" customHeight="1">
      <c r="A71" s="34" t="s">
        <v>228</v>
      </c>
      <c r="B71" s="34" t="s">
        <v>229</v>
      </c>
      <c r="C71" s="33" t="s">
        <v>69</v>
      </c>
      <c r="D71" s="33" t="s">
        <v>70</v>
      </c>
      <c r="E71" s="33" t="s">
        <v>71</v>
      </c>
      <c r="F71" s="33">
        <v>2020</v>
      </c>
      <c r="G71" s="35">
        <v>280434.55</v>
      </c>
      <c r="H71" s="33">
        <v>2020</v>
      </c>
      <c r="I71" s="37">
        <v>44274</v>
      </c>
      <c r="J71" s="35">
        <v>112300</v>
      </c>
      <c r="K71" s="35">
        <v>0</v>
      </c>
      <c r="L71" s="35">
        <v>0</v>
      </c>
      <c r="M71" s="35">
        <v>112300</v>
      </c>
      <c r="N71" s="35">
        <v>392734.55</v>
      </c>
      <c r="O71" s="33" t="s">
        <v>217</v>
      </c>
      <c r="P71" s="2"/>
      <c r="Q71" s="1"/>
      <c r="R71" s="3"/>
      <c r="S71" s="3"/>
      <c r="T71" s="6"/>
      <c r="U71" s="2"/>
      <c r="V71" s="1"/>
      <c r="W71" s="3"/>
      <c r="X71" s="3"/>
      <c r="Y71" s="6"/>
      <c r="Z71" s="2"/>
      <c r="AA71" s="6"/>
      <c r="AB71" s="2"/>
      <c r="AC71" s="2"/>
    </row>
    <row r="72" spans="1:29" ht="14.1" customHeight="1">
      <c r="A72" s="34" t="s">
        <v>230</v>
      </c>
      <c r="B72" s="34" t="s">
        <v>231</v>
      </c>
      <c r="C72" s="33" t="s">
        <v>69</v>
      </c>
      <c r="D72" s="33" t="s">
        <v>70</v>
      </c>
      <c r="E72" s="33" t="s">
        <v>71</v>
      </c>
      <c r="F72" s="33">
        <v>2020</v>
      </c>
      <c r="G72" s="35">
        <v>287084.18</v>
      </c>
      <c r="H72" s="33">
        <v>2020</v>
      </c>
      <c r="I72" s="37">
        <v>44274</v>
      </c>
      <c r="J72" s="35">
        <v>108600</v>
      </c>
      <c r="K72" s="35">
        <v>0</v>
      </c>
      <c r="L72" s="35">
        <v>0</v>
      </c>
      <c r="M72" s="35">
        <v>108600</v>
      </c>
      <c r="N72" s="35">
        <v>395684.18</v>
      </c>
      <c r="O72" s="33" t="s">
        <v>217</v>
      </c>
      <c r="P72" s="2"/>
      <c r="Q72" s="1"/>
      <c r="R72" s="3"/>
      <c r="S72" s="3"/>
      <c r="T72" s="6"/>
      <c r="U72" s="2"/>
      <c r="V72" s="1"/>
      <c r="W72" s="3"/>
      <c r="X72" s="3"/>
      <c r="Y72" s="6"/>
      <c r="Z72" s="2"/>
      <c r="AA72" s="6"/>
      <c r="AB72" s="2"/>
      <c r="AC72" s="2"/>
    </row>
    <row r="73" spans="1:29" ht="14.1" customHeight="1">
      <c r="A73" s="34" t="s">
        <v>232</v>
      </c>
      <c r="B73" s="34" t="s">
        <v>233</v>
      </c>
      <c r="C73" s="33" t="s">
        <v>69</v>
      </c>
      <c r="D73" s="33" t="s">
        <v>70</v>
      </c>
      <c r="E73" s="33" t="s">
        <v>71</v>
      </c>
      <c r="F73" s="33">
        <v>2020</v>
      </c>
      <c r="G73" s="35">
        <v>243723.84</v>
      </c>
      <c r="H73" s="33">
        <v>2020</v>
      </c>
      <c r="I73" s="37">
        <v>44274</v>
      </c>
      <c r="J73" s="35">
        <v>146300</v>
      </c>
      <c r="K73" s="35">
        <v>0</v>
      </c>
      <c r="L73" s="35">
        <v>0</v>
      </c>
      <c r="M73" s="35">
        <v>146300</v>
      </c>
      <c r="N73" s="35">
        <v>390023.83999999997</v>
      </c>
      <c r="O73" s="33" t="s">
        <v>217</v>
      </c>
      <c r="P73" s="2"/>
      <c r="Q73" s="1"/>
      <c r="R73" s="3"/>
      <c r="S73" s="3"/>
      <c r="T73" s="6"/>
      <c r="U73" s="2"/>
      <c r="V73" s="1"/>
      <c r="W73" s="3"/>
      <c r="X73" s="3"/>
      <c r="Y73" s="6"/>
      <c r="Z73" s="2"/>
      <c r="AA73" s="6"/>
      <c r="AB73" s="2"/>
      <c r="AC73" s="2"/>
    </row>
    <row r="74" spans="1:29" ht="14.1" customHeight="1">
      <c r="A74" s="34" t="s">
        <v>234</v>
      </c>
      <c r="B74" s="34" t="s">
        <v>235</v>
      </c>
      <c r="C74" s="33" t="s">
        <v>69</v>
      </c>
      <c r="D74" s="33" t="s">
        <v>70</v>
      </c>
      <c r="E74" s="33" t="s">
        <v>71</v>
      </c>
      <c r="F74" s="33">
        <v>2020</v>
      </c>
      <c r="G74" s="35">
        <v>304735.17</v>
      </c>
      <c r="H74" s="33">
        <v>2020</v>
      </c>
      <c r="I74" s="37">
        <v>44274</v>
      </c>
      <c r="J74" s="35">
        <v>22900</v>
      </c>
      <c r="K74" s="35">
        <v>21000</v>
      </c>
      <c r="L74" s="35">
        <v>0</v>
      </c>
      <c r="M74" s="35">
        <v>43900</v>
      </c>
      <c r="N74" s="35">
        <v>348635.17</v>
      </c>
      <c r="O74" s="33" t="s">
        <v>217</v>
      </c>
      <c r="P74" s="2"/>
      <c r="Q74" s="1"/>
      <c r="R74" s="3"/>
      <c r="S74" s="3"/>
      <c r="T74" s="6"/>
      <c r="U74" s="2"/>
      <c r="V74" s="1"/>
      <c r="W74" s="3"/>
      <c r="X74" s="3"/>
      <c r="Y74" s="6"/>
      <c r="Z74" s="2"/>
      <c r="AA74" s="6"/>
      <c r="AB74" s="2"/>
      <c r="AC74" s="2"/>
    </row>
    <row r="75" spans="1:29" ht="14.1" customHeight="1">
      <c r="A75" s="34" t="s">
        <v>236</v>
      </c>
      <c r="B75" s="34" t="s">
        <v>237</v>
      </c>
      <c r="C75" s="33" t="s">
        <v>69</v>
      </c>
      <c r="D75" s="33" t="s">
        <v>70</v>
      </c>
      <c r="E75" s="33" t="s">
        <v>71</v>
      </c>
      <c r="F75" s="33">
        <v>2020</v>
      </c>
      <c r="G75" s="35">
        <v>246035.36</v>
      </c>
      <c r="H75" s="33">
        <v>2020</v>
      </c>
      <c r="I75" s="37">
        <v>44274</v>
      </c>
      <c r="J75" s="35">
        <v>83300</v>
      </c>
      <c r="K75" s="35">
        <v>0</v>
      </c>
      <c r="L75" s="35">
        <v>0</v>
      </c>
      <c r="M75" s="35">
        <v>83300</v>
      </c>
      <c r="N75" s="35">
        <v>329335.36</v>
      </c>
      <c r="O75" s="33" t="s">
        <v>217</v>
      </c>
      <c r="P75" s="2"/>
      <c r="Q75" s="1"/>
      <c r="R75" s="3"/>
      <c r="S75" s="3"/>
      <c r="T75" s="6"/>
      <c r="U75" s="2"/>
      <c r="V75" s="1"/>
      <c r="W75" s="3"/>
      <c r="X75" s="3"/>
      <c r="Y75" s="6"/>
      <c r="Z75" s="2"/>
      <c r="AA75" s="6"/>
      <c r="AB75" s="2"/>
      <c r="AC75" s="2"/>
    </row>
    <row r="76" spans="1:29" ht="14.1" customHeight="1">
      <c r="A76" s="33" t="s">
        <v>238</v>
      </c>
      <c r="B76" s="33" t="s">
        <v>239</v>
      </c>
      <c r="C76" s="33" t="s">
        <v>69</v>
      </c>
      <c r="D76" s="33" t="s">
        <v>70</v>
      </c>
      <c r="E76" s="33" t="s">
        <v>71</v>
      </c>
      <c r="F76" s="33">
        <v>2020</v>
      </c>
      <c r="G76" s="35">
        <v>215911.07</v>
      </c>
      <c r="H76" s="33">
        <v>2020</v>
      </c>
      <c r="I76" s="37">
        <v>44274</v>
      </c>
      <c r="J76" s="35">
        <v>83600</v>
      </c>
      <c r="K76" s="35">
        <v>0</v>
      </c>
      <c r="L76" s="35">
        <v>0</v>
      </c>
      <c r="M76" s="35">
        <v>83600</v>
      </c>
      <c r="N76" s="35">
        <v>299511.07</v>
      </c>
      <c r="O76" s="33" t="s">
        <v>217</v>
      </c>
      <c r="P76" s="38"/>
      <c r="Q76" s="33"/>
      <c r="R76" s="32"/>
      <c r="S76" s="32"/>
      <c r="T76" s="40"/>
      <c r="U76" s="38"/>
      <c r="V76" s="33"/>
      <c r="W76" s="32"/>
      <c r="X76" s="32"/>
      <c r="Y76" s="40"/>
      <c r="Z76" s="38"/>
      <c r="AA76" s="40"/>
      <c r="AB76" s="38"/>
      <c r="AC76" s="38"/>
    </row>
    <row r="77" spans="1:29" ht="14.1" customHeight="1">
      <c r="A77" s="34" t="s">
        <v>240</v>
      </c>
      <c r="B77" s="34" t="s">
        <v>241</v>
      </c>
      <c r="C77" s="33" t="s">
        <v>69</v>
      </c>
      <c r="D77" s="33" t="s">
        <v>70</v>
      </c>
      <c r="E77" s="33" t="s">
        <v>71</v>
      </c>
      <c r="F77" s="33">
        <v>2020</v>
      </c>
      <c r="G77" s="35">
        <v>266407.44</v>
      </c>
      <c r="H77" s="33">
        <v>2020</v>
      </c>
      <c r="I77" s="37">
        <v>44274</v>
      </c>
      <c r="J77" s="35">
        <v>71200</v>
      </c>
      <c r="K77" s="35">
        <v>0</v>
      </c>
      <c r="L77" s="35">
        <v>0</v>
      </c>
      <c r="M77" s="35">
        <v>71200</v>
      </c>
      <c r="N77" s="35">
        <v>337607.44</v>
      </c>
      <c r="O77" s="33" t="s">
        <v>217</v>
      </c>
      <c r="P77" s="2"/>
      <c r="Q77" s="1"/>
      <c r="R77" s="3"/>
      <c r="S77" s="3"/>
      <c r="T77" s="6"/>
      <c r="U77" s="2"/>
      <c r="V77" s="1"/>
      <c r="W77" s="3"/>
      <c r="X77" s="3"/>
      <c r="Y77" s="6"/>
      <c r="Z77" s="2"/>
      <c r="AA77" s="6"/>
      <c r="AB77" s="2"/>
      <c r="AC77" s="2"/>
    </row>
    <row r="78" spans="1:29" ht="14.1" customHeight="1">
      <c r="A78" s="34" t="s">
        <v>242</v>
      </c>
      <c r="B78" s="34" t="s">
        <v>243</v>
      </c>
      <c r="C78" s="33" t="s">
        <v>69</v>
      </c>
      <c r="D78" s="33" t="s">
        <v>70</v>
      </c>
      <c r="E78" s="33" t="s">
        <v>71</v>
      </c>
      <c r="F78" s="33">
        <v>2020</v>
      </c>
      <c r="G78" s="35">
        <v>263172.15999999997</v>
      </c>
      <c r="H78" s="33">
        <v>2020</v>
      </c>
      <c r="I78" s="37">
        <v>44274</v>
      </c>
      <c r="J78" s="35">
        <v>94400</v>
      </c>
      <c r="K78" s="35">
        <v>0</v>
      </c>
      <c r="L78" s="35">
        <v>0</v>
      </c>
      <c r="M78" s="35">
        <v>94400</v>
      </c>
      <c r="N78" s="35">
        <v>357572.16</v>
      </c>
      <c r="O78" s="33" t="s">
        <v>217</v>
      </c>
      <c r="P78" s="2"/>
      <c r="Q78" s="1"/>
      <c r="R78" s="3"/>
      <c r="S78" s="3"/>
      <c r="T78" s="6"/>
      <c r="U78" s="2"/>
      <c r="V78" s="1"/>
      <c r="W78" s="3"/>
      <c r="X78" s="3"/>
      <c r="Y78" s="6"/>
      <c r="Z78" s="2"/>
      <c r="AA78" s="6"/>
      <c r="AB78" s="2"/>
      <c r="AC78" s="2"/>
    </row>
    <row r="79" spans="1:29" ht="14.1" customHeight="1">
      <c r="A79" s="34" t="s">
        <v>244</v>
      </c>
      <c r="B79" s="34" t="s">
        <v>245</v>
      </c>
      <c r="C79" s="33" t="s">
        <v>69</v>
      </c>
      <c r="D79" s="33" t="s">
        <v>70</v>
      </c>
      <c r="E79" s="33" t="s">
        <v>71</v>
      </c>
      <c r="F79" s="33">
        <v>2020</v>
      </c>
      <c r="G79" s="35">
        <v>229828.39</v>
      </c>
      <c r="H79" s="33">
        <v>2020</v>
      </c>
      <c r="I79" s="37">
        <v>44274</v>
      </c>
      <c r="J79" s="35">
        <v>137900</v>
      </c>
      <c r="K79" s="35">
        <v>0</v>
      </c>
      <c r="L79" s="35">
        <v>0</v>
      </c>
      <c r="M79" s="35">
        <v>137900</v>
      </c>
      <c r="N79" s="35">
        <v>367728.39</v>
      </c>
      <c r="O79" s="33" t="s">
        <v>217</v>
      </c>
      <c r="P79" s="2"/>
      <c r="Q79" s="1"/>
      <c r="R79" s="3"/>
      <c r="S79" s="3"/>
      <c r="T79" s="6"/>
      <c r="U79" s="2"/>
      <c r="V79" s="1"/>
      <c r="W79" s="3"/>
      <c r="X79" s="3"/>
      <c r="Y79" s="6"/>
      <c r="Z79" s="2"/>
      <c r="AA79" s="6"/>
      <c r="AB79" s="2"/>
      <c r="AC79" s="2"/>
    </row>
    <row r="80" spans="1:29" ht="14.1" customHeight="1">
      <c r="A80" s="34" t="s">
        <v>246</v>
      </c>
      <c r="B80" s="34" t="s">
        <v>247</v>
      </c>
      <c r="C80" s="33" t="s">
        <v>69</v>
      </c>
      <c r="D80" s="33" t="s">
        <v>70</v>
      </c>
      <c r="E80" s="33" t="s">
        <v>71</v>
      </c>
      <c r="F80" s="33">
        <v>2020</v>
      </c>
      <c r="G80" s="35">
        <v>211050</v>
      </c>
      <c r="H80" s="33">
        <v>2020</v>
      </c>
      <c r="I80" s="37">
        <v>44274</v>
      </c>
      <c r="J80" s="35">
        <v>51400</v>
      </c>
      <c r="K80" s="35">
        <v>0</v>
      </c>
      <c r="L80" s="35">
        <v>0</v>
      </c>
      <c r="M80" s="35">
        <v>51400</v>
      </c>
      <c r="N80" s="35">
        <v>262450</v>
      </c>
      <c r="O80" s="33" t="s">
        <v>217</v>
      </c>
      <c r="P80" s="2"/>
      <c r="Q80" s="1"/>
      <c r="R80" s="3"/>
      <c r="S80" s="3"/>
      <c r="T80" s="6"/>
      <c r="U80" s="2"/>
      <c r="V80" s="1"/>
      <c r="W80" s="3"/>
      <c r="X80" s="3"/>
      <c r="Y80" s="6"/>
      <c r="Z80" s="2"/>
      <c r="AA80" s="6"/>
      <c r="AB80" s="2"/>
      <c r="AC80" s="2"/>
    </row>
    <row r="81" spans="1:33" ht="14.1" customHeight="1">
      <c r="A81" s="34" t="s">
        <v>248</v>
      </c>
      <c r="B81" s="34" t="s">
        <v>249</v>
      </c>
      <c r="C81" s="33" t="s">
        <v>69</v>
      </c>
      <c r="D81" s="33" t="s">
        <v>70</v>
      </c>
      <c r="E81" s="33" t="s">
        <v>71</v>
      </c>
      <c r="F81" s="33">
        <v>2020</v>
      </c>
      <c r="G81" s="35">
        <v>290364.93</v>
      </c>
      <c r="H81" s="33">
        <v>2020</v>
      </c>
      <c r="I81" s="37">
        <v>44274</v>
      </c>
      <c r="J81" s="35">
        <v>96900</v>
      </c>
      <c r="K81" s="35">
        <v>0</v>
      </c>
      <c r="L81" s="35">
        <v>0</v>
      </c>
      <c r="M81" s="35">
        <v>96900</v>
      </c>
      <c r="N81" s="35">
        <v>387264.93</v>
      </c>
      <c r="O81" s="33" t="s">
        <v>217</v>
      </c>
      <c r="P81" s="2"/>
      <c r="Q81" s="1"/>
      <c r="R81" s="3"/>
      <c r="S81" s="3"/>
      <c r="T81" s="6"/>
      <c r="U81" s="2"/>
      <c r="V81" s="1"/>
      <c r="W81" s="3"/>
      <c r="X81" s="3"/>
      <c r="Y81" s="6"/>
      <c r="Z81" s="2"/>
      <c r="AA81" s="6"/>
      <c r="AB81" s="2"/>
      <c r="AC81" s="2"/>
    </row>
    <row r="82" spans="1:33" s="1" customFormat="1" ht="14.1" customHeight="1">
      <c r="A82" s="43" t="s">
        <v>250</v>
      </c>
      <c r="B82" s="43"/>
      <c r="C82" s="43"/>
      <c r="D82" s="43"/>
      <c r="E82" s="43"/>
      <c r="F82" s="43"/>
      <c r="G82" s="43"/>
    </row>
    <row r="83" spans="1:33" s="33" customFormat="1" ht="14.1" customHeight="1">
      <c r="A83" s="43" t="s">
        <v>251</v>
      </c>
      <c r="B83" s="43"/>
      <c r="C83" s="43"/>
      <c r="D83" s="43"/>
      <c r="E83" s="43"/>
      <c r="F83" s="43"/>
      <c r="G83" s="43"/>
    </row>
    <row r="84" spans="1:33" ht="14.1" customHeight="1">
      <c r="A84" s="44" t="s">
        <v>250</v>
      </c>
      <c r="B84" s="44"/>
      <c r="C84" s="44"/>
      <c r="D84" s="44"/>
      <c r="E84" s="44"/>
      <c r="F84" s="44"/>
      <c r="G84" s="44"/>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row>
  </sheetData>
  <pageMargins left="0.7" right="0.7" top="0.75" bottom="0.75" header="0.3" footer="0.3"/>
  <pageSetup scale="75" orientation="landscape" r:id="rId1"/>
  <headerFooter>
    <oddHeader>&amp;L&amp;"Franklin Gothic Book"&amp;10&amp;K000000Sensitive&amp;1#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7BD027E8F351141A2DEB7EF19F607BA" ma:contentTypeVersion="4" ma:contentTypeDescription="Create a new document." ma:contentTypeScope="" ma:versionID="1edeedd867b90cb26c8ccfafd3980c08">
  <xsd:schema xmlns:xsd="http://www.w3.org/2001/XMLSchema" xmlns:xs="http://www.w3.org/2001/XMLSchema" xmlns:p="http://schemas.microsoft.com/office/2006/metadata/properties" xmlns:ns2="6139d16e-c87d-46aa-b2c4-0da7546aa6ab" targetNamespace="http://schemas.microsoft.com/office/2006/metadata/properties" ma:root="true" ma:fieldsID="66b285a223202c2d8aa76c1631e73f23" ns2:_="">
    <xsd:import namespace="6139d16e-c87d-46aa-b2c4-0da7546aa6a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39d16e-c87d-46aa-b2c4-0da7546aa6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A108B9-00BF-4326-B67D-6EAEB3DD6DF1}"/>
</file>

<file path=customXml/itemProps2.xml><?xml version="1.0" encoding="utf-8"?>
<ds:datastoreItem xmlns:ds="http://schemas.openxmlformats.org/officeDocument/2006/customXml" ds:itemID="{3552A26F-9212-48BD-9D5C-4E0D657C53A0}"/>
</file>

<file path=customXml/itemProps3.xml><?xml version="1.0" encoding="utf-8"?>
<ds:datastoreItem xmlns:ds="http://schemas.openxmlformats.org/officeDocument/2006/customXml" ds:itemID="{8172EC0A-17AE-4523-AC53-80F8E1F0F7C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2024-12-01T23:46:33Z</dcterms:created>
  <dcterms:modified xsi:type="dcterms:W3CDTF">2024-12-02T22:45:42Z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0x01010047BD027E8F351141A2DEB7EF19F607BA</vt:lpwstr>
  </property>
  <property fmtid="{D5CDD505-2E9C-101B-9397-08002B2CF9AE}" pid="3" name="tabName">
    <vt:lpwstr>Executive Compensation</vt:lpwstr>
  </property>
  <property fmtid="{D5CDD505-2E9C-101B-9397-08002B2CF9AE}" pid="4" name="tabIndex">
    <vt:lpwstr>5010</vt:lpwstr>
  </property>
  <property fmtid="{D5CDD505-2E9C-101B-9397-08002B2CF9AE}" pid="5" name="workpaperIndex">
    <vt:lpwstr>5010.05</vt:lpwstr>
  </property>
</Properties>
</file>