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vana-personal\2023\projects\CTO - Course - NUS\Capstone project\"/>
    </mc:Choice>
  </mc:AlternateContent>
  <xr:revisionPtr revIDLastSave="0" documentId="13_ncr:1_{E4735108-512C-4305-8753-BB7AD98C6CE9}" xr6:coauthVersionLast="47" xr6:coauthVersionMax="47" xr10:uidLastSave="{00000000-0000-0000-0000-000000000000}"/>
  <bookViews>
    <workbookView xWindow="-120" yWindow="-120" windowWidth="23280" windowHeight="14880" xr2:uid="{5D495241-12B0-4DB1-8FD4-EC978B4349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5" i="1"/>
  <c r="C16" i="1"/>
  <c r="C17" i="1"/>
  <c r="C18" i="1"/>
  <c r="C19" i="1"/>
  <c r="C20" i="1"/>
  <c r="C13" i="1"/>
  <c r="B19" i="1"/>
  <c r="C9" i="1"/>
  <c r="C10" i="1" s="1"/>
  <c r="B9" i="1"/>
  <c r="B10" i="1" s="1"/>
  <c r="C8" i="1"/>
  <c r="B8" i="1"/>
  <c r="C6" i="1"/>
  <c r="B6" i="1"/>
  <c r="C5" i="1"/>
  <c r="B5" i="1"/>
  <c r="C22" i="1" l="1"/>
  <c r="C29" i="1" s="1"/>
  <c r="B22" i="1"/>
  <c r="B25" i="1" s="1"/>
  <c r="B27" i="1" s="1"/>
  <c r="B32" i="1" s="1"/>
  <c r="C25" i="1" l="1"/>
  <c r="C30" i="1" s="1"/>
  <c r="B30" i="1"/>
  <c r="B34" i="1" s="1"/>
  <c r="B29" i="1"/>
  <c r="C27" i="1" l="1"/>
  <c r="B33" i="1"/>
</calcChain>
</file>

<file path=xl/sharedStrings.xml><?xml version="1.0" encoding="utf-8"?>
<sst xmlns="http://schemas.openxmlformats.org/spreadsheetml/2006/main" count="28" uniqueCount="28">
  <si>
    <t>Matchmaking - forecast analysis</t>
  </si>
  <si>
    <t>Total Population</t>
  </si>
  <si>
    <t>Year</t>
  </si>
  <si>
    <t>Target percentage</t>
  </si>
  <si>
    <t xml:space="preserve">Target  users </t>
  </si>
  <si>
    <t>Premium users target</t>
  </si>
  <si>
    <t>Premium users Pricing</t>
  </si>
  <si>
    <t>Advertsing revenue</t>
  </si>
  <si>
    <t>Premium Revenue</t>
  </si>
  <si>
    <t xml:space="preserve">Total Revenue </t>
  </si>
  <si>
    <t>COGS</t>
  </si>
  <si>
    <t>NLP Integration</t>
  </si>
  <si>
    <t>Image Recognition</t>
  </si>
  <si>
    <t>Predictive Modeling</t>
  </si>
  <si>
    <t>Behavior Analysis</t>
  </si>
  <si>
    <t>Server Infrastructure</t>
  </si>
  <si>
    <t>Marketing (Assuming 10% of the potential revenue)</t>
  </si>
  <si>
    <t>Other Costs (Legal, maintenance, etc.)</t>
  </si>
  <si>
    <t>Development</t>
  </si>
  <si>
    <t>Total Intial Cost</t>
  </si>
  <si>
    <t>Operational Cost</t>
  </si>
  <si>
    <t xml:space="preserve">Maintenance, updates, and other running costs </t>
  </si>
  <si>
    <t>Total Cost</t>
  </si>
  <si>
    <t>Gross Profit</t>
  </si>
  <si>
    <t>Net Profit</t>
  </si>
  <si>
    <t>ROI</t>
  </si>
  <si>
    <t>Payback period ( months approx.)</t>
  </si>
  <si>
    <t>Break Even analysis (# of premium users required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</si>
</sst>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5F6368"/>
      <name val="Arial"/>
      <family val="2"/>
    </font>
    <font>
      <b/>
      <sz val="11"/>
      <color rgb="FF2501BF"/>
      <name val="Aptos Black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4" fontId="2" fillId="2" borderId="1" xfId="0" applyNumberFormat="1" applyFont="1" applyFill="1" applyBorder="1" applyAlignment="1">
      <alignment horizontal="center"/>
    </xf>
    <xf numFmtId="4" fontId="2" fillId="0" borderId="1" xfId="0" applyNumberFormat="1" applyFont="1" applyBorder="1"/>
    <xf numFmtId="0" fontId="0" fillId="0" borderId="1" xfId="0" applyBorder="1"/>
    <xf numFmtId="9" fontId="2" fillId="0" borderId="1" xfId="1" applyFont="1" applyBorder="1"/>
    <xf numFmtId="3" fontId="2" fillId="0" borderId="1" xfId="0" applyNumberFormat="1" applyFont="1" applyBorder="1"/>
    <xf numFmtId="169" fontId="2" fillId="0" borderId="1" xfId="0" applyNumberFormat="1" applyFont="1" applyBorder="1"/>
    <xf numFmtId="4" fontId="2" fillId="3" borderId="1" xfId="0" applyNumberFormat="1" applyFont="1" applyFill="1" applyBorder="1"/>
    <xf numFmtId="0" fontId="0" fillId="4" borderId="1" xfId="0" applyFill="1" applyBorder="1" applyAlignment="1">
      <alignment horizontal="center"/>
    </xf>
    <xf numFmtId="4" fontId="2" fillId="4" borderId="0" xfId="0" applyNumberFormat="1" applyFont="1" applyFill="1" applyBorder="1"/>
    <xf numFmtId="0" fontId="0" fillId="4" borderId="0" xfId="0" applyFill="1"/>
    <xf numFmtId="4" fontId="2" fillId="0" borderId="1" xfId="0" applyNumberFormat="1" applyFont="1" applyBorder="1" applyAlignment="1">
      <alignment wrapText="1"/>
    </xf>
    <xf numFmtId="4" fontId="2" fillId="3" borderId="1" xfId="0" applyNumberFormat="1" applyFont="1" applyFill="1" applyBorder="1" applyAlignment="1">
      <alignment wrapText="1"/>
    </xf>
    <xf numFmtId="4" fontId="2" fillId="5" borderId="1" xfId="0" applyNumberFormat="1" applyFont="1" applyFill="1" applyBorder="1" applyAlignment="1">
      <alignment wrapText="1"/>
    </xf>
    <xf numFmtId="4" fontId="2" fillId="6" borderId="1" xfId="0" applyNumberFormat="1" applyFont="1" applyFill="1" applyBorder="1" applyAlignment="1">
      <alignment wrapText="1"/>
    </xf>
    <xf numFmtId="4" fontId="2" fillId="4" borderId="1" xfId="0" applyNumberFormat="1" applyFont="1" applyFill="1" applyBorder="1"/>
    <xf numFmtId="0" fontId="0" fillId="4" borderId="1" xfId="0" applyFill="1" applyBorder="1"/>
    <xf numFmtId="4" fontId="2" fillId="4" borderId="1" xfId="0" applyNumberFormat="1" applyFont="1" applyFill="1" applyBorder="1" applyAlignment="1">
      <alignment wrapText="1"/>
    </xf>
    <xf numFmtId="4" fontId="2" fillId="7" borderId="1" xfId="0" applyNumberFormat="1" applyFont="1" applyFill="1" applyBorder="1" applyAlignment="1">
      <alignment wrapText="1"/>
    </xf>
    <xf numFmtId="4" fontId="3" fillId="4" borderId="1" xfId="0" applyNumberFormat="1" applyFont="1" applyFill="1" applyBorder="1"/>
    <xf numFmtId="3" fontId="3" fillId="4" borderId="1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2501BF"/>
      <color rgb="FFFF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F22F6-C964-4751-A2CC-A5567702C4F8}">
  <dimension ref="A1:P35"/>
  <sheetViews>
    <sheetView tabSelected="1" zoomScale="86" zoomScaleNormal="86" workbookViewId="0">
      <selection activeCell="C13" sqref="C13"/>
    </sheetView>
  </sheetViews>
  <sheetFormatPr defaultRowHeight="15" x14ac:dyDescent="0.25"/>
  <cols>
    <col min="1" max="1" width="40.28515625" customWidth="1"/>
    <col min="2" max="2" width="21.42578125" customWidth="1"/>
    <col min="3" max="3" width="22.5703125" customWidth="1"/>
  </cols>
  <sheetData>
    <row r="1" spans="1:1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9" t="s">
        <v>2</v>
      </c>
      <c r="B2" s="20">
        <v>1</v>
      </c>
      <c r="C2" s="20">
        <v>2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x14ac:dyDescent="0.25">
      <c r="A3" s="2" t="s">
        <v>1</v>
      </c>
      <c r="B3" s="2">
        <v>82400000</v>
      </c>
      <c r="C3" s="2">
        <v>82400000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x14ac:dyDescent="0.25">
      <c r="A4" s="2" t="s">
        <v>3</v>
      </c>
      <c r="B4" s="4">
        <v>0.04</v>
      </c>
      <c r="C4" s="4">
        <v>0.08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25">
      <c r="A5" s="2" t="s">
        <v>4</v>
      </c>
      <c r="B5" s="5">
        <f>B4*B3</f>
        <v>3296000</v>
      </c>
      <c r="C5" s="5">
        <f>C4*C3</f>
        <v>6592000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5">
      <c r="A6" s="2" t="s">
        <v>5</v>
      </c>
      <c r="B6" s="5">
        <f xml:space="preserve"> (5/100) *B5</f>
        <v>164800</v>
      </c>
      <c r="C6" s="5">
        <f xml:space="preserve"> (5/100) *C5</f>
        <v>329600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25">
      <c r="A7" s="2" t="s">
        <v>6</v>
      </c>
      <c r="B7" s="6">
        <v>15</v>
      </c>
      <c r="C7" s="6">
        <v>20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5">
      <c r="A8" s="2" t="s">
        <v>8</v>
      </c>
      <c r="B8" s="5">
        <f>B6*B7</f>
        <v>2472000</v>
      </c>
      <c r="C8" s="5">
        <f>C6*C7</f>
        <v>6592000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5">
      <c r="A9" s="2" t="s">
        <v>7</v>
      </c>
      <c r="B9" s="5">
        <f>(40/100)*B8</f>
        <v>988800</v>
      </c>
      <c r="C9" s="5">
        <f>(40/100)*C8</f>
        <v>2636800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A10" s="7" t="s">
        <v>9</v>
      </c>
      <c r="B10" s="6">
        <f>B8+B9</f>
        <v>3460800</v>
      </c>
      <c r="C10" s="6">
        <f>C8+C9</f>
        <v>9228800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2" spans="1:16" x14ac:dyDescent="0.25">
      <c r="A12" s="9" t="s">
        <v>10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 spans="1:16" x14ac:dyDescent="0.25">
      <c r="A13" s="2" t="s">
        <v>18</v>
      </c>
      <c r="B13" s="6">
        <v>400000</v>
      </c>
      <c r="C13" s="6">
        <f>(110/100)*B13</f>
        <v>440000.00000000006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6" x14ac:dyDescent="0.25">
      <c r="A14" s="2" t="s">
        <v>11</v>
      </c>
      <c r="B14" s="6">
        <v>50000</v>
      </c>
      <c r="C14" s="6">
        <f t="shared" ref="C14:C20" si="0">(110/100)*B14</f>
        <v>55000.000000000007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6" x14ac:dyDescent="0.25">
      <c r="A15" s="2" t="s">
        <v>12</v>
      </c>
      <c r="B15" s="6">
        <v>55000</v>
      </c>
      <c r="C15" s="6">
        <f t="shared" si="0"/>
        <v>60500.000000000007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1:16" x14ac:dyDescent="0.25">
      <c r="A16" s="2" t="s">
        <v>13</v>
      </c>
      <c r="B16" s="6">
        <v>50000</v>
      </c>
      <c r="C16" s="6">
        <f t="shared" si="0"/>
        <v>55000.000000000007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25">
      <c r="A17" s="2" t="s">
        <v>14</v>
      </c>
      <c r="B17" s="6">
        <v>50000</v>
      </c>
      <c r="C17" s="6">
        <f t="shared" si="0"/>
        <v>55000.000000000007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25">
      <c r="A18" s="2" t="s">
        <v>15</v>
      </c>
      <c r="B18" s="6">
        <v>150000</v>
      </c>
      <c r="C18" s="6">
        <f t="shared" si="0"/>
        <v>165000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ht="30" x14ac:dyDescent="0.25">
      <c r="A19" s="11" t="s">
        <v>16</v>
      </c>
      <c r="B19" s="6">
        <f>(10/100)*B10</f>
        <v>346080</v>
      </c>
      <c r="C19" s="6">
        <f t="shared" si="0"/>
        <v>380688.00000000006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1:15" x14ac:dyDescent="0.25">
      <c r="A20" s="2" t="s">
        <v>17</v>
      </c>
      <c r="B20" s="6">
        <v>100000</v>
      </c>
      <c r="C20" s="6">
        <f t="shared" si="0"/>
        <v>110000.00000000001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x14ac:dyDescent="0.25">
      <c r="A21" s="3"/>
      <c r="B21" s="3"/>
      <c r="C21" s="5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x14ac:dyDescent="0.25">
      <c r="A22" s="7" t="s">
        <v>19</v>
      </c>
      <c r="B22" s="6">
        <f>SUM(B13:B20)</f>
        <v>1201080</v>
      </c>
      <c r="C22" s="6">
        <f>SUM(C13:C20)</f>
        <v>1321188.0000000002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25">
      <c r="A24" s="15" t="s">
        <v>20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</row>
    <row r="25" spans="1:15" ht="30" x14ac:dyDescent="0.25">
      <c r="A25" s="12" t="s">
        <v>21</v>
      </c>
      <c r="B25" s="6">
        <f>(15/100)*B22</f>
        <v>180162</v>
      </c>
      <c r="C25" s="6">
        <f>(15/100)*C22</f>
        <v>198178.20000000004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25">
      <c r="A27" s="13" t="s">
        <v>22</v>
      </c>
      <c r="B27" s="6">
        <f>B22+B25</f>
        <v>1381242</v>
      </c>
      <c r="C27" s="6">
        <f>C22+C25</f>
        <v>1519366.2000000002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25">
      <c r="A29" s="18" t="s">
        <v>23</v>
      </c>
      <c r="B29" s="6">
        <f>B10-B22</f>
        <v>2259720</v>
      </c>
      <c r="C29" s="6">
        <f>C10-C22</f>
        <v>7907612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x14ac:dyDescent="0.25">
      <c r="A30" s="18" t="s">
        <v>24</v>
      </c>
      <c r="B30" s="6">
        <f>B10-(B22+B25)</f>
        <v>2079558</v>
      </c>
      <c r="C30" s="6">
        <f>C10-(C22+C25)</f>
        <v>7709433.7999999998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25">
      <c r="A31" s="14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30" x14ac:dyDescent="0.25">
      <c r="A32" s="17" t="s">
        <v>27</v>
      </c>
      <c r="B32" s="5">
        <f>B27/B7</f>
        <v>92082.8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25">
      <c r="A33" s="17" t="s">
        <v>26</v>
      </c>
      <c r="B33" s="2">
        <f>B22/(B30/12)</f>
        <v>6.9307804831603637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25">
      <c r="A34" s="17" t="s">
        <v>25</v>
      </c>
      <c r="B34" s="4">
        <f>B30/(B22+B25)</f>
        <v>1.50557107299083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</sheetData>
  <mergeCells count="1">
    <mergeCell ref="A1:P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 kumar</dc:creator>
  <cp:lastModifiedBy>saravana kumar</cp:lastModifiedBy>
  <dcterms:created xsi:type="dcterms:W3CDTF">2023-10-05T16:01:10Z</dcterms:created>
  <dcterms:modified xsi:type="dcterms:W3CDTF">2023-10-06T16:21:24Z</dcterms:modified>
</cp:coreProperties>
</file>