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F:\Pribadi\Tugas_Akhir\ta_rini\testing\Data\Data\"/>
    </mc:Choice>
  </mc:AlternateContent>
  <xr:revisionPtr revIDLastSave="0" documentId="13_ncr:1_{3965C840-5CCC-42BA-A8F9-C215C76E474B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3" i="1"/>
  <c r="F19" i="2"/>
  <c r="F18" i="2"/>
  <c r="F17" i="2"/>
  <c r="E19" i="2"/>
  <c r="H19" i="2"/>
  <c r="E18" i="2"/>
  <c r="E17" i="2"/>
  <c r="D19" i="2"/>
  <c r="D18" i="2"/>
  <c r="G18" i="2" s="1"/>
  <c r="D17" i="2"/>
  <c r="G17" i="2" s="1"/>
  <c r="C19" i="2"/>
  <c r="C18" i="2"/>
  <c r="C17" i="2"/>
  <c r="H17" i="2" s="1"/>
  <c r="G19" i="2"/>
  <c r="H18" i="2"/>
  <c r="M17" i="2"/>
  <c r="M18" i="2" s="1"/>
  <c r="I18" i="2" l="1"/>
  <c r="I19" i="2"/>
  <c r="K17" i="2"/>
  <c r="K18" i="2" s="1"/>
  <c r="I17" i="2"/>
  <c r="L17" i="2" s="1"/>
  <c r="L18" i="2" s="1"/>
  <c r="J17" i="2"/>
  <c r="J18" i="2" s="1"/>
  <c r="Q14" i="3" l="1"/>
  <c r="Q15" i="3"/>
  <c r="Q16" i="3"/>
  <c r="F2" i="3"/>
  <c r="Q2" i="3" s="1"/>
  <c r="F13" i="3"/>
  <c r="Q13" i="3" s="1"/>
  <c r="F12" i="3"/>
  <c r="Q12" i="3" s="1"/>
  <c r="F11" i="3"/>
  <c r="Q11" i="3" s="1"/>
  <c r="F10" i="3"/>
  <c r="Q10" i="3" s="1"/>
  <c r="F9" i="3"/>
  <c r="Q9" i="3" s="1"/>
  <c r="F8" i="3"/>
  <c r="Q8" i="3" s="1"/>
  <c r="F7" i="3"/>
  <c r="Q7" i="3" s="1"/>
  <c r="F6" i="3"/>
  <c r="Q6" i="3" s="1"/>
  <c r="F5" i="3"/>
  <c r="Q5" i="3" s="1"/>
  <c r="T59" i="1"/>
  <c r="S59" i="1"/>
  <c r="P59" i="1"/>
  <c r="O59" i="1"/>
  <c r="H59" i="1"/>
  <c r="N59" i="1"/>
  <c r="Q59" i="1"/>
  <c r="R59" i="1"/>
  <c r="U59" i="1"/>
  <c r="V59" i="1"/>
  <c r="I59" i="1"/>
  <c r="J59" i="1"/>
  <c r="O62" i="1" l="1"/>
  <c r="I62" i="1"/>
  <c r="F4" i="3"/>
  <c r="Q4" i="3" s="1"/>
  <c r="F3" i="3"/>
  <c r="Q3" i="3" s="1"/>
  <c r="O14" i="3" l="1"/>
  <c r="O11" i="3"/>
  <c r="O8" i="3"/>
  <c r="O5" i="3"/>
  <c r="O2" i="3"/>
  <c r="N14" i="3"/>
  <c r="N11" i="3"/>
  <c r="N8" i="3"/>
  <c r="N5" i="3"/>
  <c r="N2" i="3"/>
  <c r="M14" i="3" l="1"/>
  <c r="M15" i="3" s="1"/>
  <c r="M11" i="3"/>
  <c r="M12" i="3" s="1"/>
  <c r="M8" i="3"/>
  <c r="M9" i="3" s="1"/>
  <c r="M5" i="3"/>
  <c r="M6" i="3" s="1"/>
  <c r="M2" i="3"/>
  <c r="M3" i="3" s="1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2" i="3"/>
  <c r="G3" i="3"/>
  <c r="G4" i="3"/>
  <c r="G5" i="3"/>
  <c r="G6" i="3"/>
  <c r="G7" i="3"/>
  <c r="G8" i="3"/>
  <c r="G9" i="3"/>
  <c r="G10" i="3"/>
  <c r="G11" i="3"/>
  <c r="G12" i="3"/>
  <c r="G13" i="3"/>
  <c r="G14" i="3"/>
  <c r="J14" i="3" s="1"/>
  <c r="J15" i="3" s="1"/>
  <c r="G15" i="3"/>
  <c r="I15" i="3" s="1"/>
  <c r="G16" i="3"/>
  <c r="G2" i="3"/>
  <c r="I16" i="3" l="1"/>
  <c r="K14" i="3"/>
  <c r="K15" i="3" s="1"/>
  <c r="I14" i="3"/>
  <c r="J5" i="3"/>
  <c r="J6" i="3" s="1"/>
  <c r="I13" i="3"/>
  <c r="I11" i="3"/>
  <c r="I10" i="3"/>
  <c r="I9" i="3"/>
  <c r="I7" i="3"/>
  <c r="I12" i="3"/>
  <c r="K11" i="3"/>
  <c r="K12" i="3" s="1"/>
  <c r="K8" i="3"/>
  <c r="K9" i="3" s="1"/>
  <c r="J8" i="3"/>
  <c r="J9" i="3" s="1"/>
  <c r="I6" i="3"/>
  <c r="K5" i="3"/>
  <c r="K6" i="3" s="1"/>
  <c r="I5" i="3"/>
  <c r="L5" i="3" s="1"/>
  <c r="L6" i="3" s="1"/>
  <c r="I4" i="3"/>
  <c r="K2" i="3"/>
  <c r="K3" i="3" s="1"/>
  <c r="I3" i="3"/>
  <c r="J2" i="3"/>
  <c r="J3" i="3" s="1"/>
  <c r="I2" i="3"/>
  <c r="L11" i="3"/>
  <c r="L12" i="3" s="1"/>
  <c r="L14" i="3"/>
  <c r="L15" i="3" s="1"/>
  <c r="J11" i="3"/>
  <c r="J12" i="3" s="1"/>
  <c r="I8" i="3"/>
  <c r="L2" i="3" l="1"/>
  <c r="L3" i="3" s="1"/>
  <c r="L8" i="3"/>
  <c r="L9" i="3" s="1"/>
</calcChain>
</file>

<file path=xl/sharedStrings.xml><?xml version="1.0" encoding="utf-8"?>
<sst xmlns="http://schemas.openxmlformats.org/spreadsheetml/2006/main" count="298" uniqueCount="136">
  <si>
    <t>Rusia Lagi-lagi Dipukul Rekor Kasus Corona</t>
  </si>
  <si>
    <t>https://news.detik.com/internasional/d-5771253/rusia-lagi-lagi-dipukul-rekor-kasus-corona</t>
  </si>
  <si>
    <t>2 Juta Penyintas COVID-19 RI Alami Long COVID, Ini Gejalanya</t>
  </si>
  <si>
    <t>https://health.detik.com/berita-detikhealth/d-5780545/2-juta-penyintas-covid-19-ri-alami-long-covid-ini-gejalanya</t>
  </si>
  <si>
    <t>25 Murid SMP di Tangerang yang Ikut Sekolah Tatap Muka Positif COVID-19</t>
  </si>
  <si>
    <t>https://news.detik.com/berita/d-5747037/25-murid-smp-di-tangerang-yang-ikut-sekolah-tatap-muka-positif-covid-19</t>
  </si>
  <si>
    <t>Kasus Kembali Nanjak Bikin Jokowi Gelisah, COVID-19 Naik Lagi di 20 Kab/Kota</t>
  </si>
  <si>
    <t>https://health.detik.com/berita-detikhealth/d-5790705/kasus-kembali-nanjak-bikin-jokowi-gelisah-covid-19-naik-lagi-di-20-kabkota</t>
  </si>
  <si>
    <t>Kemenkes Wanti-wanti Subvarian Delta 'Muncul Sendiri' di RI</t>
  </si>
  <si>
    <t>https://health.detik.com/berita-detikhealth/d-5797517/kemenkes-wanti-wanti-subvarian-delta-muncul-sendiri-di-ri</t>
  </si>
  <si>
    <t>Kasus COVID-19 di 9 Provinsi RI Nanjak Lagi Sepekan Terakhir</t>
  </si>
  <si>
    <t>https://health.detik.com/berita-detikhealth/d-5797401/kasus-covid-19-di-9-provinsi-ri-nanjak-lagi-sepekan-terakhir</t>
  </si>
  <si>
    <t>Ngeri, Pandemi COVID-19 Bikin 300 Juta Warga China Alami Gangguan Ini</t>
  </si>
  <si>
    <t>https://health.detik.com/berita-detikhealth/d-5817271/ngeri-pandemi-covid-19-bikin-300-juta-warga-china-alami-gangguan-ini</t>
  </si>
  <si>
    <t>Awas! 'Pandemi Tersembunyi' Bisa Timbul Akibat Kebal Antibiotik</t>
  </si>
  <si>
    <t>https://news.detik.com/bbc-world/d-5817255/awas-pandemi-tersembunyi-bisa-timbul-akibat-kebal-antibiotik</t>
  </si>
  <si>
    <t>Jumlah Oksigen Tak Pasti, RS Swasta di Bali Tolak Pasien Corona</t>
  </si>
  <si>
    <t>https://news.detik.com/berita/d-5651955/jumlah-oksigen-tak-pasti-rs-swasta-di-bali-tolak-pasien-corona</t>
  </si>
  <si>
    <t>Anies: Bila COVID Sekarang Tak Terkendali, DKI Akan Masuk Fase Genting</t>
  </si>
  <si>
    <t>https://news.detik.com/berita/d-5604383/anies-bila-covid-sekarang-tak-terkendali-dki-akan-masuk-fase-genting</t>
  </si>
  <si>
    <t>Satgas COVID Babel: Stok Vaksin Menipis, Sisa 4.265 Vial</t>
  </si>
  <si>
    <t>https://news.detik.com/berita/d-5643703/satgas-covid-babel-stok-vaksin-menipis-sisa-4265-vial</t>
  </si>
  <si>
    <t>Corona Masih Meninggi, Sekolah Tatap Muka di DKI Belum Memungkinkan</t>
  </si>
  <si>
    <t>https://news.detik.com/berita/d-5627921/corona-masih-meninggi-sekolah-tatap-muka-di-dki-belum-memungkinkan</t>
  </si>
  <si>
    <t>Masih Banyak yang Ogah Divaksin COVID-19, Alasannya Takut Efek Samping</t>
  </si>
  <si>
    <t>https://health.detik.com/berita-detikhealth/d-5834702/masih-banyak-yang-ogah-divaksin-covid-19-alasannya-takut-efek-samping</t>
  </si>
  <si>
    <t>Waspada! Begini Gambaran Kondisi RS Kala Corona Menggila</t>
  </si>
  <si>
    <t>https://news.detik.com/berita/d-5613133/waspada-begini-gambaran-kondisi-rs-kala-corona-menggila</t>
  </si>
  <si>
    <t>Kondisinya Disebut Mirip RI, Bagaimana Nasib India Usai Diserang Omicron?</t>
  </si>
  <si>
    <t>https://health.detik.com/berita-detikhealth/d-5851896/kondisinya-disebut-mirip-ri-bagaimana-nasib-india-usai-diserang-omicron</t>
  </si>
  <si>
    <t>Kasus COVID-19 Naik Lagi, Traveler Harus Mawas Diri di Libur Nataru</t>
  </si>
  <si>
    <t>https://travel.detik.com/travel-news/d-5851758/kasus-covid-19-naik-lagi-traveler-harus-mawas-diri-di-libur-nataru</t>
  </si>
  <si>
    <t>Penggali Kubur di Bekasi Kewalahan, 1 Hari Tangani 23 Jenazah Pasien COVID</t>
  </si>
  <si>
    <t>https://news.detik.com/berita/d-5626303/penggali-kubur-di-bekasi-kewalahan-1-hari-tangani-23-jenazah-pasien-covid</t>
  </si>
  <si>
    <t>Corona Menggila, Kasus Harian di Yogya Tembus 800!</t>
  </si>
  <si>
    <t>https://news.detik.com/berita-jawa-tengah/d-5622225/corona-menggila-kasus-harian-di-yogya-tembus-800</t>
  </si>
  <si>
    <t>Laga Leeds United Vs Aston Villa Juga Ditunda Akibat COVID-19</t>
  </si>
  <si>
    <t>https://sport.detik.com/sepakbola/liga-inggris/d-5871686/laga-leeds-united-vs-aston-villa-juga-ditunda-akibat-covid-19</t>
  </si>
  <si>
    <t>Ada Omicron, Sejumlah Maskapai Batalkan Ratusan Penerbangan Saat Natal</t>
  </si>
  <si>
    <t>https://travel.detik.com/travel-news/d-5871581/ada-omicron-sejumlah-maskapai-batalkan-ratusan-penerbangan-saat-natal</t>
  </si>
  <si>
    <t>Harapan Wagub DKI di 2022: Pandemi Hilang, Vaksinasi COVID-19 Tuntas</t>
  </si>
  <si>
    <t>https://news.detik.com/berita/d-5879313/harapan-wagub-dki-di-2022-pandemi-hilang-vaksinasi-covid-19-tuntas</t>
  </si>
  <si>
    <t>Warga Sydney Boleh Rayakan Tahun Baru, Afsel Klaim Gelombang Omicron Melandai</t>
  </si>
  <si>
    <t>https://news.detik.com/internasional/d-5879078/warga-sydney-boleh-rayakan-tahun-baru-afsel-klaim-gelombang-omicron-melandai</t>
  </si>
  <si>
    <t>Judul</t>
  </si>
  <si>
    <t>Link</t>
  </si>
  <si>
    <t>P</t>
  </si>
  <si>
    <t>Nt</t>
  </si>
  <si>
    <t>N</t>
  </si>
  <si>
    <t>Dewan Sebut Jatim Perlu 10 Mobil PCR untuk Percepatan Penanganan COVID-19</t>
  </si>
  <si>
    <t>https://news.detik.com/berita-jawa-timur/d-5035638/dewan-sebut-jatim-perlu-10-mobil-pcr-untuk-percepatan-penanganan-covid-19</t>
  </si>
  <si>
    <t>No</t>
  </si>
  <si>
    <t>K=20</t>
  </si>
  <si>
    <t>K=4</t>
  </si>
  <si>
    <t>K=6</t>
  </si>
  <si>
    <t>K=10</t>
  </si>
  <si>
    <t>K=8</t>
  </si>
  <si>
    <t>Sempat Berstatus ODP, Bupati Bandung Dinyatakan Negatif Corona</t>
  </si>
  <si>
    <t>https://news.detik.com/berita-jawa-barat/d-4960357/sempat-berstatus-odp-bupati-bandung-dinyatakan-negatif-corona</t>
  </si>
  <si>
    <t>Memasuki New Normal, Cianjur Segera Buka Destinasi Wisata</t>
  </si>
  <si>
    <t>https://travel.detik.com/travel-news/d-5035641/memasuki-new-normal-cianjur-segera-buka-destinasi-wisata</t>
  </si>
  <si>
    <t>Kepala BNPB Ungkap Sejumlah Faktor Penyebab Melonjaknya Kasus COVID-19</t>
  </si>
  <si>
    <t>https://news.detik.com/berita/d-5604384/kepala-bnpb-ungkap-sejumlah-faktor-penyebab-melonjaknya-kasus-covid-19</t>
  </si>
  <si>
    <t>Batasi Penyebaran Corona, Sejumlah Kantor Layanan Samsat Tutup</t>
  </si>
  <si>
    <t>https://oto.detik.com/berita/d-4946864/batasi-penyebaran-corona-sejumlah-kantor-layanan-samsat-tutup</t>
  </si>
  <si>
    <t>Dekranasda Jatim Ajak UMKM Produksi APD untuk Tenaga Medis Corona</t>
  </si>
  <si>
    <t>https://news.detik.com/berita-jawa-timur/d-4957650/dekranasda-jatim-ajak-umkm-produksi-apd-untuk-tenaga-medis-corona</t>
  </si>
  <si>
    <t>Kabar Gembira! China Klaim Temukan Vaksin Corona, Siap Diuji ke Manusia</t>
  </si>
  <si>
    <t>https://health.detik.com/berita-detikhealth/d-4945176/kabar-gembira-china-klaim-temukan-vaksin-corona-siap-diuji-ke-manusia</t>
  </si>
  <si>
    <t>Prosedur Mencegah Virus Corona Menurut WHO</t>
  </si>
  <si>
    <t>https://health.detik.com/berita-detikhealth/d-4941174/prosedur-mencegah-virus-corona-menurut-who</t>
  </si>
  <si>
    <t>Wanti-wanti Wapres Ma'ruf Amin Hadapi New Normal</t>
  </si>
  <si>
    <t>https://news.detik.com/berita/d-5034920/wanti-wanti-wapres-maruf-amin-hadapi-new-normal</t>
  </si>
  <si>
    <t>PSBB Mulai Dilonggarkan, IDAI Anjurkan Siswa Tetap Belajar dari Rumah</t>
  </si>
  <si>
    <t>https://health.detik.com/berita-detikhealth/d-5034914/psbb-mulai-dilonggarkan-idai-anjurkan-siswa-tetap-belajar-dari-rumah</t>
  </si>
  <si>
    <t>Pasien Sembuh Corona di Kabupaten Bandung Bertambah Jadi 2 Orang</t>
  </si>
  <si>
    <t>https://news.detik.com/berita-jawa-barat/d-4975591/pasien-sembuh-corona-di-kabupaten-bandung-bertambah-jadi-2-orang</t>
  </si>
  <si>
    <t>Ikut Rapid Tes, Maia Estianty Sekeluarga Negatif Corona</t>
  </si>
  <si>
    <t>https://hot.detik.com/celeb/d-4968361/ikut-rapid-tes-maia-estianty-sekeluarga-negatif-corona</t>
  </si>
  <si>
    <t>Jaga Kesehatan Pencernaan Mampu Cegah COVID-19, Kok Bisa?</t>
  </si>
  <si>
    <t>https://health.detik.com/advertorial-news-block/d-4966626/jaga-kesehatan-pencernaan-mampu-cegah-covid-19-kok-bisa</t>
  </si>
  <si>
    <t>Nenek di Jatim Sembuh Corona, Khofifah: Disiplin Adalah Vaksin Manjur</t>
  </si>
  <si>
    <t>https://news.detik.com/berita/d-5034958/nenek-di-jatim-sembuh-corona-khofifah-disiplin-adalah-vaksin-manjur</t>
  </si>
  <si>
    <t>Anak Tenaga Kesehatan COVID-19 di Jawa Timur Dijamin Masuk SMAN dan SMKN</t>
  </si>
  <si>
    <t>https://news.detik.com/berita-jawa-timur/d-5034938/anak-tenaga-kesehatan-covid-19-di-jawa-timur-dijamin-masuk-sman-dan-smkn</t>
  </si>
  <si>
    <t>Positif Corona jadi 25.773, 10 Provinsi Nihil Kasus Baru Corona di 30 Mei</t>
  </si>
  <si>
    <t>https://news.detik.com/berita/d-5034699/positif-corona-jadi-25773-10-provinsi-nihil-kasus-baru-corona-di-30-mei</t>
  </si>
  <si>
    <t>Polda Papua Tepis Isu Puluhan Tahanan di Jayapura Positif Corona: Hoax</t>
  </si>
  <si>
    <t>https://news.detik.com/berita/d-5034587/polda-papua-tepis-isu-puluhan-tahanan-di-jayapura-positif-corona-hoax</t>
  </si>
  <si>
    <t>Update Corona di Jateng 30 Mei: 1.430 Positif dan 773 PDP Meninggal</t>
  </si>
  <si>
    <t>https://news.detik.com/berita-jawa-tengah/d-5034773/update-corona-di-jateng-30-mei-1430-positif-dan-773-pdp-meninggal</t>
  </si>
  <si>
    <t>PDP Corona di Kabupaten Pasuruan yang Positif HIV Meninggal</t>
  </si>
  <si>
    <t>https://news.detik.com/berita-jawa-timur/d-5034847/pdp-corona-di-kabupaten-pasuruan-yang-positif-hiv-meninggal</t>
  </si>
  <si>
    <t>Mayoritas Penularan Kasus Baru Corona di DKI Saat Long Weekend</t>
  </si>
  <si>
    <t>https://news.detik.com/berita/d-5153969/mayoritas-penularan-kasus-baru-corona-di-dki-saat-long-weekend</t>
  </si>
  <si>
    <t>Pria dengan Jari Manis Lebih Panjang Lebih Terlindungi dari Virus Corona?</t>
  </si>
  <si>
    <t>https://health.detik.com/berita-detikhealth/d-5034476/pria-dengan-jari-manis-lebih-panjang-lebih-terlindungi-dari-virus-corona</t>
  </si>
  <si>
    <t>1 Santri Temboro Sembuh, Palopo Sulsel Kini Nihil Kasus Corona</t>
  </si>
  <si>
    <t>https://news.detik.com/berita/d-5034462/1-santri-temboro-sembuh-palopo-sulsel-kini-nihil-kasus-corona</t>
  </si>
  <si>
    <t>Positif</t>
  </si>
  <si>
    <t>Netral</t>
  </si>
  <si>
    <t>Negatif</t>
  </si>
  <si>
    <t>Nilai Prediksi</t>
  </si>
  <si>
    <t>Nilai Aktual</t>
  </si>
  <si>
    <t>TP</t>
  </si>
  <si>
    <t>FN</t>
  </si>
  <si>
    <t>FP</t>
  </si>
  <si>
    <t>TN</t>
  </si>
  <si>
    <t>Prediksi</t>
  </si>
  <si>
    <t>Aktual</t>
  </si>
  <si>
    <t>K</t>
  </si>
  <si>
    <t>Kelas</t>
  </si>
  <si>
    <t>Presisi</t>
  </si>
  <si>
    <t>Recall</t>
  </si>
  <si>
    <t>F1-Score</t>
  </si>
  <si>
    <t>Acuraccy</t>
  </si>
  <si>
    <t>Macro P.</t>
  </si>
  <si>
    <t>Macro R.</t>
  </si>
  <si>
    <t>Macro F.</t>
  </si>
  <si>
    <t>Berhasil</t>
  </si>
  <si>
    <t>Gagal</t>
  </si>
  <si>
    <t>https://news.detik.com/berita/d-5635222/jokowi-minta-kepala-daerah-blusukan-cek-alkes-tempat-isolasi-covid</t>
  </si>
  <si>
    <t>Jokowi Minta Kepala Daerah Blusukan Cek Alkes-Tempat Isolasi COVID</t>
  </si>
  <si>
    <t>https://finance.detik.com/berita-ekonomi-bisnis/d-5771318/warga-thailand-tolak-akses-turis-asing-dibuka-ada-apa-nih</t>
  </si>
  <si>
    <t>Warga Thailand Tolak Akses Turis Asing Dibuka, Ada Apa Nih?</t>
  </si>
  <si>
    <t>Cegah Penularan COVID-19, Kontingen PON Diminta Bawa Alat Minum Sendiri</t>
  </si>
  <si>
    <t>https://sport.detik.com/sport-lain/d-5736888/cegah-penularan-covid-19-kontingen-pon-diminta-bawa-alat-minum-sendiri</t>
  </si>
  <si>
    <t>Saat Vaksin Merah Putih Melangkah Pasti dengan Ujicoba ke Manusia</t>
  </si>
  <si>
    <t>https://news.detik.com/berita-jawa-timur/d-5804651/saat-vaksin-merah-putih-melangkah-pasti-dengan-ujicoba-ke-manusia</t>
  </si>
  <si>
    <t>Lockdown Dilonggarkan, Warga Selandia Baru Boleh Ngemal hingga ke Bonbin</t>
  </si>
  <si>
    <t>https://finance.detik.com/berita-ekonomi-bisnis/d-5805932/lockdown-dilonggarkan-warga-selandia-baru-boleh-ngemal-hingga-ke-bonbin</t>
  </si>
  <si>
    <t>Seorang Tenaga Medis di Kota Mojokerto Positif Corona, 2 Dokter Sembuh</t>
  </si>
  <si>
    <t>https://news.detik.com/berita-jawa-timur/d-5026800/seorang-tenaga-medis-di-kota-mojokerto-positif-corona-2-dokter-sembuh</t>
  </si>
  <si>
    <t>negatif</t>
  </si>
  <si>
    <t>positif</t>
  </si>
  <si>
    <t>netral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</si>
</sst>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Arial"/>
      <family val="2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sz val="12"/>
      <color rgb="FF212529"/>
      <name val="Arial"/>
      <family val="2"/>
    </font>
    <font>
      <sz val="12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Arial"/>
      <family val="2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 tint="-0.24997711111789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0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0" fillId="0" borderId="8" xfId="0" applyFont="1" applyBorder="1" applyAlignment="1">
      <alignment horizontal="center" vertical="center" wrapText="1"/>
    </xf>
    <xf numFmtId="0" fontId="0" fillId="2" borderId="0" xfId="0" applyFill="1"/>
    <xf numFmtId="0" fontId="0" fillId="2" borderId="11" xfId="0" applyFill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7" fillId="0" borderId="12" xfId="0" applyFont="1" applyBorder="1"/>
    <xf numFmtId="0" fontId="1" fillId="0" borderId="11" xfId="0" applyFont="1" applyBorder="1" applyAlignment="1">
      <alignment horizontal="center"/>
    </xf>
    <xf numFmtId="0" fontId="0" fillId="0" borderId="4" xfId="0" applyBorder="1"/>
    <xf numFmtId="0" fontId="0" fillId="0" borderId="4" xfId="0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2" fillId="0" borderId="0" xfId="0" applyFont="1"/>
    <xf numFmtId="0" fontId="3" fillId="0" borderId="0" xfId="1" applyFill="1"/>
    <xf numFmtId="0" fontId="7" fillId="0" borderId="12" xfId="1" applyFont="1" applyFill="1" applyBorder="1"/>
    <xf numFmtId="0" fontId="8" fillId="3" borderId="12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0" xfId="1"/>
    <xf numFmtId="49" fontId="0" fillId="0" borderId="0" xfId="0" applyNumberFormat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9" fillId="0" borderId="0" xfId="0" applyFont="1"/>
    <xf numFmtId="0" fontId="1" fillId="0" borderId="0" xfId="0" applyFont="1"/>
    <xf numFmtId="0" fontId="1" fillId="3" borderId="0" xfId="0" applyFont="1" applyFill="1" applyAlignment="1">
      <alignment horizontal="center" vertical="center"/>
    </xf>
    <xf numFmtId="0" fontId="1" fillId="3" borderId="1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0" fillId="0" borderId="9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health.detik.com/berita-detikhealth/d-4941174/prosedur-mencegah-virus-corona-menurut-who" TargetMode="External"/><Relationship Id="rId18" Type="http://schemas.openxmlformats.org/officeDocument/2006/relationships/hyperlink" Target="https://news.detik.com/berita/d-5034587/polda-papua-tepis-isu-puluhan-tahanan-di-jayapura-positif-corona-hoax" TargetMode="External"/><Relationship Id="rId26" Type="http://schemas.openxmlformats.org/officeDocument/2006/relationships/hyperlink" Target="https://news.detik.com/berita-jawa-timur/d-5034847/pdp-corona-di-kabupaten-pasuruan-yang-positif-hiv-meninggal" TargetMode="External"/><Relationship Id="rId21" Type="http://schemas.openxmlformats.org/officeDocument/2006/relationships/hyperlink" Target="https://news.detik.com/berita-jawa-timur/d-5034847/pdp-corona-di-kabupaten-pasuruan-yang-positif-hiv-meninggal" TargetMode="External"/><Relationship Id="rId34" Type="http://schemas.openxmlformats.org/officeDocument/2006/relationships/hyperlink" Target="https://news.detik.com/berita/d-5626303/penggali-kubur-di-bekasi-kewalahan-1-hari-tangani-23-jenazah-pasien-covid" TargetMode="External"/><Relationship Id="rId7" Type="http://schemas.openxmlformats.org/officeDocument/2006/relationships/hyperlink" Target="https://news.detik.com/berita/d-5626303/penggali-kubur-di-bekasi-kewalahan-1-hari-tangani-23-jenazah-pasien-covid" TargetMode="External"/><Relationship Id="rId12" Type="http://schemas.openxmlformats.org/officeDocument/2006/relationships/hyperlink" Target="https://hot.detik.com/celeb/d-4968361/ikut-rapid-tes-maia-estianty-sekeluarga-negatif-corona" TargetMode="External"/><Relationship Id="rId17" Type="http://schemas.openxmlformats.org/officeDocument/2006/relationships/hyperlink" Target="https://news.detik.com/berita/d-5034699/positif-corona-jadi-25773-10-provinsi-nihil-kasus-baru-corona-di-30-mei" TargetMode="External"/><Relationship Id="rId25" Type="http://schemas.openxmlformats.org/officeDocument/2006/relationships/hyperlink" Target="https://health.detik.com/advertorial-news-block/d-4966626/jaga-kesehatan-pencernaan-mampu-cegah-covid-19-kok-bisa" TargetMode="External"/><Relationship Id="rId33" Type="http://schemas.openxmlformats.org/officeDocument/2006/relationships/hyperlink" Target="https://health.detik.com/berita-detikhealth/d-5034914/psbb-mulai-dilonggarkan-idai-anjurkan-siswa-tetap-belajar-dari-rumah" TargetMode="External"/><Relationship Id="rId38" Type="http://schemas.openxmlformats.org/officeDocument/2006/relationships/hyperlink" Target="https://news.detik.com/berita-jawa-barat/d-4975591/pasien-sembuh-corona-di-kabupaten-bandung-bertambah-jadi-2-orang" TargetMode="External"/><Relationship Id="rId2" Type="http://schemas.openxmlformats.org/officeDocument/2006/relationships/hyperlink" Target="https://health.detik.com/berita-detikhealth/d-5780545/2-juta-penyintas-covid-19-ri-alami-long-covid-ini-gejalanya" TargetMode="External"/><Relationship Id="rId16" Type="http://schemas.openxmlformats.org/officeDocument/2006/relationships/hyperlink" Target="https://news.detik.com/berita/d-5034920/wanti-wanti-wapres-maruf-amin-hadapi-new-normal" TargetMode="External"/><Relationship Id="rId20" Type="http://schemas.openxmlformats.org/officeDocument/2006/relationships/hyperlink" Target="https://news.detik.com/berita-jawa-tengah/d-5034773/update-corona-di-jateng-30-mei-1430-positif-dan-773-pdp-meninggal" TargetMode="External"/><Relationship Id="rId29" Type="http://schemas.openxmlformats.org/officeDocument/2006/relationships/hyperlink" Target="https://health.detik.com/berita-detikhealth/d-5034914/psbb-mulai-dilonggarkan-idai-anjurkan-siswa-tetap-belajar-dari-rumah" TargetMode="External"/><Relationship Id="rId1" Type="http://schemas.openxmlformats.org/officeDocument/2006/relationships/hyperlink" Target="https://news.detik.com/internasional/d-5771253/rusia-lagi-lagi-dipukul-rekor-kasus-corona" TargetMode="External"/><Relationship Id="rId6" Type="http://schemas.openxmlformats.org/officeDocument/2006/relationships/hyperlink" Target="https://health.detik.com/berita-detikhealth/d-5797401/kasus-covid-19-di-9-provinsi-ri-nanjak-lagi-sepekan-terakhir" TargetMode="External"/><Relationship Id="rId11" Type="http://schemas.openxmlformats.org/officeDocument/2006/relationships/hyperlink" Target="https://news.detik.com/berita-jawa-barat/d-4975591/pasien-sembuh-corona-di-kabupaten-bandung-bertambah-jadi-2-orang" TargetMode="External"/><Relationship Id="rId24" Type="http://schemas.openxmlformats.org/officeDocument/2006/relationships/hyperlink" Target="https://health.detik.com/berita-detikhealth/d-5034914/psbb-mulai-dilonggarkan-idai-anjurkan-siswa-tetap-belajar-dari-rumah" TargetMode="External"/><Relationship Id="rId32" Type="http://schemas.openxmlformats.org/officeDocument/2006/relationships/hyperlink" Target="https://news.detik.com/berita/d-5034462/1-santri-temboro-sembuh-palopo-sulsel-kini-nihil-kasus-corona" TargetMode="External"/><Relationship Id="rId37" Type="http://schemas.openxmlformats.org/officeDocument/2006/relationships/hyperlink" Target="https://oto.detik.com/berita/d-4946864/batasi-penyebaran-corona-sejumlah-kantor-layanan-samsat-tutup" TargetMode="External"/><Relationship Id="rId5" Type="http://schemas.openxmlformats.org/officeDocument/2006/relationships/hyperlink" Target="https://health.detik.com/berita-detikhealth/d-5797517/kemenkes-wanti-wanti-subvarian-delta-muncul-sendiri-di-ri" TargetMode="External"/><Relationship Id="rId15" Type="http://schemas.openxmlformats.org/officeDocument/2006/relationships/hyperlink" Target="https://news.detik.com/berita-jawa-timur/d-4957650/dekranasda-jatim-ajak-umkm-produksi-apd-untuk-tenaga-medis-corona" TargetMode="External"/><Relationship Id="rId23" Type="http://schemas.openxmlformats.org/officeDocument/2006/relationships/hyperlink" Target="https://news.detik.com/berita/d-5034462/1-santri-temboro-sembuh-palopo-sulsel-kini-nihil-kasus-corona" TargetMode="External"/><Relationship Id="rId28" Type="http://schemas.openxmlformats.org/officeDocument/2006/relationships/hyperlink" Target="https://news.detik.com/berita/d-5034462/1-santri-temboro-sembuh-palopo-sulsel-kini-nihil-kasus-corona" TargetMode="External"/><Relationship Id="rId36" Type="http://schemas.openxmlformats.org/officeDocument/2006/relationships/hyperlink" Target="https://news.detik.com/berita/d-5604384/kepala-bnpb-ungkap-sejumlah-faktor-penyebab-melonjaknya-kasus-covid-19" TargetMode="External"/><Relationship Id="rId10" Type="http://schemas.openxmlformats.org/officeDocument/2006/relationships/hyperlink" Target="https://oto.detik.com/berita/d-4946864/batasi-penyebaran-corona-sejumlah-kantor-layanan-samsat-tutup" TargetMode="External"/><Relationship Id="rId19" Type="http://schemas.openxmlformats.org/officeDocument/2006/relationships/hyperlink" Target="https://health.detik.com/berita-detikhealth/d-5034476/pria-dengan-jari-manis-lebih-panjang-lebih-terlindungi-dari-virus-corona" TargetMode="External"/><Relationship Id="rId31" Type="http://schemas.openxmlformats.org/officeDocument/2006/relationships/hyperlink" Target="https://news.detik.com/berita/d-5153969/mayoritas-penularan-kasus-baru-corona-di-dki-saat-long-weekend" TargetMode="External"/><Relationship Id="rId4" Type="http://schemas.openxmlformats.org/officeDocument/2006/relationships/hyperlink" Target="https://health.detik.com/berita-detikhealth/d-5790705/kasus-kembali-nanjak-bikin-jokowi-gelisah-covid-19-naik-lagi-di-20-kabkota" TargetMode="External"/><Relationship Id="rId9" Type="http://schemas.openxmlformats.org/officeDocument/2006/relationships/hyperlink" Target="https://news.detik.com/berita/d-5604384/kepala-bnpb-ungkap-sejumlah-faktor-penyebab-melonjaknya-kasus-covid-19" TargetMode="External"/><Relationship Id="rId14" Type="http://schemas.openxmlformats.org/officeDocument/2006/relationships/hyperlink" Target="https://health.detik.com/berita-detikhealth/d-4945176/kabar-gembira-china-klaim-temukan-vaksin-corona-siap-diuji-ke-manusia" TargetMode="External"/><Relationship Id="rId22" Type="http://schemas.openxmlformats.org/officeDocument/2006/relationships/hyperlink" Target="https://news.detik.com/berita/d-5153969/mayoritas-penularan-kasus-baru-corona-di-dki-saat-long-weekend" TargetMode="External"/><Relationship Id="rId27" Type="http://schemas.openxmlformats.org/officeDocument/2006/relationships/hyperlink" Target="https://news.detik.com/berita/d-5153969/mayoritas-penularan-kasus-baru-corona-di-dki-saat-long-weekend" TargetMode="External"/><Relationship Id="rId30" Type="http://schemas.openxmlformats.org/officeDocument/2006/relationships/hyperlink" Target="https://health.detik.com/advertorial-news-block/d-4966626/jaga-kesehatan-pencernaan-mampu-cegah-covid-19-kok-bisa" TargetMode="External"/><Relationship Id="rId35" Type="http://schemas.openxmlformats.org/officeDocument/2006/relationships/hyperlink" Target="https://travel.detik.com/travel-news/d-5035641/memasuki-new-normal-cianjur-segera-buka-destinasi-wisata" TargetMode="External"/><Relationship Id="rId8" Type="http://schemas.openxmlformats.org/officeDocument/2006/relationships/hyperlink" Target="https://travel.detik.com/travel-news/d-5035641/memasuki-new-normal-cianjur-segera-buka-destinasi-wisata" TargetMode="External"/><Relationship Id="rId3" Type="http://schemas.openxmlformats.org/officeDocument/2006/relationships/hyperlink" Target="https://news.detik.com/berita/d-5747037/25-murid-smp-di-tangerang-yang-ikut-sekolah-tatap-muka-positif-covid-1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67"/>
  <sheetViews>
    <sheetView tabSelected="1" topLeftCell="A34" workbookViewId="0">
      <selection activeCell="F43" sqref="F43"/>
    </sheetView>
  </sheetViews>
  <sheetFormatPr defaultRowHeight="15" x14ac:dyDescent="0.25"/>
  <cols>
    <col min="1" max="1" width="6.85546875" customWidth="1"/>
    <col min="2" max="2" width="45.42578125" customWidth="1"/>
    <col min="3" max="3" width="36.42578125" customWidth="1"/>
    <col min="6" max="6" width="9.140625" style="31"/>
    <col min="7" max="7" width="9.140625" style="12"/>
    <col min="8" max="9" width="9.140625" hidden="1" customWidth="1"/>
    <col min="10" max="10" width="9.140625" style="5" hidden="1" customWidth="1"/>
    <col min="11" max="12" width="9.140625" customWidth="1"/>
    <col min="13" max="13" width="9.140625" style="5" customWidth="1"/>
    <col min="14" max="15" width="9.140625" style="1" hidden="1" customWidth="1"/>
    <col min="16" max="16" width="9.140625" style="3" hidden="1" customWidth="1"/>
    <col min="17" max="18" width="9.140625" style="1" hidden="1" customWidth="1"/>
    <col min="19" max="19" width="9.140625" style="3" hidden="1" customWidth="1"/>
    <col min="20" max="21" width="9.140625" style="1" hidden="1" customWidth="1"/>
    <col min="22" max="22" width="9.140625" style="3" hidden="1" customWidth="1"/>
    <col min="23" max="25" width="0" style="2" hidden="1" customWidth="1"/>
  </cols>
  <sheetData>
    <row r="1" spans="1:25" x14ac:dyDescent="0.25">
      <c r="A1" s="32" t="s">
        <v>51</v>
      </c>
      <c r="B1" s="32" t="s">
        <v>44</v>
      </c>
      <c r="C1" s="32" t="s">
        <v>45</v>
      </c>
      <c r="D1" s="32" t="s">
        <v>109</v>
      </c>
      <c r="E1" s="32"/>
      <c r="F1" s="32" t="s">
        <v>108</v>
      </c>
      <c r="G1" s="23"/>
      <c r="H1" s="34" t="s">
        <v>52</v>
      </c>
      <c r="I1" s="35"/>
      <c r="J1" s="36"/>
      <c r="K1" s="33" t="s">
        <v>53</v>
      </c>
      <c r="L1" s="33"/>
      <c r="M1" s="33"/>
      <c r="N1" s="34" t="s">
        <v>54</v>
      </c>
      <c r="O1" s="35"/>
      <c r="P1" s="36"/>
      <c r="Q1" s="34" t="s">
        <v>56</v>
      </c>
      <c r="R1" s="35"/>
      <c r="S1" s="36"/>
      <c r="T1" s="34" t="s">
        <v>55</v>
      </c>
      <c r="U1" s="35"/>
      <c r="V1" s="36"/>
      <c r="W1" s="33"/>
      <c r="X1" s="33"/>
      <c r="Y1" s="33"/>
    </row>
    <row r="2" spans="1:25" x14ac:dyDescent="0.25">
      <c r="A2" s="32"/>
      <c r="B2" s="32"/>
      <c r="C2" s="32"/>
      <c r="D2" s="32"/>
      <c r="E2" s="32"/>
      <c r="F2" s="32"/>
      <c r="G2" s="23"/>
      <c r="H2" s="6" t="s">
        <v>46</v>
      </c>
      <c r="I2" s="6" t="s">
        <v>47</v>
      </c>
      <c r="J2" s="7" t="s">
        <v>48</v>
      </c>
      <c r="K2" s="19" t="s">
        <v>46</v>
      </c>
      <c r="L2" s="19" t="s">
        <v>47</v>
      </c>
      <c r="M2" s="19" t="s">
        <v>48</v>
      </c>
      <c r="N2" s="6" t="s">
        <v>46</v>
      </c>
      <c r="O2" s="6" t="s">
        <v>47</v>
      </c>
      <c r="P2" s="7" t="s">
        <v>48</v>
      </c>
      <c r="Q2" s="6" t="s">
        <v>46</v>
      </c>
      <c r="R2" s="6" t="s">
        <v>47</v>
      </c>
      <c r="S2" s="7" t="s">
        <v>48</v>
      </c>
      <c r="T2" s="6" t="s">
        <v>46</v>
      </c>
      <c r="U2" s="6" t="s">
        <v>47</v>
      </c>
      <c r="V2" s="7" t="s">
        <v>48</v>
      </c>
      <c r="W2" s="19"/>
      <c r="X2" s="19"/>
      <c r="Y2" s="19"/>
    </row>
    <row r="3" spans="1:25" ht="15.75" x14ac:dyDescent="0.25">
      <c r="A3" s="2">
        <v>1</v>
      </c>
      <c r="B3" s="20" t="s">
        <v>0</v>
      </c>
      <c r="C3" s="21" t="s">
        <v>1</v>
      </c>
      <c r="D3" s="1" t="s">
        <v>133</v>
      </c>
      <c r="E3" s="1"/>
      <c r="F3" s="1" t="s">
        <v>133</v>
      </c>
      <c r="G3" s="12" t="str">
        <f>IF(D3=F3,"SAMA","TIDAK")</f>
        <v>SAMA</v>
      </c>
      <c r="H3" s="1"/>
      <c r="I3" s="1"/>
      <c r="J3" s="3">
        <v>1</v>
      </c>
      <c r="K3" s="24">
        <v>12</v>
      </c>
      <c r="L3" s="1">
        <v>14</v>
      </c>
      <c r="M3" s="3">
        <v>24</v>
      </c>
      <c r="P3" s="3">
        <v>1</v>
      </c>
      <c r="S3" s="3">
        <v>1</v>
      </c>
      <c r="V3" s="3">
        <v>1</v>
      </c>
    </row>
    <row r="4" spans="1:25" ht="15.75" x14ac:dyDescent="0.25">
      <c r="A4" s="26">
        <v>2</v>
      </c>
      <c r="B4" s="20" t="s">
        <v>2</v>
      </c>
      <c r="C4" s="21" t="s">
        <v>3</v>
      </c>
      <c r="D4" s="1" t="s">
        <v>133</v>
      </c>
      <c r="E4" s="1"/>
      <c r="F4" s="1" t="s">
        <v>133</v>
      </c>
      <c r="G4" s="12" t="str">
        <f t="shared" ref="G4:G52" si="0">IF(D4=F4,"SAMA","TIDAK")</f>
        <v>SAMA</v>
      </c>
      <c r="H4" s="1"/>
      <c r="I4" s="1"/>
      <c r="J4" s="3">
        <v>1</v>
      </c>
      <c r="K4" s="24"/>
      <c r="L4" s="1"/>
      <c r="M4" s="3"/>
      <c r="P4" s="3">
        <v>1</v>
      </c>
      <c r="S4" s="3">
        <v>1</v>
      </c>
      <c r="V4" s="3">
        <v>1</v>
      </c>
    </row>
    <row r="5" spans="1:25" ht="15.75" x14ac:dyDescent="0.25">
      <c r="A5" s="2">
        <v>3</v>
      </c>
      <c r="B5" s="20" t="s">
        <v>4</v>
      </c>
      <c r="C5" s="21" t="s">
        <v>5</v>
      </c>
      <c r="D5" s="1" t="s">
        <v>133</v>
      </c>
      <c r="E5" s="1"/>
      <c r="F5" s="1" t="s">
        <v>133</v>
      </c>
      <c r="G5" s="12" t="str">
        <f t="shared" si="0"/>
        <v>SAMA</v>
      </c>
      <c r="H5" s="1"/>
      <c r="I5" s="1"/>
      <c r="J5" s="3">
        <v>1</v>
      </c>
      <c r="K5" s="24"/>
      <c r="L5" s="1"/>
      <c r="M5" s="3"/>
      <c r="P5" s="3">
        <v>1</v>
      </c>
      <c r="S5" s="3">
        <v>1</v>
      </c>
      <c r="V5" s="3">
        <v>1</v>
      </c>
    </row>
    <row r="6" spans="1:25" ht="15.75" x14ac:dyDescent="0.25">
      <c r="A6" s="2">
        <v>4</v>
      </c>
      <c r="B6" s="20" t="s">
        <v>6</v>
      </c>
      <c r="C6" s="21" t="s">
        <v>7</v>
      </c>
      <c r="D6" s="1" t="s">
        <v>133</v>
      </c>
      <c r="E6" s="1"/>
      <c r="F6" s="1" t="s">
        <v>133</v>
      </c>
      <c r="G6" s="12" t="str">
        <f t="shared" si="0"/>
        <v>SAMA</v>
      </c>
      <c r="H6" s="1"/>
      <c r="I6" s="1"/>
      <c r="J6" s="3">
        <v>1</v>
      </c>
      <c r="K6" s="24"/>
      <c r="L6" s="1"/>
      <c r="M6" s="3"/>
      <c r="P6" s="3">
        <v>1</v>
      </c>
      <c r="S6" s="3">
        <v>1</v>
      </c>
      <c r="V6" s="3">
        <v>1</v>
      </c>
    </row>
    <row r="7" spans="1:25" ht="15.75" x14ac:dyDescent="0.25">
      <c r="A7" s="2">
        <v>5</v>
      </c>
      <c r="B7" s="20" t="s">
        <v>8</v>
      </c>
      <c r="C7" s="21" t="s">
        <v>9</v>
      </c>
      <c r="D7" s="1" t="s">
        <v>133</v>
      </c>
      <c r="E7" s="1"/>
      <c r="F7" s="1" t="s">
        <v>133</v>
      </c>
      <c r="G7" s="12" t="str">
        <f t="shared" si="0"/>
        <v>SAMA</v>
      </c>
      <c r="H7" s="1"/>
      <c r="I7" s="1">
        <v>1</v>
      </c>
      <c r="J7" s="3"/>
      <c r="K7" s="24"/>
      <c r="L7" s="1"/>
      <c r="M7" s="3"/>
      <c r="N7" s="1">
        <v>1</v>
      </c>
      <c r="R7" s="1">
        <v>1</v>
      </c>
      <c r="U7" s="1">
        <v>1</v>
      </c>
    </row>
    <row r="8" spans="1:25" ht="15.75" x14ac:dyDescent="0.25">
      <c r="A8" s="2">
        <v>6</v>
      </c>
      <c r="B8" s="20" t="s">
        <v>10</v>
      </c>
      <c r="C8" s="21" t="s">
        <v>11</v>
      </c>
      <c r="D8" s="1" t="s">
        <v>133</v>
      </c>
      <c r="E8" s="1"/>
      <c r="F8" s="1" t="s">
        <v>133</v>
      </c>
      <c r="G8" s="12" t="str">
        <f t="shared" si="0"/>
        <v>SAMA</v>
      </c>
      <c r="H8" s="1"/>
      <c r="I8" s="1">
        <v>1</v>
      </c>
      <c r="J8" s="3"/>
      <c r="K8" s="24"/>
      <c r="L8" s="1"/>
      <c r="M8" s="3"/>
      <c r="P8" s="3">
        <v>1</v>
      </c>
      <c r="S8" s="3">
        <v>1</v>
      </c>
      <c r="V8" s="3">
        <v>1</v>
      </c>
    </row>
    <row r="9" spans="1:25" ht="15.75" x14ac:dyDescent="0.25">
      <c r="A9" s="26">
        <v>7</v>
      </c>
      <c r="B9" s="20" t="s">
        <v>12</v>
      </c>
      <c r="C9" s="21" t="s">
        <v>13</v>
      </c>
      <c r="D9" s="1" t="s">
        <v>133</v>
      </c>
      <c r="E9" s="1"/>
      <c r="F9" s="1" t="s">
        <v>133</v>
      </c>
      <c r="G9" s="12" t="str">
        <f t="shared" si="0"/>
        <v>SAMA</v>
      </c>
      <c r="H9" s="1"/>
      <c r="I9" s="1"/>
      <c r="J9" s="3">
        <v>1</v>
      </c>
      <c r="K9" s="24"/>
      <c r="L9" s="1"/>
      <c r="M9" s="3"/>
      <c r="P9" s="3">
        <v>1</v>
      </c>
      <c r="S9" s="3">
        <v>1</v>
      </c>
      <c r="V9" s="3">
        <v>1</v>
      </c>
    </row>
    <row r="10" spans="1:25" ht="15.75" x14ac:dyDescent="0.25">
      <c r="A10" s="2">
        <v>8</v>
      </c>
      <c r="B10" s="20" t="s">
        <v>14</v>
      </c>
      <c r="C10" s="21" t="s">
        <v>15</v>
      </c>
      <c r="D10" s="1" t="s">
        <v>133</v>
      </c>
      <c r="E10" s="1"/>
      <c r="F10" s="1" t="s">
        <v>134</v>
      </c>
      <c r="G10" s="12" t="str">
        <f t="shared" si="0"/>
        <v>TIDAK</v>
      </c>
      <c r="H10" s="1"/>
      <c r="I10" s="1">
        <v>1</v>
      </c>
      <c r="J10" s="3"/>
      <c r="K10" s="24"/>
      <c r="L10" s="1"/>
      <c r="M10" s="3"/>
      <c r="N10" s="1">
        <v>1</v>
      </c>
      <c r="Q10" s="1">
        <v>1</v>
      </c>
      <c r="T10" s="1">
        <v>1</v>
      </c>
    </row>
    <row r="11" spans="1:25" ht="15.75" x14ac:dyDescent="0.25">
      <c r="A11" s="2">
        <v>9</v>
      </c>
      <c r="B11" s="20" t="s">
        <v>16</v>
      </c>
      <c r="C11" s="21" t="s">
        <v>17</v>
      </c>
      <c r="D11" s="1" t="s">
        <v>133</v>
      </c>
      <c r="E11" s="1"/>
      <c r="F11" s="1" t="s">
        <v>135</v>
      </c>
      <c r="G11" s="12" t="str">
        <f t="shared" si="0"/>
        <v>TIDAK</v>
      </c>
      <c r="H11" s="1">
        <v>1</v>
      </c>
      <c r="I11" s="1"/>
      <c r="J11" s="3"/>
      <c r="K11" s="24"/>
      <c r="L11" s="1"/>
      <c r="M11" s="3"/>
      <c r="O11" s="1">
        <v>1</v>
      </c>
      <c r="R11" s="1">
        <v>1</v>
      </c>
      <c r="T11" s="1">
        <v>1</v>
      </c>
    </row>
    <row r="12" spans="1:25" ht="15.75" x14ac:dyDescent="0.25">
      <c r="A12" s="2">
        <v>10</v>
      </c>
      <c r="B12" s="20" t="s">
        <v>18</v>
      </c>
      <c r="C12" s="21" t="s">
        <v>19</v>
      </c>
      <c r="D12" s="1" t="s">
        <v>133</v>
      </c>
      <c r="E12" s="1"/>
      <c r="F12" s="1" t="s">
        <v>133</v>
      </c>
      <c r="G12" s="12" t="str">
        <f t="shared" si="0"/>
        <v>SAMA</v>
      </c>
      <c r="H12" s="1"/>
      <c r="I12" s="1"/>
      <c r="J12" s="3">
        <v>1</v>
      </c>
      <c r="K12" s="24"/>
      <c r="L12" s="1"/>
      <c r="M12" s="3"/>
      <c r="P12" s="3">
        <v>1</v>
      </c>
      <c r="S12" s="3">
        <v>1</v>
      </c>
      <c r="V12" s="3">
        <v>1</v>
      </c>
    </row>
    <row r="13" spans="1:25" ht="15.75" x14ac:dyDescent="0.25">
      <c r="A13" s="2">
        <v>11</v>
      </c>
      <c r="B13" s="20" t="s">
        <v>20</v>
      </c>
      <c r="C13" s="21" t="s">
        <v>21</v>
      </c>
      <c r="D13" s="1" t="s">
        <v>133</v>
      </c>
      <c r="E13" s="1"/>
      <c r="F13" s="1" t="s">
        <v>134</v>
      </c>
      <c r="G13" s="12" t="str">
        <f t="shared" si="0"/>
        <v>TIDAK</v>
      </c>
      <c r="H13" s="1"/>
      <c r="I13" s="1">
        <v>1</v>
      </c>
      <c r="J13" s="3"/>
      <c r="K13" s="24"/>
      <c r="L13" s="1"/>
      <c r="M13" s="3"/>
      <c r="N13" s="1">
        <v>1</v>
      </c>
      <c r="Q13" s="1">
        <v>1</v>
      </c>
      <c r="T13" s="1">
        <v>1</v>
      </c>
    </row>
    <row r="14" spans="1:25" ht="15.75" x14ac:dyDescent="0.25">
      <c r="A14" s="2">
        <v>12</v>
      </c>
      <c r="B14" s="20" t="s">
        <v>22</v>
      </c>
      <c r="C14" s="21" t="s">
        <v>23</v>
      </c>
      <c r="D14" s="1" t="s">
        <v>133</v>
      </c>
      <c r="E14" s="1"/>
      <c r="F14" s="1" t="s">
        <v>135</v>
      </c>
      <c r="G14" s="12" t="str">
        <f t="shared" si="0"/>
        <v>TIDAK</v>
      </c>
      <c r="H14" s="1"/>
      <c r="I14" s="1">
        <v>1</v>
      </c>
      <c r="J14" s="3"/>
      <c r="K14" s="24"/>
      <c r="L14" s="1"/>
      <c r="M14" s="3"/>
      <c r="O14" s="1">
        <v>1</v>
      </c>
      <c r="Q14" s="1">
        <v>1</v>
      </c>
      <c r="U14" s="1">
        <v>1</v>
      </c>
    </row>
    <row r="15" spans="1:25" ht="15.75" x14ac:dyDescent="0.25">
      <c r="A15" s="26">
        <v>13</v>
      </c>
      <c r="B15" s="20" t="s">
        <v>24</v>
      </c>
      <c r="C15" s="21" t="s">
        <v>25</v>
      </c>
      <c r="D15" s="1" t="s">
        <v>133</v>
      </c>
      <c r="E15" s="1"/>
      <c r="F15" s="1" t="s">
        <v>133</v>
      </c>
      <c r="G15" s="12" t="str">
        <f t="shared" si="0"/>
        <v>SAMA</v>
      </c>
      <c r="H15" s="1"/>
      <c r="I15" s="1">
        <v>1</v>
      </c>
      <c r="J15" s="3"/>
      <c r="K15" s="24"/>
      <c r="L15" s="1"/>
      <c r="M15" s="3"/>
      <c r="O15" s="1">
        <v>1</v>
      </c>
      <c r="R15" s="1">
        <v>1</v>
      </c>
      <c r="U15" s="1">
        <v>1</v>
      </c>
    </row>
    <row r="16" spans="1:25" ht="15.75" x14ac:dyDescent="0.25">
      <c r="A16" s="2">
        <v>14</v>
      </c>
      <c r="B16" s="20" t="s">
        <v>26</v>
      </c>
      <c r="C16" s="21" t="s">
        <v>27</v>
      </c>
      <c r="D16" s="1" t="s">
        <v>133</v>
      </c>
      <c r="E16" s="1"/>
      <c r="F16" s="1" t="s">
        <v>133</v>
      </c>
      <c r="G16" s="12" t="str">
        <f t="shared" si="0"/>
        <v>SAMA</v>
      </c>
      <c r="H16" s="1">
        <v>1</v>
      </c>
      <c r="I16" s="1"/>
      <c r="J16" s="3"/>
      <c r="K16" s="24"/>
      <c r="L16" s="1"/>
      <c r="M16" s="3"/>
      <c r="P16" s="3">
        <v>1</v>
      </c>
      <c r="S16" s="3">
        <v>1</v>
      </c>
      <c r="V16" s="3">
        <v>1</v>
      </c>
    </row>
    <row r="17" spans="1:22" ht="15.75" x14ac:dyDescent="0.25">
      <c r="A17" s="2">
        <v>15</v>
      </c>
      <c r="B17" s="20" t="s">
        <v>28</v>
      </c>
      <c r="C17" s="21" t="s">
        <v>29</v>
      </c>
      <c r="D17" s="1" t="s">
        <v>133</v>
      </c>
      <c r="E17" s="1"/>
      <c r="F17" s="1" t="s">
        <v>135</v>
      </c>
      <c r="G17" s="12" t="str">
        <f t="shared" si="0"/>
        <v>TIDAK</v>
      </c>
      <c r="H17" s="1"/>
      <c r="I17" s="1">
        <v>1</v>
      </c>
      <c r="J17" s="3"/>
      <c r="K17" s="24"/>
      <c r="L17" s="1"/>
      <c r="M17" s="3"/>
      <c r="O17" s="1">
        <v>1</v>
      </c>
      <c r="R17" s="1">
        <v>1</v>
      </c>
      <c r="U17" s="1">
        <v>1</v>
      </c>
    </row>
    <row r="18" spans="1:22" x14ac:dyDescent="0.25">
      <c r="A18" s="2">
        <v>16</v>
      </c>
      <c r="B18" s="27" t="s">
        <v>30</v>
      </c>
      <c r="C18" s="21" t="s">
        <v>31</v>
      </c>
      <c r="D18" s="1" t="s">
        <v>133</v>
      </c>
      <c r="E18" s="1"/>
      <c r="F18" s="1" t="s">
        <v>133</v>
      </c>
      <c r="G18" s="12" t="str">
        <f t="shared" si="0"/>
        <v>SAMA</v>
      </c>
      <c r="H18" s="1"/>
      <c r="I18" s="1"/>
      <c r="J18" s="3">
        <v>1</v>
      </c>
      <c r="K18" s="24"/>
      <c r="L18" s="1"/>
      <c r="M18" s="3"/>
      <c r="P18" s="3">
        <v>1</v>
      </c>
      <c r="S18" s="3">
        <v>1</v>
      </c>
      <c r="V18" s="3">
        <v>1</v>
      </c>
    </row>
    <row r="19" spans="1:22" ht="15.75" x14ac:dyDescent="0.25">
      <c r="A19" s="2">
        <v>17</v>
      </c>
      <c r="B19" s="20" t="s">
        <v>32</v>
      </c>
      <c r="C19" s="21" t="s">
        <v>33</v>
      </c>
      <c r="D19" s="1" t="s">
        <v>133</v>
      </c>
      <c r="E19" s="1"/>
      <c r="F19" s="1" t="s">
        <v>133</v>
      </c>
      <c r="G19" s="12" t="str">
        <f t="shared" si="0"/>
        <v>SAMA</v>
      </c>
      <c r="H19" s="1"/>
      <c r="I19" s="1"/>
      <c r="J19" s="3">
        <v>1</v>
      </c>
      <c r="K19" s="24"/>
      <c r="L19" s="1"/>
      <c r="M19" s="3"/>
      <c r="P19" s="3">
        <v>1</v>
      </c>
      <c r="S19" s="3">
        <v>1</v>
      </c>
      <c r="V19" s="3">
        <v>1</v>
      </c>
    </row>
    <row r="20" spans="1:22" ht="15.75" x14ac:dyDescent="0.25">
      <c r="A20" s="26">
        <v>18</v>
      </c>
      <c r="B20" s="20" t="s">
        <v>34</v>
      </c>
      <c r="C20" s="21" t="s">
        <v>35</v>
      </c>
      <c r="D20" s="1" t="s">
        <v>133</v>
      </c>
      <c r="E20" s="1"/>
      <c r="F20" s="1" t="s">
        <v>133</v>
      </c>
      <c r="G20" s="12" t="str">
        <f t="shared" si="0"/>
        <v>SAMA</v>
      </c>
      <c r="H20" s="1"/>
      <c r="I20" s="1">
        <v>1</v>
      </c>
      <c r="J20" s="3"/>
      <c r="K20" s="24"/>
      <c r="L20" s="1"/>
      <c r="M20" s="3"/>
      <c r="P20" s="3">
        <v>1</v>
      </c>
      <c r="S20" s="3">
        <v>1</v>
      </c>
      <c r="V20" s="3">
        <v>1</v>
      </c>
    </row>
    <row r="21" spans="1:22" ht="15.75" x14ac:dyDescent="0.25">
      <c r="A21" s="2">
        <v>19</v>
      </c>
      <c r="B21" s="20" t="s">
        <v>36</v>
      </c>
      <c r="C21" s="21" t="s">
        <v>37</v>
      </c>
      <c r="D21" s="1" t="s">
        <v>133</v>
      </c>
      <c r="E21" s="1"/>
      <c r="F21" s="1" t="s">
        <v>133</v>
      </c>
      <c r="G21" s="12" t="str">
        <f t="shared" si="0"/>
        <v>SAMA</v>
      </c>
      <c r="H21" s="1"/>
      <c r="I21" s="1">
        <v>1</v>
      </c>
      <c r="J21" s="3"/>
      <c r="K21" s="24"/>
      <c r="L21" s="1"/>
      <c r="M21" s="3"/>
      <c r="P21" s="3">
        <v>1</v>
      </c>
      <c r="S21" s="3">
        <v>1</v>
      </c>
      <c r="U21" s="1">
        <v>1</v>
      </c>
    </row>
    <row r="22" spans="1:22" x14ac:dyDescent="0.25">
      <c r="A22" s="2">
        <v>20</v>
      </c>
      <c r="B22" s="27" t="s">
        <v>38</v>
      </c>
      <c r="C22" s="21" t="s">
        <v>39</v>
      </c>
      <c r="D22" s="1" t="s">
        <v>133</v>
      </c>
      <c r="E22" s="1"/>
      <c r="F22" s="1" t="s">
        <v>133</v>
      </c>
      <c r="G22" s="12" t="str">
        <f t="shared" si="0"/>
        <v>SAMA</v>
      </c>
      <c r="H22" s="1"/>
      <c r="I22" s="1"/>
      <c r="J22" s="3">
        <v>1</v>
      </c>
      <c r="K22" s="24"/>
      <c r="L22" s="1"/>
      <c r="M22" s="3"/>
      <c r="O22" s="1">
        <v>1</v>
      </c>
      <c r="S22" s="3">
        <v>1</v>
      </c>
      <c r="V22" s="3">
        <v>1</v>
      </c>
    </row>
    <row r="23" spans="1:22" ht="15.75" x14ac:dyDescent="0.25">
      <c r="A23" s="2">
        <v>21</v>
      </c>
      <c r="B23" s="20" t="s">
        <v>40</v>
      </c>
      <c r="C23" s="21" t="s">
        <v>41</v>
      </c>
      <c r="D23" s="1" t="s">
        <v>134</v>
      </c>
      <c r="E23" s="1"/>
      <c r="F23" s="1" t="s">
        <v>134</v>
      </c>
      <c r="G23" s="12" t="str">
        <f t="shared" si="0"/>
        <v>SAMA</v>
      </c>
      <c r="H23" s="1">
        <v>1</v>
      </c>
      <c r="I23" s="1"/>
      <c r="J23" s="3"/>
      <c r="K23" s="24"/>
      <c r="L23" s="1"/>
      <c r="M23" s="3"/>
      <c r="N23" s="1">
        <v>1</v>
      </c>
      <c r="Q23" s="1">
        <v>1</v>
      </c>
      <c r="T23" s="1">
        <v>1</v>
      </c>
    </row>
    <row r="24" spans="1:22" ht="15.75" x14ac:dyDescent="0.25">
      <c r="A24" s="2">
        <v>22</v>
      </c>
      <c r="B24" s="20" t="s">
        <v>42</v>
      </c>
      <c r="C24" s="21" t="s">
        <v>43</v>
      </c>
      <c r="D24" s="1" t="s">
        <v>133</v>
      </c>
      <c r="E24" s="1"/>
      <c r="F24" s="1" t="s">
        <v>133</v>
      </c>
      <c r="G24" s="12" t="str">
        <f t="shared" si="0"/>
        <v>SAMA</v>
      </c>
      <c r="H24" s="1"/>
      <c r="I24" s="1">
        <v>1</v>
      </c>
      <c r="J24" s="3"/>
      <c r="K24" s="24"/>
      <c r="L24" s="1"/>
      <c r="M24" s="3"/>
      <c r="P24" s="3">
        <v>1</v>
      </c>
      <c r="R24" s="1">
        <v>1</v>
      </c>
      <c r="U24" s="1">
        <v>1</v>
      </c>
    </row>
    <row r="25" spans="1:22" ht="15.75" x14ac:dyDescent="0.25">
      <c r="A25" s="2">
        <v>23</v>
      </c>
      <c r="B25" s="20" t="s">
        <v>49</v>
      </c>
      <c r="C25" s="21" t="s">
        <v>50</v>
      </c>
      <c r="D25" s="1" t="s">
        <v>133</v>
      </c>
      <c r="E25" s="1"/>
      <c r="F25" s="1" t="s">
        <v>133</v>
      </c>
      <c r="G25" s="12" t="str">
        <f t="shared" si="0"/>
        <v>SAMA</v>
      </c>
      <c r="H25" s="1"/>
      <c r="I25" s="1">
        <v>1</v>
      </c>
      <c r="J25" s="3"/>
      <c r="K25" s="24"/>
      <c r="L25" s="1"/>
      <c r="M25" s="3"/>
      <c r="P25" s="3">
        <v>1</v>
      </c>
      <c r="S25" s="3">
        <v>1</v>
      </c>
      <c r="V25" s="3">
        <v>1</v>
      </c>
    </row>
    <row r="26" spans="1:22" ht="15.75" x14ac:dyDescent="0.25">
      <c r="A26" s="26">
        <v>24</v>
      </c>
      <c r="B26" s="28" t="s">
        <v>57</v>
      </c>
      <c r="C26" s="21" t="s">
        <v>58</v>
      </c>
      <c r="D26" s="1" t="s">
        <v>134</v>
      </c>
      <c r="E26" s="1"/>
      <c r="F26" s="1" t="s">
        <v>133</v>
      </c>
      <c r="G26" s="12" t="str">
        <f t="shared" si="0"/>
        <v>TIDAK</v>
      </c>
      <c r="H26" s="1"/>
      <c r="I26" s="1">
        <v>1</v>
      </c>
      <c r="J26" s="3"/>
      <c r="K26" s="24"/>
      <c r="L26" s="1"/>
      <c r="M26" s="3"/>
      <c r="P26" s="3">
        <v>1</v>
      </c>
      <c r="S26" s="3">
        <v>1</v>
      </c>
      <c r="V26" s="3">
        <v>1</v>
      </c>
    </row>
    <row r="27" spans="1:22" ht="15.75" x14ac:dyDescent="0.25">
      <c r="A27" s="2">
        <v>25</v>
      </c>
      <c r="B27" s="29" t="s">
        <v>59</v>
      </c>
      <c r="C27" s="21" t="s">
        <v>60</v>
      </c>
      <c r="D27" s="1" t="s">
        <v>134</v>
      </c>
      <c r="E27" s="1"/>
      <c r="F27" s="1" t="s">
        <v>135</v>
      </c>
      <c r="G27" s="12" t="str">
        <f t="shared" si="0"/>
        <v>TIDAK</v>
      </c>
      <c r="H27" s="1"/>
      <c r="I27" s="1">
        <v>1</v>
      </c>
      <c r="J27" s="3"/>
      <c r="K27" s="24"/>
      <c r="L27" s="1"/>
      <c r="M27" s="3"/>
      <c r="O27" s="1">
        <v>1</v>
      </c>
      <c r="R27" s="1">
        <v>1</v>
      </c>
      <c r="U27" s="1">
        <v>1</v>
      </c>
    </row>
    <row r="28" spans="1:22" ht="15.75" x14ac:dyDescent="0.25">
      <c r="A28" s="2">
        <v>26</v>
      </c>
      <c r="B28" s="20" t="s">
        <v>61</v>
      </c>
      <c r="C28" s="21" t="s">
        <v>62</v>
      </c>
      <c r="D28" s="1" t="s">
        <v>133</v>
      </c>
      <c r="E28" s="1"/>
      <c r="F28" s="1" t="s">
        <v>133</v>
      </c>
      <c r="G28" s="12" t="str">
        <f t="shared" si="0"/>
        <v>SAMA</v>
      </c>
      <c r="H28" s="1">
        <v>1</v>
      </c>
      <c r="I28" s="1"/>
      <c r="J28" s="3"/>
      <c r="K28" s="24"/>
      <c r="L28" s="1"/>
      <c r="M28" s="3"/>
      <c r="P28" s="3">
        <v>1</v>
      </c>
      <c r="S28" s="3">
        <v>1</v>
      </c>
      <c r="V28" s="3">
        <v>1</v>
      </c>
    </row>
    <row r="29" spans="1:22" ht="15.75" x14ac:dyDescent="0.25">
      <c r="A29" s="2">
        <v>27</v>
      </c>
      <c r="B29" s="20" t="s">
        <v>63</v>
      </c>
      <c r="C29" s="21" t="s">
        <v>64</v>
      </c>
      <c r="D29" s="1" t="s">
        <v>134</v>
      </c>
      <c r="E29" s="1"/>
      <c r="F29" s="1" t="s">
        <v>133</v>
      </c>
      <c r="G29" s="12" t="str">
        <f t="shared" si="0"/>
        <v>TIDAK</v>
      </c>
      <c r="H29" s="1"/>
      <c r="I29" s="1">
        <v>1</v>
      </c>
      <c r="J29" s="3"/>
      <c r="K29" s="24"/>
      <c r="L29" s="1"/>
      <c r="M29" s="3"/>
      <c r="P29" s="3">
        <v>1</v>
      </c>
      <c r="S29" s="3">
        <v>1</v>
      </c>
      <c r="V29" s="3">
        <v>1</v>
      </c>
    </row>
    <row r="30" spans="1:22" ht="15.75" x14ac:dyDescent="0.25">
      <c r="A30" s="2">
        <v>28</v>
      </c>
      <c r="B30" s="20" t="s">
        <v>75</v>
      </c>
      <c r="C30" s="21" t="s">
        <v>76</v>
      </c>
      <c r="D30" s="1" t="s">
        <v>134</v>
      </c>
      <c r="E30" s="1"/>
      <c r="F30" s="1" t="s">
        <v>135</v>
      </c>
      <c r="G30" s="12" t="str">
        <f t="shared" si="0"/>
        <v>TIDAK</v>
      </c>
      <c r="H30" s="1"/>
      <c r="I30" s="1">
        <v>1</v>
      </c>
      <c r="J30" s="3"/>
      <c r="K30" s="24"/>
      <c r="L30" s="1"/>
      <c r="M30" s="3"/>
      <c r="O30" s="1">
        <v>1</v>
      </c>
      <c r="R30" s="1">
        <v>1</v>
      </c>
      <c r="U30" s="1">
        <v>1</v>
      </c>
    </row>
    <row r="31" spans="1:22" ht="15.75" x14ac:dyDescent="0.25">
      <c r="A31" s="26">
        <v>29</v>
      </c>
      <c r="B31" s="20" t="s">
        <v>77</v>
      </c>
      <c r="C31" s="21" t="s">
        <v>78</v>
      </c>
      <c r="D31" s="1" t="s">
        <v>134</v>
      </c>
      <c r="E31" s="1"/>
      <c r="F31" s="1" t="s">
        <v>134</v>
      </c>
      <c r="G31" s="12" t="str">
        <f t="shared" si="0"/>
        <v>SAMA</v>
      </c>
      <c r="H31" s="1"/>
      <c r="I31" s="1">
        <v>1</v>
      </c>
      <c r="J31" s="3"/>
      <c r="K31" s="24"/>
      <c r="L31" s="1"/>
      <c r="M31" s="3"/>
      <c r="N31" s="1">
        <v>1</v>
      </c>
      <c r="Q31" s="1">
        <v>1</v>
      </c>
      <c r="T31" s="1">
        <v>1</v>
      </c>
    </row>
    <row r="32" spans="1:22" ht="15.75" x14ac:dyDescent="0.25">
      <c r="A32" s="2">
        <v>30</v>
      </c>
      <c r="B32" s="20" t="s">
        <v>69</v>
      </c>
      <c r="C32" s="21" t="s">
        <v>70</v>
      </c>
      <c r="D32" s="1" t="s">
        <v>134</v>
      </c>
      <c r="E32" s="1"/>
      <c r="F32" s="1" t="s">
        <v>134</v>
      </c>
      <c r="G32" s="12" t="str">
        <f t="shared" si="0"/>
        <v>SAMA</v>
      </c>
      <c r="H32" s="1"/>
      <c r="I32" s="1"/>
      <c r="J32" s="3">
        <v>1</v>
      </c>
      <c r="K32" s="24"/>
      <c r="L32" s="1"/>
      <c r="M32" s="3"/>
      <c r="P32" s="3">
        <v>1</v>
      </c>
      <c r="S32" s="3">
        <v>1</v>
      </c>
      <c r="V32" s="3">
        <v>1</v>
      </c>
    </row>
    <row r="33" spans="1:22" ht="15.75" x14ac:dyDescent="0.25">
      <c r="A33" s="2">
        <v>31</v>
      </c>
      <c r="B33" s="20" t="s">
        <v>67</v>
      </c>
      <c r="C33" s="21" t="s">
        <v>68</v>
      </c>
      <c r="D33" s="1" t="s">
        <v>134</v>
      </c>
      <c r="E33" s="1"/>
      <c r="F33" s="1" t="s">
        <v>135</v>
      </c>
      <c r="G33" s="12" t="str">
        <f t="shared" si="0"/>
        <v>TIDAK</v>
      </c>
      <c r="H33" s="1"/>
      <c r="I33" s="1">
        <v>1</v>
      </c>
      <c r="J33" s="3"/>
      <c r="K33" s="24"/>
      <c r="L33" s="1"/>
      <c r="M33" s="3"/>
      <c r="O33" s="1">
        <v>1</v>
      </c>
      <c r="Q33" s="1">
        <v>1</v>
      </c>
      <c r="U33" s="1">
        <v>1</v>
      </c>
    </row>
    <row r="34" spans="1:22" ht="15.75" x14ac:dyDescent="0.25">
      <c r="A34" s="2">
        <v>32</v>
      </c>
      <c r="B34" s="20" t="s">
        <v>65</v>
      </c>
      <c r="C34" s="21" t="s">
        <v>66</v>
      </c>
      <c r="D34" s="1" t="s">
        <v>134</v>
      </c>
      <c r="E34" s="1"/>
      <c r="F34" s="1" t="s">
        <v>134</v>
      </c>
      <c r="G34" s="12" t="str">
        <f t="shared" si="0"/>
        <v>SAMA</v>
      </c>
      <c r="H34" s="1"/>
      <c r="I34" s="1">
        <v>1</v>
      </c>
      <c r="J34" s="3"/>
      <c r="K34" s="24"/>
      <c r="L34" s="1"/>
      <c r="M34" s="3"/>
      <c r="N34" s="1">
        <v>1</v>
      </c>
      <c r="Q34" s="1">
        <v>1</v>
      </c>
      <c r="T34" s="1">
        <v>1</v>
      </c>
    </row>
    <row r="35" spans="1:22" ht="15.75" x14ac:dyDescent="0.25">
      <c r="A35" s="2">
        <v>33</v>
      </c>
      <c r="B35" s="20" t="s">
        <v>81</v>
      </c>
      <c r="C35" s="21" t="s">
        <v>82</v>
      </c>
      <c r="D35" s="1" t="s">
        <v>134</v>
      </c>
      <c r="E35" s="1"/>
      <c r="F35" s="1" t="s">
        <v>134</v>
      </c>
      <c r="G35" s="12" t="str">
        <f t="shared" si="0"/>
        <v>SAMA</v>
      </c>
      <c r="H35" s="1">
        <v>1</v>
      </c>
      <c r="I35" s="1"/>
      <c r="J35" s="3"/>
      <c r="K35" s="24"/>
      <c r="L35" s="1"/>
      <c r="M35" s="3"/>
      <c r="N35" s="1">
        <v>1</v>
      </c>
      <c r="Q35" s="1">
        <v>1</v>
      </c>
      <c r="T35" s="1">
        <v>1</v>
      </c>
    </row>
    <row r="36" spans="1:22" ht="15.75" x14ac:dyDescent="0.25">
      <c r="A36" s="2">
        <v>34</v>
      </c>
      <c r="B36" s="20" t="s">
        <v>83</v>
      </c>
      <c r="C36" s="21" t="s">
        <v>84</v>
      </c>
      <c r="D36" s="1" t="s">
        <v>134</v>
      </c>
      <c r="E36" s="1"/>
      <c r="F36" s="1" t="s">
        <v>135</v>
      </c>
      <c r="G36" s="12" t="str">
        <f t="shared" si="0"/>
        <v>TIDAK</v>
      </c>
      <c r="H36" s="1"/>
      <c r="I36" s="1">
        <v>1</v>
      </c>
      <c r="J36" s="3"/>
      <c r="K36" s="24"/>
      <c r="L36" s="1"/>
      <c r="M36" s="3"/>
      <c r="N36" s="1">
        <v>1</v>
      </c>
      <c r="R36" s="1">
        <v>1</v>
      </c>
      <c r="U36" s="1">
        <v>1</v>
      </c>
    </row>
    <row r="37" spans="1:22" ht="15.75" x14ac:dyDescent="0.25">
      <c r="A37" s="26">
        <v>35</v>
      </c>
      <c r="B37" s="20" t="s">
        <v>71</v>
      </c>
      <c r="C37" s="21" t="s">
        <v>72</v>
      </c>
      <c r="D37" s="1" t="s">
        <v>134</v>
      </c>
      <c r="E37" s="1"/>
      <c r="F37" s="1" t="s">
        <v>135</v>
      </c>
      <c r="G37" s="12" t="str">
        <f t="shared" si="0"/>
        <v>TIDAK</v>
      </c>
      <c r="H37" s="1"/>
      <c r="I37" s="1">
        <v>1</v>
      </c>
      <c r="J37" s="3"/>
      <c r="K37" s="24"/>
      <c r="L37" s="1"/>
      <c r="M37" s="3"/>
      <c r="O37" s="1">
        <v>1</v>
      </c>
      <c r="R37" s="1">
        <v>1</v>
      </c>
      <c r="U37" s="1">
        <v>1</v>
      </c>
    </row>
    <row r="38" spans="1:22" ht="15.75" x14ac:dyDescent="0.25">
      <c r="A38" s="2">
        <v>36</v>
      </c>
      <c r="B38" s="20" t="s">
        <v>85</v>
      </c>
      <c r="C38" s="21" t="s">
        <v>86</v>
      </c>
      <c r="D38" s="1" t="s">
        <v>135</v>
      </c>
      <c r="E38" s="1"/>
      <c r="F38" s="1" t="s">
        <v>135</v>
      </c>
      <c r="G38" s="12" t="str">
        <f t="shared" si="0"/>
        <v>SAMA</v>
      </c>
      <c r="H38" s="1"/>
      <c r="I38" s="1">
        <v>1</v>
      </c>
      <c r="J38" s="3"/>
      <c r="K38" s="24"/>
      <c r="L38" s="1"/>
      <c r="M38" s="3"/>
      <c r="O38" s="1">
        <v>1</v>
      </c>
      <c r="R38" s="1">
        <v>1</v>
      </c>
      <c r="U38" s="1">
        <v>1</v>
      </c>
    </row>
    <row r="39" spans="1:22" ht="15.75" x14ac:dyDescent="0.25">
      <c r="A39" s="2">
        <v>37</v>
      </c>
      <c r="B39" s="20" t="s">
        <v>87</v>
      </c>
      <c r="C39" s="21" t="s">
        <v>88</v>
      </c>
      <c r="D39" s="1" t="s">
        <v>134</v>
      </c>
      <c r="E39" s="1"/>
      <c r="F39" s="1" t="s">
        <v>133</v>
      </c>
      <c r="G39" s="12" t="str">
        <f t="shared" si="0"/>
        <v>TIDAK</v>
      </c>
      <c r="H39" s="1"/>
      <c r="I39" s="1">
        <v>1</v>
      </c>
      <c r="J39" s="3"/>
      <c r="K39" s="24"/>
      <c r="L39" s="1"/>
      <c r="M39" s="3"/>
      <c r="N39" s="1">
        <v>1</v>
      </c>
      <c r="Q39" s="1">
        <v>1</v>
      </c>
      <c r="U39" s="1">
        <v>1</v>
      </c>
    </row>
    <row r="40" spans="1:22" ht="15.75" x14ac:dyDescent="0.25">
      <c r="A40" s="2">
        <v>38</v>
      </c>
      <c r="B40" s="20" t="s">
        <v>95</v>
      </c>
      <c r="C40" s="21" t="s">
        <v>96</v>
      </c>
      <c r="D40" s="1" t="s">
        <v>135</v>
      </c>
      <c r="E40" s="1"/>
      <c r="F40" s="1" t="s">
        <v>134</v>
      </c>
      <c r="G40" s="12" t="str">
        <f t="shared" si="0"/>
        <v>TIDAK</v>
      </c>
      <c r="H40" s="1"/>
      <c r="I40" s="1">
        <v>1</v>
      </c>
      <c r="J40" s="3"/>
      <c r="K40" s="24"/>
      <c r="L40" s="1"/>
      <c r="M40" s="3"/>
      <c r="O40" s="1">
        <v>1</v>
      </c>
      <c r="R40" s="1">
        <v>1</v>
      </c>
      <c r="U40" s="1">
        <v>1</v>
      </c>
    </row>
    <row r="41" spans="1:22" ht="15.75" x14ac:dyDescent="0.25">
      <c r="A41" s="2">
        <v>39</v>
      </c>
      <c r="B41" s="20" t="s">
        <v>89</v>
      </c>
      <c r="C41" s="21" t="s">
        <v>90</v>
      </c>
      <c r="D41" s="1" t="s">
        <v>133</v>
      </c>
      <c r="E41" s="1"/>
      <c r="F41" s="1" t="s">
        <v>133</v>
      </c>
      <c r="G41" s="12" t="str">
        <f t="shared" si="0"/>
        <v>SAMA</v>
      </c>
      <c r="H41" s="1"/>
      <c r="I41" s="1"/>
      <c r="J41" s="3">
        <v>1</v>
      </c>
      <c r="K41" s="24"/>
      <c r="L41" s="1"/>
      <c r="M41" s="3"/>
      <c r="P41" s="3">
        <v>1</v>
      </c>
      <c r="S41" s="3">
        <v>1</v>
      </c>
      <c r="V41" s="3">
        <v>1</v>
      </c>
    </row>
    <row r="42" spans="1:22" ht="15.75" x14ac:dyDescent="0.25">
      <c r="A42" s="26">
        <v>40</v>
      </c>
      <c r="B42" s="20" t="s">
        <v>91</v>
      </c>
      <c r="C42" s="21" t="s">
        <v>92</v>
      </c>
      <c r="D42" s="1" t="s">
        <v>133</v>
      </c>
      <c r="E42" s="1"/>
      <c r="F42" s="1" t="s">
        <v>133</v>
      </c>
      <c r="G42" s="12" t="str">
        <f t="shared" si="0"/>
        <v>SAMA</v>
      </c>
      <c r="H42" s="1"/>
      <c r="I42" s="1">
        <v>1</v>
      </c>
      <c r="J42" s="3"/>
      <c r="K42" s="24"/>
      <c r="L42" s="1"/>
      <c r="M42" s="3"/>
      <c r="P42" s="3">
        <v>1</v>
      </c>
      <c r="S42" s="3">
        <v>1</v>
      </c>
      <c r="U42" s="1">
        <v>1</v>
      </c>
    </row>
    <row r="43" spans="1:22" x14ac:dyDescent="0.25">
      <c r="A43" s="2">
        <v>41</v>
      </c>
      <c r="B43" s="30" t="s">
        <v>93</v>
      </c>
      <c r="C43" s="21" t="s">
        <v>94</v>
      </c>
      <c r="D43" s="1" t="s">
        <v>133</v>
      </c>
      <c r="E43" s="1"/>
      <c r="F43" s="1" t="s">
        <v>133</v>
      </c>
      <c r="G43" s="12" t="str">
        <f t="shared" si="0"/>
        <v>SAMA</v>
      </c>
      <c r="H43" s="1"/>
      <c r="I43" s="1"/>
      <c r="J43" s="3">
        <v>1</v>
      </c>
      <c r="K43" s="24"/>
      <c r="L43" s="1"/>
      <c r="M43" s="3"/>
      <c r="P43" s="3">
        <v>1</v>
      </c>
      <c r="S43" s="3">
        <v>1</v>
      </c>
      <c r="V43" s="3">
        <v>1</v>
      </c>
    </row>
    <row r="44" spans="1:22" ht="15.75" x14ac:dyDescent="0.25">
      <c r="A44" s="2">
        <v>42</v>
      </c>
      <c r="B44" s="20" t="s">
        <v>97</v>
      </c>
      <c r="C44" s="21" t="s">
        <v>98</v>
      </c>
      <c r="D44" s="1" t="s">
        <v>134</v>
      </c>
      <c r="E44" s="1"/>
      <c r="F44" s="1" t="s">
        <v>134</v>
      </c>
      <c r="G44" s="12" t="str">
        <f t="shared" si="0"/>
        <v>SAMA</v>
      </c>
      <c r="H44" s="1">
        <v>1</v>
      </c>
      <c r="I44" s="1"/>
      <c r="J44" s="3"/>
      <c r="K44" s="24"/>
      <c r="L44" s="1"/>
      <c r="M44" s="3"/>
      <c r="N44" s="1">
        <v>1</v>
      </c>
      <c r="Q44" s="1">
        <v>1</v>
      </c>
      <c r="T44" s="1">
        <v>1</v>
      </c>
    </row>
    <row r="45" spans="1:22" ht="15.75" x14ac:dyDescent="0.25">
      <c r="A45" s="2">
        <v>43</v>
      </c>
      <c r="B45" s="20" t="s">
        <v>73</v>
      </c>
      <c r="C45" s="21" t="s">
        <v>74</v>
      </c>
      <c r="D45" s="1" t="s">
        <v>133</v>
      </c>
      <c r="E45" s="1"/>
      <c r="F45" s="1" t="s">
        <v>135</v>
      </c>
      <c r="G45" s="12" t="str">
        <f t="shared" si="0"/>
        <v>TIDAK</v>
      </c>
      <c r="H45" s="1"/>
      <c r="I45" s="1">
        <v>1</v>
      </c>
      <c r="J45" s="3"/>
      <c r="K45" s="24"/>
      <c r="L45" s="1"/>
      <c r="M45" s="3"/>
      <c r="P45" s="3">
        <v>1</v>
      </c>
      <c r="R45" s="1">
        <v>1</v>
      </c>
      <c r="U45" s="1">
        <v>1</v>
      </c>
    </row>
    <row r="46" spans="1:22" ht="15.75" x14ac:dyDescent="0.25">
      <c r="A46" s="2">
        <v>44</v>
      </c>
      <c r="B46" s="20" t="s">
        <v>79</v>
      </c>
      <c r="C46" s="21" t="s">
        <v>80</v>
      </c>
      <c r="D46" s="1" t="s">
        <v>134</v>
      </c>
      <c r="E46" s="1"/>
      <c r="F46" s="1" t="s">
        <v>134</v>
      </c>
      <c r="G46" s="12" t="str">
        <f t="shared" si="0"/>
        <v>SAMA</v>
      </c>
      <c r="H46" s="1"/>
      <c r="I46" s="1">
        <v>1</v>
      </c>
      <c r="J46" s="3"/>
      <c r="K46" s="24"/>
      <c r="L46" s="1"/>
      <c r="M46" s="3"/>
      <c r="N46" s="1">
        <v>1</v>
      </c>
      <c r="Q46" s="1">
        <v>1</v>
      </c>
      <c r="T46" s="1">
        <v>1</v>
      </c>
    </row>
    <row r="47" spans="1:22" ht="15.75" x14ac:dyDescent="0.25">
      <c r="A47" s="2">
        <v>45</v>
      </c>
      <c r="B47" s="20" t="s">
        <v>122</v>
      </c>
      <c r="C47" s="21" t="s">
        <v>121</v>
      </c>
      <c r="D47" s="1" t="s">
        <v>134</v>
      </c>
      <c r="E47" s="1"/>
      <c r="F47" s="1" t="s">
        <v>135</v>
      </c>
      <c r="G47" s="12" t="str">
        <f t="shared" si="0"/>
        <v>TIDAK</v>
      </c>
      <c r="H47" s="1"/>
      <c r="I47" s="1"/>
      <c r="J47" s="3"/>
      <c r="K47" s="24"/>
      <c r="L47" s="1"/>
      <c r="M47" s="3"/>
      <c r="N47" s="1">
        <v>1</v>
      </c>
      <c r="Q47" s="1">
        <v>1</v>
      </c>
      <c r="T47" s="1">
        <v>1</v>
      </c>
    </row>
    <row r="48" spans="1:22" ht="15.75" x14ac:dyDescent="0.25">
      <c r="A48" s="26">
        <v>46</v>
      </c>
      <c r="B48" s="20" t="s">
        <v>124</v>
      </c>
      <c r="C48" s="21" t="s">
        <v>123</v>
      </c>
      <c r="D48" s="1" t="s">
        <v>135</v>
      </c>
      <c r="E48" s="1"/>
      <c r="F48" s="1" t="s">
        <v>135</v>
      </c>
      <c r="G48" s="12" t="str">
        <f t="shared" si="0"/>
        <v>SAMA</v>
      </c>
      <c r="H48" s="1"/>
      <c r="I48" s="1"/>
      <c r="J48" s="3"/>
      <c r="K48" s="24"/>
      <c r="L48" s="1"/>
      <c r="M48" s="3"/>
      <c r="O48" s="1">
        <v>1</v>
      </c>
      <c r="Q48" s="1">
        <v>1</v>
      </c>
      <c r="U48" s="1">
        <v>1</v>
      </c>
    </row>
    <row r="49" spans="1:25" ht="15.75" x14ac:dyDescent="0.25">
      <c r="A49" s="2">
        <v>47</v>
      </c>
      <c r="B49" s="20" t="s">
        <v>125</v>
      </c>
      <c r="C49" s="21" t="s">
        <v>126</v>
      </c>
      <c r="D49" s="1" t="s">
        <v>134</v>
      </c>
      <c r="E49" s="1"/>
      <c r="F49" s="1" t="s">
        <v>134</v>
      </c>
      <c r="G49" s="12" t="str">
        <f t="shared" si="0"/>
        <v>SAMA</v>
      </c>
      <c r="H49" s="1"/>
      <c r="I49" s="1"/>
      <c r="J49" s="3"/>
      <c r="K49" s="24"/>
      <c r="L49" s="1"/>
      <c r="M49" s="3"/>
      <c r="N49" s="1">
        <v>1</v>
      </c>
      <c r="Q49" s="1">
        <v>1</v>
      </c>
      <c r="T49" s="1">
        <v>1</v>
      </c>
    </row>
    <row r="50" spans="1:25" ht="15.75" x14ac:dyDescent="0.25">
      <c r="A50" s="2">
        <v>48</v>
      </c>
      <c r="B50" s="20" t="s">
        <v>127</v>
      </c>
      <c r="C50" s="21" t="s">
        <v>128</v>
      </c>
      <c r="D50" s="1" t="s">
        <v>134</v>
      </c>
      <c r="E50" s="1"/>
      <c r="F50" s="1" t="s">
        <v>135</v>
      </c>
      <c r="G50" s="12" t="str">
        <f t="shared" si="0"/>
        <v>TIDAK</v>
      </c>
      <c r="H50" s="1"/>
      <c r="I50" s="1"/>
      <c r="J50" s="3"/>
      <c r="K50" s="24"/>
      <c r="L50" s="1"/>
      <c r="M50" s="3"/>
      <c r="N50" s="1">
        <v>1</v>
      </c>
      <c r="Q50" s="1">
        <v>1</v>
      </c>
      <c r="T50" s="1">
        <v>1</v>
      </c>
    </row>
    <row r="51" spans="1:25" ht="15.75" x14ac:dyDescent="0.25">
      <c r="A51" s="2">
        <v>49</v>
      </c>
      <c r="B51" s="20" t="s">
        <v>129</v>
      </c>
      <c r="C51" s="21" t="s">
        <v>130</v>
      </c>
      <c r="D51" s="1" t="s">
        <v>134</v>
      </c>
      <c r="E51" s="1"/>
      <c r="F51" s="1" t="s">
        <v>134</v>
      </c>
      <c r="G51" s="12" t="str">
        <f t="shared" si="0"/>
        <v>SAMA</v>
      </c>
      <c r="H51" s="1"/>
      <c r="I51" s="1"/>
      <c r="J51" s="3"/>
      <c r="K51" s="24"/>
      <c r="L51" s="1"/>
      <c r="M51" s="3"/>
      <c r="N51" s="1">
        <v>1</v>
      </c>
      <c r="Q51" s="1">
        <v>1</v>
      </c>
      <c r="U51" s="1">
        <v>1</v>
      </c>
    </row>
    <row r="52" spans="1:25" ht="15.75" x14ac:dyDescent="0.25">
      <c r="A52" s="2">
        <v>50</v>
      </c>
      <c r="B52" s="20" t="s">
        <v>131</v>
      </c>
      <c r="C52" s="21" t="s">
        <v>132</v>
      </c>
      <c r="D52" s="1" t="s">
        <v>133</v>
      </c>
      <c r="E52" s="1"/>
      <c r="F52" s="1" t="s">
        <v>135</v>
      </c>
      <c r="G52" s="12" t="str">
        <f t="shared" si="0"/>
        <v>TIDAK</v>
      </c>
      <c r="H52" s="1"/>
      <c r="I52" s="1"/>
      <c r="J52" s="3"/>
      <c r="K52" s="24"/>
      <c r="L52" s="1"/>
      <c r="M52" s="3"/>
      <c r="O52" s="1">
        <v>1</v>
      </c>
      <c r="R52" s="1">
        <v>1</v>
      </c>
      <c r="U52" s="1">
        <v>1</v>
      </c>
    </row>
    <row r="53" spans="1:25" ht="15.75" x14ac:dyDescent="0.25">
      <c r="A53" s="26"/>
      <c r="B53" s="20"/>
      <c r="C53" s="21"/>
      <c r="D53" s="1"/>
      <c r="E53" s="1"/>
      <c r="F53" s="1"/>
      <c r="G53" s="22">
        <f>COUNTIF(G3:G52,"SAMA")/50</f>
        <v>0.64</v>
      </c>
      <c r="H53" s="1"/>
      <c r="I53" s="1"/>
      <c r="J53" s="3"/>
      <c r="K53" s="24"/>
      <c r="L53" s="1"/>
      <c r="M53" s="3"/>
    </row>
    <row r="54" spans="1:25" ht="15.75" x14ac:dyDescent="0.25">
      <c r="A54" s="2"/>
      <c r="B54" s="20"/>
      <c r="C54" s="21"/>
      <c r="D54" s="1"/>
      <c r="E54" s="1"/>
      <c r="F54" s="1"/>
      <c r="G54" s="22"/>
      <c r="H54" s="1"/>
      <c r="I54" s="1"/>
      <c r="J54" s="3"/>
      <c r="K54" s="24"/>
      <c r="L54" s="1"/>
      <c r="M54" s="3"/>
    </row>
    <row r="55" spans="1:25" ht="15.75" x14ac:dyDescent="0.25">
      <c r="A55" s="2"/>
      <c r="B55" s="20"/>
      <c r="C55" s="21"/>
      <c r="D55" s="1"/>
      <c r="E55" s="1"/>
      <c r="F55" s="1"/>
      <c r="G55" s="22"/>
      <c r="H55" s="1"/>
      <c r="I55" s="1"/>
      <c r="J55" s="3"/>
      <c r="K55" s="24"/>
      <c r="L55" s="1"/>
      <c r="M55" s="3"/>
    </row>
    <row r="56" spans="1:25" ht="15.75" x14ac:dyDescent="0.25">
      <c r="A56" s="2"/>
      <c r="B56" s="20"/>
      <c r="C56" s="21"/>
      <c r="D56" s="1"/>
      <c r="E56" s="1"/>
      <c r="F56" s="1"/>
      <c r="G56" s="22"/>
      <c r="H56" s="1"/>
      <c r="I56" s="1"/>
      <c r="J56" s="3"/>
      <c r="K56" s="24"/>
      <c r="L56" s="1"/>
      <c r="M56" s="3"/>
    </row>
    <row r="57" spans="1:25" ht="15.75" x14ac:dyDescent="0.25">
      <c r="A57" s="2"/>
      <c r="B57" s="20"/>
      <c r="C57" s="21"/>
      <c r="D57" s="1"/>
      <c r="E57" s="1"/>
      <c r="F57" s="1"/>
      <c r="G57" s="22"/>
      <c r="H57" s="1"/>
      <c r="I57" s="1"/>
      <c r="J57" s="3"/>
      <c r="K57" s="24"/>
      <c r="L57" s="1"/>
      <c r="M57" s="3"/>
    </row>
    <row r="58" spans="1:25" ht="15.75" x14ac:dyDescent="0.25">
      <c r="A58" s="2"/>
      <c r="B58" s="20"/>
      <c r="C58" s="25"/>
      <c r="D58" s="1"/>
      <c r="E58" s="1"/>
      <c r="F58" s="1"/>
      <c r="G58" s="22"/>
      <c r="H58" s="1"/>
      <c r="I58" s="1"/>
      <c r="J58" s="3"/>
      <c r="K58" s="24"/>
      <c r="L58" s="1"/>
      <c r="M58" s="3"/>
    </row>
    <row r="59" spans="1:25" x14ac:dyDescent="0.25">
      <c r="F59"/>
      <c r="G59"/>
      <c r="H59" s="1">
        <f t="shared" ref="H59" si="1">SUM(H3:H58)</f>
        <v>6</v>
      </c>
      <c r="I59" s="1">
        <f t="shared" ref="I59:J59" si="2">SUM(I3:I58)</f>
        <v>26</v>
      </c>
      <c r="J59" s="1">
        <f t="shared" si="2"/>
        <v>12</v>
      </c>
      <c r="K59" s="24"/>
      <c r="L59" s="1"/>
      <c r="M59" s="3"/>
      <c r="N59" s="1">
        <f>SUM(N3:N58)</f>
        <v>15</v>
      </c>
      <c r="O59" s="1">
        <f t="shared" ref="O59" si="3">SUM(O3:O58)</f>
        <v>13</v>
      </c>
      <c r="P59" s="1">
        <f t="shared" ref="P59" si="4">SUM(P3:P58)</f>
        <v>22</v>
      </c>
      <c r="Q59" s="1">
        <f t="shared" ref="Q59" si="5">SUM(Q3:Q58)</f>
        <v>16</v>
      </c>
      <c r="R59" s="1">
        <f t="shared" ref="R59" si="6">SUM(R3:R58)</f>
        <v>13</v>
      </c>
      <c r="S59" s="1">
        <f t="shared" ref="S59" si="7">SUM(S3:S58)</f>
        <v>21</v>
      </c>
      <c r="T59" s="1">
        <f t="shared" ref="T59" si="8">SUM(T3:T58)</f>
        <v>12</v>
      </c>
      <c r="U59" s="1">
        <f t="shared" ref="U59" si="9">SUM(U3:U58)</f>
        <v>19</v>
      </c>
      <c r="V59" s="1">
        <f t="shared" ref="V59" si="10">SUM(V3:V58)</f>
        <v>19</v>
      </c>
      <c r="W59" s="1"/>
      <c r="X59" s="1"/>
      <c r="Y59" s="1"/>
    </row>
    <row r="60" spans="1:25" x14ac:dyDescent="0.25">
      <c r="F60"/>
      <c r="G60"/>
      <c r="H60" s="2"/>
      <c r="I60" s="2"/>
      <c r="J60" s="4"/>
      <c r="K60" s="24"/>
      <c r="L60" s="1"/>
      <c r="M60" s="3"/>
    </row>
    <row r="61" spans="1:25" x14ac:dyDescent="0.25">
      <c r="F61"/>
      <c r="G61"/>
      <c r="I61" s="1">
        <v>20</v>
      </c>
      <c r="K61" s="24"/>
      <c r="L61" s="1"/>
      <c r="M61" s="3"/>
      <c r="O61" s="1">
        <v>28</v>
      </c>
    </row>
    <row r="62" spans="1:25" x14ac:dyDescent="0.25">
      <c r="I62" s="11">
        <f>I61/50</f>
        <v>0.4</v>
      </c>
      <c r="K62" s="24"/>
      <c r="L62" s="1"/>
      <c r="M62" s="3"/>
      <c r="O62" s="11">
        <f>O61/50</f>
        <v>0.56000000000000005</v>
      </c>
    </row>
    <row r="63" spans="1:25" x14ac:dyDescent="0.25">
      <c r="K63" s="24"/>
      <c r="L63" s="1"/>
      <c r="M63" s="3"/>
    </row>
    <row r="64" spans="1:25" x14ac:dyDescent="0.25">
      <c r="K64" s="24"/>
      <c r="L64" s="1"/>
      <c r="M64" s="3"/>
    </row>
    <row r="65" spans="11:13" x14ac:dyDescent="0.25">
      <c r="K65" s="24"/>
      <c r="L65" s="1"/>
      <c r="M65" s="3"/>
    </row>
    <row r="66" spans="11:13" x14ac:dyDescent="0.25">
      <c r="K66" s="24"/>
      <c r="L66" s="1"/>
      <c r="M66" s="3"/>
    </row>
    <row r="67" spans="11:13" x14ac:dyDescent="0.25">
      <c r="K67" s="24"/>
      <c r="L67" s="1"/>
      <c r="M67" s="3"/>
    </row>
  </sheetData>
  <mergeCells count="12">
    <mergeCell ref="W1:Y1"/>
    <mergeCell ref="H1:J1"/>
    <mergeCell ref="K1:M1"/>
    <mergeCell ref="N1:P1"/>
    <mergeCell ref="Q1:S1"/>
    <mergeCell ref="T1:V1"/>
    <mergeCell ref="F1:F2"/>
    <mergeCell ref="A1:A2"/>
    <mergeCell ref="B1:B2"/>
    <mergeCell ref="C1:C2"/>
    <mergeCell ref="D1:D2"/>
    <mergeCell ref="E1:E2"/>
  </mergeCells>
  <hyperlinks>
    <hyperlink ref="C3" r:id="rId1" xr:uid="{00000000-0004-0000-0000-000000000000}"/>
    <hyperlink ref="C4" r:id="rId2" xr:uid="{00000000-0004-0000-0000-000001000000}"/>
    <hyperlink ref="C5" r:id="rId3" xr:uid="{00000000-0004-0000-0000-000002000000}"/>
    <hyperlink ref="C6" r:id="rId4" xr:uid="{00000000-0004-0000-0000-000003000000}"/>
    <hyperlink ref="C7" r:id="rId5" xr:uid="{00000000-0004-0000-0000-000004000000}"/>
    <hyperlink ref="C8" r:id="rId6" xr:uid="{00000000-0004-0000-0000-000005000000}"/>
    <hyperlink ref="C19" r:id="rId7" xr:uid="{35B98BC4-D634-44D6-8F99-7A49B1BEA56E}"/>
    <hyperlink ref="C20" r:id="rId8" display="https://travel.detik.com/travel-news/d-5035641/memasuki-new-normal-cianjur-segera-buka-destinasi-wisata" xr:uid="{58016DB9-FD86-4976-A92A-135C26E33A62}"/>
    <hyperlink ref="C21" r:id="rId9" display="https://news.detik.com/berita/d-5604384/kepala-bnpb-ungkap-sejumlah-faktor-penyebab-melonjaknya-kasus-covid-19" xr:uid="{0C4C95F4-7EB0-475B-AAB4-A469659AD2F9}"/>
    <hyperlink ref="C22" r:id="rId10" display="https://oto.detik.com/berita/d-4946864/batasi-penyebaran-corona-sejumlah-kantor-layanan-samsat-tutup" xr:uid="{D7BAF65E-6C16-4DF1-A55F-CA1C6C17D008}"/>
    <hyperlink ref="C23" r:id="rId11" display="https://news.detik.com/berita-jawa-barat/d-4975591/pasien-sembuh-corona-di-kabupaten-bandung-bertambah-jadi-2-orang" xr:uid="{F9C15DF8-484D-45E8-A299-E8407CE92340}"/>
    <hyperlink ref="C24" r:id="rId12" display="https://hot.detik.com/celeb/d-4968361/ikut-rapid-tes-maia-estianty-sekeluarga-negatif-corona" xr:uid="{DE40F8BA-5E84-44F3-A7E4-92AF4C568171}"/>
    <hyperlink ref="C25" r:id="rId13" display="https://health.detik.com/berita-detikhealth/d-4941174/prosedur-mencegah-virus-corona-menurut-who" xr:uid="{2B645B86-1ACD-45D2-9C84-74AF1AA0CABE}"/>
    <hyperlink ref="C26" r:id="rId14" display="https://health.detik.com/berita-detikhealth/d-4945176/kabar-gembira-china-klaim-temukan-vaksin-corona-siap-diuji-ke-manusia" xr:uid="{C415B99B-B81F-44C4-8745-9910AD73F5CE}"/>
    <hyperlink ref="C27" r:id="rId15" display="https://news.detik.com/berita-jawa-timur/d-4957650/dekranasda-jatim-ajak-umkm-produksi-apd-untuk-tenaga-medis-corona" xr:uid="{109FD2FC-5450-4281-B1E1-CE9738B7B31A}"/>
    <hyperlink ref="C28" r:id="rId16" display="https://news.detik.com/berita/d-5034920/wanti-wanti-wapres-maruf-amin-hadapi-new-normal" xr:uid="{3465E581-9434-42E8-9805-698967FBAF05}"/>
    <hyperlink ref="C29" r:id="rId17" display="https://news.detik.com/berita/d-5034699/positif-corona-jadi-25773-10-provinsi-nihil-kasus-baru-corona-di-30-mei" xr:uid="{3F11EF63-ED93-4E78-9BB3-47221476FC15}"/>
    <hyperlink ref="C30" r:id="rId18" display="https://news.detik.com/berita/d-5034587/polda-papua-tepis-isu-puluhan-tahanan-di-jayapura-positif-corona-hoax" xr:uid="{66BDAA45-63FB-479B-8D0D-DA3ECB13B6E3}"/>
    <hyperlink ref="C31" r:id="rId19" display="https://health.detik.com/berita-detikhealth/d-5034476/pria-dengan-jari-manis-lebih-panjang-lebih-terlindungi-dari-virus-corona" xr:uid="{EAD80A59-5230-4E7A-8570-C1FFAC1822DF}"/>
    <hyperlink ref="C32" r:id="rId20" display="https://news.detik.com/berita-jawa-tengah/d-5034773/update-corona-di-jateng-30-mei-1430-positif-dan-773-pdp-meninggal" xr:uid="{1A54FA17-8267-4EBF-9690-8915AE9294FE}"/>
    <hyperlink ref="C33" r:id="rId21" display="https://news.detik.com/berita-jawa-timur/d-5034847/pdp-corona-di-kabupaten-pasuruan-yang-positif-hiv-meninggal" xr:uid="{FEEA2A6D-84D4-4BE5-A818-2AF9753BECCE}"/>
    <hyperlink ref="C34" r:id="rId22" display="https://news.detik.com/berita/d-5153969/mayoritas-penularan-kasus-baru-corona-di-dki-saat-long-weekend" xr:uid="{916D1AA5-A9CC-4E65-9D3A-F629AF35F67E}"/>
    <hyperlink ref="C35" r:id="rId23" display="https://news.detik.com/berita/d-5034462/1-santri-temboro-sembuh-palopo-sulsel-kini-nihil-kasus-corona" xr:uid="{917F82A8-6CD1-4A13-B6F7-35E79E9CBAA7}"/>
    <hyperlink ref="C36" r:id="rId24" display="https://health.detik.com/berita-detikhealth/d-5034914/psbb-mulai-dilonggarkan-idai-anjurkan-siswa-tetap-belajar-dari-rumah" xr:uid="{D6CB2FC7-EEDD-48CC-AA26-2ECC0DD79A15}"/>
    <hyperlink ref="C37" r:id="rId25" display="https://health.detik.com/advertorial-news-block/d-4966626/jaga-kesehatan-pencernaan-mampu-cegah-covid-19-kok-bisa" xr:uid="{82086C24-D048-4D4E-B3E3-8FF2D9ADFA71}"/>
    <hyperlink ref="C38" r:id="rId26" display="https://news.detik.com/berita-jawa-timur/d-5034847/pdp-corona-di-kabupaten-pasuruan-yang-positif-hiv-meninggal" xr:uid="{57029321-F42F-44CB-A040-25E854C3A4D1}"/>
    <hyperlink ref="C39" r:id="rId27" display="https://news.detik.com/berita/d-5153969/mayoritas-penularan-kasus-baru-corona-di-dki-saat-long-weekend" xr:uid="{0612D7E9-5AD0-40C5-A79F-E4587A14DBF4}"/>
    <hyperlink ref="C40" r:id="rId28" display="https://news.detik.com/berita/d-5034462/1-santri-temboro-sembuh-palopo-sulsel-kini-nihil-kasus-corona" xr:uid="{5F704550-0459-4B85-9601-7E6F1A81ADA5}"/>
    <hyperlink ref="C41" r:id="rId29" display="https://health.detik.com/berita-detikhealth/d-5034914/psbb-mulai-dilonggarkan-idai-anjurkan-siswa-tetap-belajar-dari-rumah" xr:uid="{2D657271-CB04-484A-9304-204A67116709}"/>
    <hyperlink ref="C42" r:id="rId30" display="https://health.detik.com/advertorial-news-block/d-4966626/jaga-kesehatan-pencernaan-mampu-cegah-covid-19-kok-bisa" xr:uid="{474FB89B-C514-4A07-BDC5-6E917CBF40DB}"/>
    <hyperlink ref="C43" r:id="rId31" xr:uid="{2BDE2115-432B-4751-93D6-3F7245E3A537}"/>
    <hyperlink ref="C44" r:id="rId32" xr:uid="{7E099BB4-401E-4975-B2BB-92C39D21FC14}"/>
    <hyperlink ref="C45" r:id="rId33" xr:uid="{6E967180-371E-435E-8DE4-47FD98BB85CA}"/>
    <hyperlink ref="C46" r:id="rId34" display="https://news.detik.com/berita/d-5626303/penggali-kubur-di-bekasi-kewalahan-1-hari-tangani-23-jenazah-pasien-covid" xr:uid="{DED9AFB6-A26B-46C2-AD05-F9BB9424D047}"/>
    <hyperlink ref="C47" r:id="rId35" display="https://travel.detik.com/travel-news/d-5035641/memasuki-new-normal-cianjur-segera-buka-destinasi-wisata" xr:uid="{28A411AD-CD03-4B27-BE04-A1B3122D7DDB}"/>
    <hyperlink ref="C48" r:id="rId36" display="https://news.detik.com/berita/d-5604384/kepala-bnpb-ungkap-sejumlah-faktor-penyebab-melonjaknya-kasus-covid-19" xr:uid="{5ED3C13E-E538-420C-872F-5E463D389125}"/>
    <hyperlink ref="C49" r:id="rId37" display="https://oto.detik.com/berita/d-4946864/batasi-penyebaran-corona-sejumlah-kantor-layanan-samsat-tutup" xr:uid="{9D719DD2-F767-44FA-8D36-7F0C1985962F}"/>
    <hyperlink ref="C52" r:id="rId38" display="https://news.detik.com/berita-jawa-barat/d-4975591/pasien-sembuh-corona-di-kabupaten-bandung-bertambah-jadi-2-orang" xr:uid="{DB893AD9-1BA5-4158-910B-0C85847AF318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9"/>
  <sheetViews>
    <sheetView topLeftCell="A7" workbookViewId="0">
      <selection activeCell="F24" sqref="F24"/>
    </sheetView>
  </sheetViews>
  <sheetFormatPr defaultRowHeight="15" x14ac:dyDescent="0.25"/>
  <sheetData>
    <row r="1" spans="1:13" ht="15.75" thickBot="1" x14ac:dyDescent="0.3"/>
    <row r="2" spans="1:13" ht="16.5" thickBot="1" x14ac:dyDescent="0.3">
      <c r="C2" s="8"/>
      <c r="D2" s="43" t="s">
        <v>102</v>
      </c>
      <c r="E2" s="44"/>
    </row>
    <row r="3" spans="1:13" ht="16.5" thickBot="1" x14ac:dyDescent="0.3">
      <c r="C3" s="45" t="s">
        <v>103</v>
      </c>
      <c r="D3" s="8" t="s">
        <v>104</v>
      </c>
      <c r="E3" s="8" t="s">
        <v>105</v>
      </c>
    </row>
    <row r="4" spans="1:13" ht="16.5" thickBot="1" x14ac:dyDescent="0.3">
      <c r="C4" s="46"/>
      <c r="D4" s="8" t="s">
        <v>106</v>
      </c>
      <c r="E4" s="8" t="s">
        <v>107</v>
      </c>
    </row>
    <row r="8" spans="1:13" ht="16.5" customHeight="1" thickBot="1" x14ac:dyDescent="0.3">
      <c r="A8" s="9" t="s">
        <v>53</v>
      </c>
      <c r="B8" s="9"/>
      <c r="C8" s="9"/>
      <c r="D8" s="9"/>
      <c r="E8" s="9"/>
    </row>
    <row r="9" spans="1:13" ht="16.5" customHeight="1" thickBot="1" x14ac:dyDescent="0.3">
      <c r="A9" s="9"/>
      <c r="B9" s="9"/>
      <c r="C9" s="48" t="s">
        <v>108</v>
      </c>
      <c r="D9" s="48"/>
      <c r="E9" s="48"/>
      <c r="G9" s="8"/>
      <c r="H9" s="43" t="s">
        <v>102</v>
      </c>
      <c r="I9" s="44"/>
    </row>
    <row r="10" spans="1:13" ht="16.5" thickBot="1" x14ac:dyDescent="0.3">
      <c r="A10" s="9"/>
      <c r="B10" s="10"/>
      <c r="C10" s="10" t="s">
        <v>99</v>
      </c>
      <c r="D10" s="10" t="s">
        <v>100</v>
      </c>
      <c r="E10" s="10" t="s">
        <v>101</v>
      </c>
      <c r="G10" s="45" t="s">
        <v>103</v>
      </c>
      <c r="H10" s="8" t="s">
        <v>104</v>
      </c>
      <c r="I10" s="8" t="s">
        <v>105</v>
      </c>
    </row>
    <row r="11" spans="1:13" ht="16.5" thickBot="1" x14ac:dyDescent="0.3">
      <c r="A11" s="49" t="s">
        <v>109</v>
      </c>
      <c r="B11" s="10" t="s">
        <v>99</v>
      </c>
      <c r="C11" s="10">
        <v>10</v>
      </c>
      <c r="D11" s="10">
        <v>4</v>
      </c>
      <c r="E11" s="10">
        <v>2</v>
      </c>
      <c r="G11" s="46"/>
      <c r="H11" s="8" t="s">
        <v>106</v>
      </c>
      <c r="I11" s="8" t="s">
        <v>107</v>
      </c>
    </row>
    <row r="12" spans="1:13" x14ac:dyDescent="0.25">
      <c r="A12" s="49"/>
      <c r="B12" s="10" t="s">
        <v>100</v>
      </c>
      <c r="C12" s="10">
        <v>0</v>
      </c>
      <c r="D12" s="10">
        <v>7</v>
      </c>
      <c r="E12" s="10">
        <v>2</v>
      </c>
    </row>
    <row r="13" spans="1:13" x14ac:dyDescent="0.25">
      <c r="A13" s="49"/>
      <c r="B13" s="10" t="s">
        <v>101</v>
      </c>
      <c r="C13" s="10">
        <v>2</v>
      </c>
      <c r="D13" s="10">
        <v>3</v>
      </c>
      <c r="E13" s="10">
        <v>20</v>
      </c>
    </row>
    <row r="16" spans="1:13" x14ac:dyDescent="0.25">
      <c r="A16" s="13" t="s">
        <v>110</v>
      </c>
      <c r="B16" s="13" t="s">
        <v>111</v>
      </c>
      <c r="C16" s="13" t="s">
        <v>104</v>
      </c>
      <c r="D16" s="13" t="s">
        <v>106</v>
      </c>
      <c r="E16" s="13" t="s">
        <v>105</v>
      </c>
      <c r="F16" s="13" t="s">
        <v>107</v>
      </c>
      <c r="G16" s="16" t="s">
        <v>112</v>
      </c>
      <c r="H16" s="13" t="s">
        <v>113</v>
      </c>
      <c r="I16" s="13" t="s">
        <v>114</v>
      </c>
      <c r="J16" s="16" t="s">
        <v>116</v>
      </c>
      <c r="K16" s="13" t="s">
        <v>117</v>
      </c>
      <c r="L16" s="13" t="s">
        <v>118</v>
      </c>
      <c r="M16" s="16" t="s">
        <v>115</v>
      </c>
    </row>
    <row r="17" spans="1:13" x14ac:dyDescent="0.25">
      <c r="A17" s="47" t="s">
        <v>53</v>
      </c>
      <c r="B17" t="s">
        <v>99</v>
      </c>
      <c r="C17" s="2">
        <f>C11</f>
        <v>10</v>
      </c>
      <c r="D17" s="2">
        <f>C12+C13</f>
        <v>2</v>
      </c>
      <c r="E17" s="2">
        <f>D11+E11</f>
        <v>6</v>
      </c>
      <c r="F17" s="4">
        <f>SUM(D12:E13)</f>
        <v>32</v>
      </c>
      <c r="G17" s="2">
        <f>C17/(C17+D17)</f>
        <v>0.83333333333333337</v>
      </c>
      <c r="H17" s="2">
        <f>C17/(C17+E17)</f>
        <v>0.625</v>
      </c>
      <c r="I17" s="4">
        <f>2*((G17*H17)/(G17+H17))</f>
        <v>0.7142857142857143</v>
      </c>
      <c r="J17" s="2">
        <f>(SUM(G17:G19))/3</f>
        <v>0.72222222222222232</v>
      </c>
      <c r="K17" s="2">
        <f t="shared" ref="K17:L17" si="0">(SUM(H17:H19))/3</f>
        <v>0.73425925925925917</v>
      </c>
      <c r="L17" s="4">
        <f t="shared" si="0"/>
        <v>0.71310263235729077</v>
      </c>
      <c r="M17" s="2">
        <f>(SUM(C17:C19))/50</f>
        <v>0.74</v>
      </c>
    </row>
    <row r="18" spans="1:13" x14ac:dyDescent="0.25">
      <c r="A18" s="41"/>
      <c r="B18" t="s">
        <v>100</v>
      </c>
      <c r="C18" s="2">
        <f>D12</f>
        <v>7</v>
      </c>
      <c r="D18" s="2">
        <f>D11+D13</f>
        <v>7</v>
      </c>
      <c r="E18" s="2">
        <f>C12+E12</f>
        <v>2</v>
      </c>
      <c r="F18" s="4">
        <f>C11+E11+C13+E13</f>
        <v>34</v>
      </c>
      <c r="G18" s="2">
        <f t="shared" ref="G18:G19" si="1">C18/(C18+D18)</f>
        <v>0.5</v>
      </c>
      <c r="H18" s="2">
        <f t="shared" ref="H18:H19" si="2">C18/(C18+E18)</f>
        <v>0.77777777777777779</v>
      </c>
      <c r="I18" s="4">
        <f t="shared" ref="I18:I19" si="3">2*((G18*H18)/(G18+H18))</f>
        <v>0.60869565217391308</v>
      </c>
      <c r="J18" s="37">
        <f>J17*100</f>
        <v>72.222222222222229</v>
      </c>
      <c r="K18" s="37">
        <f t="shared" ref="K18:L18" si="4">K17*100</f>
        <v>73.425925925925924</v>
      </c>
      <c r="L18" s="39">
        <f t="shared" si="4"/>
        <v>71.310263235729082</v>
      </c>
      <c r="M18" s="41">
        <f>M17*100</f>
        <v>74</v>
      </c>
    </row>
    <row r="19" spans="1:13" x14ac:dyDescent="0.25">
      <c r="A19" s="42"/>
      <c r="B19" s="14" t="s">
        <v>101</v>
      </c>
      <c r="C19" s="15">
        <f>E13</f>
        <v>20</v>
      </c>
      <c r="D19" s="15">
        <f>E11+E12</f>
        <v>4</v>
      </c>
      <c r="E19" s="15">
        <f>C13+D13</f>
        <v>5</v>
      </c>
      <c r="F19" s="17">
        <f>SUM(C11:D12)</f>
        <v>21</v>
      </c>
      <c r="G19" s="18">
        <f t="shared" si="1"/>
        <v>0.83333333333333337</v>
      </c>
      <c r="H19" s="15">
        <f t="shared" si="2"/>
        <v>0.8</v>
      </c>
      <c r="I19" s="17">
        <f t="shared" si="3"/>
        <v>0.81632653061224503</v>
      </c>
      <c r="J19" s="38"/>
      <c r="K19" s="38"/>
      <c r="L19" s="40"/>
      <c r="M19" s="42"/>
    </row>
  </sheetData>
  <mergeCells count="11">
    <mergeCell ref="G10:G11"/>
    <mergeCell ref="A17:A19"/>
    <mergeCell ref="D2:E2"/>
    <mergeCell ref="C3:C4"/>
    <mergeCell ref="C9:E9"/>
    <mergeCell ref="A11:A13"/>
    <mergeCell ref="J18:J19"/>
    <mergeCell ref="K18:K19"/>
    <mergeCell ref="L18:L19"/>
    <mergeCell ref="M18:M19"/>
    <mergeCell ref="H9:I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16"/>
  <sheetViews>
    <sheetView workbookViewId="0">
      <selection activeCell="I3" sqref="I3"/>
    </sheetView>
  </sheetViews>
  <sheetFormatPr defaultRowHeight="15" x14ac:dyDescent="0.25"/>
  <cols>
    <col min="3" max="9" width="9.140625" style="2"/>
    <col min="10" max="10" width="13.28515625" style="2" customWidth="1"/>
    <col min="11" max="12" width="13.42578125" style="2" customWidth="1"/>
    <col min="13" max="13" width="9.140625" style="2"/>
  </cols>
  <sheetData>
    <row r="1" spans="1:17" x14ac:dyDescent="0.25">
      <c r="A1" s="13" t="s">
        <v>110</v>
      </c>
      <c r="B1" s="13" t="s">
        <v>111</v>
      </c>
      <c r="C1" s="13" t="s">
        <v>104</v>
      </c>
      <c r="D1" s="13" t="s">
        <v>106</v>
      </c>
      <c r="E1" s="13" t="s">
        <v>105</v>
      </c>
      <c r="F1" s="13" t="s">
        <v>107</v>
      </c>
      <c r="G1" s="16" t="s">
        <v>112</v>
      </c>
      <c r="H1" s="13" t="s">
        <v>113</v>
      </c>
      <c r="I1" s="13" t="s">
        <v>114</v>
      </c>
      <c r="J1" s="16" t="s">
        <v>116</v>
      </c>
      <c r="K1" s="13" t="s">
        <v>117</v>
      </c>
      <c r="L1" s="13" t="s">
        <v>118</v>
      </c>
      <c r="M1" s="16" t="s">
        <v>115</v>
      </c>
      <c r="N1" s="3" t="s">
        <v>119</v>
      </c>
      <c r="O1" s="3" t="s">
        <v>120</v>
      </c>
    </row>
    <row r="2" spans="1:17" x14ac:dyDescent="0.25">
      <c r="A2" s="47" t="s">
        <v>53</v>
      </c>
      <c r="B2" t="s">
        <v>99</v>
      </c>
      <c r="C2" s="2">
        <v>10</v>
      </c>
      <c r="D2" s="2">
        <v>2</v>
      </c>
      <c r="E2" s="2">
        <v>6</v>
      </c>
      <c r="F2" s="4">
        <f>SUM(Sheet2!D12:E13)</f>
        <v>32</v>
      </c>
      <c r="G2" s="2">
        <f>C2/(C2+D2)</f>
        <v>0.83333333333333337</v>
      </c>
      <c r="H2" s="2">
        <f>C2/(C2+E2)</f>
        <v>0.625</v>
      </c>
      <c r="I2" s="4">
        <f>2*((G2*H2)/(G2+H2))</f>
        <v>0.7142857142857143</v>
      </c>
      <c r="J2" s="2">
        <f>(SUM(G2:G4))/3</f>
        <v>0.72222222222222232</v>
      </c>
      <c r="K2" s="2">
        <f t="shared" ref="K2:L2" si="0">(SUM(H2:H4))/3</f>
        <v>0.73425925925925917</v>
      </c>
      <c r="L2" s="4">
        <f t="shared" si="0"/>
        <v>0.71310263235729077</v>
      </c>
      <c r="M2" s="2">
        <f>(SUM(C2:C4))/50</f>
        <v>0.74</v>
      </c>
      <c r="N2">
        <f>SUM(C2:C4)</f>
        <v>37</v>
      </c>
      <c r="O2">
        <f>SUM(D2:D4)</f>
        <v>13</v>
      </c>
      <c r="Q2">
        <f>SUM(C2:F2)</f>
        <v>50</v>
      </c>
    </row>
    <row r="3" spans="1:17" x14ac:dyDescent="0.25">
      <c r="A3" s="41"/>
      <c r="B3" t="s">
        <v>100</v>
      </c>
      <c r="C3" s="2">
        <v>7</v>
      </c>
      <c r="D3" s="2">
        <v>7</v>
      </c>
      <c r="E3" s="2">
        <v>2</v>
      </c>
      <c r="F3" s="4">
        <f>Sheet2!C11+Sheet2!E11+Sheet2!C13+Sheet2!E13</f>
        <v>34</v>
      </c>
      <c r="G3" s="2">
        <f t="shared" ref="G3:G16" si="1">C3/(C3+D3)</f>
        <v>0.5</v>
      </c>
      <c r="H3" s="2">
        <f t="shared" ref="H3:H16" si="2">C3/(C3+E3)</f>
        <v>0.77777777777777779</v>
      </c>
      <c r="I3" s="4">
        <f t="shared" ref="I3:I16" si="3">2*((G3*H3)/(G3+H3))</f>
        <v>0.60869565217391308</v>
      </c>
      <c r="J3" s="37">
        <f>J2*100</f>
        <v>72.222222222222229</v>
      </c>
      <c r="K3" s="37">
        <f t="shared" ref="K3:L3" si="4">K2*100</f>
        <v>73.425925925925924</v>
      </c>
      <c r="L3" s="39">
        <f t="shared" si="4"/>
        <v>71.310263235729082</v>
      </c>
      <c r="M3" s="41">
        <f>M2*100</f>
        <v>74</v>
      </c>
      <c r="Q3">
        <f t="shared" ref="Q3:Q16" si="5">SUM(C3:F3)</f>
        <v>50</v>
      </c>
    </row>
    <row r="4" spans="1:17" x14ac:dyDescent="0.25">
      <c r="A4" s="42"/>
      <c r="B4" s="14" t="s">
        <v>101</v>
      </c>
      <c r="C4" s="15">
        <v>20</v>
      </c>
      <c r="D4" s="15">
        <v>4</v>
      </c>
      <c r="E4" s="15">
        <v>5</v>
      </c>
      <c r="F4" s="17">
        <f>SUM(Sheet2!C11:D12)</f>
        <v>21</v>
      </c>
      <c r="G4" s="18">
        <f t="shared" si="1"/>
        <v>0.83333333333333337</v>
      </c>
      <c r="H4" s="15">
        <f t="shared" si="2"/>
        <v>0.8</v>
      </c>
      <c r="I4" s="17">
        <f t="shared" si="3"/>
        <v>0.81632653061224503</v>
      </c>
      <c r="J4" s="38"/>
      <c r="K4" s="38"/>
      <c r="L4" s="40"/>
      <c r="M4" s="42"/>
      <c r="Q4">
        <f t="shared" si="5"/>
        <v>50</v>
      </c>
    </row>
    <row r="5" spans="1:17" x14ac:dyDescent="0.25">
      <c r="A5" s="47" t="s">
        <v>54</v>
      </c>
      <c r="B5" t="s">
        <v>99</v>
      </c>
      <c r="C5" s="2">
        <v>9</v>
      </c>
      <c r="D5" s="2">
        <v>6</v>
      </c>
      <c r="E5" s="2">
        <v>7</v>
      </c>
      <c r="F5" s="4">
        <f>SUM(Sheet2!J12:K13)</f>
        <v>0</v>
      </c>
      <c r="G5" s="2">
        <f t="shared" si="1"/>
        <v>0.6</v>
      </c>
      <c r="H5" s="2">
        <f t="shared" si="2"/>
        <v>0.5625</v>
      </c>
      <c r="I5" s="4">
        <f t="shared" si="3"/>
        <v>0.58064516129032251</v>
      </c>
      <c r="J5" s="2">
        <f>(SUM(G5:G7))/3</f>
        <v>0.56013986013986017</v>
      </c>
      <c r="K5" s="2">
        <f t="shared" ref="K5:L5" si="6">(SUM(H5:H7))/3</f>
        <v>0.56231481481481482</v>
      </c>
      <c r="L5" s="4">
        <f t="shared" si="6"/>
        <v>0.55589526008194512</v>
      </c>
      <c r="M5" s="2">
        <f>(SUM(C5:C7))/50</f>
        <v>0.6</v>
      </c>
      <c r="N5">
        <f>SUM(C5:C7)</f>
        <v>30</v>
      </c>
      <c r="O5">
        <f>SUM(D5:D7)</f>
        <v>20</v>
      </c>
      <c r="Q5">
        <f t="shared" si="5"/>
        <v>22</v>
      </c>
    </row>
    <row r="6" spans="1:17" x14ac:dyDescent="0.25">
      <c r="A6" s="41"/>
      <c r="B6" t="s">
        <v>100</v>
      </c>
      <c r="C6" s="2">
        <v>4</v>
      </c>
      <c r="D6" s="2">
        <v>9</v>
      </c>
      <c r="E6" s="2">
        <v>5</v>
      </c>
      <c r="F6" s="4" t="e">
        <f>Sheet2!I11+Sheet2!K11+Sheet2!I13+Sheet2!K13</f>
        <v>#VALUE!</v>
      </c>
      <c r="G6" s="2">
        <f t="shared" si="1"/>
        <v>0.30769230769230771</v>
      </c>
      <c r="H6" s="2">
        <f t="shared" si="2"/>
        <v>0.44444444444444442</v>
      </c>
      <c r="I6" s="4">
        <f t="shared" si="3"/>
        <v>0.3636363636363637</v>
      </c>
      <c r="J6" s="37">
        <f>J5*100</f>
        <v>56.013986013986013</v>
      </c>
      <c r="K6" s="37">
        <f t="shared" ref="K6:L6" si="7">K5*100</f>
        <v>56.231481481481481</v>
      </c>
      <c r="L6" s="39">
        <f t="shared" si="7"/>
        <v>55.589526008194511</v>
      </c>
      <c r="M6" s="41">
        <f>M5*100</f>
        <v>60</v>
      </c>
      <c r="Q6" t="e">
        <f t="shared" si="5"/>
        <v>#VALUE!</v>
      </c>
    </row>
    <row r="7" spans="1:17" x14ac:dyDescent="0.25">
      <c r="A7" s="42"/>
      <c r="B7" s="14" t="s">
        <v>101</v>
      </c>
      <c r="C7" s="15">
        <v>17</v>
      </c>
      <c r="D7" s="15">
        <v>5</v>
      </c>
      <c r="E7" s="15">
        <v>8</v>
      </c>
      <c r="F7" s="17">
        <f>SUM(Sheet2!I11:J12)</f>
        <v>0</v>
      </c>
      <c r="G7" s="18">
        <f t="shared" si="1"/>
        <v>0.77272727272727271</v>
      </c>
      <c r="H7" s="15">
        <f t="shared" si="2"/>
        <v>0.68</v>
      </c>
      <c r="I7" s="17">
        <f t="shared" si="3"/>
        <v>0.72340425531914909</v>
      </c>
      <c r="J7" s="38"/>
      <c r="K7" s="38"/>
      <c r="L7" s="40"/>
      <c r="M7" s="42"/>
      <c r="Q7">
        <f t="shared" si="5"/>
        <v>30</v>
      </c>
    </row>
    <row r="8" spans="1:17" x14ac:dyDescent="0.25">
      <c r="A8" s="47" t="s">
        <v>56</v>
      </c>
      <c r="B8" t="s">
        <v>99</v>
      </c>
      <c r="C8" s="2">
        <v>9</v>
      </c>
      <c r="D8" s="2">
        <v>7</v>
      </c>
      <c r="E8" s="2">
        <v>7</v>
      </c>
      <c r="F8" s="4">
        <f>SUM(Sheet2!P12:Q13)</f>
        <v>0</v>
      </c>
      <c r="G8" s="2">
        <f t="shared" si="1"/>
        <v>0.5625</v>
      </c>
      <c r="H8" s="2">
        <f t="shared" si="2"/>
        <v>0.5625</v>
      </c>
      <c r="I8" s="4">
        <f t="shared" si="3"/>
        <v>0.5625</v>
      </c>
      <c r="J8" s="2">
        <f>(SUM(G8:G10))/3</f>
        <v>0.55990537240537241</v>
      </c>
      <c r="K8" s="2">
        <f t="shared" ref="K8:L8" si="8">(SUM(H8:H10))/3</f>
        <v>0.56231481481481482</v>
      </c>
      <c r="L8" s="4">
        <f t="shared" si="8"/>
        <v>0.55508893280632421</v>
      </c>
      <c r="M8" s="2">
        <f>(SUM(C8:C10))/50</f>
        <v>0.6</v>
      </c>
      <c r="N8">
        <f>SUM(C8:C10)</f>
        <v>30</v>
      </c>
      <c r="O8">
        <f>SUM(D8:D10)</f>
        <v>20</v>
      </c>
      <c r="Q8">
        <f t="shared" si="5"/>
        <v>23</v>
      </c>
    </row>
    <row r="9" spans="1:17" x14ac:dyDescent="0.25">
      <c r="A9" s="41"/>
      <c r="B9" t="s">
        <v>100</v>
      </c>
      <c r="C9" s="2">
        <v>4</v>
      </c>
      <c r="D9" s="2">
        <v>9</v>
      </c>
      <c r="E9" s="2">
        <v>5</v>
      </c>
      <c r="F9" s="4">
        <f>Sheet2!O11+Sheet2!Q11+Sheet2!O13+Sheet2!Q13</f>
        <v>0</v>
      </c>
      <c r="G9" s="2">
        <f t="shared" si="1"/>
        <v>0.30769230769230771</v>
      </c>
      <c r="H9" s="2">
        <f t="shared" si="2"/>
        <v>0.44444444444444442</v>
      </c>
      <c r="I9" s="4">
        <f t="shared" si="3"/>
        <v>0.3636363636363637</v>
      </c>
      <c r="J9" s="37">
        <f>J8*100</f>
        <v>55.990537240537243</v>
      </c>
      <c r="K9" s="37">
        <f t="shared" ref="K9:L9" si="9">K8*100</f>
        <v>56.231481481481481</v>
      </c>
      <c r="L9" s="39">
        <f t="shared" si="9"/>
        <v>55.508893280632421</v>
      </c>
      <c r="M9" s="41">
        <f>M8*100</f>
        <v>60</v>
      </c>
      <c r="Q9">
        <f t="shared" si="5"/>
        <v>18</v>
      </c>
    </row>
    <row r="10" spans="1:17" x14ac:dyDescent="0.25">
      <c r="A10" s="42"/>
      <c r="B10" s="14" t="s">
        <v>101</v>
      </c>
      <c r="C10" s="15">
        <v>17</v>
      </c>
      <c r="D10" s="15">
        <v>4</v>
      </c>
      <c r="E10" s="15">
        <v>8</v>
      </c>
      <c r="F10" s="17">
        <f>SUM(Sheet2!O11:P12)</f>
        <v>0</v>
      </c>
      <c r="G10" s="18">
        <f t="shared" si="1"/>
        <v>0.80952380952380953</v>
      </c>
      <c r="H10" s="15">
        <f t="shared" si="2"/>
        <v>0.68</v>
      </c>
      <c r="I10" s="17">
        <f t="shared" si="3"/>
        <v>0.73913043478260887</v>
      </c>
      <c r="J10" s="38"/>
      <c r="K10" s="38"/>
      <c r="L10" s="40"/>
      <c r="M10" s="42"/>
      <c r="Q10">
        <f t="shared" si="5"/>
        <v>29</v>
      </c>
    </row>
    <row r="11" spans="1:17" x14ac:dyDescent="0.25">
      <c r="A11" s="47" t="s">
        <v>55</v>
      </c>
      <c r="B11" t="s">
        <v>99</v>
      </c>
      <c r="C11" s="2">
        <v>7</v>
      </c>
      <c r="D11" s="2">
        <v>5</v>
      </c>
      <c r="E11" s="2">
        <v>9</v>
      </c>
      <c r="F11" s="4">
        <f>SUM(Sheet2!D19:E20)</f>
        <v>9</v>
      </c>
      <c r="G11" s="2">
        <f t="shared" si="1"/>
        <v>0.58333333333333337</v>
      </c>
      <c r="H11" s="2">
        <f t="shared" si="2"/>
        <v>0.4375</v>
      </c>
      <c r="I11" s="4">
        <f t="shared" si="3"/>
        <v>0.5</v>
      </c>
      <c r="J11" s="2">
        <f>(SUM(G11:G13))/3</f>
        <v>0.5628654970760234</v>
      </c>
      <c r="K11" s="2">
        <f t="shared" ref="K11:L11" si="10">(SUM(H11:H13))/3</f>
        <v>0.56805555555555554</v>
      </c>
      <c r="L11" s="4">
        <f t="shared" si="10"/>
        <v>0.53679653679653683</v>
      </c>
      <c r="M11" s="2">
        <f>(SUM(C11:C13))/50</f>
        <v>0.56000000000000005</v>
      </c>
      <c r="N11">
        <f>SUM(C11:C13)</f>
        <v>28</v>
      </c>
      <c r="O11">
        <f>SUM(D11:D13)</f>
        <v>22</v>
      </c>
      <c r="Q11">
        <f t="shared" si="5"/>
        <v>30</v>
      </c>
    </row>
    <row r="12" spans="1:17" x14ac:dyDescent="0.25">
      <c r="A12" s="41"/>
      <c r="B12" t="s">
        <v>100</v>
      </c>
      <c r="C12" s="2">
        <v>6</v>
      </c>
      <c r="D12" s="2">
        <v>13</v>
      </c>
      <c r="E12" s="2">
        <v>3</v>
      </c>
      <c r="F12" s="4">
        <f>Sheet2!C18+Sheet2!E18+Sheet2!C20+Sheet2!E20</f>
        <v>9</v>
      </c>
      <c r="G12" s="2">
        <f t="shared" si="1"/>
        <v>0.31578947368421051</v>
      </c>
      <c r="H12" s="2">
        <f t="shared" si="2"/>
        <v>0.66666666666666663</v>
      </c>
      <c r="I12" s="4">
        <f t="shared" si="3"/>
        <v>0.42857142857142855</v>
      </c>
      <c r="J12" s="37">
        <f>J11*100</f>
        <v>56.28654970760234</v>
      </c>
      <c r="K12" s="37">
        <f t="shared" ref="K12:L12" si="11">K11*100</f>
        <v>56.805555555555557</v>
      </c>
      <c r="L12" s="39">
        <f t="shared" si="11"/>
        <v>53.679653679653683</v>
      </c>
      <c r="M12" s="41">
        <f>M11*100</f>
        <v>56.000000000000007</v>
      </c>
      <c r="Q12">
        <f t="shared" si="5"/>
        <v>31</v>
      </c>
    </row>
    <row r="13" spans="1:17" x14ac:dyDescent="0.25">
      <c r="A13" s="42"/>
      <c r="B13" s="14" t="s">
        <v>101</v>
      </c>
      <c r="C13" s="15">
        <v>15</v>
      </c>
      <c r="D13" s="15">
        <v>4</v>
      </c>
      <c r="E13" s="15">
        <v>10</v>
      </c>
      <c r="F13" s="17">
        <f>SUM(Sheet2!C18:D19)</f>
        <v>38</v>
      </c>
      <c r="G13" s="18">
        <f t="shared" si="1"/>
        <v>0.78947368421052633</v>
      </c>
      <c r="H13" s="15">
        <f t="shared" si="2"/>
        <v>0.6</v>
      </c>
      <c r="I13" s="17">
        <f t="shared" si="3"/>
        <v>0.68181818181818188</v>
      </c>
      <c r="J13" s="38"/>
      <c r="K13" s="38"/>
      <c r="L13" s="40"/>
      <c r="M13" s="42"/>
      <c r="Q13">
        <f t="shared" si="5"/>
        <v>67</v>
      </c>
    </row>
    <row r="14" spans="1:17" x14ac:dyDescent="0.25">
      <c r="A14" s="47" t="s">
        <v>52</v>
      </c>
      <c r="B14" t="s">
        <v>99</v>
      </c>
      <c r="C14" s="2">
        <v>6</v>
      </c>
      <c r="D14" s="2">
        <v>12</v>
      </c>
      <c r="E14" s="2">
        <v>11</v>
      </c>
      <c r="F14" s="4">
        <v>21</v>
      </c>
      <c r="G14" s="2">
        <f t="shared" si="1"/>
        <v>0.33333333333333331</v>
      </c>
      <c r="H14" s="2">
        <f t="shared" si="2"/>
        <v>0.35294117647058826</v>
      </c>
      <c r="I14" s="4">
        <f t="shared" si="3"/>
        <v>0.34285714285714286</v>
      </c>
      <c r="J14" s="2">
        <f>(SUM(G14:G16))/3</f>
        <v>0.42165242165242162</v>
      </c>
      <c r="K14" s="2">
        <f t="shared" ref="K14:L14" si="12">(SUM(H14:H16))/3</f>
        <v>0.41764705882352943</v>
      </c>
      <c r="L14" s="4">
        <f t="shared" si="12"/>
        <v>0.39125833908442603</v>
      </c>
      <c r="M14" s="2">
        <f>(SUM(C14:C16))/50</f>
        <v>0.44</v>
      </c>
      <c r="N14">
        <f>SUM(C14:C16)</f>
        <v>22</v>
      </c>
      <c r="O14">
        <f>SUM(D14:D16)</f>
        <v>27</v>
      </c>
      <c r="Q14">
        <f t="shared" si="5"/>
        <v>50</v>
      </c>
    </row>
    <row r="15" spans="1:17" x14ac:dyDescent="0.25">
      <c r="A15" s="41"/>
      <c r="B15" t="s">
        <v>100</v>
      </c>
      <c r="C15" s="2">
        <v>2</v>
      </c>
      <c r="D15" s="2">
        <v>11</v>
      </c>
      <c r="E15" s="2">
        <v>3</v>
      </c>
      <c r="F15" s="4">
        <v>34</v>
      </c>
      <c r="G15" s="2">
        <f t="shared" si="1"/>
        <v>0.15384615384615385</v>
      </c>
      <c r="H15" s="2">
        <f t="shared" si="2"/>
        <v>0.4</v>
      </c>
      <c r="I15" s="4">
        <f t="shared" si="3"/>
        <v>0.22222222222222221</v>
      </c>
      <c r="J15" s="37">
        <f>J14*100</f>
        <v>42.165242165242162</v>
      </c>
      <c r="K15" s="37">
        <f t="shared" ref="K15:L15" si="13">K14*100</f>
        <v>41.764705882352942</v>
      </c>
      <c r="L15" s="39">
        <f t="shared" si="13"/>
        <v>39.125833908442601</v>
      </c>
      <c r="M15" s="41">
        <f>M14*100</f>
        <v>44</v>
      </c>
      <c r="Q15">
        <f t="shared" si="5"/>
        <v>50</v>
      </c>
    </row>
    <row r="16" spans="1:17" x14ac:dyDescent="0.25">
      <c r="A16" s="42"/>
      <c r="B16" s="14" t="s">
        <v>101</v>
      </c>
      <c r="C16" s="15">
        <v>14</v>
      </c>
      <c r="D16" s="15">
        <v>4</v>
      </c>
      <c r="E16" s="15">
        <v>14</v>
      </c>
      <c r="F16" s="17">
        <v>18</v>
      </c>
      <c r="G16" s="18">
        <f t="shared" si="1"/>
        <v>0.77777777777777779</v>
      </c>
      <c r="H16" s="15">
        <f t="shared" si="2"/>
        <v>0.5</v>
      </c>
      <c r="I16" s="17">
        <f t="shared" si="3"/>
        <v>0.60869565217391308</v>
      </c>
      <c r="J16" s="38"/>
      <c r="K16" s="38"/>
      <c r="L16" s="40"/>
      <c r="M16" s="42"/>
      <c r="Q16">
        <f t="shared" si="5"/>
        <v>50</v>
      </c>
    </row>
  </sheetData>
  <mergeCells count="25">
    <mergeCell ref="M9:M10"/>
    <mergeCell ref="M12:M13"/>
    <mergeCell ref="M15:M16"/>
    <mergeCell ref="A2:A4"/>
    <mergeCell ref="A5:A7"/>
    <mergeCell ref="A8:A10"/>
    <mergeCell ref="A11:A13"/>
    <mergeCell ref="A14:A16"/>
    <mergeCell ref="M6:M7"/>
    <mergeCell ref="J3:J4"/>
    <mergeCell ref="K3:K4"/>
    <mergeCell ref="L3:L4"/>
    <mergeCell ref="J6:J7"/>
    <mergeCell ref="K6:K7"/>
    <mergeCell ref="L6:L7"/>
    <mergeCell ref="M3:M4"/>
    <mergeCell ref="J9:J10"/>
    <mergeCell ref="J12:J13"/>
    <mergeCell ref="J15:J16"/>
    <mergeCell ref="K9:K10"/>
    <mergeCell ref="L9:L10"/>
    <mergeCell ref="K12:K13"/>
    <mergeCell ref="L12:L13"/>
    <mergeCell ref="K15:K16"/>
    <mergeCell ref="L15:L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Rini Kholisyah</dc:creator>
  <cp:lastModifiedBy>Umar Khalil</cp:lastModifiedBy>
  <dcterms:created xsi:type="dcterms:W3CDTF">2023-09-03T07:31:22Z</dcterms:created>
  <dcterms:modified xsi:type="dcterms:W3CDTF">2023-11-20T02:54:34Z</dcterms:modified>
</cp:coreProperties>
</file>