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4-2015" sheetId="1" r:id="rId3"/>
    <sheet state="visible" name="REFERENCES 2015" sheetId="2" r:id="rId4"/>
    <sheet state="visible" name="2011-2013" sheetId="3" r:id="rId5"/>
    <sheet state="visible" name="2007-2011" sheetId="4" r:id="rId6"/>
    <sheet state="visible" name="References Old" sheetId="5" r:id="rId7"/>
    <sheet state="visible" name="Yara Rules" sheetId="6" r:id="rId8"/>
    <sheet state="visible" name="V16 with Credits" sheetId="7" r:id="rId9"/>
  </sheets>
  <definedNames>
    <definedName localSheetId="6" name="PRINT_AREA">'V16 with Credits'!$A$2:$BW$114</definedName>
    <definedName localSheetId="3" name="PRINT_AREA">'2007-2011'!$A$1:$BK$112</definedName>
    <definedName localSheetId="0" name="PRINT_AREA">'2014-2015'!$A$3:$AA$41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See sortable list at http://contagiodata.blogspot.com/2014/12/exploit-kits-2014.html</t>
      </text>
    </comment>
    <comment authorId="0" ref="B1">
      <text>
        <t xml:space="preserve">See sortable list at http://contagiodata.blogspot.com/2014/12/exploit-kits-2014.html</t>
      </text>
    </comment>
    <comment authorId="0" ref="D1">
      <text>
        <t xml:space="preserve">See sortable list at http://contagiodata.blogspot.com/2014/12/exploit-kits-2014.html</t>
      </text>
    </comment>
    <comment authorId="0" ref="E1">
      <text>
        <t xml:space="preserve">
See sortable list at http://contagiodata.blogspot.com/2014/12/exploit-kits-2014.html
</t>
      </text>
    </comment>
  </commentList>
</comments>
</file>

<file path=xl/sharedStrings.xml><?xml version="1.0" encoding="utf-8"?>
<sst xmlns="http://schemas.openxmlformats.org/spreadsheetml/2006/main" count="5623" uniqueCount="1713">
  <si>
    <t>Vulnerabilities</t>
  </si>
  <si>
    <t>Shorthand</t>
  </si>
  <si>
    <t>Product</t>
  </si>
  <si>
    <t>Product versions</t>
  </si>
  <si>
    <t xml:space="preserve">Exploit Description </t>
  </si>
  <si>
    <t>Hanjuan</t>
  </si>
  <si>
    <t>Angler</t>
  </si>
  <si>
    <t>Archie</t>
  </si>
  <si>
    <t>Astrum</t>
  </si>
  <si>
    <t>Bleeding life</t>
  </si>
  <si>
    <t>Dotkachef</t>
  </si>
  <si>
    <t>CkVip</t>
  </si>
  <si>
    <t>Fiesta</t>
  </si>
  <si>
    <t>Flash</t>
  </si>
  <si>
    <t>GongDa</t>
  </si>
  <si>
    <t>Infinity</t>
  </si>
  <si>
    <t>LightsOut</t>
  </si>
  <si>
    <t>Magnitude</t>
  </si>
  <si>
    <t>Neutrino</t>
  </si>
  <si>
    <t>Niteris</t>
  </si>
  <si>
    <t>Nuclear</t>
  </si>
  <si>
    <t>Nuclear 3.x</t>
  </si>
  <si>
    <t>NullHole</t>
  </si>
  <si>
    <t>Rig</t>
  </si>
  <si>
    <t>Sednit</t>
  </si>
  <si>
    <t>Styx</t>
  </si>
  <si>
    <t>SweetOrange</t>
  </si>
  <si>
    <t>2014 Sortable HTML</t>
  </si>
  <si>
    <t>http://contagiodata.blogspot.com/2014/12/exploit-kits-2014.html</t>
  </si>
  <si>
    <t>CVE-2010-0188</t>
  </si>
  <si>
    <t>PDF Libtiff / Lib</t>
  </si>
  <si>
    <t>Adobe PDF</t>
  </si>
  <si>
    <t>PDF &lt; 9.3.1</t>
  </si>
  <si>
    <t>http://www.cvedetails.com/cve/CVE-2010-0188</t>
  </si>
  <si>
    <t>2010_0188</t>
  </si>
  <si>
    <t>2010-0188</t>
  </si>
  <si>
    <t>CVE-2011-3402</t>
  </si>
  <si>
    <t>TrueType Font - Duqu</t>
  </si>
  <si>
    <t>Windows</t>
  </si>
  <si>
    <t>WIN XP-2008 via IE</t>
  </si>
  <si>
    <t>http://www.cvedetails.com/cve/CVE-2011-3402</t>
  </si>
  <si>
    <t>2011_3402</t>
  </si>
  <si>
    <t>CVE-2011-3544</t>
  </si>
  <si>
    <t>Java Rhino</t>
  </si>
  <si>
    <t>Java</t>
  </si>
  <si>
    <t>Java 6u27, 7</t>
  </si>
  <si>
    <t>http://www.cvedetails.com/cve/CVE-2011-3544</t>
  </si>
  <si>
    <t>2011_3544</t>
  </si>
  <si>
    <t>CVE-2012-0507</t>
  </si>
  <si>
    <t>Java Atomic</t>
  </si>
  <si>
    <t>Java 6u30, 7u2</t>
  </si>
  <si>
    <t>http://www.cvedetails.com/cve/CVE-2012-0507</t>
  </si>
  <si>
    <t>2012_0507</t>
  </si>
  <si>
    <t>CVE-2012-1889</t>
  </si>
  <si>
    <t>XML</t>
  </si>
  <si>
    <t>WIN XP-7, Srv2003-2008</t>
  </si>
  <si>
    <t>http://www.cvedetails.com/cve/CVE-2011-1889</t>
  </si>
  <si>
    <t>2012_1889</t>
  </si>
  <si>
    <t>CVE-2012-5692</t>
  </si>
  <si>
    <t>PHP</t>
  </si>
  <si>
    <t>IP.Board) 3.1.x through 3.3.x</t>
  </si>
  <si>
    <t>http://www.cvedetails.com/cve/CVE-2012-5692</t>
  </si>
  <si>
    <t>2012_5692 (target svr)</t>
  </si>
  <si>
    <t>CVE-2012-1723</t>
  </si>
  <si>
    <t>Java Byte / verifier</t>
  </si>
  <si>
    <t>Java 6u32, 7u4</t>
  </si>
  <si>
    <t>http://www.cvedetails.com/cve/CVE-2012-1723</t>
  </si>
  <si>
    <t>2012-1723</t>
  </si>
  <si>
    <t>2012_1723</t>
  </si>
  <si>
    <t>CVE-2013-0025</t>
  </si>
  <si>
    <t>SLayoutRun Use After Free Vulnerability</t>
  </si>
  <si>
    <t>IE</t>
  </si>
  <si>
    <t xml:space="preserve">IE 8 </t>
  </si>
  <si>
    <t>http://www.cvedetails.com/cve/CVE-2013-0025</t>
  </si>
  <si>
    <t>2013_0025</t>
  </si>
  <si>
    <t>CVE-2013-0074 CVE-2013-3896</t>
  </si>
  <si>
    <t>Silverlight Double Dereference</t>
  </si>
  <si>
    <t>Silverlight</t>
  </si>
  <si>
    <t>Silverlight &lt; 5.1.20913.0</t>
  </si>
  <si>
    <t>http://www.cvedetails.com/cve/CVE-2013-0074</t>
  </si>
  <si>
    <t>2013_0074</t>
  </si>
  <si>
    <t>2013_0074 2013_3896</t>
  </si>
  <si>
    <t>CVE-2012-3993</t>
  </si>
  <si>
    <t>Firefox COW XrayWrapper pollution</t>
  </si>
  <si>
    <t>Firefox</t>
  </si>
  <si>
    <t>FF&lt;17, ESR 10.x before 10.0.8</t>
  </si>
  <si>
    <t>http://www.cvedetails.com/cve/CVE-2012-3993</t>
  </si>
  <si>
    <t>2012_3993</t>
  </si>
  <si>
    <t>CVE-2013-0422</t>
  </si>
  <si>
    <t>JMB/MBEAN and Reflection API</t>
  </si>
  <si>
    <t>&lt; Java 7u11</t>
  </si>
  <si>
    <t>http://www.cvedetails.com/cve/CVE-2013-0422</t>
  </si>
  <si>
    <t>2013_0422</t>
  </si>
  <si>
    <t>CVE-2013-0634</t>
  </si>
  <si>
    <t>Buffer overflow  via crafted SWF</t>
  </si>
  <si>
    <t>SWF&lt;10.3.183.51 (win)</t>
  </si>
  <si>
    <t>http://www.cvedetails.com/cve/CVE-2013-0634</t>
  </si>
  <si>
    <t>2013_0634</t>
  </si>
  <si>
    <t>CVE-2013-1347</t>
  </si>
  <si>
    <t>IE UAF</t>
  </si>
  <si>
    <t>IE 8</t>
  </si>
  <si>
    <t>http://www.cvedetails.com/cve/CVE-2013-1347</t>
  </si>
  <si>
    <t>2013_1347</t>
  </si>
  <si>
    <t>CVE-2013-1493</t>
  </si>
  <si>
    <t>Java CMM</t>
  </si>
  <si>
    <t>Java &lt; 7u15 - 6u41</t>
  </si>
  <si>
    <t>http://www.cvedetails.com/cve/CVE-2013-1493</t>
  </si>
  <si>
    <t>2013_1493</t>
  </si>
  <si>
    <t>CVE-2013-1710</t>
  </si>
  <si>
    <t>Firefox CRMF</t>
  </si>
  <si>
    <t>FF &lt; 23, ESR 17.x before 17.0.8</t>
  </si>
  <si>
    <t>http://www.cvedetails.com/cve/CVE-2013-1710</t>
  </si>
  <si>
    <t>2013_1710</t>
  </si>
  <si>
    <t>CVE-2013-2423</t>
  </si>
  <si>
    <t>Java Type</t>
  </si>
  <si>
    <t xml:space="preserve">Java &lt; Java7u17
</t>
  </si>
  <si>
    <t>http://www.cvedetails.com/cve/CVE-2013-2423</t>
  </si>
  <si>
    <t>2013_2423</t>
  </si>
  <si>
    <t>CVE-2013-2424</t>
  </si>
  <si>
    <t>JMX ,"insufficient class access checks"</t>
  </si>
  <si>
    <t>Java &lt; 7u17 - 6u43, 5u41</t>
  </si>
  <si>
    <t>http://www.cvedetails.com/cve/CVE-2013-2424</t>
  </si>
  <si>
    <t>2013_2424</t>
  </si>
  <si>
    <t>CVE-2013-2460</t>
  </si>
  <si>
    <t>w click2play bypass</t>
  </si>
  <si>
    <t>Java &lt; 7u21 - 6u45</t>
  </si>
  <si>
    <t>http://www.cvedetails.com/cve/CVE-2013-2460</t>
  </si>
  <si>
    <t>2013_2460</t>
  </si>
  <si>
    <t>CVE-2013-2463</t>
  </si>
  <si>
    <t>w click2play bypass. Java Raster</t>
  </si>
  <si>
    <t>http://www.cvedetails.com/cve/CVE-2013-2463</t>
  </si>
  <si>
    <t>2013_2463</t>
  </si>
  <si>
    <t>CVE-2013-2465</t>
  </si>
  <si>
    <t>Memory Corruption</t>
  </si>
  <si>
    <t>http://www.cvedetails.com/cve/CVE-2013-2465</t>
  </si>
  <si>
    <t>2013_2465</t>
  </si>
  <si>
    <t>CVE-2013-2471</t>
  </si>
  <si>
    <t>Java Raster</t>
  </si>
  <si>
    <t>http://www.cvedetails.com/cve/CVE-2013-2471</t>
  </si>
  <si>
    <t>2013_2471</t>
  </si>
  <si>
    <t>CVE-2013-2551</t>
  </si>
  <si>
    <t>IE VML  Use-after-free vulnerability</t>
  </si>
  <si>
    <t>http://www.cvedetails.com/cve/CVE-2013-2551</t>
  </si>
  <si>
    <t>2013_2551</t>
  </si>
  <si>
    <t xml:space="preserve">replaced by CVE-2013-3918 </t>
  </si>
  <si>
    <t>CVE-2013-2883</t>
  </si>
  <si>
    <t xml:space="preserve">Use after free, MutationObserver </t>
  </si>
  <si>
    <t>Chrome</t>
  </si>
  <si>
    <t>&lt; 28.0.1500.95</t>
  </si>
  <si>
    <t>http://www.cvedetails.com/cve/CVE-2013-2883</t>
  </si>
  <si>
    <t>2013_2883</t>
  </si>
  <si>
    <t>CVE-2013-3897</t>
  </si>
  <si>
    <t>memory corruption via crafted JavaScript code</t>
  </si>
  <si>
    <t>IE &lt; 11</t>
  </si>
  <si>
    <t>http://www.cvedetails.com/cve/CVE-2013-3897</t>
  </si>
  <si>
    <t xml:space="preserve">2013_3918 </t>
  </si>
  <si>
    <t xml:space="preserve">CVE-2013-3918 </t>
  </si>
  <si>
    <t>IE InformationCardSigninHelper</t>
  </si>
  <si>
    <t>IE &lt; 10</t>
  </si>
  <si>
    <t>http://www.cvedetails.com/cve/CVE-2013-3918</t>
  </si>
  <si>
    <t xml:space="preserve">2013-3918 </t>
  </si>
  <si>
    <t>CVE-2013-5329</t>
  </si>
  <si>
    <t>on Flash 11.9.900.117 Memory Corruption</t>
  </si>
  <si>
    <t>&lt;11.7.700.252,&lt;11.9.900.152</t>
  </si>
  <si>
    <t>http://www.cvedetails.com/cve/CVE-2013-5329</t>
  </si>
  <si>
    <t>2013_5329</t>
  </si>
  <si>
    <t>CVE-2013-7331</t>
  </si>
  <si>
    <t>IE XMLDOM ActiveX information disclosure</t>
  </si>
  <si>
    <t>&lt; 8.1</t>
  </si>
  <si>
    <t>http://www.cvedetails.com/cve/CVE-2013-7331</t>
  </si>
  <si>
    <t>2013_7331</t>
  </si>
  <si>
    <t>CVE-2014-0322</t>
  </si>
  <si>
    <t>Use-after-free via JavaScript code, CMarkup, and the onpropertychange attribute</t>
  </si>
  <si>
    <t>IE 9. 10</t>
  </si>
  <si>
    <t>http://www.cvedetails.com/cve/CVE-2014-0322</t>
  </si>
  <si>
    <t>2014_0322</t>
  </si>
  <si>
    <t>CVE-2014-0497</t>
  </si>
  <si>
    <t xml:space="preserve">Integer underflow </t>
  </si>
  <si>
    <t>&lt; 11.7.700.261, 11.8.x-12.0.0.44 (Win, OSX); &lt; 11.2.202.336 (Lin)</t>
  </si>
  <si>
    <t>http://www.cvedetails.com/cve/CVE-2014-0497</t>
  </si>
  <si>
    <t>2014_0497</t>
  </si>
  <si>
    <t>CVE-2014-0502</t>
  </si>
  <si>
    <t>Flash SharedObject double-free</t>
  </si>
  <si>
    <t>&lt;11.7.700.269, 11.8.x- 12.0.0.70(Win, OSX), &lt; 11.2.202.341 (Lin) +</t>
  </si>
  <si>
    <t>http://www.cvedetails.com/cve/CVE-2014-0502</t>
  </si>
  <si>
    <t>2014_0502</t>
  </si>
  <si>
    <t>CVE-2014-0515</t>
  </si>
  <si>
    <t>Flash Pixel Bender</t>
  </si>
  <si>
    <t>&lt; 11.7.700.279, &lt; 11.8.x, &lt;13.0.0.206 (Win, OSX); &lt; 11.2.202.356 (Lin)</t>
  </si>
  <si>
    <t>http://www.cvedetails.com/cve/CVE-2014-0515</t>
  </si>
  <si>
    <t>2014_0515</t>
  </si>
  <si>
    <t>CVE-2014-0556</t>
  </si>
  <si>
    <t>copyPixelsToByteArray</t>
  </si>
  <si>
    <t>&lt; 13.0.0.244, &lt; 15.0.0.152 (Win, OSX)&lt; 11.2.202.406 (Linux) +</t>
  </si>
  <si>
    <t>http://www.cvedetails.com/cve/CVE-2014-0556</t>
  </si>
  <si>
    <t>2014_0556</t>
  </si>
  <si>
    <t>CVE-2014-0569</t>
  </si>
  <si>
    <t>Flash casi32</t>
  </si>
  <si>
    <t>&lt; 13.0.0.250, &lt;15.0.0.189 (Win, OSX); &lt;11.2.202.411 (Lin)</t>
  </si>
  <si>
    <t>http://www.cvedetails.com/cve/CVE-2014-0569</t>
  </si>
  <si>
    <t>2014_0569</t>
  </si>
  <si>
    <t>CVE-2014-1776</t>
  </si>
  <si>
    <t>Use-after-free, CMarkup::IsConnectedToPrimaryMarkup function</t>
  </si>
  <si>
    <t>&lt; IE 11</t>
  </si>
  <si>
    <t>http://www.cvedetails.com/cve/CVE-2014-1776</t>
  </si>
  <si>
    <t>2014_1776</t>
  </si>
  <si>
    <t>CVE-2014-6332</t>
  </si>
  <si>
    <t>IE "Unicorn", OleAut32 SafeArrayRedim</t>
  </si>
  <si>
    <t>IE 3-11</t>
  </si>
  <si>
    <t>http://www.cvedetails.com/cve/CVE-2014-6332</t>
  </si>
  <si>
    <t>2014_6332</t>
  </si>
  <si>
    <t>CVE-2014-8439</t>
  </si>
  <si>
    <t>invalid pointer dereference</t>
  </si>
  <si>
    <t>&lt;13.0.0.258, &lt;15.0.0.239 (Win, OSX) ;&lt;11.2.202.424 (Lin)</t>
  </si>
  <si>
    <t>http://www.cvedetails.com/cve/CVE-2014-8439</t>
  </si>
  <si>
    <t>2014_8439</t>
  </si>
  <si>
    <t>CVE-2014-8440</t>
  </si>
  <si>
    <t>memory corruption</t>
  </si>
  <si>
    <t>&lt;13.0.0.252,14.x ,15.0.0.223 (Win,OX); &lt; 11.2.202.418 (Lin); + A.Air</t>
  </si>
  <si>
    <t>http://www.cvedetails.com/cve/CVE-2014-8440</t>
  </si>
  <si>
    <t>2014_8440</t>
  </si>
  <si>
    <t>CVE-2015-0310</t>
  </si>
  <si>
    <t>memory randomization circumventon</t>
  </si>
  <si>
    <t>&lt; 16.0.0.287, all &lt; 14-15x, &lt; 13.0.0.262 (winOS) ,  11.2.202.438 (Lin)</t>
  </si>
  <si>
    <t>http://www.cvedetails.com/cve/CVE-2015-0310</t>
  </si>
  <si>
    <t>2015_0310</t>
  </si>
  <si>
    <t>CVE-2015-0311</t>
  </si>
  <si>
    <t xml:space="preserve">&lt; 16.0.0.287, all &lt; 14-15x, &lt; 13.0.0.262 (winOS) </t>
  </si>
  <si>
    <t>http://www.cvedetails.com/cve/CVE-2015-0311</t>
  </si>
  <si>
    <t>2015_0311</t>
  </si>
  <si>
    <t>CVE-2015-0313</t>
  </si>
  <si>
    <t xml:space="preserve">&lt;13.0.0.269, 14.x, 15.x, &lt;16.0.0.305; Linux &lt;11.2.202.442 </t>
  </si>
  <si>
    <t>http://www.cvedetails.com/cve/CVE-2015-0313</t>
  </si>
  <si>
    <t>2015_0313</t>
  </si>
  <si>
    <t>CVE-2015-0336</t>
  </si>
  <si>
    <t>&lt;13.0.0.277, 14.x, 15.x, &lt;17.0.0.134; Linux &lt;11.2.202.451</t>
  </si>
  <si>
    <t>http://www.cvedetails.com/cve/CVE-2015-0336</t>
  </si>
  <si>
    <t>2015_0336</t>
  </si>
  <si>
    <t xml:space="preserve">CVE-2015-0359 </t>
  </si>
  <si>
    <t>&lt;13.0.0.281, 14.x- 17.x before 17.0.0.169</t>
  </si>
  <si>
    <t>http://www.cvedetails.com/cve/CVE-2015-0359</t>
  </si>
  <si>
    <t>2015_0359</t>
  </si>
  <si>
    <t>ExploitKit</t>
  </si>
  <si>
    <t>Date</t>
  </si>
  <si>
    <t>Link</t>
  </si>
  <si>
    <t>Mentioned CVE</t>
  </si>
  <si>
    <t>https://blog.malwarebytes.org/exploits-2/2013/11/streaming-netflix-on-your-pc-beware-of-silverlight-exploit/</t>
  </si>
  <si>
    <t>CVE-2013-0074</t>
  </si>
  <si>
    <t>http://malware.dontneedcoffee.com/2014/04/angler-april-fish.html</t>
  </si>
  <si>
    <t>~</t>
  </si>
  <si>
    <t>http://blog.spiderlabs.com/2014/05/exploit-kit-roundup-best-of-obfuscation-techniques.html</t>
  </si>
  <si>
    <t>https://blog.malwarebytes.org/exploits-2/2014/05/malvertising-campaign-on-popular-site-leads-to-silverlight-exploit-zeus-trojan/</t>
  </si>
  <si>
    <t>http://malware.dontneedcoffee.com/2014/06/cve-2014-0515-flash-1300182-and-earlier.html</t>
  </si>
  <si>
    <t>http://www.riskiq.com/resources/blog/angler-exploit-kit-detected-high-profile-websites#.VClVhfldV8E</t>
  </si>
  <si>
    <t>http://www.welivesecurity.com/2014/06/20/interactive-exploit-kit-redirection-technique/</t>
  </si>
  <si>
    <t>http://www.proofpoint.com/threatinsight/posts/angler-exploit-kit-featured-in-mass-phishing-campaign.php</t>
  </si>
  <si>
    <t>http://www.malware-traffic-analysis.net/2014/08/22/index2.html</t>
  </si>
  <si>
    <t>CVE-2014-0515,CVE-2013-0074</t>
  </si>
  <si>
    <t>https://blog.malwarebytes.org/exploits-2/2014/08/shining-some-light-on-the-unknown-exploit-kit/</t>
  </si>
  <si>
    <t>CVE-2013-0074, CVE-2014-0515</t>
  </si>
  <si>
    <t>http://malware.dontneedcoffee.com/2014/08/angler-ek-now-capable-of-fileless.html?view=classic</t>
  </si>
  <si>
    <t>CVE-2014-0515,CVE-2013-2551,CVE-2014-0322</t>
  </si>
  <si>
    <t>https://www.alienvault.com/open-threat-exchange/blog/archie-just-another-exploit-kit</t>
  </si>
  <si>
    <t>CVE-2013-0074, CVE-2013-2551, CVE-2014-0497, CVE-2014-0515</t>
  </si>
  <si>
    <t>http://blog.dynamoo.com/2014/09/unpaid-invoice-notification-spam-leads.html</t>
  </si>
  <si>
    <t>https://blog.malwarebytes.org/exploits-2/2014/09/fileless-infections-from-exploit-kit-an-overview/</t>
  </si>
  <si>
    <t>https://blog.malwarebytes.org/exploits-2/2014/09/malvertising-on-the-pirate-bay/</t>
  </si>
  <si>
    <t>http://malware.dontneedcoffee.com/2014/10/cve-2014-0569.html</t>
  </si>
  <si>
    <t>https://blog.malwarebytes.org/exploits-2/2014/10/exposing-the-flash-eitest-malware-campaign/</t>
  </si>
  <si>
    <t>http://malware.dontneedcoffee.com/2014/11/cve-2014-8440.html</t>
  </si>
  <si>
    <t>http://blog.trendmicro.com/trendlabs-security-intelligence/malicious-flash-files-gain-the-upper-hand-with-new-obfuscation-techniques/</t>
  </si>
  <si>
    <t>https://www.f-secure.com/weblog/archives/00002768.html</t>
  </si>
  <si>
    <t>http://blog.trendmicro.com/trendlabs-security-intelligence/cve-2014-8439-vulnerability-trend-micro-solutions-ahead-of-the-game/</t>
  </si>
  <si>
    <t>https://www.recordedfuture.com/tracking-exploit-kits/</t>
  </si>
  <si>
    <t>CVE-2013-0074, CVE-2013-2551, CVE-2013-3896, CVE-2014-0322, CVE-2014-0497, CVE-2014-0515, CVE-2014-0569 (removed from the table - wrong data), CVE-2014-1776, CVE-2014-8440</t>
  </si>
  <si>
    <t>http://malware.dontneedcoffee.com/2015/01/unpatched-vulnerability-0day-in-flash.html</t>
  </si>
  <si>
    <t>CVE-2015-0310, CVE-2015-0311</t>
  </si>
  <si>
    <t>http://malware.dontneedcoffee.com/2015/02/cve-2015-0313-flash-up-to-1600296-and.html</t>
  </si>
  <si>
    <t>https://www.fireeye.com/blog/threat-research/2015/04/angler_ek_exploiting.html</t>
  </si>
  <si>
    <t xml:space="preserve"> CVE-2015-0359 </t>
  </si>
  <si>
    <t>http://malware.dontneedcoffee.com/2015/04/cve-2015-0359-flash-up-to-1700134-and.html</t>
  </si>
  <si>
    <t>http://malware.dontneedcoffee.com/2015/03/cve-2015-0336-flash-up-to-1600305-and.html</t>
  </si>
  <si>
    <t xml:space="preserve">CVE-2015-0336 </t>
  </si>
  <si>
    <t>Archie / ARC</t>
  </si>
  <si>
    <t>http://malware.dontneedcoffee.com/2014/11/cve-2014-6332.html</t>
  </si>
  <si>
    <t>CVE-2014-0515, CVE-2014-0497</t>
  </si>
  <si>
    <t>https://www.f-secure.com/weblog/archives/00002776.html</t>
  </si>
  <si>
    <t>CVE-2013-0074, CVE-2013-2551, CVE-2014-0497, CVE-2014-0515, CVE-2014-0569, CVE-2014-6332</t>
  </si>
  <si>
    <t>http://malware.dontneedcoffee.com/2014/09/astrum-ek.html</t>
  </si>
  <si>
    <t>CVE-2014-0515, CVE-2013-0634, CVE-2013-0074/3896</t>
  </si>
  <si>
    <t>CVE-2010-0188 CVE-2013-0074, CVE-2013-0634, CVE-2013-2551,CVE-2014-0322 CVE-2014-0515</t>
  </si>
  <si>
    <t>CVE-2010-0188,CVE-2013-0074/CVE-2013-3896, CVE-2013-0634, CVE-2013-2551, CVE-2014-0322, CVE-2014-0515, CVE-2014-8439</t>
  </si>
  <si>
    <t>Blackhole</t>
  </si>
  <si>
    <t>http://malware-traffic-analysis.net/2014/03/24/index01.html</t>
  </si>
  <si>
    <t>http://vrt-blog.snort.org/2014/06/the-never-ending-exploit-kit-shift.html</t>
  </si>
  <si>
    <t>CVE-2011-3544, CVE-2012-1723, CVE-2012-1723, CVE-2012-1723, CVE-2013-0634, CVE-2013-2465, CVE-2013-2465, CVE-2013-2465, CVE-2014-0515</t>
  </si>
  <si>
    <t>CK VIP</t>
  </si>
  <si>
    <t>http://www.kahusecurity.com/tag/ck-vip-exploit/</t>
  </si>
  <si>
    <t>CVE-2012-1889, CVE-2013-0634,CVE-2011-3544,CVE-2012-4681</t>
  </si>
  <si>
    <t>CK</t>
  </si>
  <si>
    <t>http://www.cysecta.com/2015/01/07/ck-exploit-kit-added-cve-2014-6332-and-android-exploits-in-november-2014-payloads-targeted-south-korean-banks/</t>
  </si>
  <si>
    <t>CritXpack</t>
  </si>
  <si>
    <t>http://malware.dontneedcoffee.com/2012/11/meet-critxpack-previously-vintage-pack.html</t>
  </si>
  <si>
    <t>CVE-2010-0188, CVE-2011-2010, CVE-2012-1723, CVE-2011-3544, CVE-2012-4681, CVE-2012-0507</t>
  </si>
  <si>
    <t>http://www.kahusecurity.com/2013/analyzing-dotkachef-exploit-pack/</t>
  </si>
  <si>
    <t>CVE-2012-5692, CVE-2013-2423, CVE-2013-1493</t>
  </si>
  <si>
    <t>http://www.proofpoint.com/threatinsight/posts/dotkachef-exploit-kit-usage-likely-increasing.php</t>
  </si>
  <si>
    <t>DotkaChef</t>
  </si>
  <si>
    <t>http://www.malware-traffic-analysis.net/2014/01/09/index.html</t>
  </si>
  <si>
    <t xml:space="preserve"> CVE-2013-2423</t>
  </si>
  <si>
    <t>CVE-2012-0507, CVE-2013-0074, CVE-2013-2465, CVE-2013-2551, CVE-2013-3896,CVE-2014-0497, CVE-2014-0556</t>
  </si>
  <si>
    <t>https://blog.malwarebytes.org/exploits-2/2014/07/fiesta-exploit-kit-does-the-splits/</t>
  </si>
  <si>
    <t>http://www.proofpoint.com/threatinsight/posts/the-fiesta-exploit-kit.php</t>
  </si>
  <si>
    <t>http://malware-traffic-analysis.net/2014/04/11/index.html</t>
  </si>
  <si>
    <t>http://malware.dontneedcoffee.com/2014/03/cve-2014-0322-integrating-exploit-kits.html</t>
  </si>
  <si>
    <t>http://www.malware-traffic-analysis.net/2014/02/28/index.html</t>
  </si>
  <si>
    <t>http://www.malware-traffic-analysis.net/2014/02/01/index.html</t>
  </si>
  <si>
    <t>http://www.malware-traffic-analysis.net/2013/11/29/index.html</t>
  </si>
  <si>
    <t>http://malware-traffic-analysis.net/2014/01/01/index.html</t>
  </si>
  <si>
    <t>http://www.malware-traffic-analysis.net/2014/03/29/index.html</t>
  </si>
  <si>
    <t>http://www.malware-traffic-analysis.net/2014/05/19/index.html</t>
  </si>
  <si>
    <t>http://malware-traffic-analysis.net/2014/06/06/index.html</t>
  </si>
  <si>
    <t>http://www.malware-traffic-analysis.net/2014/06/06/index.html</t>
  </si>
  <si>
    <t>http://www.malware-traffic-analysis.net/2014/06/10/index.html</t>
  </si>
  <si>
    <t>http://malware.dontneedcoffee.com/2014/07/bye-bye-flash-ek-and-windigo-group.html</t>
  </si>
  <si>
    <t>CVE-2014-0322, CVE-2014-0497, CVE-2014-0515</t>
  </si>
  <si>
    <t>http://blog.trendmicro.com/trendlabs-security-intelligence/website-add-on-targets-japanese-users-leads-to-exploit-kit/</t>
  </si>
  <si>
    <t>https://blog.malwarebytes.org/exploits-2/2014/08/sub-domain-on-sourceforge-redirects-to-flash-pack-exploit-kit/</t>
  </si>
  <si>
    <t>https://barracudalabs.com/2014/08/an-analysis-of-the-flashpack-exploit-kit-part-1/</t>
  </si>
  <si>
    <t>https://blog.malwarebytes.org/exploits-2/2014/09/flash-ek-skips-landing-page-goes-flash-all-the-way/</t>
  </si>
  <si>
    <t>FlimKit</t>
  </si>
  <si>
    <t>http://blog.fox-it.com/2013/08/01/analysis-of-malicious-advertisements-on-telegraaf-nl/</t>
  </si>
  <si>
    <t>CVE-2012-1723, CVE-2013-2423</t>
  </si>
  <si>
    <t>Gongda</t>
  </si>
  <si>
    <t>http://www.symantec.com/connect/blogs/popular-japanese-publisher-s-website-led-gongda-exploit-kit</t>
  </si>
  <si>
    <t>CVE-2012-0507, CVE-2012-1889, CVE-2013-0422, CVE-2013-0634, CVE-2013-2465</t>
  </si>
  <si>
    <t>http://malware-traffic-analysis.net/2014/08/22/index2.html</t>
  </si>
  <si>
    <t>http://www.kahusecurity.com/2014/wild-wild-west-122014/</t>
  </si>
  <si>
    <t>Infinity / Redkit / Goon</t>
  </si>
  <si>
    <t>http://blog.spiderlabs.com/2013/04/large-scale-malicious-spam-campaign-exploiting-boston-bombing.html</t>
  </si>
  <si>
    <t>http://www.kahusecurity.com/2014/the-resurrection-of-redkit/</t>
  </si>
  <si>
    <t>http://malware-traffic-analysis.net/2014/02/03/part-01.html</t>
  </si>
  <si>
    <t>http://malware-traffic-analysis.net/2014/03/19/index.html</t>
  </si>
  <si>
    <t>http://www.malware-traffic-analysis.net/2014/03/24/index03.html</t>
  </si>
  <si>
    <t>http://malware-traffic-analysis.net/2014/04/07/index.html</t>
  </si>
  <si>
    <t>http://www.kahusecurity.com/2014/8x8-script-leads-to-infinity-drive-by/</t>
  </si>
  <si>
    <t>http://malware-traffic-analysis.net/2014/04/15/index.html</t>
  </si>
  <si>
    <t>CVE-2013-2551, CVE-2013-2465, CVE-2014-0322, CVE-2014-1776,CVE-2013-1347, CVE-2013-2423, CVE-2014-0502</t>
  </si>
  <si>
    <t>Lights Out / Hello</t>
  </si>
  <si>
    <t>http://malwageddon.blogspot.com/2013/09/unknown-ek-by-way-how-much-is-fish.html</t>
  </si>
  <si>
    <t>CVE-2013-1347, CVE-2012-1723, CVE-2013-2465</t>
  </si>
  <si>
    <t>Lightsout / Hello</t>
  </si>
  <si>
    <t>http://www.malware-traffic-analysis.net/2014/03/04/index.html</t>
  </si>
  <si>
    <t>http://research.zscaler.com/2014/03/lightsout-ek-targets-energy-sector.html</t>
  </si>
  <si>
    <t>Magnitude / Popads</t>
  </si>
  <si>
    <t>http://malware.dontneedcoffee.com/2014/05/sevpod-waledac-spambotkelihos-affiliate.html</t>
  </si>
  <si>
    <t>http://www.secureworks.com/resources/blog/cutwail-spam-swapping-blackhole-for-magnitude-exploit-kit/</t>
  </si>
  <si>
    <t>CVE-2011-3402, CVE-2012-0507, CVE-2013-2463, CVE-2013-2551</t>
  </si>
  <si>
    <t>http://malware.dontneedcoffee.com/2013/10/Magnitude.html</t>
  </si>
  <si>
    <t>CVE-2011-3402, CVE-2012-0507, CVE-2013-2463, CVE-2013-2551, CVE-2013-0634</t>
  </si>
  <si>
    <t>https://blog.malwarebytes.org/exploits-2/2013/10/php-hack-redirects-to-magnitude-exploit-kit/</t>
  </si>
  <si>
    <t>http://www.kahusecurity.com/2013/deobfuscating-magnitude-exploit-kit/</t>
  </si>
  <si>
    <t>CVE-2011-3402, CVE-2012-0507, CVE-2013-2471, CVE-2013-2551</t>
  </si>
  <si>
    <t>http://malware-traffic-analysis.net/2014/01/14/index.html</t>
  </si>
  <si>
    <t>http://www.malware-traffic-analysis.net/2014/03/25/index.html</t>
  </si>
  <si>
    <t>http://blog.spiderlabs.com/2014/08/a-peek-into-the-lions-den-the-magnitude-aka-popads-exploit-kit.html</t>
  </si>
  <si>
    <t>CVE-2012-0507, CVE-2013-2551,CVE-2013-2463</t>
  </si>
  <si>
    <t>http://blog.spiderlabs.com/2014/08/magnitude-exploit-kit-backend-infrastructure-insight-part-i.html</t>
  </si>
  <si>
    <t>http://blog.spiderlabs.com/2014/11/magnitude-exploit-kit-backend-infrastructure-insight-part-ii.html</t>
  </si>
  <si>
    <t>http://blog.spiderlabs.com/2014/12/magnitude-exploit-kit-backend-infrastructure-insight-part-iii.html</t>
  </si>
  <si>
    <t xml:space="preserve"> CVE-2015-0336</t>
  </si>
  <si>
    <t>CVE-2013-2551. CVE-2014-0515, CVE-2014-0659, CVE-2014-6332</t>
  </si>
  <si>
    <t>http://www.malware-traffic-analysis.net/2014/02/23/index.html</t>
  </si>
  <si>
    <t>http://www.kahusecurity.com/tag/neutrino/</t>
  </si>
  <si>
    <t>http://www.kahusecurity.com/2014/sneaky-redirect-to-exploit-kit/</t>
  </si>
  <si>
    <t>http://malware.dontneedcoffee.com/2014/04/communizm-ramdoredyms-affiliate.html</t>
  </si>
  <si>
    <t>Niteris / CottonCastle</t>
  </si>
  <si>
    <t>http://malwageddon.blogspot.com/2014/06/cottoncastle-ek-i-hate-to-break-this-to.html</t>
  </si>
  <si>
    <t>CVE-2013-0422, CVE-2013-2551, CVE-2014-0515</t>
  </si>
  <si>
    <t>http://malware.dontneedcoffee.com/2014/06/cottoncastle.html</t>
  </si>
  <si>
    <t>CVE-2013-0422, CVE-2013-0634, CVE-2013-2460, CVE-2013-2465, CVE-2013-2551, CVE-2014-0515</t>
  </si>
  <si>
    <t>http://malware.dontneedcoffee.com/2015/05/another-look-at-niteris-post.html</t>
  </si>
  <si>
    <t>CVE-2014-0569, CVE-2015-0311, CVE-2015-0336, CVE-2013-1710, CVE-2012-3993</t>
  </si>
  <si>
    <t>http://www.proofpoint.com/threatinsight/posts/malware-campaign-that-says-whatsapp-goes-nuclear.php</t>
  </si>
  <si>
    <t>http://www.malware-traffic-analysis.net/2014/01/24/index.html</t>
  </si>
  <si>
    <t>http://www.malware-traffic-analysis.net/2014/06/19/index.html</t>
  </si>
  <si>
    <t>http://community.websense.com/blogs/securitylabs/archive/2014/06/23/the-official-website-of-askmen-is-compromised-to-serve-malicious-code.aspx</t>
  </si>
  <si>
    <t>http://www.malware-traffic-analysis.net/2014/06/25/index.html</t>
  </si>
  <si>
    <t xml:space="preserve">CVE-2013-2465, CVE-2014-0515
</t>
  </si>
  <si>
    <t>http://www.riskiq.com/resources/blog/askmencom-drive-compromise-activity-continues#.VCitcvldV8E</t>
  </si>
  <si>
    <t>http://www.symantec.com/connect/blogs/facebook-scam-leads-nuclear-exploit-kit</t>
  </si>
  <si>
    <t>CVE-2013-2551, CVE-2012-1723</t>
  </si>
  <si>
    <t>https://blog.malwarebytes.org/exploits-2/2014/07/socialblade-com-compromised-starts-redirection-chain-to-nuclear-pack-exploit-kit/</t>
  </si>
  <si>
    <t>CVE-2010-0188, CVE-2013-2465, CVE-2014-0515</t>
  </si>
  <si>
    <t>http://malforsec.blogspot.com/2014/08/nuclear-pack-explit-kit-landing-pane.html</t>
  </si>
  <si>
    <t>http://research.zscaler.com/2014/09/nuclear-exploit-kit-and-flash-cve-2014.html</t>
  </si>
  <si>
    <t>CVE-2012-0507, CVE-2014-0515</t>
  </si>
  <si>
    <t>http://research.zscaler.com/2014/09/nuclear-exploit-kit-complete-infection.html</t>
  </si>
  <si>
    <t>CVE:2013-0074,CVE:2014-0515</t>
  </si>
  <si>
    <t>https://blog.malwarebytes.org/malvertising-2/2014/09/malvertising-hits-the-times-of-israel-newspaper/</t>
  </si>
  <si>
    <t>http://blog.trendmicro.com/trendlabs-security-intelligence/nuclear-exploit-kit-evolves-includes-silverlight-exploit/</t>
  </si>
  <si>
    <t>CVE-2013-0074, CVE-2013-7331</t>
  </si>
  <si>
    <t>CVE-2010-0188, CVE-2012-1723, CVE-2013-0074, CVE-2013-2465,CVE-2013-2471, CVE-2013-2883,CVE-2013-7331, CVE-2014-0556</t>
  </si>
  <si>
    <t>http://community.websense.com/blogs/securitylabs/archive/2015/01/15/evolution-of-an-exploit-kit-nuclear-pack.aspx</t>
  </si>
  <si>
    <t>CVE-2013-7331,</t>
  </si>
  <si>
    <t>https://www.fireeye.com/blog/threat-research/2015/03/cve-2015-0336_nuclea.html</t>
  </si>
  <si>
    <t>CVE-2015-0336, CVE-2013-1710</t>
  </si>
  <si>
    <t>CVE-2015-0311,CVE-2015-0336</t>
  </si>
  <si>
    <t>Null Hole</t>
  </si>
  <si>
    <t>http://malware.dontneedcoffee.com/2014/11/call-me-null-hole-maybe.html</t>
  </si>
  <si>
    <t>CVE-2013-2551, CVE-2014-0515, CVE- 2014-0569</t>
  </si>
  <si>
    <t>http://www.kahusecurity.com/2014/rig-exploit-pack/</t>
  </si>
  <si>
    <t>CVE-2012-0507, CVE-2013-2465, CVE-2013-2551, CVE-2013-0322, CVE-2013-0634, CVE-2013-0074</t>
  </si>
  <si>
    <t>http://www.kahusecurity.com/2014/reversing-rig-eks-flash-file/</t>
  </si>
  <si>
    <t>https://blogs.cisco.com/security/rig-exploit-kit-strikes-oil</t>
  </si>
  <si>
    <t>CVE-2012-0507, CVE-2013-0074, CVE-2013-2465, CVE-2013-0634</t>
  </si>
  <si>
    <t>http://www.symantec.com/connect/blogs/rig-exploit-kit-used-recent-website-compromise</t>
  </si>
  <si>
    <t>CVE-2012-0507, CVE-2013-0074, CVE-2013-2465, CVE-2013-2551, CVE-2014-0322, CVE-2014-0497</t>
  </si>
  <si>
    <t>http://malware-traffic-analysis.net/2014/07/26/index.html</t>
  </si>
  <si>
    <t>CVE-2013-0074, CVE-2014-0515,</t>
  </si>
  <si>
    <t>https://blog.malwarebytes.org/exploits-2/2014/08/do-not-publish-yet-convincing-youtube-look-alike-fires-rig-exploit-kit/</t>
  </si>
  <si>
    <t>http://www.malware-traffic-analysis.net/2014/09/01/index2.html</t>
  </si>
  <si>
    <t>http://blog.avast.com/2014/09/15/tiny-banker-trojan-targets-customers-of-major-banks-worldwide/</t>
  </si>
  <si>
    <t>http://www.riskiq.com/resources/blog/jquerycom-malware-attack-puts-privileged-enterprise-it-accounts-risk#.VIvQ3yvF98E</t>
  </si>
  <si>
    <t>http://community.websense.com/blogs/securitylabs/archive/2014/10/28/official-website-of-popular-science-is-compromised.aspx</t>
  </si>
  <si>
    <t>http://www.symantec.com/connect/blogs/spincom-visitors-served-malware-instead-music</t>
  </si>
  <si>
    <t>CVE-2012-0507, CVE-2013-0074, CVE-2013-2465, CVE-2013-2551, CVE-2013-7331,CVE-2014-0322, CVE-2014-0497</t>
  </si>
  <si>
    <t>CVE-2012-0507, CVE-2013-0074, CVE-2013-0634, CVE-2013-2551, CVE-2013-7331, CVE-2014-0322, CVE-2014-0515, CVE-2014-0569</t>
  </si>
  <si>
    <t>Silent (Blackhole sublet)</t>
  </si>
  <si>
    <t>http://malware.dontneedcoffee.com/2013/06/silent-exploit-kit-new-browsoh-wait.html?q=CVE-</t>
  </si>
  <si>
    <t>http://www.malware-traffic-analysis.net/2013/11/23/index.html</t>
  </si>
  <si>
    <t xml:space="preserve">CVE-2011-3402 </t>
  </si>
  <si>
    <t>http://www.malware-traffic-analysis.net/2013/12/27/index.html</t>
  </si>
  <si>
    <t>http://www.welivesecurity.com/2014/10/08/sednit-espionage-group-now-using-custom-exploit-kit/</t>
  </si>
  <si>
    <t>CVE-2013-1347, CVE-2013-3897, CVE-2014-1776</t>
  </si>
  <si>
    <t>Sweet Orange</t>
  </si>
  <si>
    <t>http://malware-traffic-analysis.net/2014/01/26/index.html</t>
  </si>
  <si>
    <t>http://www.malware-traffic-analysis.net/2014/04/20/index.html</t>
  </si>
  <si>
    <t>http://www.malware-traffic-analysis.net/2014/06/12/index.html</t>
  </si>
  <si>
    <t>http://www.symantec.com/connect/blogs/dailymotion-compromised-send-users-exploit-kit</t>
  </si>
  <si>
    <t>CVE-2013-2551, CVE-2014-0515, CVE-2013-2460</t>
  </si>
  <si>
    <t>http://malware-traffic-analysis.net/2014/07/24/index.html</t>
  </si>
  <si>
    <t>https://www.cyphort.com/blog/israeli-security-think-tank-website-compromised-serving-sweet-orange-exploit-kit/</t>
  </si>
  <si>
    <t>http://labs.bromium.com/2014/09/16/pirates-of-the-internetz-the-curse-of-the-waterhole/</t>
  </si>
  <si>
    <t>CVE-2012-1723,CVE-2014-0497,CVE-2013-2551</t>
  </si>
  <si>
    <t>http://malwageddon.blogspot.com/2014/09/deobfuscation-tips-sweetorange-ek.html</t>
  </si>
  <si>
    <t>http://www.proofpoint.com/downloads/proofpoint-analysis-cybercrime-infrastructure-20141007.pdf</t>
  </si>
  <si>
    <t>http://blog.trendmicro.com/trendlabs-security-intelligence/youtube-ads-lead-to-exploit-kits-hit-us-victims/</t>
  </si>
  <si>
    <t>CVE-2013-2460, CVE-2013-2551, CVE-2014-0322, CVE-2014-0515</t>
  </si>
  <si>
    <t>http://www.malware-traffic-analysis.net/2014/11/23/2014-11-23-traffic-analysis-exercise-answers.pdf</t>
  </si>
  <si>
    <t>http://www.proofpoint.com/threatinsight/posts/streaming-media-site-hit-by-malvertising.php</t>
  </si>
  <si>
    <t>CVE-2013-2424, CVE-2013-2460, CVE-2013-2471, CVE-2013-2551, CVE-2014-0322, CVE-2014-0497, CVE-2014-0569, CVE-2014-6332</t>
  </si>
  <si>
    <t>https://www.recordedfuture.com/assets/tracking-exploit-kits-3.png</t>
  </si>
  <si>
    <t>CVE-2013-2424, CVE-2013-2460, CVE-2013-2471, CVE-2013-2551, CVE-2014-0322, CVE-2014-0497 CVE-2014-0515, CVE-2014-0569, CVE-2014-6332</t>
  </si>
  <si>
    <t>Zuponcic</t>
  </si>
  <si>
    <t>http://malware-traffic-analysis.net/2014/03/17/index.html</t>
  </si>
  <si>
    <t>http://malwageddon.blogspot.com/2013/08/zuponcic-is-it-bird-is-it-plane-no-its.html</t>
  </si>
  <si>
    <t>http://www.invincea.com/wp-content/uploads/2014/10/Micro-Targeted-Malvertising-WP-10-27-14-1.pdf</t>
  </si>
  <si>
    <t>CVE</t>
  </si>
  <si>
    <t>Nuclear 2.2</t>
  </si>
  <si>
    <t>Nuclear 2.1</t>
  </si>
  <si>
    <t>Nuclear 2.0</t>
  </si>
  <si>
    <t>Gong Da / GonDad</t>
  </si>
  <si>
    <t>Redkit 2.x</t>
  </si>
  <si>
    <t>Goon (found to be Redkit 2.1)</t>
  </si>
  <si>
    <t xml:space="preserve">Redkit </t>
  </si>
  <si>
    <t>Redkit</t>
  </si>
  <si>
    <t xml:space="preserve">x2o (Redkit Light) 
</t>
  </si>
  <si>
    <t>Fiesta (formerly Neosploit)</t>
  </si>
  <si>
    <t>Neo Sploit</t>
  </si>
  <si>
    <t>FlashPack (child of SafePack / CritXPack/ Vintage Pack)</t>
  </si>
  <si>
    <t>Safe Pack</t>
  </si>
  <si>
    <t>White Lotus</t>
  </si>
  <si>
    <t>Magnitude / Death Touch (formerly known as Popads)</t>
  </si>
  <si>
    <t>Popads</t>
  </si>
  <si>
    <t>Sweet Orange 1.?</t>
  </si>
  <si>
    <t>Sweet Orange 1.1</t>
  </si>
  <si>
    <t>Sweet Orange 1.0</t>
  </si>
  <si>
    <t>CK (child of Netboom Exploiter)</t>
  </si>
  <si>
    <t>Net Boom NB Exploiter</t>
  </si>
  <si>
    <t>HiMan (High Load)</t>
  </si>
  <si>
    <t>Blackhole (last)*</t>
  </si>
  <si>
    <t>Blackhole 2.x</t>
  </si>
  <si>
    <t>Blackhole 2.0</t>
  </si>
  <si>
    <t>Blackhole 1.2.5</t>
  </si>
  <si>
    <t>Blackhole 1.2.3</t>
  </si>
  <si>
    <t>Crimeboss</t>
  </si>
  <si>
    <t>Crime Boss 2013</t>
  </si>
  <si>
    <t>Crime Boss 2012</t>
  </si>
  <si>
    <t>Grandsoft / SofosFO/Stamp EK</t>
  </si>
  <si>
    <t>Private EK</t>
  </si>
  <si>
    <t>Sakura</t>
  </si>
  <si>
    <t>Sakura 1.1</t>
  </si>
  <si>
    <t>Sakura 1.0</t>
  </si>
  <si>
    <t>Glazunov</t>
  </si>
  <si>
    <t>Rawin</t>
  </si>
  <si>
    <t>Flimkit</t>
  </si>
  <si>
    <t>Cool EK (Kore-sh)</t>
  </si>
  <si>
    <t>Kore (formely known as Sibhost)</t>
  </si>
  <si>
    <t>Sibhost (Urausy/BestAV EK)</t>
  </si>
  <si>
    <t>Cool/Styxy</t>
  </si>
  <si>
    <t xml:space="preserve">Styx 4.0
</t>
  </si>
  <si>
    <t>Cool</t>
  </si>
  <si>
    <t>Cool Jan 2013 -&gt;</t>
  </si>
  <si>
    <t>Styx 2.x 2013</t>
  </si>
  <si>
    <t>Styx 2.0</t>
  </si>
  <si>
    <t>Topic</t>
  </si>
  <si>
    <t>Nice EK</t>
  </si>
  <si>
    <t>KaiXin Nov '12</t>
  </si>
  <si>
    <t>KaiXin Aug '12</t>
  </si>
  <si>
    <t>G01pack</t>
  </si>
  <si>
    <t>SPL Pack</t>
  </si>
  <si>
    <t>Serenity pack</t>
  </si>
  <si>
    <t>Alpha Pack</t>
  </si>
  <si>
    <t>Impact</t>
  </si>
  <si>
    <t>CritXPack</t>
  </si>
  <si>
    <t>Whitehole</t>
  </si>
  <si>
    <t>Red Dot</t>
  </si>
  <si>
    <t>Assoc AiD (unconfirmed)</t>
  </si>
  <si>
    <t>No Name</t>
  </si>
  <si>
    <t xml:space="preserve">Phoenix  3.1.15 </t>
  </si>
  <si>
    <t>NucSoft</t>
  </si>
  <si>
    <t>Zhi Zhu</t>
  </si>
  <si>
    <t>Incognito v.2</t>
  </si>
  <si>
    <t>Phoenix 3.1</t>
  </si>
  <si>
    <t xml:space="preserve"> Eleonore 1.8.91</t>
  </si>
  <si>
    <t>"Yang Pack"</t>
  </si>
  <si>
    <t>Techno XPack</t>
  </si>
  <si>
    <t>Siberia Private</t>
  </si>
  <si>
    <t>Hierarchy</t>
  </si>
  <si>
    <t>Pack Release Date   (SEE OLDER PACKS ON TAB 3 BELOW) or Analysis date</t>
  </si>
  <si>
    <t>11-'13</t>
  </si>
  <si>
    <t>03-'12</t>
  </si>
  <si>
    <t>12-'13</t>
  </si>
  <si>
    <t>03-'13</t>
  </si>
  <si>
    <t>05-'13</t>
  </si>
  <si>
    <t>before 04-'13</t>
  </si>
  <si>
    <t>08-'13</t>
  </si>
  <si>
    <t>01-'14</t>
  </si>
  <si>
    <t>09-'12</t>
  </si>
  <si>
    <t>04-'13</t>
  </si>
  <si>
    <t>02-'13</t>
  </si>
  <si>
    <t>05-'12</t>
  </si>
  <si>
    <t>04-'12</t>
  </si>
  <si>
    <t>2010-2011</t>
  </si>
  <si>
    <t>10-'13</t>
  </si>
  <si>
    <t>08-'12</t>
  </si>
  <si>
    <t>12-'11</t>
  </si>
  <si>
    <t>09-'13</t>
  </si>
  <si>
    <t>01-'12</t>
  </si>
  <si>
    <t>9-'13</t>
  </si>
  <si>
    <t>8-'13</t>
  </si>
  <si>
    <t>07-'13</t>
  </si>
  <si>
    <t>12-'12</t>
  </si>
  <si>
    <t>mid 2012</t>
  </si>
  <si>
    <t>10-'12</t>
  </si>
  <si>
    <t>11-'12</t>
  </si>
  <si>
    <t>01-'13</t>
  </si>
  <si>
    <t>02-'12</t>
  </si>
  <si>
    <t>CVE-2004-0549</t>
  </si>
  <si>
    <t>IE 6</t>
  </si>
  <si>
    <t>MS IE _  MSHTML IE6</t>
  </si>
  <si>
    <t>2004-0549</t>
  </si>
  <si>
    <t>CVE-2005-0055</t>
  </si>
  <si>
    <t>IE 5, 6</t>
  </si>
  <si>
    <t>MS IE _ IE 5.01, 5.5, and 6 DHTML Method Heap Memory Corruption Vulnerability</t>
  </si>
  <si>
    <t>2005-0055</t>
  </si>
  <si>
    <t xml:space="preserve">CVE-2006-0003 </t>
  </si>
  <si>
    <t xml:space="preserve">mdac </t>
  </si>
  <si>
    <t xml:space="preserve">MS IE _MS06-014 for lE6/Microsoft Data Access Components (MDAC) Remote Code Execution      </t>
  </si>
  <si>
    <t>2006-0003</t>
  </si>
  <si>
    <t>CVE-2007-5659 /2008-0655</t>
  </si>
  <si>
    <t xml:space="preserve">collab, collectEmaillnfo       </t>
  </si>
  <si>
    <t xml:space="preserve">PDF &lt; 8.1.1  </t>
  </si>
  <si>
    <t xml:space="preserve">ADOBE PDF _Exploit -collab, collectEmaillnfo       </t>
  </si>
  <si>
    <t>2007-5659 /2008-0655</t>
  </si>
  <si>
    <t>CVE-2008-2463</t>
  </si>
  <si>
    <t>m_Cor_n / MS Off Snapshot IE snapshot/ activexbundle</t>
  </si>
  <si>
    <t>IE- MSAccess</t>
  </si>
  <si>
    <t xml:space="preserve">MS OFFICE _M508-041 - MS Access Snapshot Viewer     </t>
  </si>
  <si>
    <t>2008-2463</t>
  </si>
  <si>
    <t>CVE-2009-2477</t>
  </si>
  <si>
    <t>Mozilla FF 3.5 / font tags | FF escape retval</t>
  </si>
  <si>
    <t>FF &lt; 3.5.1</t>
  </si>
  <si>
    <t>FIREFOX - Font tags  | Firefox 3.5 escape() Return Value Memory Corruption</t>
  </si>
  <si>
    <t>2009-2477</t>
  </si>
  <si>
    <t xml:space="preserve">CVE-2008-2992 </t>
  </si>
  <si>
    <t xml:space="preserve">util.printf      </t>
  </si>
  <si>
    <t>PDF &lt;  8.1.2</t>
  </si>
  <si>
    <t xml:space="preserve">ADOBE PDF _Exploit• util.printf      </t>
  </si>
  <si>
    <t xml:space="preserve">2008-2992 </t>
  </si>
  <si>
    <t>CVE-2008-5353</t>
  </si>
  <si>
    <t>Java JRE/Javad0/Javado/Java Calendar/javaold/JavaSr0</t>
  </si>
  <si>
    <t>Java &lt;  6u10</t>
  </si>
  <si>
    <t>JAVA _Javad0—JRECalendar  Java Deserialize</t>
  </si>
  <si>
    <t>2008-5353</t>
  </si>
  <si>
    <t xml:space="preserve">CVE-2009-0075/0076 </t>
  </si>
  <si>
    <t>IE7 MEMCOR MS09-002</t>
  </si>
  <si>
    <t>IE 7</t>
  </si>
  <si>
    <t xml:space="preserve">MS IE  _ MS09-002 - lE7 Memory Corruption    </t>
  </si>
  <si>
    <t xml:space="preserve">2009-0075/0076 </t>
  </si>
  <si>
    <t>CVE-2009-0927</t>
  </si>
  <si>
    <t>PDF collab.getIcon / pdf-gi</t>
  </si>
  <si>
    <t>PDF &lt; 9.1</t>
  </si>
  <si>
    <t xml:space="preserve">ADOBE PDF  _ Exploit- collab.getlcon       </t>
  </si>
  <si>
    <t>2009-0927</t>
  </si>
  <si>
    <t xml:space="preserve">CVE-2009-1136 </t>
  </si>
  <si>
    <t>spreadsheet</t>
  </si>
  <si>
    <t>IE - MSOffice</t>
  </si>
  <si>
    <t xml:space="preserve">MS OFFICE _ MSO9-043 - lE OWC Spreadsheet ActiveX control Memory Corruption   </t>
  </si>
  <si>
    <t>CVE-2009-3867</t>
  </si>
  <si>
    <t>JAVA GSB</t>
  </si>
  <si>
    <t>Java  &lt; 6u17</t>
  </si>
  <si>
    <t xml:space="preserve">JAVA _Runtime Env. getSoundBank Stack BOF   </t>
  </si>
  <si>
    <t>2009-3867</t>
  </si>
  <si>
    <t>CVE-2009-4324</t>
  </si>
  <si>
    <t>PDF mediaNewPlayer / pdf-mp</t>
  </si>
  <si>
    <t>PDF &lt; 9.3</t>
  </si>
  <si>
    <t xml:space="preserve">ADOBE PDF Exploit - docmedianewPlayer   </t>
  </si>
  <si>
    <t>2009-4324</t>
  </si>
  <si>
    <t xml:space="preserve">ADOBE PDF Exploit - LibTiff Integer Overflow   </t>
  </si>
  <si>
    <t>CVE-2010-0094</t>
  </si>
  <si>
    <t>javarmi</t>
  </si>
  <si>
    <t>Java  &lt; 6u18</t>
  </si>
  <si>
    <t xml:space="preserve">JAVA _ Runtime Environment component in Oracle Java SE </t>
  </si>
  <si>
    <t>2010-0094</t>
  </si>
  <si>
    <t xml:space="preserve">CVE-2010-0806 </t>
  </si>
  <si>
    <t>IEPeers msiemc</t>
  </si>
  <si>
    <t>MS IE _ IEPeers Remote Code Execution  IE7 Unitialized Memory Corruption</t>
  </si>
  <si>
    <t>2010-0806</t>
  </si>
  <si>
    <t xml:space="preserve">2010-0806 </t>
  </si>
  <si>
    <t>CVE-2010-0840</t>
  </si>
  <si>
    <t>JAVA TC (?) javagetval  OBE  Java invoke / Java Trust</t>
  </si>
  <si>
    <t>JAVA _ Trusted Method Chaining - Java getValue Remote Code Execution</t>
  </si>
  <si>
    <t>2010-0840</t>
  </si>
  <si>
    <t>CVE-2010-0842</t>
  </si>
  <si>
    <t xml:space="preserve">JAVA MIDI Java OBE </t>
  </si>
  <si>
    <t>JAVA 6 Update 18, 5.0 Update 23, 1.4.2_25, and 1.3.1_27 -via MIDI file with a crafted MixerSequencer object</t>
  </si>
  <si>
    <t>2010-0842</t>
  </si>
  <si>
    <t>CVE-2010-0886</t>
  </si>
  <si>
    <t xml:space="preserve"> JAVA SMB / JAVA JDT </t>
  </si>
  <si>
    <t>Java  &lt; 6u19</t>
  </si>
  <si>
    <t>JAVA _ SMB / Java JDT 6  Upd 10-19 * Requires xtra components</t>
  </si>
  <si>
    <t>2010-0886</t>
  </si>
  <si>
    <t>CVE-2010-1240</t>
  </si>
  <si>
    <t>PDFOPEN</t>
  </si>
  <si>
    <t>PDF &lt;  9.3.3</t>
  </si>
  <si>
    <t>ADOBE PDF _ Open/Launch embedded exe via built in functionality, ability to change prompt text. Didier Stevens.</t>
  </si>
  <si>
    <t>2010-1240</t>
  </si>
  <si>
    <t>CVE-2010-1297</t>
  </si>
  <si>
    <t>PDF SWF</t>
  </si>
  <si>
    <t>SWF &lt; 10.1.53.64</t>
  </si>
  <si>
    <t>ADOBE FLASH - "PDF SWF"</t>
  </si>
  <si>
    <t>2010-1297</t>
  </si>
  <si>
    <t>CVE-2010-1423</t>
  </si>
  <si>
    <t>javanew JWS</t>
  </si>
  <si>
    <t>Java   6u10,19</t>
  </si>
  <si>
    <t>Java Deployment Toolkit Remote Argument Injection Vulnerability (Taviso)</t>
  </si>
  <si>
    <t>2010-1423</t>
  </si>
  <si>
    <t xml:space="preserve">CVE-2010-1885 </t>
  </si>
  <si>
    <t>hcp</t>
  </si>
  <si>
    <t>WIN XP-2003</t>
  </si>
  <si>
    <t>MS HCP _ Help Center URL Validation Vulnerability</t>
  </si>
  <si>
    <t xml:space="preserve">2010-1885 </t>
  </si>
  <si>
    <t>CVE- 2010-0248</t>
  </si>
  <si>
    <t>IE Object Memory Use-After-Free</t>
  </si>
  <si>
    <t>IE 6, 7, 8</t>
  </si>
  <si>
    <t>IE MS10-002 Internet Explorer Object Memory Use-After-Free</t>
  </si>
  <si>
    <t>2010-0248</t>
  </si>
  <si>
    <t>CVE-2010-2883</t>
  </si>
  <si>
    <t>PDF FONT / Cooltype</t>
  </si>
  <si>
    <t>PDF &lt;  9.4</t>
  </si>
  <si>
    <t xml:space="preserve">PDF Exploit Adobe Reader Stack-based buffer overflow in CoolType.dll </t>
  </si>
  <si>
    <t>2010-2883</t>
  </si>
  <si>
    <t>CVE-2010-2884</t>
  </si>
  <si>
    <t>authplay.dll</t>
  </si>
  <si>
    <t>SWF&lt; 10.1.82.76</t>
  </si>
  <si>
    <t>ADOBE FLASH _  authplay.dll ActionScript AVM2 memory corruption Vulnerability – Adobe Reader &lt; 9.4.0 – ALL Win</t>
  </si>
  <si>
    <t>2010-2884</t>
  </si>
  <si>
    <t>CVE-2010-3552</t>
  </si>
  <si>
    <t>JAVA SKYLINE / docbase</t>
  </si>
  <si>
    <t>Java  &lt; 6u21</t>
  </si>
  <si>
    <t>JAVA _ Unspecified vulnerability in the New Java Plug-in – Java 6 &lt; Update 22 – IE Only – ALL Windows</t>
  </si>
  <si>
    <t>2010-3552</t>
  </si>
  <si>
    <t>CVE-2010-3654</t>
  </si>
  <si>
    <t>FlashPlayer Button</t>
  </si>
  <si>
    <t>SWF &lt; 10.1.102.64</t>
  </si>
  <si>
    <t xml:space="preserve">ADOBE FLASH _ memory corruption and application crash via crafted SWF content October 2010. </t>
  </si>
  <si>
    <t>2010-3654</t>
  </si>
  <si>
    <t>CVE-2010-3962</t>
  </si>
  <si>
    <t>IE CSS</t>
  </si>
  <si>
    <t xml:space="preserve">IE Use-after-free IE 6, 7, and 8  "invalid flag reference" issue or "Uninitialized Memory Corruption Vulnerability," </t>
  </si>
  <si>
    <t>2010-3962</t>
  </si>
  <si>
    <t>CVE-2010-4452</t>
  </si>
  <si>
    <t>Java Codebase Trust</t>
  </si>
  <si>
    <t>Java  &lt; 6u23</t>
  </si>
  <si>
    <t>JAVA _Sun Java Applet2ClassLoader Remote Code Execution Exploit</t>
  </si>
  <si>
    <t>2010-4452</t>
  </si>
  <si>
    <t xml:space="preserve">Signed Applet </t>
  </si>
  <si>
    <t>JAVA SOCIAL</t>
  </si>
  <si>
    <t>JAVA _ www.metasploit.com/modules/exploit/multi/browser/java_signed_applet</t>
  </si>
  <si>
    <t>SOCIAL</t>
  </si>
  <si>
    <t>CVE-2011-0558</t>
  </si>
  <si>
    <t>Flash &lt;10.2</t>
  </si>
  <si>
    <t>SWF &lt; 10.2.152.26</t>
  </si>
  <si>
    <t>ADOBE FLASH _ Integer overflow in Adobe Flash Player before 10.2.152.26</t>
  </si>
  <si>
    <t>2011-0558</t>
  </si>
  <si>
    <t>CVE-2011-0559</t>
  </si>
  <si>
    <t>Flash 10 by exm</t>
  </si>
  <si>
    <t>ADOBE FLASH _ Denial of service (memory corruption) via crafted parameters</t>
  </si>
  <si>
    <t>2011-0559</t>
  </si>
  <si>
    <t>CVE-2011-0611</t>
  </si>
  <si>
    <t>Flash 10</t>
  </si>
  <si>
    <t xml:space="preserve">SWF &lt; 10.2.154.27 </t>
  </si>
  <si>
    <t>ADOBE FLASH -Microsoft Office document with an embedded .swf file</t>
  </si>
  <si>
    <t>2011-0611</t>
  </si>
  <si>
    <t>CVE-2011-1255</t>
  </si>
  <si>
    <t>IE 6-8</t>
  </si>
  <si>
    <t>MS IE _Time Element Memory Corruption</t>
  </si>
  <si>
    <t>2011-1255</t>
  </si>
  <si>
    <t>CVE-2011-2110</t>
  </si>
  <si>
    <t>SWF&lt; 10.3.181.26</t>
  </si>
  <si>
    <t>ADOBE FLASH _ Flash memory corruption June - 2011</t>
  </si>
  <si>
    <t>2011-2110</t>
  </si>
  <si>
    <t>CVE-2011-2140</t>
  </si>
  <si>
    <t>MP4 sequence</t>
  </si>
  <si>
    <t>SWF&lt; 10.3.183.5</t>
  </si>
  <si>
    <t>ADOBE FLASH _ Flash memory corruption August-2011 MP4 SequenceParameterSetNALUnit Buffer Overflow</t>
  </si>
  <si>
    <t>2011-2140</t>
  </si>
  <si>
    <t xml:space="preserve">? flash-mp </t>
  </si>
  <si>
    <t>CVE- 2011-2371</t>
  </si>
  <si>
    <t>FF Array.reduceRight() Exploit</t>
  </si>
  <si>
    <t>FF &lt; 4.0.1</t>
  </si>
  <si>
    <t xml:space="preserve">Mozilla Firefox Firefox 4.0.1 Array.reduceRight() Exploit </t>
  </si>
  <si>
    <t>2011-2371</t>
  </si>
  <si>
    <t>CVE-2011-2462</t>
  </si>
  <si>
    <t>PDF U3D</t>
  </si>
  <si>
    <t>PDF &lt; 10.1.1</t>
  </si>
  <si>
    <t>ADOBE PDF _U3D onject memory corruption December 2011</t>
  </si>
  <si>
    <t>2011-2462</t>
  </si>
  <si>
    <t>CVE-2011-3106</t>
  </si>
  <si>
    <t>Chrome websockets</t>
  </si>
  <si>
    <t>CHROME &lt; 19.0.1084.52</t>
  </si>
  <si>
    <t>CHROME Websockets overflow</t>
  </si>
  <si>
    <t>2011-3106</t>
  </si>
  <si>
    <t>CVE-2011-3521</t>
  </si>
  <si>
    <t>JAVA _Type confusion vulnerability in Oracle Java Update 27</t>
  </si>
  <si>
    <t>2011-3521</t>
  </si>
  <si>
    <t>WIN XP-2008  via IE</t>
  </si>
  <si>
    <t>WINDOWS XP, 2003, 2008 TrueType Font Parsing Vulnerability</t>
  </si>
  <si>
    <t>2011-3402</t>
  </si>
  <si>
    <t>JAVA _Vulnerability in the Rhino Script Engine</t>
  </si>
  <si>
    <t>2011-3544</t>
  </si>
  <si>
    <t>2011-3544?</t>
  </si>
  <si>
    <t>CVE-2011-3659</t>
  </si>
  <si>
    <t>Firefox 8/9 </t>
  </si>
  <si>
    <t>FF &lt;3.6.26 ,4.9</t>
  </si>
  <si>
    <t>FIREFOX 8/9_ AttributeChildRemoved() Use-After-Free.</t>
  </si>
  <si>
    <t>2011-3659</t>
  </si>
  <si>
    <t>Firefox social</t>
  </si>
  <si>
    <t>FF Social</t>
  </si>
  <si>
    <t>FF &lt; 4</t>
  </si>
  <si>
    <t>FIREFOX Bootstrapped Addon Social Engineering Code Execution</t>
  </si>
  <si>
    <t xml:space="preserve"> </t>
  </si>
  <si>
    <t>CVE-2012-0003</t>
  </si>
  <si>
    <t>WMP MIDI </t>
  </si>
  <si>
    <t>MS WMP</t>
  </si>
  <si>
    <t xml:space="preserve">MS MEDIA PLAYER _vulnerability in winmm.dll in Windows Multimedia Library in Windows Media Player (WMP) </t>
  </si>
  <si>
    <t>2012-0003</t>
  </si>
  <si>
    <t>CVE-2012-0500</t>
  </si>
  <si>
    <t>Web Start Plugin</t>
  </si>
  <si>
    <t>JAVA _Sun Java Web Start Plugin Command Line Argument Injection (2012)</t>
  </si>
  <si>
    <t>2012-0500</t>
  </si>
  <si>
    <t>JAVA _ AtomicReferenceArray</t>
  </si>
  <si>
    <t>2012-0507</t>
  </si>
  <si>
    <t>Removed</t>
  </si>
  <si>
    <t>CVE-2012-0754</t>
  </si>
  <si>
    <t>MP4 Overflow</t>
  </si>
  <si>
    <t>SWF&lt;10.3.183.15, 11.1.102.62</t>
  </si>
  <si>
    <t>FLASH  Player allows attackers to execute arbitrary code or cause a denial of service (memory corruption) via unspecified vectors.</t>
  </si>
  <si>
    <t>2012-0754</t>
  </si>
  <si>
    <t>CVE-2012-0775</t>
  </si>
  <si>
    <t>PDF &lt; 10.1.3, &lt; 9.5.1</t>
  </si>
  <si>
    <t>ADOBE PDF JavaScript implementation allows arbitrary code execution</t>
  </si>
  <si>
    <t>2012-0775</t>
  </si>
  <si>
    <t>CVE-2012-0779</t>
  </si>
  <si>
    <t>SWF&lt;10.3.183.19, 11.2.202.235</t>
  </si>
  <si>
    <t xml:space="preserve">ADOBE FLASH (via IE?)- object type confusion </t>
  </si>
  <si>
    <t>2012-0779</t>
  </si>
  <si>
    <t>Unknown CVE</t>
  </si>
  <si>
    <t>SWF&lt;10.3.183.23, 11.4.402.265</t>
  </si>
  <si>
    <t>Claims to have some private flash exploit</t>
  </si>
  <si>
    <t>CVE-2012-1535</t>
  </si>
  <si>
    <t>Flash SWF in Word</t>
  </si>
  <si>
    <t>SWF &lt; 11.3.300.271</t>
  </si>
  <si>
    <t>Flash Player before 11.3.300.271 on Windows and Mac OS X and before 11.2.202.238 on Linux -SWF content in a Word document.</t>
  </si>
  <si>
    <t>2012-1535</t>
  </si>
  <si>
    <t>JAVA Remote Code Execution </t>
  </si>
  <si>
    <t>CVE-2012-1876</t>
  </si>
  <si>
    <t>IE 6-10</t>
  </si>
  <si>
    <t>IE _ from VUPEN's Pwn2Own demo at CanSecWest 2012. Col Element Remote Code Execution Vulnerability</t>
  </si>
  <si>
    <t>2012-1876</t>
  </si>
  <si>
    <t>CVE-2012-1880</t>
  </si>
  <si>
    <t>IE InsertRow</t>
  </si>
  <si>
    <t>IE 6-9</t>
  </si>
  <si>
    <t>IE _ insertRow Remote Code Execution Vulnerability</t>
  </si>
  <si>
    <t>2012-1880</t>
  </si>
  <si>
    <t>IE XML memcor</t>
  </si>
  <si>
    <t>XML IE</t>
  </si>
  <si>
    <t>XML _ memory corruption</t>
  </si>
  <si>
    <t>2012-1889</t>
  </si>
  <si>
    <t>CVE-2012-3683</t>
  </si>
  <si>
    <t>Safari Webkit</t>
  </si>
  <si>
    <t>SAFARI &lt; 6</t>
  </si>
  <si>
    <t>SAFARI Webkit - memory corruption</t>
  </si>
  <si>
    <t>2012-3683</t>
  </si>
  <si>
    <t>CVE-2012-4681</t>
  </si>
  <si>
    <t>Java Gondvv / Gondzz</t>
  </si>
  <si>
    <t>&lt;Java 7u6</t>
  </si>
  <si>
    <t>JAVA _crafted applet that bypasses SecurityManager restrictions</t>
  </si>
  <si>
    <t>2012-4681</t>
  </si>
  <si>
    <t xml:space="preserve"> CVE-2012-4792</t>
  </si>
  <si>
    <t>Use-after-free vulnerability,inCDwnBindInfo object, and exploited in the wild in December 2012.</t>
  </si>
  <si>
    <t>2012-4792</t>
  </si>
  <si>
    <t>CVE-2012-4969</t>
  </si>
  <si>
    <t>IE Use-after-free vulnerability in the CMshtmlEd::Exec function in mshtml.dll</t>
  </si>
  <si>
    <t>2012-4969</t>
  </si>
  <si>
    <t>CVE-2012-5076</t>
  </si>
  <si>
    <t>JAX-WS</t>
  </si>
  <si>
    <t>&lt;Java 7u8</t>
  </si>
  <si>
    <t>JAVA Arbitrary Code Execution</t>
  </si>
  <si>
    <t>2012-5076</t>
  </si>
  <si>
    <t xml:space="preserve">PHP vuln. in admin/sources/base/core.php in Invision Power Board  IPB or IP.Board) 3.1.x- 3.3.x </t>
  </si>
  <si>
    <t>2012-5692</t>
  </si>
  <si>
    <t>PDF 9. 10</t>
  </si>
  <si>
    <t>PDF &lt; 9.51 and &lt; 10.1.3</t>
  </si>
  <si>
    <t>JAVA The JavaScript implementation in Adobe Reader and Acrobat 9.x &lt; 9.5.1 and 10.x &lt; 10.1.3 - (memory corruption)</t>
  </si>
  <si>
    <t>IE 6-9, 10</t>
  </si>
  <si>
    <t>IE aka "Col Element Remote Code Execution Vulnerability," by VUPEN - Pwn2Own competition at CanSecWest 2012.</t>
  </si>
  <si>
    <t>WIN: - Microsoft XML Core Services 3.0, 4.0, 5.0, and 6.0 memory corruption via a crafted web site.</t>
  </si>
  <si>
    <t>JAVA: JMB/MBEAN and Reflection API allow a crafted applet to bypass SecurityManager restrictions</t>
  </si>
  <si>
    <t>2013-0422</t>
  </si>
  <si>
    <t>CVE-2013-0431</t>
  </si>
  <si>
    <t>Java 7u11</t>
  </si>
  <si>
    <t>JAVA: abuses the JMX classes from a Java Applet to run arbitrary Java code outside of the sandbox</t>
  </si>
  <si>
    <t>2013-0431</t>
  </si>
  <si>
    <t>CVE-2013-0437</t>
  </si>
  <si>
    <t>JAVA  Unspecified vulnerability in the Java Runtime Environment (JRE)  via unknown vectors related to 2D.</t>
  </si>
  <si>
    <t>FLASH Buffer overflow in Adobe Flash Player via crafted SWF content, as exploited in the wild in February 2013.</t>
  </si>
  <si>
    <t>2013-0634</t>
  </si>
  <si>
    <t>IE Microsoft Internet Explorer 8 improper object handling in memory</t>
  </si>
  <si>
    <t>2013-1347</t>
  </si>
  <si>
    <t>CVE-2013-1488</t>
  </si>
  <si>
    <t>Java &lt;7u17, 6, 7</t>
  </si>
  <si>
    <t>JAVA via unspecified vectors involving reflection, Libraries, "improper toString calls," and the JDBC driver manager</t>
  </si>
  <si>
    <t>2013-1488</t>
  </si>
  <si>
    <t>JAVA The color mgmnt (CMM) functionality in the 2D - an out-of-bounds read or memory corruption in the JVM</t>
  </si>
  <si>
    <t>2013-1493</t>
  </si>
  <si>
    <t>CVE-2013-1690</t>
  </si>
  <si>
    <t>FF &lt; 22, Tbird &lt; 17.0.7</t>
  </si>
  <si>
    <t>FF &lt; 22.0, FF ESR 17.x before 17.0.7, TBird &lt; 17.0.7, and TBird ESR 17.x&lt; 17.0.7 do not properly handle onreadystatechange events with page reloading,</t>
  </si>
  <si>
    <t>2013-1690</t>
  </si>
  <si>
    <t>JAVA  SE 7 Update 17 and earlier allows remote attackers to affect integrity via unknown vectors related to HotSpot.</t>
  </si>
  <si>
    <t>2013-2423</t>
  </si>
  <si>
    <t>Social Fake Cert</t>
  </si>
  <si>
    <t xml:space="preserve">Java 
</t>
  </si>
  <si>
    <t>Self-Generated fake cert  Social Eng</t>
  </si>
  <si>
    <t>Oracle Java SE 7 Update 21 and earlier, and OpenJDK 7 -  "insufficient access checks" in the tracing component.</t>
  </si>
  <si>
    <t>2013-2460</t>
  </si>
  <si>
    <t>JAVA &lt; Update 21 6 Update 45 and earlier, and&lt;  5.0 Update 45, and OpenJDK 7 -Incorrect image attribute verification in 2D.</t>
  </si>
  <si>
    <t>2013-2463</t>
  </si>
  <si>
    <t xml:space="preserve"> JAVA Memory Corruption Vulnerability</t>
  </si>
  <si>
    <t>2013-2465</t>
  </si>
  <si>
    <t>JAVA &lt; 7 Update 21, &lt; 6 Update 45, and &lt; 5.0 Update 45, and OpenJDK 7 - Incorrect IntegerComponentRaster size checks</t>
  </si>
  <si>
    <t>2013-2471</t>
  </si>
  <si>
    <t>2013-2471 ??</t>
  </si>
  <si>
    <t>CVE-2013-2472</t>
  </si>
  <si>
    <t xml:space="preserve">w Click2play bypass </t>
  </si>
  <si>
    <t>JAVA &lt; SE 7 Update 21, &lt; 6 Update 45,  &lt; 5.0 Update 45, and OpenJDK 7 Incorrect ShortBandedRaster size checks in 2D</t>
  </si>
  <si>
    <t>2013-2472</t>
  </si>
  <si>
    <t>CVE-2013-2551 </t>
  </si>
  <si>
    <t>IE VML</t>
  </si>
  <si>
    <t>IE &lt;10</t>
  </si>
  <si>
    <t>IE Use-after-free vulnerability in IE 6 -10 - via a crafted web site that triggers access to a deleted object</t>
  </si>
  <si>
    <t xml:space="preserve">2013-2551 </t>
  </si>
  <si>
    <t>CVE-2013-0074/3896</t>
  </si>
  <si>
    <t xml:space="preserve">SILVERLIGHT 5, 5 Dev. Runtime, &lt; 5.1.20125.0 Double Dereference Vulnerability and SL 5 &lt; 5.1.20913.0  </t>
  </si>
  <si>
    <t>2013-0074/3896</t>
  </si>
  <si>
    <t>IE InformationCardSigninHelper VulnerabiliIty</t>
  </si>
  <si>
    <t>IE &lt;11</t>
  </si>
  <si>
    <t>IE Use-after-free vuln. in the CDisplayPointer class in mshtml.dll in IE6 - 11 - (memory corruption) via crafted JavaScript code that uses the onpropertychange event handler</t>
  </si>
  <si>
    <t>2013-3897</t>
  </si>
  <si>
    <t>on Flash 11.9.900.117</t>
  </si>
  <si>
    <t>SWF&lt;11.7.700.252,&lt;11.9.900.152</t>
  </si>
  <si>
    <t>FLASH - Memory Corruption</t>
  </si>
  <si>
    <t>2013-5329</t>
  </si>
  <si>
    <t>Number of exploits included</t>
  </si>
  <si>
    <t>5?</t>
  </si>
  <si>
    <t>?</t>
  </si>
  <si>
    <t>2?</t>
  </si>
  <si>
    <t>3?</t>
  </si>
  <si>
    <t>9?</t>
  </si>
  <si>
    <t>6?</t>
  </si>
  <si>
    <t>4?</t>
  </si>
  <si>
    <t>10</t>
  </si>
  <si>
    <t>9-</t>
  </si>
  <si>
    <t>2+?</t>
  </si>
  <si>
    <t>5+</t>
  </si>
  <si>
    <t>19?</t>
  </si>
  <si>
    <t>7?</t>
  </si>
  <si>
    <t>5</t>
  </si>
  <si>
    <t>9</t>
  </si>
  <si>
    <t>8</t>
  </si>
  <si>
    <t>Notes</t>
  </si>
  <si>
    <t>traff</t>
  </si>
  <si>
    <t>Korean language NB Exploiter Version 2.8.4.6</t>
  </si>
  <si>
    <t xml:space="preserve">$450-$1350 /mo </t>
  </si>
  <si>
    <t>$450/mo</t>
  </si>
  <si>
    <t>Author Paunch arrested in 10-'13</t>
  </si>
  <si>
    <t>10k/hour = 900$ / 3500$ mo - and more for higher traff</t>
  </si>
  <si>
    <t>3-5K/mo</t>
  </si>
  <si>
    <t>$1100 / mo rent</t>
  </si>
  <si>
    <t>1-2K /mo rent</t>
  </si>
  <si>
    <t>$150/wk $250/mo</t>
  </si>
  <si>
    <t>rent $400/wk</t>
  </si>
  <si>
    <t>$200 - $1,800 rent</t>
  </si>
  <si>
    <t>2-5K</t>
  </si>
  <si>
    <t>1-1.5K</t>
  </si>
  <si>
    <t>slang/shorthand (CLICK ON CELLS 2 SEE TEXT)</t>
  </si>
  <si>
    <t>Product / type . &lt; means that v. and below</t>
  </si>
  <si>
    <t>Exploit Description  (CLICK ON CELLS 2 SEE TEXT)</t>
  </si>
  <si>
    <t>Nuclear 2.2 -&gt;</t>
  </si>
  <si>
    <t>Redkit 2.2</t>
  </si>
  <si>
    <t>Redkit (former Puerto?)</t>
  </si>
  <si>
    <t>Blackhole (last)</t>
  </si>
  <si>
    <t>Grandsoft</t>
  </si>
  <si>
    <t>Sakura 1.x</t>
  </si>
  <si>
    <t>Kore (formely Sibhost)</t>
  </si>
  <si>
    <t xml:space="preserve">Cool </t>
  </si>
  <si>
    <t>Serenity Pack</t>
  </si>
  <si>
    <t>Assoc AiD (info from Ad only)</t>
  </si>
  <si>
    <t>Private no name</t>
  </si>
  <si>
    <t>CVE-2006-0003</t>
  </si>
  <si>
    <t>CVE-2010-0806</t>
  </si>
  <si>
    <t xml:space="preserve">CVE- 2010-0806 </t>
  </si>
  <si>
    <t>CVE-2010-0188 </t>
  </si>
  <si>
    <t>cve-2013-2471</t>
  </si>
  <si>
    <t xml:space="preserve"> CVE-2012-0755</t>
  </si>
  <si>
    <t>CVE-2008-2992</t>
  </si>
  <si>
    <t>Social Eng</t>
  </si>
  <si>
    <t>and + all or some</t>
  </si>
  <si>
    <t>CVE-2011-3402*</t>
  </si>
  <si>
    <t>CVE-2013-2463*</t>
  </si>
  <si>
    <t xml:space="preserve"> exploits </t>
  </si>
  <si>
    <t>CVE-2012-4792*</t>
  </si>
  <si>
    <t xml:space="preserve">CVE-2011-0611 </t>
  </si>
  <si>
    <t>CVE-2013-2465*</t>
  </si>
  <si>
    <t>from the  previous</t>
  </si>
  <si>
    <t>CVE-2010-1885</t>
  </si>
  <si>
    <t>CVE-2013-2471 ??</t>
  </si>
  <si>
    <t xml:space="preserve"> version</t>
  </si>
  <si>
    <t>CVE-2009-0075/0076</t>
  </si>
  <si>
    <t>CVE-2012-4792</t>
  </si>
  <si>
    <t>* switch 2463*&lt;&gt;2465*</t>
  </si>
  <si>
    <t>* removed</t>
  </si>
  <si>
    <t xml:space="preserve">Possibly +  exploits </t>
  </si>
  <si>
    <t>Exploit via / filetype / product</t>
  </si>
  <si>
    <t>Black hole 1.2.1</t>
  </si>
  <si>
    <t>Black hole  1.2.0</t>
  </si>
  <si>
    <t>Black hole 1.1.0</t>
  </si>
  <si>
    <t>Black hole  1.0.0</t>
  </si>
  <si>
    <t xml:space="preserve"> Eleonore 1.6.5</t>
  </si>
  <si>
    <t xml:space="preserve"> EleoNore 1.6.4</t>
  </si>
  <si>
    <t xml:space="preserve"> Eleonore 1.6.3a</t>
  </si>
  <si>
    <t xml:space="preserve"> Eleonore1.4.4 Mod</t>
  </si>
  <si>
    <t xml:space="preserve"> Eleonore 1.4.1 </t>
  </si>
  <si>
    <t xml:space="preserve"> Eleonore 1.3.2</t>
  </si>
  <si>
    <t>Phoenix 2.8  mini</t>
  </si>
  <si>
    <t>Phoenix 2.7</t>
  </si>
  <si>
    <t>Phoenix 2.5</t>
  </si>
  <si>
    <t>Phoenix 2.4</t>
  </si>
  <si>
    <t>Phoenix 2.3</t>
  </si>
  <si>
    <t>Phoenix 2.2</t>
  </si>
  <si>
    <t>Phoenix 2.1</t>
  </si>
  <si>
    <t xml:space="preserve">Phoenix  2.0  </t>
  </si>
  <si>
    <t>Fragus Black</t>
  </si>
  <si>
    <t>Fragus 1</t>
  </si>
  <si>
    <t>Zero ( Open Source kit mod?)</t>
  </si>
  <si>
    <t>Merry Christmas PEK v2.3 mod</t>
  </si>
  <si>
    <t xml:space="preserve">LinuQ </t>
  </si>
  <si>
    <t xml:space="preserve">Sava / Pay0C </t>
  </si>
  <si>
    <t>Best Pack</t>
  </si>
  <si>
    <t xml:space="preserve"> Siberia</t>
  </si>
  <si>
    <t>Bomba</t>
  </si>
  <si>
    <t>Papka</t>
  </si>
  <si>
    <t>Open Source /MetaPack</t>
  </si>
  <si>
    <t>mushroom unkNOwn</t>
  </si>
  <si>
    <t>Robopak</t>
  </si>
  <si>
    <t>"Dloader"  ? UkNOwnname</t>
  </si>
  <si>
    <t>Katrin</t>
  </si>
  <si>
    <t>Bleeding Life 3.0</t>
  </si>
  <si>
    <t>Bleeding Life 2.0</t>
  </si>
  <si>
    <t>Dragon</t>
  </si>
  <si>
    <t>Crimepack 3.1.3</t>
  </si>
  <si>
    <t>Crimepack 3.0</t>
  </si>
  <si>
    <t>Crimepack 2.2.8</t>
  </si>
  <si>
    <t>Crimepack 2.2.1</t>
  </si>
  <si>
    <t>T-Iframer</t>
  </si>
  <si>
    <t>Tornado (Incomplete)</t>
  </si>
  <si>
    <t>SEO Sploit pack</t>
  </si>
  <si>
    <t xml:space="preserve">Zombie Infection kit </t>
  </si>
  <si>
    <t>Lupit</t>
  </si>
  <si>
    <t>Impassioned Framework 1.0</t>
  </si>
  <si>
    <t>Unique Pack Sploit 2.1</t>
  </si>
  <si>
    <t>Salo</t>
  </si>
  <si>
    <t>YES Exploit 3.0RC</t>
  </si>
  <si>
    <t>Liberty 2.1.0*</t>
  </si>
  <si>
    <t xml:space="preserve">Liberty  1.0.7
</t>
  </si>
  <si>
    <t>JustExploit</t>
  </si>
  <si>
    <t>Zopack</t>
  </si>
  <si>
    <t>iPack</t>
  </si>
  <si>
    <t>EL Fiiesta</t>
  </si>
  <si>
    <t xml:space="preserve"> Icepack</t>
  </si>
  <si>
    <t>Mpack</t>
  </si>
  <si>
    <t>Webattack</t>
  </si>
  <si>
    <t>Pack Release Date</t>
  </si>
  <si>
    <t>09-'11</t>
  </si>
  <si>
    <t>04-'11</t>
  </si>
  <si>
    <t>08-'10</t>
  </si>
  <si>
    <t>05-'11?</t>
  </si>
  <si>
    <t>02-'11</t>
  </si>
  <si>
    <t>07-'09</t>
  </si>
  <si>
    <t>07-'10</t>
  </si>
  <si>
    <t>0?-'10</t>
  </si>
  <si>
    <t>2011</t>
  </si>
  <si>
    <t>02-'11?</t>
  </si>
  <si>
    <t>08-'11</t>
  </si>
  <si>
    <t>07-'11</t>
  </si>
  <si>
    <t>06-'11</t>
  </si>
  <si>
    <t>old</t>
  </si>
  <si>
    <t>05-'11</t>
  </si>
  <si>
    <t>03-'11</t>
  </si>
  <si>
    <t>01-'11</t>
  </si>
  <si>
    <t>2010</t>
  </si>
  <si>
    <t>05-'10</t>
  </si>
  <si>
    <t>04-'10</t>
  </si>
  <si>
    <t>03-'10</t>
  </si>
  <si>
    <t>09-'09</t>
  </si>
  <si>
    <t>06-'09</t>
  </si>
  <si>
    <t>02-'09</t>
  </si>
  <si>
    <t>CVE-2000-0495</t>
  </si>
  <si>
    <t>MS WME</t>
  </si>
  <si>
    <t>MS WME Malformed Windows Media Encoder Request</t>
  </si>
  <si>
    <t>YES</t>
  </si>
  <si>
    <t>CVE-2003-0111</t>
  </si>
  <si>
    <t>MS VM</t>
  </si>
  <si>
    <t xml:space="preserve">MS VM M503-O11 - ByteCode Verifier component flaw in Microsoft VM </t>
  </si>
  <si>
    <t xml:space="preserve">CVE-2004-1043 </t>
  </si>
  <si>
    <t xml:space="preserve">MS IE _ MSOS-001 HTML vulnerabilities  </t>
  </si>
  <si>
    <t>CVE-2004-0636</t>
  </si>
  <si>
    <t>AOL Instant Messenger</t>
  </si>
  <si>
    <t>AOL</t>
  </si>
  <si>
    <t>AOL _ Instant Messenger goaway Overflow</t>
  </si>
  <si>
    <t>CVE-2004-0380</t>
  </si>
  <si>
    <t>MS OUTLOOK</t>
  </si>
  <si>
    <t>MS OUTLOOK EXPRESS MHTML URL Processing Vulnerability</t>
  </si>
  <si>
    <t xml:space="preserve">CVE-2005-2127 </t>
  </si>
  <si>
    <t>COM Object Instantation Memory Corruption (Msdssdll)</t>
  </si>
  <si>
    <t>YES?</t>
  </si>
  <si>
    <t xml:space="preserve">CVE-2005-2265 </t>
  </si>
  <si>
    <t>FF CompareTo</t>
  </si>
  <si>
    <t>FF</t>
  </si>
  <si>
    <t xml:space="preserve">FIREFOX MOZILLA NETSCAPE MFSA2005-50 - Firefox Install VersioncompareTo   </t>
  </si>
  <si>
    <t>IE 5.01, 5.5, and 6 DHTML Method Heap Memory Corruption Vulnerability</t>
  </si>
  <si>
    <t>mdac</t>
  </si>
  <si>
    <t xml:space="preserve">MS06-014 for lE6/Microsoft Data Access Components (MDAC) Remote Code Execution      </t>
  </si>
  <si>
    <t xml:space="preserve">CVE-2006-0003/2006-4704 </t>
  </si>
  <si>
    <t>IE COM CreateObject</t>
  </si>
  <si>
    <t>Internet Explorer COM CreateObject Code Execution</t>
  </si>
  <si>
    <t xml:space="preserve">CVE-2006-0005 </t>
  </si>
  <si>
    <t>FF EMBED / MS06-006</t>
  </si>
  <si>
    <t xml:space="preserve">MS06-006 - Windows Media Player plug-in vulverabiIity for Firefox &amp; Opera     </t>
  </si>
  <si>
    <t xml:space="preserve">CVE-2006-1359 </t>
  </si>
  <si>
    <t xml:space="preserve">MS06-013 - CreateTextRange  </t>
  </si>
  <si>
    <t>CVE-2006-3643</t>
  </si>
  <si>
    <t xml:space="preserve">Microsoft Management Console (MMC) Redirect Cross-Site Scripting (XSS) vulnerability (IE)   </t>
  </si>
  <si>
    <t xml:space="preserve">CVE-2006-3677 </t>
  </si>
  <si>
    <t>Firefox Jno / JNO</t>
  </si>
  <si>
    <t xml:space="preserve">Firefox -js navigator Object Code   </t>
  </si>
  <si>
    <t>CVE-2006-3730</t>
  </si>
  <si>
    <t xml:space="preserve"> WebViewFolderlcon (IE)   </t>
  </si>
  <si>
    <t>CVE-2006-4704</t>
  </si>
  <si>
    <t>WMI Object Broker</t>
  </si>
  <si>
    <t>MS VSTUDIO</t>
  </si>
  <si>
    <t>Cross-zone scripting vulnerability in the WMI Object Broker (WMIScriptUtils.WMIObjectBroker2)</t>
  </si>
  <si>
    <t>CVE-2006-4777</t>
  </si>
  <si>
    <t xml:space="preserve">DirectAnimation ActiveX Controls Memory Corruption Vulnerability </t>
  </si>
  <si>
    <t>CVE-2006-4868</t>
  </si>
  <si>
    <t>IE + OUTLOOK</t>
  </si>
  <si>
    <t xml:space="preserve">MSO6-055 - Windows Vector Markup Language Vulnerability  </t>
  </si>
  <si>
    <t>CVE-2006-5559</t>
  </si>
  <si>
    <t>IE6 MDAC</t>
  </si>
  <si>
    <t xml:space="preserve">MS07-009- lE6/Microsoft Data Access Components (MDAC) Remote Code Execution   </t>
  </si>
  <si>
    <t>NO</t>
  </si>
  <si>
    <t xml:space="preserve"> CVE-2006-5650</t>
  </si>
  <si>
    <t>America Online ICQ ActiveX</t>
  </si>
  <si>
    <t>America Online ICQ ActiveX Control Arbitrary File Download and Execute</t>
  </si>
  <si>
    <t xml:space="preserve">CVE-2006-5745 </t>
  </si>
  <si>
    <t xml:space="preserve">Microsoft XML Core Services Vulnerability </t>
  </si>
  <si>
    <t xml:space="preserve">CVE-2006-5820 </t>
  </si>
  <si>
    <t xml:space="preserve">AOL SuperBuddy ActiveX Control LinkSBlcons() Vulnerability </t>
  </si>
  <si>
    <t>CVE-2006-6884</t>
  </si>
  <si>
    <t>WINZIP</t>
  </si>
  <si>
    <t xml:space="preserve">Winzip FileView ActiveX (IE) </t>
  </si>
  <si>
    <t xml:space="preserve">CVE-2007-0015 </t>
  </si>
  <si>
    <t>QUICKTIME</t>
  </si>
  <si>
    <t xml:space="preserve">Apple QuickTime RTSP URI (lE)  </t>
  </si>
  <si>
    <t>CVE-2007-0018</t>
  </si>
  <si>
    <t>NCTsoft</t>
  </si>
  <si>
    <t xml:space="preserve">NCTsoft NCTAudioFile2 ActiveX Control Remote Buffer Overflow Vulnerability </t>
  </si>
  <si>
    <t xml:space="preserve">CVE-2007-0024 </t>
  </si>
  <si>
    <t xml:space="preserve">Vector Markup Language Vulnerability (IE) </t>
  </si>
  <si>
    <t>CVE-2007-0038</t>
  </si>
  <si>
    <t>Windows ANI LoadAniIcon</t>
  </si>
  <si>
    <t>Windows ANI LoadAniIcon() Chunk Size Stack Buffer Overflow</t>
  </si>
  <si>
    <t>CVE-2007-0071</t>
  </si>
  <si>
    <t>FLASH 9</t>
  </si>
  <si>
    <t>SWF</t>
  </si>
  <si>
    <t xml:space="preserve">Integer overflow in Adobe Flash Player 9  </t>
  </si>
  <si>
    <t>CVE-2007-2222</t>
  </si>
  <si>
    <t>IE -buffer overflows in the (1) ActiveListen (Xlisten.dll) and (2) ActiveVoice (Xvoice.dll) speech controls</t>
  </si>
  <si>
    <t>CVE-2007-0243</t>
  </si>
  <si>
    <t>JAVA GIF PARSE</t>
  </si>
  <si>
    <t>JAVA</t>
  </si>
  <si>
    <t>Java GIF file parsing vulnerability</t>
  </si>
  <si>
    <t xml:space="preserve">CVE-2007-3147/3148 </t>
  </si>
  <si>
    <t>YAHOO</t>
  </si>
  <si>
    <t xml:space="preserve">Yahoo! Messenger Webcam (IE) </t>
  </si>
  <si>
    <t>CVE-2007-4034</t>
  </si>
  <si>
    <t xml:space="preserve">Yahoo! Widgets YDP (IE) </t>
  </si>
  <si>
    <t xml:space="preserve">CVE-2007-4336 </t>
  </si>
  <si>
    <t>DirectX</t>
  </si>
  <si>
    <t xml:space="preserve">DirectX - DirectTransform FlashPix ActiveX (IE)  </t>
  </si>
  <si>
    <t xml:space="preserve">CVE-2007-5327 </t>
  </si>
  <si>
    <t>ARCSERVE</t>
  </si>
  <si>
    <t xml:space="preserve">CA BrightStor ARCserve Backup Multiple VulnerabiIities </t>
  </si>
  <si>
    <t>CVE-2007-5659/2008-0655</t>
  </si>
  <si>
    <t>PDF</t>
  </si>
  <si>
    <t xml:space="preserve">PDF Exploit -collab, collectEmaillnfo       </t>
  </si>
  <si>
    <t>CVE-2007-5755</t>
  </si>
  <si>
    <t xml:space="preserve">AOL Radio AmpX Buffer Overflow  </t>
  </si>
  <si>
    <t>NO -Removed</t>
  </si>
  <si>
    <t>CVE-2007-5779</t>
  </si>
  <si>
    <t>ACTIVEX</t>
  </si>
  <si>
    <t>Buffer overflow in the GomManager (GomWeb Control) ActiveX control in GomWeb3.dll 1.0.0.12 in Gretech Online Movie Player (GOM Player)</t>
  </si>
  <si>
    <t xml:space="preserve">CVE-2007-6250 </t>
  </si>
  <si>
    <t xml:space="preserve">AOL Radio AmpX (AOLMediaPlaybackControl) ActiveX control vulnerability </t>
  </si>
  <si>
    <t xml:space="preserve">CVE-2008-0015 </t>
  </si>
  <si>
    <t xml:space="preserve"> IE6/IE7  DSHOW </t>
  </si>
  <si>
    <t xml:space="preserve">MS09-032 DirectX DirectShow (IE)  </t>
  </si>
  <si>
    <t>CVE-2008-0624</t>
  </si>
  <si>
    <t>Buffer overflow in the YMP Datagrid ActiveX control (datagrid.dll) in Yahoo! JukeBox</t>
  </si>
  <si>
    <t>CVE-2008-1309</t>
  </si>
  <si>
    <t>REAL PLAYER</t>
  </si>
  <si>
    <t xml:space="preserve">RealPlayer ActiveX Control Console Property Memory Corruption </t>
  </si>
  <si>
    <t>CVE-2008-1472</t>
  </si>
  <si>
    <t>BrightStor ARCserve Backup R11.5</t>
  </si>
  <si>
    <t>m_Cor_n / MS Office Snapshot/IE snapshot or activexbundle</t>
  </si>
  <si>
    <t>IE - MSACCESS</t>
  </si>
  <si>
    <t xml:space="preserve">M508-041 - MS Access Snapshot Viewer     </t>
  </si>
  <si>
    <t>optional</t>
  </si>
  <si>
    <t>NO-Removed</t>
  </si>
  <si>
    <t xml:space="preserve">PDF Exploit• util.printf      </t>
  </si>
  <si>
    <t>CVE-2008-3008</t>
  </si>
  <si>
    <t>Windows Media Encoder Buffer Overrun Vulnerability</t>
  </si>
  <si>
    <t>CVE-2008-4844</t>
  </si>
  <si>
    <t>iexml</t>
  </si>
  <si>
    <t xml:space="preserve">Internet Explorer 7 XML Exploit  </t>
  </si>
  <si>
    <t>CVE-2008-5178</t>
  </si>
  <si>
    <t>Opera 9.62</t>
  </si>
  <si>
    <t>OPERA</t>
  </si>
  <si>
    <t>Heap-based buffer overflow in Opera 9.62</t>
  </si>
  <si>
    <t>JAVA JRE / Javad0 / Javado / Java Calendar / javaold/JavaSr0</t>
  </si>
  <si>
    <t>Javad0—JRECalendar  Java Deserialize</t>
  </si>
  <si>
    <t>NO - removed</t>
  </si>
  <si>
    <t>IE7 MEMCOR</t>
  </si>
  <si>
    <t xml:space="preserve">MS09-002 - lE7 Memory Corruption    </t>
  </si>
  <si>
    <t>YES/Generator</t>
  </si>
  <si>
    <t>CVE-2009-0355</t>
  </si>
  <si>
    <t>firefoxdiffer</t>
  </si>
  <si>
    <t>FIREFOX</t>
  </si>
  <si>
    <t xml:space="preserve">Firefox - Components/sessionstore/src/nsSessionStore.js  </t>
  </si>
  <si>
    <t>CVE-2009-0836</t>
  </si>
  <si>
    <t>PDF ADOBE/FOXIT</t>
  </si>
  <si>
    <t>Adobe Reader - Foxit Reader PDF OPEN</t>
  </si>
  <si>
    <t xml:space="preserve">PDF Exploit- collab.getlcon       </t>
  </si>
  <si>
    <t xml:space="preserve">MSO9-043 - lE OWC Spreadsheet ActiveX control Memory Corruption   </t>
  </si>
  <si>
    <t>CVE-2009-1148</t>
  </si>
  <si>
    <t>PMA phpmyadmin</t>
  </si>
  <si>
    <t>PHPMYADMIN</t>
  </si>
  <si>
    <t>Directory traversal vuln in bs_disp_as_mime_type.php</t>
  </si>
  <si>
    <t>YES (?)</t>
  </si>
  <si>
    <t>CVE-2009-1149</t>
  </si>
  <si>
    <t>CRLF injection vulnerability</t>
  </si>
  <si>
    <t>CVE-2009-1150</t>
  </si>
  <si>
    <t>Multiple cross-site scripting (XSS) vulnerabilities in the export page</t>
  </si>
  <si>
    <t>CVE-2009-1151</t>
  </si>
  <si>
    <t>Static code injection vulnerability in setup.php</t>
  </si>
  <si>
    <t>CVE-2009-1538</t>
  </si>
  <si>
    <t xml:space="preserve">MS09-028 Microsoft DirectShow Remote Code Execution. </t>
  </si>
  <si>
    <t>CVE-2009-1671</t>
  </si>
  <si>
    <t>Java buffer overflows in the Deployment Toolkit ActiveX control in deploytk.dll</t>
  </si>
  <si>
    <t>CVE-2009-1862</t>
  </si>
  <si>
    <t>Memory corruption via a crafted Flash application in a .pdf file or a crafted .swf file (authplay.dll)</t>
  </si>
  <si>
    <t>CVE-2009-1869</t>
  </si>
  <si>
    <t xml:space="preserve">Integer overflow in the AVM2 abcFile parser in Adobe Flash Player </t>
  </si>
  <si>
    <t>Mozilla FF 3.5 Exploit / font tags | FF escape retval</t>
  </si>
  <si>
    <t>Firefox - Font tags  | Firefox 3.5 escape() Return Value Memory Corruption</t>
  </si>
  <si>
    <t>YES ?</t>
  </si>
  <si>
    <t>CVE-2009-3269</t>
  </si>
  <si>
    <t>TELNET - for OPERA 9.0 - 9.25 or OPERA</t>
  </si>
  <si>
    <t xml:space="preserve">Telnet for Opera Th3270  </t>
  </si>
  <si>
    <t>YES (temp off)</t>
  </si>
  <si>
    <t xml:space="preserve">Java Runtime Env. getSoundBank Stack BOF   </t>
  </si>
  <si>
    <t>CVE-2009-3869</t>
  </si>
  <si>
    <t>Sun Java JRE AWT SetDiff ICM Buffer Overflow</t>
  </si>
  <si>
    <t>CVE-2009-3958</t>
  </si>
  <si>
    <t>download mgr</t>
  </si>
  <si>
    <t xml:space="preserve">NOS Microsystems </t>
  </si>
  <si>
    <t xml:space="preserve">buffer overflows in the NOS Microsystems getPlus Helper ActiveX control before 1.6.2.49 in gp.ocx in the Download Manager in Adobe Reader and Acrobat </t>
  </si>
  <si>
    <t xml:space="preserve">PDF Exploit - docmedianewPlayer   </t>
  </si>
  <si>
    <t xml:space="preserve">PDF Exploit - LibTiff Integer Overflow   </t>
  </si>
  <si>
    <t>CVE-2010-0249</t>
  </si>
  <si>
    <t>Aurora</t>
  </si>
  <si>
    <t>se-after-free vulnerability in Microsoft Internet Explorer 6, 6 SP1, 7, and 8</t>
  </si>
  <si>
    <t>Generator</t>
  </si>
  <si>
    <t xml:space="preserve">Java Runtime Environment component in Oracle Java SE </t>
  </si>
  <si>
    <t>CVE-2010-0483</t>
  </si>
  <si>
    <t>IE Winhlp32.exe MsgBox</t>
  </si>
  <si>
    <t>Internet Explorer Winhlp32.exe MsgBox Code Execution</t>
  </si>
  <si>
    <t>IEPeers Remote Code Execution  IE7 Unitialized Memory Corruption</t>
  </si>
  <si>
    <t>CVE-2010-0805</t>
  </si>
  <si>
    <t>IE Tabular Data Control ActiveX</t>
  </si>
  <si>
    <t>Internet Explorer Tabular Data Control ActiveX Memory Corruption</t>
  </si>
  <si>
    <t>Trusted Method Chaining - Java getValue Remote Code Execution</t>
  </si>
  <si>
    <t>YES (added)</t>
  </si>
  <si>
    <t>Unspecified vulnerability in the Sound component in Oracle Java SE and Java for Business 6 Update 18, 5.0 Update 23, 1.4.2_25, and 1.3.1_27 allows remote attackers to affect confidentiality, integrity, and availability via unknown vectors. NOTE: the previous information was obtained from the March 2010 CPU. Oracle has not commented on claims from a reliable researcher that this is an uncontrolled array index that allows remote attackers to execute arbitrary code via a MIDI file with a crafted MixerSequencer object, related to the GM_Song structure.</t>
  </si>
  <si>
    <t>Java SMB / Java JDT in Oracle Java SE and Java for Business JDK and JRE 6  Upd 10-19 * Requires xtra components</t>
  </si>
  <si>
    <t>Open/Launch embedded exe via built in functionality, ability to change user prompt text. Reported by Didier Stevens.</t>
  </si>
  <si>
    <t>Adobe PDF SWF</t>
  </si>
  <si>
    <t>CVE-2010-1818</t>
  </si>
  <si>
    <t xml:space="preserve">QuickTime 6.x, 7.x </t>
  </si>
  <si>
    <t>QuickTime 6.x, 7.x  Read function in QTPlugin.ocx allows remote attackers to execute arbitrary code via the _Marshaled_pUnk attribute</t>
  </si>
  <si>
    <t>MS HCP</t>
  </si>
  <si>
    <t>Help Center URL Validation Vulnerability</t>
  </si>
  <si>
    <t>Adobe authplay.dll ActionScript AVM2 memory corruption Vulnerability – Adobe Reader &lt; 9.4.0 – ALL Windows</t>
  </si>
  <si>
    <t>JAVA SKYLINE</t>
  </si>
  <si>
    <t>Unspecified vulnerability in the New Java Plug-in – Java 6 &lt; Update 22 – IE Only – ALL Windows</t>
  </si>
  <si>
    <t>CVE-2010-3653</t>
  </si>
  <si>
    <t>SHOCKWAVE</t>
  </si>
  <si>
    <t>The Director module (dirapi.dll) in Adobe Shockwave Player</t>
  </si>
  <si>
    <t xml:space="preserve">memory corruption and application crash via crafted SWF content October 2010. </t>
  </si>
  <si>
    <t>CSS Clip</t>
  </si>
  <si>
    <t>mem cor Use-after-free vulnerability in Microsoft Internet Explorer 6, 7, and 8</t>
  </si>
  <si>
    <t>CVE-2010-3971</t>
  </si>
  <si>
    <t>IE-8 css parser</t>
  </si>
  <si>
    <t>Use-after-free vulnerability in the CSharedStyleSheet::Notify function in the Cascading Style Sheets (CSS) parser in mshtml.dll</t>
  </si>
  <si>
    <t>Sun Java Applet2ClassLoader Remote Code Execution Exploit</t>
  </si>
  <si>
    <t>OSVDB-61964</t>
  </si>
  <si>
    <t>AOL 9.5 Phobos.Playlist (Phobos.dll) ActiveX Control Import</t>
  </si>
  <si>
    <t>EDB-11175</t>
  </si>
  <si>
    <t>Windows Media Player 11 ActiveX launchURL() files download</t>
  </si>
  <si>
    <t>Java Signed Applet</t>
  </si>
  <si>
    <t>Signed Applet Social Engineering Code Exec</t>
  </si>
  <si>
    <t>Integer overflow in Adobe Flash Player before 10.2.152.26</t>
  </si>
  <si>
    <t>Denial of service (memory corruption) via crafted parameters</t>
  </si>
  <si>
    <t>SWF -OFC</t>
  </si>
  <si>
    <t>Microsoft Office document with an embedded .swf file</t>
  </si>
  <si>
    <t>(YES -either this or CVE-2009-1869)</t>
  </si>
  <si>
    <t>IE Time Element Memory Corruption</t>
  </si>
  <si>
    <t>Flash memory corruption June - 2011</t>
  </si>
  <si>
    <t>Flash memory corruption August-2011</t>
  </si>
  <si>
    <t>U3D onject memory corruption December 2011</t>
  </si>
  <si>
    <t>Type confusion vulnerability in Oracle Java Update 27</t>
  </si>
  <si>
    <t>Vulnerability in the Rhino Script Engine</t>
  </si>
  <si>
    <t xml:space="preserve">vulnerability in winmm.dll in Windows Multimedia Library in Windows Media Player (WMP) </t>
  </si>
  <si>
    <t>"Java JSM"</t>
  </si>
  <si>
    <t>maybe means JMS CVE-2010-4438 ?</t>
  </si>
  <si>
    <t>JAVA - SWF</t>
  </si>
  <si>
    <t>unpecified Java and Flash</t>
  </si>
  <si>
    <t xml:space="preserve">incl.expired  "zero-day"exploit generators </t>
  </si>
  <si>
    <t>at least 3</t>
  </si>
  <si>
    <t xml:space="preserve">unspecified old IE exploits (Salo pack is rare and old)  </t>
  </si>
  <si>
    <t>unspecified IE-"0day"</t>
  </si>
  <si>
    <t>8+</t>
  </si>
  <si>
    <t>15/16</t>
  </si>
  <si>
    <t>25+/-</t>
  </si>
  <si>
    <t>Price</t>
  </si>
  <si>
    <t>1500
$1500/year</t>
  </si>
  <si>
    <t>$150 /$500-wk/month</t>
  </si>
  <si>
    <t>250/800$ wk/mo</t>
  </si>
  <si>
    <t>rent $25/day</t>
  </si>
  <si>
    <t>Exploit Description</t>
  </si>
  <si>
    <t>Need to confirm list of CVE here</t>
  </si>
  <si>
    <t xml:space="preserve">Author: Francois Paget  www.avertlabs.com "An Overview of Exploit Packs."  Additions by Mila P (contagiodump.blogspot.com) with many thanks to Gunther from ARTeam (www.accessroot.com) for his help.  </t>
  </si>
  <si>
    <t>REFERENCES</t>
  </si>
  <si>
    <t>McAfee  Francois Paget</t>
  </si>
  <si>
    <t>An Overview of Exploit Packs</t>
  </si>
  <si>
    <t>Analysis</t>
  </si>
  <si>
    <t>Ad</t>
  </si>
  <si>
    <t>ZoPAck</t>
  </si>
  <si>
    <t>Fragus v1</t>
  </si>
  <si>
    <t>malwareview.com</t>
  </si>
  <si>
    <t>malwareint.blogspot.com</t>
  </si>
  <si>
    <t>http://blog.ahnlab.com</t>
  </si>
  <si>
    <t>(I think javad listed by ahnlab as CVE-2009-1493  is actually CVE-2008-5353 - let me know if I am wrong here)-Mila</t>
  </si>
  <si>
    <t>http://forum.hackersoft.ru/showthread.php?t=13732</t>
  </si>
  <si>
    <t xml:space="preserve"> It still has this http://www.metasploit.com/modules/exploit/multi/browser/java_signed_applet) 2.0</t>
  </si>
  <si>
    <t xml:space="preserve">Phoenix  2.3 - Ted said...    Phoenix Exploit’s Kit v2.3. It was released in early 07-y 2010 at a cost of USD 2.200.    One of the most important changes in this release was PDF libtiff support the use of bypass    ASLR, DEP more for PDF file reader Adobe Reader on your version 8.0-9.3.0 for Windows Vista    and Windows7. </t>
  </si>
  <si>
    <t>Ted</t>
  </si>
  <si>
    <t>Blog comment</t>
  </si>
  <si>
    <t>Websense</t>
  </si>
  <si>
    <t>Blackhole exploit kit decoded</t>
  </si>
  <si>
    <t>Tex comment on contagio</t>
  </si>
  <si>
    <t>Incognito</t>
  </si>
  <si>
    <t>http://www.kahusecurity.com/2011/incognito-exploit-kit</t>
  </si>
  <si>
    <t>WildWildWest Update</t>
  </si>
  <si>
    <t>http://www.kahusecurity.com/wp-content/uploads/2011/05/384x1500xwildwildwest_0511.jpg.pagespeed.ic.pw5QWio8Au.jpg</t>
  </si>
  <si>
    <t>Eleonore 1.6.3a</t>
  </si>
  <si>
    <t>Eleonore 1.6.4</t>
  </si>
  <si>
    <t>http://www.forum.zloy.bz/showthread.php?t=124798</t>
  </si>
  <si>
    <t>ad</t>
  </si>
  <si>
    <t>Go1pack</t>
  </si>
  <si>
    <t>Phoenix2.7</t>
  </si>
  <si>
    <t>"Dloader" or ? Uknown name</t>
  </si>
  <si>
    <t>nuclear pack</t>
  </si>
  <si>
    <t>http://zae-biz.com/showthread.php?139-svjazka-Robopak.html</t>
  </si>
  <si>
    <t>Blackhole exploit kit 1.1.0</t>
  </si>
  <si>
    <t>Mushroom/unkow</t>
  </si>
  <si>
    <t>http://www.kahusecurity.com/2011/new-unknown-exploit-kit-2/</t>
  </si>
  <si>
    <t>Open Source Exploit kit</t>
  </si>
  <si>
    <t>/www.kahusecurity.com</t>
  </si>
  <si>
    <t xml:space="preserve">Merry Christmas Pack </t>
  </si>
  <si>
    <t>maymaym</t>
  </si>
  <si>
    <t xml:space="preserve">Best Pack </t>
  </si>
  <si>
    <t>Sava</t>
  </si>
  <si>
    <t>LinuQ</t>
  </si>
  <si>
    <t>pack</t>
  </si>
  <si>
    <t>Eleonore 1.6.5</t>
  </si>
  <si>
    <t>ad reprint</t>
  </si>
  <si>
    <t xml:space="preserve">Zero pack </t>
  </si>
  <si>
    <t>Ad discussion</t>
  </si>
  <si>
    <t>Beleeding Life 3</t>
  </si>
  <si>
    <t>Blackhole 1.2.0</t>
  </si>
  <si>
    <t>http://xylibox.blogspot.com/2011/09/blackhole-exploit-kit-v120.html</t>
  </si>
  <si>
    <t>Ad/analysis</t>
  </si>
  <si>
    <t>Blackhole 1.2.1</t>
  </si>
  <si>
    <t>http://xylibox.blogspot.com/2011/12/blackhole-v121.html</t>
  </si>
  <si>
    <t>Sakura Exploit Pack 1.0</t>
  </si>
  <si>
    <t>http://xylibox.blogspot.com/2012/01/sakura-exploit-pack-10.html</t>
  </si>
  <si>
    <t>Phoenix 2.8 mini</t>
  </si>
  <si>
    <t>http://malwareint.blogspot.com/2011/10/inside-phoenix-exploits-kit-28-mini.html</t>
  </si>
  <si>
    <t>11-'11</t>
  </si>
  <si>
    <t>Fragus black</t>
  </si>
  <si>
    <t>from the pack contents</t>
  </si>
  <si>
    <t>Hierarchy Exploit pack</t>
  </si>
  <si>
    <t>kahusecurity.com  - via email</t>
  </si>
  <si>
    <t>Siberia Explot pack</t>
  </si>
  <si>
    <t>Techno Xpack</t>
  </si>
  <si>
    <t>Yang Pack</t>
  </si>
  <si>
    <t>Blackhole Exploit Kit 1.2.3</t>
  </si>
  <si>
    <t>Eleonore Exploit Kit 1.8.91</t>
  </si>
  <si>
    <t xml:space="preserve">Incognito Exploit Pack v.2 </t>
  </si>
  <si>
    <t>re Atomic Java saw pcap and off the record email from a researcher</t>
  </si>
  <si>
    <t xml:space="preserve">Phoenix Exploit Kit v3.1 </t>
  </si>
  <si>
    <t>04 '12</t>
  </si>
  <si>
    <t>Chinese Zhi Zhu Pack</t>
  </si>
  <si>
    <t>Gong Da Pack</t>
  </si>
  <si>
    <t>Dragon Pack</t>
  </si>
  <si>
    <t>12-'10</t>
  </si>
  <si>
    <t>https://damagelab.org/index.php?showtopic=22663&amp;pid=131743&amp;st=0&amp;#entry131743  </t>
  </si>
  <si>
    <t>Nucsoft</t>
  </si>
  <si>
    <t>http://prologic.su/topic/8484-kuplju-svjazku/</t>
  </si>
  <si>
    <t>12</t>
  </si>
  <si>
    <t>Blackhole 2</t>
  </si>
  <si>
    <t>http://pastebin.com/DjGi7iyf</t>
  </si>
  <si>
    <t>Blackhole Exploit Kits update to v2.0 | Malware don't need Coffee</t>
  </si>
  <si>
    <t>Sweet orange</t>
  </si>
  <si>
    <t>http://malware.dontneedcoffee.com/2012/08/cve-2012-4681-sweet-orange.html</t>
  </si>
  <si>
    <t>http://damagelab.org/lofiversion/index.php?t=22705</t>
  </si>
  <si>
    <t>http://exploit.in/forum/index.php?showtopic=57286&amp;st=20</t>
  </si>
  <si>
    <t>9-'12</t>
  </si>
  <si>
    <t>http://www.kahusecurity.com/2012/crimeboss-exploit-pack/</t>
  </si>
  <si>
    <t>Neosploit</t>
  </si>
  <si>
    <t>Nuclear pack 2.0</t>
  </si>
  <si>
    <t>4'12</t>
  </si>
  <si>
    <t>Phoenix 3.1.15</t>
  </si>
  <si>
    <t>07-'12</t>
  </si>
  <si>
    <t>Cool exploit pack</t>
  </si>
  <si>
    <t>http://malware.dontneedcoffee.com/2012/10/newcoolek.html</t>
  </si>
  <si>
    <t>http://malware.dontneedcoffee.com/2012/08/cve-2012-4681-redkit-exploit-kit-i-want.html</t>
  </si>
  <si>
    <t>http://blog.spiderlabs.com/2012/05/a-wild-exploit-kit-appears.html</t>
  </si>
  <si>
    <t>AssocAid</t>
  </si>
  <si>
    <t>http://twitter.yfrog.com/z/odzi7yep (mentioned by Brian Krebs)</t>
  </si>
  <si>
    <t>Cool Exploit Kit</t>
  </si>
  <si>
    <t>Whitehole Exploit Kit</t>
  </si>
  <si>
    <t>Red Dot Exploit Kit</t>
  </si>
  <si>
    <t>Impact Exploit Kit</t>
  </si>
  <si>
    <t>Gong Da  CVE-2013-0633</t>
  </si>
  <si>
    <t>http://eromang.zataz.com/2013/02/26/gong-da-gondad-exploit-pack-add-flash-cve-2013-0633-support/</t>
  </si>
  <si>
    <t>http://malware.dontneedcoffee.com/2013/02/jre17u15unpatchedvuln.html</t>
  </si>
  <si>
    <t>Redkit CVE-2012-1723</t>
  </si>
  <si>
    <t>http://blogs.mcafee.com/mcafee-labs/red-kit-an-emerging-exploit-pack</t>
  </si>
  <si>
    <t>01--'13</t>
  </si>
  <si>
    <t>CritXpack CVE-2012-4792</t>
  </si>
  <si>
    <t>http://www.malwaresigs.com/2013/02/09/critxpack-adds-cve-2012-4792/</t>
  </si>
  <si>
    <t>Sweet Orange   @kafeine: CVE-2013-0431. No Serialization.</t>
  </si>
  <si>
    <t>https://twitter.com/kafeine/status/306519884894973953/photo/1</t>
  </si>
  <si>
    <t xml:space="preserve">Coolpack cve-2012-1876,1889,4792 </t>
  </si>
  <si>
    <t xml:space="preserve">http://pastebin.com/WXtgUHA6  KAFEINE ON JAN 25TH, 2013 </t>
  </si>
  <si>
    <t>http://malware.dontneedcoffee.com/2013/03/hello-neutrino-just-one-more-exploit-kit.html</t>
  </si>
  <si>
    <t>http://malware.dontneedcoffee.com/2013/01/news-bullets-cve-2012-0775-cve-2012.html</t>
  </si>
  <si>
    <t>Coolpack  CVE-2013-0634</t>
  </si>
  <si>
    <t>http://malware.dontneedcoffee.com/2013/03/cve-2013-0634-adobe-flash-player.html</t>
  </si>
  <si>
    <t>Coolpack CVE-2013-1493</t>
  </si>
  <si>
    <t>http://malware.dontneedcoffee.com/2013/03/cve-2013-1493-jre17u15-jre16u41.html</t>
  </si>
  <si>
    <t>http://www.invincea.com/2013/02/popular-site-speedtest-net-compromised-by-exploitdrive-by-stopped-by-invincea/</t>
  </si>
  <si>
    <t>02-.13</t>
  </si>
  <si>
    <t>Safe Pack v2.0</t>
  </si>
  <si>
    <t>http://malware.dontneedcoffee.com/2013/04/meet-safe-pack-v20-again.html</t>
  </si>
  <si>
    <t>Coolpack CVE-2013-2423</t>
  </si>
  <si>
    <t>http://malware.dontneedcoffee.com/2013/04/cve-2013-2423-integrating-exploit-kits.html</t>
  </si>
  <si>
    <t>Whitehole CVE-2013-1493</t>
  </si>
  <si>
    <t>https://twitter.com/PhysicalDrive0/status/327108913797402624</t>
  </si>
  <si>
    <t xml:space="preserve">CVE-2013-2423 in CritX,CrimeBoss , Cool </t>
  </si>
  <si>
    <t>https://twitter.com/TimoHirvonen/status/327052978127269888</t>
  </si>
  <si>
    <t>Alpha pack</t>
  </si>
  <si>
    <t>http://1.bp.blogspot.com/-NBeH_NIZFEE/UKZfCZvF3bI/AAAAAAAAMTE/FC9u0HKypcM/s1600/16-11-2012+16-42-07.jpg</t>
  </si>
  <si>
    <t>CVE-2013-0422 in Impact Pack</t>
  </si>
  <si>
    <t>http://www.kahusecurity.com/page/2/?wptouch_redirect=uyjxqcte</t>
  </si>
  <si>
    <t>SPL pack</t>
  </si>
  <si>
    <t>http://ondailybasis.com/blog/?p=1774</t>
  </si>
  <si>
    <t>https://urlquery.net/report.php?id=1229289</t>
  </si>
  <si>
    <t>http://www.xylibox.com/2012/11/serenity-exploit-kit.html</t>
  </si>
  <si>
    <t>Gong Da CVE-2013-0634</t>
  </si>
  <si>
    <t>http://eromang.zataz.com/2013/02/26/gong-da-gondad-exploit-pack-add-flash-cve-2013-0634-support/</t>
  </si>
  <si>
    <t xml:space="preserve">Gong Da  CVE-2013-1493 , CVE-2012-4792,CVE-2012-4969 </t>
  </si>
  <si>
    <t>http://eromang.zataz.com/2013/04/15/gong-da-gondad-exploit-kit-add-java-cve-2013-1493-ie-cve-2012-4969-support/</t>
  </si>
  <si>
    <t>Redkit CVE-2013-2423</t>
  </si>
  <si>
    <t>http://www.symantec.com/connect/blogs/java-exploit-cve-2013-2423-coverage</t>
  </si>
  <si>
    <t>removed 04-25-2013 Kafeine confirmed that Symantec and F-Secure reports are incorrect</t>
  </si>
  <si>
    <t>Redkit, Sibhost, nuclear, Cool CVE-2012-5076</t>
  </si>
  <si>
    <t>http://malware.dontneedcoffee.com/2012/11/cve-2012-5076-massively-adopted.html</t>
  </si>
  <si>
    <t>Cool CVE-2012-1723</t>
  </si>
  <si>
    <t>http://eromang.zataz.com/2012/12/02/cool-exploit-kit-remove-support-of-java-cve-2012-1723/</t>
  </si>
  <si>
    <t>Kaixin</t>
  </si>
  <si>
    <t>http://eromang.zataz.com/2012/12/05/kaixin-exploit-kit-evolutions/</t>
  </si>
  <si>
    <t xml:space="preserve">CVE-2013-0431 </t>
  </si>
  <si>
    <t>http://malware.dontneedcoffee.com/2013/02/cve-2013-0431-java-17-update-11.html</t>
  </si>
  <si>
    <t>http://ondailybasis.com/blog/?p=1890</t>
  </si>
  <si>
    <t>http://community.websense.com/blogs/securitylabs/archive/2013/03/25/how-are-java-attacks-getting-through.aspx</t>
  </si>
  <si>
    <t>Neutrino cve-2013-2423</t>
  </si>
  <si>
    <t>https://twitter.com/kafeine/status/328099177106112513</t>
  </si>
  <si>
    <t>04-.13</t>
  </si>
  <si>
    <t>Sweet Orange cve-2013-2423</t>
  </si>
  <si>
    <t>https://twitter.com/kafeine/status/328155237233852416</t>
  </si>
  <si>
    <t>Sakura cve-2013-2423</t>
  </si>
  <si>
    <t>https://twitter.com/kafeine/status/328116559161741313</t>
  </si>
  <si>
    <t>Styx cve-2013-2423</t>
  </si>
  <si>
    <t>https://twitter.com/kafeine/status/328220568883167232</t>
  </si>
  <si>
    <t>Whitehole cve-2013-2423</t>
  </si>
  <si>
    <t>RedKit CVE-2013-2423</t>
  </si>
  <si>
    <t>https://gist.github.com/jurg/8c49b2f11da4753a1174</t>
  </si>
  <si>
    <t>Neutrino CVE-2013-1493</t>
  </si>
  <si>
    <t>http://malware.dontneedcoffee.com/2013/08/cve-2013-2465-integrating-exploit-kits.html?q=Neutrino</t>
  </si>
  <si>
    <t>08-13</t>
  </si>
  <si>
    <t>http://malwageddon.blogspot.nl/2013/09/unknown-ek-by-way-how-much-is-fish.html</t>
  </si>
  <si>
    <t>http://blogs.cisco.com/security/watering-hole-attacks-target-energy-sector/</t>
  </si>
  <si>
    <t>https://blog.avast.com/2013/11/20/fallout-from-nuclear-pack-exploit-kit-highly-toxic-for-windows-machines/</t>
  </si>
  <si>
    <t>Goon</t>
  </si>
  <si>
    <t>http://vrt-blog.snort.org/2013/11/im-calling-this-goon-exploit-kit-for-now.html</t>
  </si>
  <si>
    <t>Nice Pack</t>
  </si>
  <si>
    <t>http://blog.fox-it.com/2013/03/06/seen-in-the-wild-updated-exploit-kits/</t>
  </si>
  <si>
    <t>http://www.kahusecurity.com/2013/digging-deeper-into-redkit/</t>
  </si>
  <si>
    <t>http://nakedsecurity.sophos.com/2013/05/09/redkit-exploit-kit-part-2/</t>
  </si>
  <si>
    <t xml:space="preserve">DotkaChef </t>
  </si>
  <si>
    <t>http://malware.dontneedcoffee.com/2013/08/cve-2013-2465-integrating-exploit-kits.html</t>
  </si>
  <si>
    <t>Magnitude / Death Touch</t>
  </si>
  <si>
    <t>http://malware.dontneedcoffee.com/2013/11/cve-2013-2551-and-exploit-kits.html</t>
  </si>
  <si>
    <t>http://malware.dontneedcoffee.com/2013/07/pep-new-bep.html</t>
  </si>
  <si>
    <t>Private EK cve-2013-2460</t>
  </si>
  <si>
    <t>http://malware.dontneedcoffee.com/2013/09/jre7u21-and-earlier-click-2-play.html</t>
  </si>
  <si>
    <t>http://malware.dontneedcoffee.com/2013/07/a-styxy-cool-ek.html</t>
  </si>
  <si>
    <t>http://blog.trendmicro.com/trendlabs-security-intelligence/styx-exploit-pack-how-it-works/</t>
  </si>
  <si>
    <t>Styx (aka Kein)</t>
  </si>
  <si>
    <t>http://malware.dontneedcoffee.com/2013/11/inside-the-simda-affiliate-podmena.html</t>
  </si>
  <si>
    <t>http://malforsec.blogspot.com/2013/04/styx-exploit-kit-analysis-building.html</t>
  </si>
  <si>
    <t>Styx CVE-2013-2472</t>
  </si>
  <si>
    <t>https://twitter.com/kafeine/status/382544788664221696</t>
  </si>
  <si>
    <t>Styx CVE-2012-1723, CVE-2013-2463, CVE-2013-2460</t>
  </si>
  <si>
    <t>http://eternal-todo.com/blog/styx-exploit-kit-simda</t>
  </si>
  <si>
    <t>http://malware.dontneedcoffee.com/2013/11/cve-2013-0074-silverlight-integrates.html</t>
  </si>
  <si>
    <t xml:space="preserve">Angler CVE-2013-2551 </t>
  </si>
  <si>
    <t>Angler CVE-2013-0634</t>
  </si>
  <si>
    <t>Himan EK</t>
  </si>
  <si>
    <t>http://malware.dontneedcoffee.com/2013/10/HiMan.html</t>
  </si>
  <si>
    <t>2013-2551 in many</t>
  </si>
  <si>
    <t>http://malware.dontneedcoffee.com/2013/11/cve-2013-2551-and-exploit-kits.html?q=neutrino</t>
  </si>
  <si>
    <t>http://malware.dontneedcoffee.com/2013/09/jre7u21-and-earlier-click-2-play.html?q=neutrino</t>
  </si>
  <si>
    <t>http://malware.dontneedcoffee.com/2013/08/cve-2013-2465-integrating-exploit-kits.html?q=neutrino</t>
  </si>
  <si>
    <t xml:space="preserve">Neutrino </t>
  </si>
  <si>
    <t>http://malforsec.blogspot.com/2013/09/neutrino-exploit-kit-not-so-exploity.html</t>
  </si>
  <si>
    <t>http://malware.dontneedcoffee.com/search?q=Fiesta</t>
  </si>
  <si>
    <t>Fiesta CVE-2010-0188</t>
  </si>
  <si>
    <t>http://malware.dontneedcoffee.com/2013/07/urausy-ransomware-07-y-2013-design.html?q=Fiesta</t>
  </si>
  <si>
    <t>Fiesta CVE-2013-0634</t>
  </si>
  <si>
    <t>http://malware.dontneedcoffee.com/2013/03/cve-2013-0634-adobe-flash-player.html?q=Fiesta</t>
  </si>
  <si>
    <t>https://blog.avast.com/tag/exploit-kit/</t>
  </si>
  <si>
    <t>Flashpack</t>
  </si>
  <si>
    <t>http://www.cysecta.com/2013/12/16/ck-exploit-kit-in-late-2013/</t>
  </si>
  <si>
    <t>http://www.cysecta.com/2013/04/14/the-ck-exploit-kit-net-booms-metamorphosis/</t>
  </si>
  <si>
    <t>CK http://www.kahusecurity.com/2013/deobfuscating-the-ck-exploit-kit/</t>
  </si>
  <si>
    <t>http://www.cysecta.com/2013/05/22/ck-exploit-kit-in-early-2013/</t>
  </si>
  <si>
    <t>http://blog.fox-it.com/2013/12/19/not-quite-the-average-exploit-kit-zuponcic/</t>
  </si>
  <si>
    <t>Kore</t>
  </si>
  <si>
    <t>http://www.kahusecurity.com/2013/kore-exploit-kit/</t>
  </si>
  <si>
    <t>x2o (Redkit Light)</t>
  </si>
  <si>
    <t>http://malware.dontneedcoffee.com/2013/09/FinallyGrandSoft.html</t>
  </si>
  <si>
    <t>Sakura http://malware.dontneedcoffee.com/2013/09/jre7u21-and-earlier-click-2-play.html</t>
  </si>
  <si>
    <t>http://malware.dontneedcoffee.com/2013/08/cve-2013-2465-integrating-exploit-kits.html?q=sakura</t>
  </si>
  <si>
    <t>Cool EK (Kore-ish)</t>
  </si>
  <si>
    <t>http://www.malwaresigs.com/2013/05/31/topic-exploit-kit/</t>
  </si>
  <si>
    <t>http://pastebin.com/KU70Mkth</t>
  </si>
  <si>
    <t>http://archive.is/N2YwZ</t>
  </si>
  <si>
    <t>White Lotus CVE-2013-2551</t>
  </si>
  <si>
    <t>http://webcache.googleusercontent.com/search?q=cache:http://comments.gmane.org/gmane.comp.security.ids.snort.emerging-sigs/20321</t>
  </si>
  <si>
    <t>Sweet Orange CVE-2013-2471</t>
  </si>
  <si>
    <t>Netboom</t>
  </si>
  <si>
    <t>http://www.cysecta.com/2013/03/30/the-last-net-boom-exploit-packs/</t>
  </si>
  <si>
    <t>Sibhost</t>
  </si>
  <si>
    <t>http://malware.dontneedcoffee.com/2013/04/cve-2013-2423-integrating-exploit-kits.html?q=sibhost</t>
  </si>
  <si>
    <t>Kore CVE-2013-2460</t>
  </si>
  <si>
    <t>Kore Exploit Kit in action (CVE-2013-2423)</t>
  </si>
  <si>
    <t>http://www.youtube.com/watch?v=_NvOR-Wm2s0</t>
  </si>
  <si>
    <t xml:space="preserve">Cool EK </t>
  </si>
  <si>
    <t>http://blogs.technet.com/b/mmpc/archive/2013/05/07/cve-2012-1876-recent-update-to-the-cool-exploit-kit-landing-page.aspx</t>
  </si>
  <si>
    <t>Nuclear 3</t>
  </si>
  <si>
    <t>http://www.youtube.com/watch?v=6RFHMEZTA1k&amp;list=PLhQcVYGWsmtBuswBbQNH2xwqhc-kVwuzf&amp;index=4</t>
  </si>
  <si>
    <t>StampEK CVE-2013-2423</t>
  </si>
  <si>
    <t>http://malware.dontneedcoffee.com/2013/04/cve-2013-2423-integrating-exploit-kits.html?q=Stamp</t>
  </si>
  <si>
    <t> Grandsoft CVE-2013-0422</t>
  </si>
  <si>
    <t>http://malware.dontneedcoffee.com/2013/09/FinallyGrandSoft.html?q=Stamp</t>
  </si>
  <si>
    <t>Grandsoft CVE-2013-2463 </t>
  </si>
  <si>
    <t>Grandsoft CVE-2013-0188</t>
  </si>
  <si>
    <t>Grandsoft CVE-2011-3544</t>
  </si>
  <si>
    <t>Sweet Orange CVE-2013-2423</t>
  </si>
  <si>
    <t>http://malware.dontneedcoffee.com/2013/04/cve-2013-2423-integrating-exploit-kits.html?q=sweet+orange</t>
  </si>
  <si>
    <t>http://malware.dontneedcoffee.com/2013/11/cve-2013-0074-silverlight-integrates.html?q=fiesta</t>
  </si>
  <si>
    <t>x2o</t>
  </si>
  <si>
    <t>http://malware.dontneedcoffee.com/search?q=x2o</t>
  </si>
  <si>
    <t>Gondad / Gong da cve-2013-3897</t>
  </si>
  <si>
    <t>http://malforsec.blogspot.com/2013/12/merry-christmas-gondad-style.html</t>
  </si>
  <si>
    <t>Blackhole copycats and versions</t>
  </si>
  <si>
    <t>http://nakedsecurity.sophos.com/2012/11/16/blackhole-confusion-custom-builds-or-copycats/</t>
  </si>
  <si>
    <t>Nuclear CVE-2013-3918</t>
  </si>
  <si>
    <t>http://malware.dontneedcoffee.com/2014/01/cve-2013-3918-integrates-exploit-kits.html</t>
  </si>
  <si>
    <t xml:space="preserve">Crimeboss </t>
  </si>
  <si>
    <t>https://twitter.com/TimoHirvonen/status/385849185376808960</t>
  </si>
  <si>
    <t>New Reference Page</t>
  </si>
  <si>
    <t>https://docs.google.com/spreadsheets/d/1pDmhx5JnkCPaMyKJd3p25sFFokghdM2AEX1ordxK8yM/edit#gid=0</t>
  </si>
  <si>
    <t>Legend</t>
  </si>
  <si>
    <t>Black -  Francois Paget</t>
  </si>
  <si>
    <t>Red - Gunther</t>
  </si>
  <si>
    <t>Blue - Mila</t>
  </si>
  <si>
    <t>Green - L0NGC47</t>
  </si>
  <si>
    <t>Purple - Fibon</t>
  </si>
  <si>
    <t>PDF_Document</t>
  </si>
  <si>
    <t xml:space="preserve">
rule cf_pdf_cve_2007_5659 (pdf_Document)
{
meta:
maltype = "all"
filetype = "pdf"
yaraexchange = "No distribution without author's consent"
author = "Michael Remen"
source = "Yara Exchange"
date = "2012-08"
version = "1.0"
cve = "CVE-2007-5659"
strings:
$a = {255044462d}
$b = {7961727073}
$c = {6570616373656e75}
$d = {6e6f6974636e7566}
$e = {7961727241}
condition:
all of them
}</t>
  </si>
  <si>
    <t>rule DecodedGenericCLSID : decodedOnly
{
        meta:
                impact = 0
        strings:
                $a = "02d55ba8-adf8-4a31-a685-f2f8e1e9e63d"
         $b = "9af45c85-b20b-4f64-8ecb-78eafca2fc53"
        condition:
               all of them
}</t>
  </si>
  <si>
    <t>rule MSOfficeSnapshotViewer
{
meta:
ref = "CVE-2008-2463"
impact = 7
strings:
$cve20082463 = /(F0E42D50|F0E42D60|F2175210)-368C-11D0-AD81-00A0C90DC8D9/ nocase
condition:
1 of them
}</t>
  </si>
  <si>
    <t>rule Utilprintf: decodedPDF
{
        meta:
                ref = "CVE-2008-2992"
                hide = true
        strings:
                $cve20082992 = "util.printf" nocase fullword
        condition:
                1 of them
}</t>
  </si>
  <si>
    <t>rule ShellcodePattern
{
    meta:
        impact = 1 //while testing
        hide = true
    strings:
        $unescape = "unescape" fullword nocase
        $shellcode = /%u[A-Fa-f0-9]{4}/
        $shellcode5 = /(%u[A-Fa-f0-9]{4}){5}/
    condition:
        ($unescape and $shellcode) or $shellcode5
}</t>
  </si>
  <si>
    <t>rule cf_pdf_suspicious_obfuscation : pdf
{
        meta:
                author = "Glenn Edwards (@hiddenillusion)"
                version = "0.1"
                weight = 2
                maltype = "all"
                filetype = "pdf"
                yaraexchange = "No distribution without author's consent"
        strings:
                $magic = { 25 50 44 46 }
                $reg = /\/\w#[a-zA-Z0-9]{2}#[a-zA-Z0-9]{2}/
        condition:
                $magic at 0 and #reg &gt; 5
}</t>
  </si>
  <si>
    <t xml:space="preserve">rule DecodedGenericCLSID : decodedOnly
{
        meta:
                impact = 0
        strings:
                $a = "56bfcce4-6106-4bb0-be9c-12181cab7f4b" nocase
  $b = "e61eea32-6d31-4dc4-9842-b7f83d9edb5f" nocase
        condition:
                1 of them
} </t>
  </si>
  <si>
    <t xml:space="preserve">rule cf_pdf_suspicious_obfuscation : pdf
{
        meta:
                author = "Glenn Edwards (@hiddenillusion)"
                version = "0.1"
                weight = 2
                maltype = "all"
                filetype = "pdf"
                yaraexchange = "No distribution without author's consent"
        strings:
                $magic = { 25 50 44 46 }
                $reg = /\/\w#[a-zA-Z0-9]{2}#[a-zA-Z0-9]{2}/
        condition:
                $magic at 0 and #reg &gt; 5
} </t>
  </si>
  <si>
    <t>*vmdetect 000569 $vmware_mac_1c</t>
  </si>
  <si>
    <t xml:space="preserve">rule cf_java_execute_write
{
        meta:
                author = "Glenn Edwards (@hiddenillusion)"
                version = "0.1"
                ref = "http://docs.oracle.com"
                maltype = "all"
                filetype = "jar"
                yaraexchange = "No distribution without author's consent"
                date = "2012-09"
        strings:
                $magic = { CA FE BA BE }
                /* Local execution */
                $exec0 = "Runtime.getRuntime"
                $exec1 = "exec"
                /* Exploit */
                $exp0 = /arrayOf(Byte|String)/
                $exp1 = "toByteArray"
                $exp2 = "HexDecode"
                $exp3 = "StringtoBytes"
                $exp6 = "InputStream"
                $exp7 = "Exception.printStackTrace"
                $fwrite0 = "FileOutputStream" /*contains a byte stream with the serialized representation of an object given to its constructor*/
                $fwrite3 = "MarshalledObject"
                $fwrite4 = "writeObject"
                $fwrite5 = "OutputStreamWriter"
                /* Loader indicators */
                $load0 = "getResourceAsStream"
                $load1 = /l(port|host)/
                $load2 = "ObjectInputStream"
                $load3 = "ArrayOfByte"
                                //$gen1 = "file://"
        condition:
                $magic at 0 and ((all of ($exec*) and 2 of ($fwrite*)) or (2 of ($exp*) and 2 of ($load*)))
}
</t>
  </si>
  <si>
    <t>rule PDFobfuscation: decodedPDF
{
        meta:
                impact = 5
        strings:
                $cveNOMATCH  = "collab[" nocase                 //hidden collab string
        condition:
                1 of them
}</t>
  </si>
  <si>
    <t>rule collectEmailInfo: decodedPDF
{
        meta:
                ref = "CVE-2007-5659"
                hide = true
        strings:
                $cve20075659 = "collab.collectEmailInfo" nocase fullword
        condition:
                1 of them
}</t>
  </si>
  <si>
    <t>rule CollabgetIcon: decodedPDF
{
        meta:
                ref = "CVE-2009-0927"
                hide = true
        strings:
                $cve20090927 = "collab.getIcon" nocase fullword
        condition:
                1 of them
}</t>
  </si>
  <si>
    <t xml:space="preserve">rule DecodedGenericCLSID : decodedOnly
{
        meta:
                impact = 0
        strings:
                $a = "D27CDB6E-AE6D-11cf-96B8-444553540000" nocase
        condition:
                1 of them
}
</t>
  </si>
  <si>
    <t>rule DecodedIframe: decodedOnly
{
        meta:
                impact = 0
                hide = true
        strings:
                $iframe = "&lt;iframe" nocase fullword
                //possible in the future, if alerts are too common:
                //style\s*=["'\s\\]*([a-z0-9:\s]+;\s*)?(display\s*:\s*none|visibility\s*:\s*hidden)
                //(width|height)\s*=["'\s\\]*[01]["'\s\\&gt;]
                //style=['"]display:none['"]&gt;\s*&lt;iframe
                //src\s*=\s*['"\s\\]*(&amp;#\d+){10}
                //advertisers use DecodedIframe all the time
                //maybe domain name whitelisting?
        condition:
                1 of them
}</t>
  </si>
  <si>
    <t>rule dyndns_d_la { strings: $a = "d.la" condition: $a }</t>
  </si>
  <si>
    <t>rule dyndns_sytes_net { strings: $a = "sytes.net" condition: $a }</t>
  </si>
  <si>
    <t>rule mediaNewplayer: decodedPDF
{
        meta:
                ref = "CVE-2009-4324"
                hide = true
        strings:
                $cve20094324 = "media.newPlayer" nocase fullword
        condition:
                1 of them
}</t>
  </si>
  <si>
    <t>rule DecodedGenericCLSID : decodedOnly
{
        meta:
                impact = 0
        strings:
                $gen = /[a-f0-9]{8}-[a-f0-9]{4}-[a-f0-9]{4}-[a-f0-9]{4}-[a-f0-9]{12}/ nocase
        condition:
                1 of them
}</t>
  </si>
  <si>
    <t xml:space="preserve">rule GEN_XOR_256bit_This_program_cannot_decremented
{
        meta:
                author = "villys777@gmail.com"
                source = "Yara Exchange"
                date = "2012-08"
                version = "2.0"
                description = "encoded with decremented xor key executable"
                string = "This program cannot be run"
                byte_encode = true
        strings:
                $a1 = {  55 68 96 8d dd 8c 89 95 9e 8a 96 9b d5 97 92 9c 9f 9f 9b ce 8f 89 cb 98 9c 86}
                $a2 = {  56 69 69 8c de 8d 8e 94 9d 8b 99 9a d6 96 95 9d 9c 9e 84 cf 8c 88 cc 99 9f 87}
                $a3 = {  57 6a 68 73 df 8e 8f 93 9c 88 98 95 d7 95 94 9a 9d 9d 85 d0 8d 8b cd 9e 9e 84}
                $a4 = {  50 6b 6b 72 20 8f 8c 92 9b 89 9b 94 d8 94 97 9b 9a 9c 86 d1 92 8a ce 9f 99 85}
                $a5 = {  51 6c 6a 71 21 70 8d 91 9a 8e 9a 97 d9 9b 96 98 9b 9b 87 d2 93 95 cf 9c 98 82}
                $a6 = {  52 6d 6d 70 22 71 72 90 99 8f 9d 96 da 9a 99 99 98 9a 80 d3 90 94 d0 9d 9b 83}
                $a7 = {  53 6e 6c 77 23 72 73 6f 98 8c 9c 91 db 99 98 96 99 99 81 d4 91 97 d1 82 9a 80}
                $a8 = {  5c 6f 6f 76 24 73 70 6e 67 8d 9f 90 dc 98 9b 97 96 98 82 d5 96 96 d2 83 85 81}
                $a9 = {  5d 60 6e 75 25 74 71 6d 66 72 9e 93 dd 9f 9a 94 97 97 83 d6 97 91 d3 80 84 9e}
                $a10 = {  5e 61 61 74 26 75 76 6c 65 73 61 92 de 9e 9d 95 94 96 8c d7 94 90 d4 81 87 9f}
                $a11 = {  5f 62 60 7b 27 76 77 6b 64 70 60 6d df 9d 9c 92 95 95 8d d8 95 93 d5 86 86 9c}
                $a12 = {  58 63 63 7a 28 77 74 6a 63 71 63 6c 20 9c 9f 93 92 94 8e d9 9a 92 d6 87 81 9d}
                $a13 = {  59 64 62 79 29 78 75 69 62 76 62 6f 21 63 9e 90 93 93 8f da 9b 9d d7 84 80 9a}
                $a14 = {  5a 65 65 78 2a 79 7a 68 61 77 65 6e 22 62 61 91 90 92 88 db 98 9c d8 85 83 9b}
                $a15 = {  5b 66 64 7f 2b 7a 7b 67 60 74 64 69 23 61 60 6e 91 91 89 dc 99 9f d9 8a 82 98}
                $a16 = {  44 67 67 7e 2c 7b 78 66 6f 75 67 68 24 60 63 6f 6e 90 8a dd 9e 9e da 8b 8d 99}
                $a17 = {  45 78 66 7d 2d 7c 79 65 6e 7a 66 6b 25 67 62 6c 6f 6f 8b de 9f 99 db 88 8c 96}
                $a18 = {  46 79 79 7c 2e 7d 7e 64 6d 7b 69 6a 26 66 65 6d 6c 6e 74 df 9c 98 dc 89 8f 97}
                $a19 = {  47 7a 78 63 2f 7e 7f 63 6c 78 68 65 27 65 64 6a 6d 6d 75 20 9d 9b dd 8e 8e 94}
                $a20 = {  40 7b 7b 62 30 7f 7c 62 6b 79 6b 64 28 64 67 6b 6a 6c 76 21 62 9a de 8f 89 95}
                $a21 = {  41 7c 7a 61 31 60 7d 61 6a 7e 6a 67 29 6b 66 68 6b 6b 77 22 63 65 df 8c 88 92}
                $a22 = {  42 7d 7d 60 32 61 62 60 69 7f 6d 66 2a 6a 69 69 68 6a 70 23 60 64 20 8d 8b 93}
                $a23 = {  43 7e 7c 67 33 62 63 7f 68 7c 6c 61 2b 69 68 66 69 69 71 24 61 67 21 72 8a 90}
                $a24 = {  4c 7f 7f 66 34 63 60 7e 77 7d 6f 60 2c 68 6b 67 66 68 72 25 66 66 22 73 75 91}
                $a25 = {  4d 70 7e 65 35 64 61 7d 76 62 6e 63 2d 6f 6a 64 67 67 73 26 67 61 23 70 74 6e}
                $a26 = {  4e 71 71 64 36 65 66 7c 75 63 71 62 2e 6e 6d 65 64 66 7c 27 64 60 24 71 77 6f}
                $a27 = {  4f 72 70 6b 37 66 67 7b 74 60 70 7d 2f 6d 6c 62 65 65 7d 28 65 63 25 76 76 6c}
                $a28 = {  48 73 73 6a 38 67 64 7a 73 61 73 7c 30 6c 6f 63 62 64 7e 29 6a 62 26 77 71 6d}
                $a29 = {  49 74 72 69 39 68 65 79 72 66 72 7f 31 73 6e 60 63 63 7f 2a 6b 6d 27 74 70 6a}
                $a30 = {  4a 75 75 68 3a 69 6a 78 71 67 75 7e 32 72 71 61 60 62 78 2b 68 6c 28 75 73 6b}
                $a31 = {  4b 76 74 6f 3b 6a 6b 77 70 64 74 79 33 71 70 7e 61 61 79 2c 69 6f 29 7a 72 68}
                $a32 = {  74 77 77 6e 3c 6b 68 76 7f 65 77 78 34 70 73 7f 7e 60 7a 2d 6e 6e 2a 7b 7d 69}
                $a33 = {  75 48 76 6d 3d 6c 69 75 7e 6a 76 7b 35 77 72 7c 7f 7f 7b 2e 6f 69 2b 78 7c 66}
                $a34 = {  76 49 49 6c 3e 6d 6e 74 7d 6b 79 7a 36 76 75 7d 7c 7e 64 2f 6c 68 2c 79 7f 67}
                $a35 = {  77 4a 48 53 3f 6e 6f 73 7c 68 78 75 37 75 74 7a 7d 7d 65 30 6d 6b 2d 7e 7e 64}
                $a36 = {  70 4b 4b 52 00 6f 6c 72 7b 69 7b 74 38 74 77 7b 7a 7c 66 31 72 6a 2e 7f 79 65}
                $a37 = {  71 4c 4a 51 01 50 6d 71 7a 6e 7a 77 39 7b 76 78 7b 7b 67 32 73 75 2f 7c 78 62}
                $a38 = {  72 4d 4d 50 02 51 52 70 79 6f 7d 76 3a 7a 79 79 78 7a 60 33 70 74 30 7d 7b 63}
                $a39 = {  73 4e 4c 57 03 52 53 4f 78 6c 7c 71 3b 79 78 76 79 79 61 34 71 77 31 62 7a 60}
                $a40 = {  7c 4f 4f 56 04 53 50 4e 47 6d 7f 70 3c 78 7b 77 76 78 62 35 76 76 32 63 65 61}
                $a41 = {  7d 40 4e 55 05 54 51 4d 46 52 7e 73 3d 7f 7a 74 77 77 63 36 77 71 33 60 64 7e}
$a42 = {  7e 41 41 54 06 55 56 4c 45 53 41 72 3e 7e 7d 75 74 76 6c 37 74 70 34 61 67 7f}
                $a43 = {  7f 42 40 5b 07 56 57 4b 44 50 40 4d 3f 7d 7c 72 75 75 6d 38 75 73 35 66 66 7c}
                $a44 = {  78 43 43 5a 08 57 54 4a 43 51 43 4c 00 7c 7f 73 72 74 6e 39 7a 72 36 67 61 7d}
                $a45 = {  79 44 42 59 09 58 55 49 42 56 42 4f 01 43 7e 70 73 73 6f 3a 7b 7d 37 64 60 7a}
                $a46 = {  7a 45 45 58 0a 59 5a 48 41 57 45 4e 02 42 41 71 70 72 68 3b 78 7c 38 65 63 7b}
                $a47 = {  7b 46 44 5f 0b 5a 5b 47 40 54 44 49 03 41 40 4e 71 71 69 3c 79 7f 39 6a 62 78}
                $a48 = {  64 47 47 5e 0c 5b 58 46 4f 55 47 48 04 40 43 4f 4e 70 6a 3d 7e 7e 3a 6b 6d 79}
                $a49 = {  65 58 46 5d 0d 5c 59 45 4e 5a 46 4b 05 47 42 4c 4f 4f 6b 3e 7f 79 3b 68 6c 76}
                $a50 = {  66 59 59 5c 0e 5d 5e 44 4d 5b 49 4a 06 46 45 4d 4c 4e 54 3f 7c 78 3c 69 6f 77}
                $a51 = {  67 5a 58 43 0f 5e 5f 43 4c 58 48 45 07 45 44 4a 4d 4d 55 00 7d 7b 3d 6e 6e 74}
                $a52 = {  60 5b 5b 42 10 5f 5c 42 4b 59 4b 44 08 44 47 4b 4a 4c 56 01 42 7a 3e 6f 69 75}
                $a53 = {  61 5c 5a 41 11 40 5d 41 4a 5e 4a 47 09 4b 46 48 4b 4b 57 02 43 45 3f 6c 68 72}
                $a54 = {  62 5d 5d 40 12 41 42 40 49 5f 4d 46 0a 4a 49 49 48 4a 50 03 40 44 00 6d 6b 73}
                $a55 = {  63 5e 5c 47 13 42 43 5f 48 5c 4c 41 0b 49 48 46 49 49 51 04 41 47 01 52 6a 70}
                $a56 = {  6c 5f 5f 46 14 43 40 5e 57 5d 4f 40 0c 48 4b 47 46 48 52 05 46 46 02 53 55 71}
                $a57 = {  6d 50 5e 45 15 44 41 5d 56 42 4e 43 0d 4f 4a 44 47 47 53 06 47 41 03 50 54 4e}
                $a58 = {  6e 51 51 44 16 45 46 5c 55 43 51 42 0e 4e 4d 45 44 46 5c 07 44 40 04 51 57 4f}
                $a59 = {  6f 52 50 4b 17 46 47 5b 54 40 50 5d 0f 4d 4c 42 45 45 5d 08 45 43 05 56 56 4c}
                $a60 = {  68 53 53 4a 18 47 44 5a 53 41 53 5c 10 4c 4f 43 42 44 5e 09 4a 42 06 57 51 4d}
                $a61 = {  69 54 52 49 19 48 45 59 52 46 52 5f 11 53 4e 40 43 43 5f 0a 4b 4d 07 54 50 4a}
                $a62 = {  6a 55 55 48 1a 49 4a 58 51 47 55 5e 12 52 51 41 40 42 58 0b 48 4c 08 55 53 4b}
                $a63 = {  6b 56 54 4f 1b 4a 4b 57 50 44 54 59 13 51 50 5e 41 41 59 0c 49 4f 09 5a 52 48}
                $a64 = {  14 57 57 4e 1c 4b 48 56 5f 45 57 58 14 50 53 5f 5e 40 5a 0d 4e 4e 0a 5b 5d 49}
                $a65 = {  15 28 56 4d 1d 4c 49 55 5e 4a 56 5b 15 57 52 5c 5f 5f 5b 0e 4f 49 0b 58 5c 46}
                $a66 = {  16 29 29 4c 1e 4d 4e 54 5d 4b 59 5a 16 56 55 5d 5c 5e 44 0f 4c 48 0c 59 5f 47}
                $a67 = {  17 2a 28 33 1f 4e 4f 53 5c 48 58 55 17 55 54 5a 5d 5d 45 10 4d 4b 0d 5e 5e 44}
                $a68 = {  10 2b 2b 32 60 4f 4c 52 5b 49 5b 54 18 54 57 5b 5a 5c 46 11 52 4a 0e 5f 59 45}
                $a69 = {  11 2c 2a 31 61 30 4d 51 5a 4e 5a 57 19 5b 56 58 5b 5b 47 12 53 55 0f 5c 58 42}
                $a70 = {  12 2d 2d 30 62 31 32 50 59 4f 5d 56 1a 5a 59 59 58 5a 40 13 50 54 10 5d 5b 43}
                $a71 = {  13 2e 2c 37 63 32 33 2f 58 4c 5c 51 1b 59 58 56 59 59 41 14 51 57 11 42 5a 40}
                $a72 = {  1c 2f 2f 36 64 33 30 2e 27 4d 5f 50 1c 58 5b 57 56 58 42 15 56 56 12 43 45 41}
                $a73 = {  1d 20 2e 35 65 34 31 2d 26 32 5e 53 1d 5f 5a 54 57 57 43 16 57 51 13 40 44 5e}
                $a74 = {  1e 21 21 34 66 35 36 2c 25 33 21 52 1e 5e 5d 55 54 56 4c 17 54 50 14 41 47 5f}
                $a75 = {  1f 22 20 3b 67 36 37 2b 24 30 20 2d 1f 5d 5c 52 55 55 4d 18 55 53 15 46 46 5c}
                $a76 = {  18 23 23 3a 68 37 34 2a 23 31 23 2c 60 5c 5f 53 52 54 4e 19 5a 52 16 47 41 5d}
                $a77 = {  19 24 22 39 69 38 35 29 22 36 22 2f 61 23 5e 50 53 53 4f 1a 5b 5d 17 44 40 5a}
                $a78 = {  1a 25 25 38 6a 39 3a 28 21 37 25 2e 62 22 21 51 50 52 48 1b 58 5c 18 45 43 5b}
                $a79 = {  1b 26 24 3f 6b 3a 3b 27 20 34 24 29 63 21 20 2e 51 51 49 1c 59 5f 19 4a 42 58}
                $a80 = {  04 27 27 3e 6c 3b 38 26 2f 35 27 28 64 20 23 2f 2e 50 4a 1d 5e 5e 1a 4b 4d 59}
                $a81 = {  05 38 26 3d 6d 3c 39 25 2e 3a 26 2b 65 27 22 2c 2f 2f 4b 1e 5f 59 1b 48 4c 56}
                $a82 = {  06 39 39 3c 6e 3d 3e 24 2d 3b 29 2a 66 26 25 2d 2c 2e 34 1f 5c 58 1c 49 4f 57}
                $a83 = {  07 3a 38 23 6f 3e 3f 23 2c 38 28 25 67 25 24 2a 2d 2d 35 60 5d 5b 1d 4e 4e 54}
                $a84 = {  00 3b 3b 22 70 3f 3c 22 2b 39 2b 24 68 24 27 2b 2a 2c 36 61 22 5a 1e 4f 49 55}
                $a85 = {  01 3c 3a 21 71 20 3d 21 2a 3e 2a 27 69 2b 26 28 2b 2b 37 62 23 25 1f 4c 48 52}
                $a86 = {  02 3d 3d 20 72 21 22 20 29 3f 2d 26 6a 2a 29 29 28 2a 30 63 20 24 60 4d 4b 53}
                $a87 = {  03 3e 3c 27 73 22 23 3f 28 3c 2c 21 6b 29 28 26 29 29 31 64 21 27 61 32 4a 50}
                $a88 = {  0c 3f 3f 26 74 23 20 3e 37 3d 2f 20 6c 28 2b 27 26 28 32 65 26 26 62 33 35 51}
                $a89 = {  0d 30 3e 25 75 24 21 3d 36 22 2e 23 6d 2f 2a 24 27 27 33 66 27 21 63 30 34 2e}
                $a90 = {  0e 31 31 24 76 25 26 3c 35 23 31 22 6e 2e 2d 25 24 26 3c 67 24 20 64 31 37 2f}
                $a91 = {  0f 32 30 2b 77 26 27 3b 34 20 30 3d 6f 2d 2c 22 25 25 3d 68 25 23 65 36 36 2c}
                $a92 = {  08 33 33 2a 78 27 24 3a 33 21 33 3c 70 2c 2f 23 22 24 3e 69 2a 22 66 37 31 2d}
                $a93 = {  09 34 32 29 79 28 25 39 32 26 32 3f 71 33 2e 20 23 23 3f 6a 2b 2d 67 34 30 2a}
                $a94 = {  0a 35 35 28 7a 29 2a 38 31 27 35 3e 72 32 31 21 20 22 38 6b 28 2c 68 35 33 2b}
$a95 = {  0b 36 34 2f 7b 2a 2b 37 30 24 34 39 73 31 30 3e 21 21 39 6c 29 2f 69 3a 32 28}
                $a96 = {  34 37 37 2e 7c 2b 28 36 3f 25 37 38 74 30 33 3f 3e 20 3a 6d 2e 2e 6a 3b 3d 29}
                $a97 = {  35 08 36 2d 7d 2c 29 35 3e 2a 36 3b 75 37 32 3c 3f 3f 3b 6e 2f 29 6b 38 3c 26}
                $a98 = {  36 09 09 2c 7e 2d 2e 34 3d 2b 39 3a 76 36 35 3d 3c 3e 24 6f 2c 28 6c 39 3f 27}
                $a99 = {  37 0a 08 13 7f 2e 2f 33 3c 28 38 35 77 35 34 3a 3d 3d 25 70 2d 2b 6d 3e 3e 24}
                $a100 = {  30 0b 0b 12 40 2f 2c 32 3b 29 3b 34 78 34 37 3b 3a 3c 26 71 32 2a 6e 3f 39 25}
                $a101 = {  31 0c 0a 11 41 10 2d 31 3a 2e 3a 37 79 3b 36 38 3b 3b 27 72 33 35 6f 3c 38 22}
                $a102 = {  32 0d 0d 10 42 11 12 30 39 2f 3d 36 7a 3a 39 39 38 3a 20 73 30 34 70 3d 3b 23}
                $a103 = {  33 0e 0c 17 43 12 13 0f 38 2c 3c 31 7b 39 38 36 39 39 21 74 31 37 71 22 3a 20}
                $a104 = {  3c 0f 0f 16 44 13 10 0e 07 2d 3f 30 7c 38 3b 37 36 38 22 75 36 36 72 23 25 21}
                $a105 = {  3d 00 0e 15 45 14 11 0d 06 12 3e 33 7d 3f 3a 34 37 37 23 76 37 31 73 20 24 3e}
                $a106 = {  3e 01 01 14 46 15 16 0c 05 13 01 32 7e 3e 3d 35 34 36 2c 77 34 30 74 21 27 3f}
                $a107 = {  3f 02 00 1b 47 16 17 0b 04 10 00 0d 7f 3d 3c 32 35 35 2d 78 35 33 75 26 26 3c}
                $a108 = {  38 03 03 1a 48 17 14 0a 03 11 03 0c 40 3c 3f 33 32 34 2e 79 3a 32 76 27 21 3d}
                $a109 = {  39 04 02 19 49 18 15 09 02 16 02 0f 41 03 3e 30 33 33 2f 7a 3b 3d 77 24 20 3a}
                $a110 = {  3a 05 05 18 4a 19 1a 08 01 17 05 0e 42 02 01 31 30 32 28 7b 38 3c 78 25 23 3b}
                $a111 = {  3b 06 04 1f 4b 1a 1b 07 00 14 04 09 43 01 00 0e 31 31 29 7c 39 3f 79 2a 22 38}
                $a112 = {  24 07 07 1e 4c 1b 18 06 0f 15 07 08 44 00 03 0f 0e 30 2a 7d 3e 3e 7a 2b 2d 39}
                $a113 = {  25 18 06 1d 4d 1c 19 05 0e 1a 06 0b 45 07 02 0c 0f 0f 2b 7e 3f 39 7b 28 2c 36}
                $a114 = {  26 19 19 1c 4e 1d 1e 04 0d 1b 09 0a 46 06 05 0d 0c 0e 14 7f 3c 38 7c 29 2f 37}
                $a115 = {  27 1a 18 03 4f 1e 1f 03 0c 18 08 05 47 05 04 0a 0d 0d 15 40 3d 3b 7d 2e 2e 34}
                $a116 = {  20 1b 1b 02 50 1f 1c 02 0b 19 0b 04 48 04 07 0b 0a 0c 16 41 02 3a 7e 2f 29 35}
                $a117 = {  21 1c 1a 01 51 00 1d 01 0a 1e 0a 07 49 0b 06 08 0b 0b 17 42 03 05 7f 2c 28 32}
                $a118 = {  22 1d 1d 00 52 01 02 00 09 1f 0d 06 4a 0a 09 09 08 0a 10 43 00 04 40 2d 2b 33}
                $a119 = {  23 1e 1c 07 53 02 03 1f 08 1c 0c 01 4b 09 08 06 09 09 11 44 01 07 41 12 2a 30}
                $a120 = {  2c 1f 1f 06 54 03 00 1e 17 1d 0f 00 4c 08 0b 07 06 08 12 45 06 06 42 13 15 31}
                $a121 = {  2d 10 1e 05 55 04 01 1d 16 02 0e 03 4d 0f 0a 04 07 07 13 46 07 01 43 10 14 0e}
                $a122 = {  2e 11 11 04 56 05 06 1c 15 03 11 02 4e 0e 0d 05 04 06 1c 47 04 00 44 11 17 0f}
                $a123 = {  2f 12 10 0b 57 06 07 1b 14 00 10 1d 4f 0d 0c 02 05 05 1d 48 05 03 45 16 16 0c}
                $a124 = {  28 13 13 0a 58 07 04 1a 13 01 13 1c 50 0c 0f 03 02 04 1e 49 0a 02 46 17 11 0d}
                $a125 = {  29 14 12 09 59 08 05 19 12 06 12 1f 51 13 0e 00 03 03 1f 4a 0b 0d 47 14 10 0a}
                $a126 = {  2a 15 15 08 5a 09 0a 18 11 07 15 1e 52 12 11 01 00 02 18 4b 08 0c 48 15 13 0b}
                $a127 = {  2b 16 14 0f 5b 0a 0b 17 10 04 14 19 53 11 10 1e 01 01 19 4c 09 0f 49 1a 12 08}
                $a128 = {  d4 17 17 0e 5c 0b 08 16 1f 05 17 18 54 10 13 1f 1e 00 1a 4d 0e 0e 4a 1b 1d 09}
                $a129 = {  d5 e8 16 0d 5d 0c 09 15 1e 0a 16 1b 55 17 12 1c 1f 1f 1b 4e 0f 09 4b 18 1c 06}
                $a130 = {  d6 e9 e9 0c 5e 0d 0e 14 1d 0b 19 1a 56 16 15 1d 1c 1e 04 4f 0c 08 4c 19 1f 07}
                $a131 = {  d7 ea e8 f3 5f 0e 0f 13 1c 08 18 15 57 15 14 1a 1d 1d 05 50 0d 0b 4d 1e 1e 04}
                $a132 = {  d0 eb eb f2 a0 0f 0c 12 1b 09 1b 14 58 14 17 1b 1a 1c 06 51 12 0a 4e 1f 19 05}
                $a133 = {  d1 ec ea f1 a1 f0 0d 11 1a 0e 1a 17 59 1b 16 18 1b 1b 07 52 13 15 4f 1c 18 02}
                $a134 = {  d2 ed ed f0 a2 f1 f2 10 19 0f 1d 16 5a 1a 19 19 18 1a 00 53 10 14 50 1d 1b 03}
                $a135 = {  d3 ee ec f7 a3 f2 f3 ef 18 0c 1c 11 5b 19 18 16 19 19 01 54 11 17 51 02 1a 00}
                $a136 = {  dc ef ef f6 a4 f3 f0 ee e7 0d 1f 10 5c 18 1b 17 16 18 02 55 16 16 52 03 05 01}
                $a137 = {  dd e0 ee f5 a5 f4 f1 ed e6 f2 1e 13 5d 1f 1a 14 17 17 03 56 17 11 53 00 04 1e}
                $a138 = {  de e1 e1 f4 a6 f5 f6 ec e5 f3 e1 12 5e 1e 1d 15 14 16 0c 57 14 10 54 01 07 1f}
                $a139 = {  df e2 e0 fb a7 f6 f7 eb e4 f0 e0 ed 5f 1d 1c 12 15 15 0d 58 15 13 55 06 06 1c}
                $a140 = {  d8 e3 e3 fa a8 f7 f4 ea e3 f1 e3 ec a0 1c 1f 13 12 14 0e 59 1a 12 56 07 01 1d}
                $a141 = {  d9 e4 e2 f9 a9 f8 f5 e9 e2 f6 e2 ef a1 e3 1e 10 13 13 0f 5a 1b 1d 57 04 00 1a}
                $a142 = {  da e5 e5 f8 aa f9 fa e8 e1 f7 e5 ee a2 e2 e1 11 10 12 08 5b 18 1c 58 05 03 1b}
                $a143 = {  db e6 e4 ff ab fa fb e7 e0 f4 e4 e9 a3 e1 e0 ee 11 11 09 5c 19 1f 59 0a 02 18}
                $a144 = {  c4 e7 e7 fe ac fb f8 e6 ef f5 e7 e8 a4 e0 e3 ef ee 10 0a 5d 1e 1e 5a 0b 0d 19}
                $a145 = {  c5 f8 e6 fd ad fc f9 e5 ee fa e6 eb a5 e7 e2 ec ef ef 0b 5e 1f 19 5b 08 0c 16}
                $a146 = {  c6 f9 f9 fc ae fd fe e4 ed fb e9 ea a6 e6 e5 ed ec ee f4 5f 1c 18 5c 09 0f 17}
                $a147 = {  c7 fa f8 e3 af fe ff e3 ec f8 e8 e5 a7 e5 e4 ea ed ed f5 a0 1d 1b 5d 0e 0e 14}
$a148 = {  c0 fb fb e2 b0 ff fc e2 eb f9 eb e4 a8 e4 e7 eb ea ec f6 a1 e2 1a 5e 0f 09 15}
                $a149 = {  c1 fc fa e1 b1 e0 fd e1 ea fe ea e7 a9 eb e6 e8 eb eb f7 a2 e3 e5 5f 0c 08 12}
                $a150 = {  c2 fd fd e0 b2 e1 e2 e0 e9 ff ed e6 aa ea e9 e9 e8 ea f0 a3 e0 e4 a0 0d 0b 13}
                $a151 = {  c3 fe fc e7 b3 e2 e3 ff e8 fc ec e1 ab e9 e8 e6 e9 e9 f1 a4 e1 e7 a1 f2 0a 10}
                $a152 = {  cc ff ff e6 b4 e3 e0 fe f7 fd ef e0 ac e8 eb e7 e6 e8 f2 a5 e6 e6 a2 f3 f5 11}
                $a153 = {  cd f0 fe e5 b5 e4 e1 fd f6 e2 ee e3 ad ef ea e4 e7 e7 f3 a6 e7 e1 a3 f0 f4 ee}
                $a154 = {  ce f1 f1 e4 b6 e5 e6 fc f5 e3 f1 e2 ae ee ed e5 e4 e6 fc a7 e4 e0 a4 f1 f7 ef}
                $a155 = {  cf f2 f0 eb b7 e6 e7 fb f4 e0 f0 fd af ed ec e2 e5 e5 fd a8 e5 e3 a5 f6 f6 ec}
                $a156 = {  c8 f3 f3 ea b8 e7 e4 fa f3 e1 f3 fc b0 ec ef e3 e2 e4 fe a9 ea e2 a6 f7 f1 ed}
                $a157 = {  c9 f4 f2 e9 b9 e8 e5 f9 f2 e6 f2 ff b1 f3 ee e0 e3 e3 ff aa eb ed a7 f4 f0 ea}
                $a158 = {  ca f5 f5 e8 ba e9 ea f8 f1 e7 f5 fe b2 f2 f1 e1 e0 e2 f8 ab e8 ec a8 f5 f3 eb}
                $a159 = {  cb f6 f4 ef bb ea eb f7 f0 e4 f4 f9 b3 f1 f0 fe e1 e1 f9 ac e9 ef a9 fa f2 e8}
                $a160 = {  f4 f7 f7 ee bc eb e8 f6 ff e5 f7 f8 b4 f0 f3 ff fe e0 fa ad ee ee aa fb fd e9}
                $a161 = {  f5 c8 f6 ed bd ec e9 f5 fe ea f6 fb b5 f7 f2 fc ff ff fb ae ef e9 ab f8 fc e6}
                $a162 = {  f6 c9 c9 ec be ed ee f4 fd eb f9 fa b6 f6 f5 fd fc fe e4 af ec e8 ac f9 ff e7}
                $a163 = {  f7 ca c8 d3 bf ee ef f3 fc e8 f8 f5 b7 f5 f4 fa fd fd e5 b0 ed eb ad fe fe e4}
                $a164 = {  f0 cb cb d2 80 ef ec f2 fb e9 fb f4 b8 f4 f7 fb fa fc e6 b1 f2 ea ae ff f9 e5}
                $a165 = {  f1 cc ca d1 81 d0 ed f1 fa ee fa f7 b9 fb f6 f8 fb fb e7 b2 f3 f5 af fc f8 e2}
                $a166 = {  f2 cd cd d0 82 d1 d2 f0 f9 ef fd f6 ba fa f9 f9 f8 fa e0 b3 f0 f4 b0 fd fb e3}
                $a167 = {  f3 ce cc d7 83 d2 d3 cf f8 ec fc f1 bb f9 f8 f6 f9 f9 e1 b4 f1 f7 b1 e2 fa e0}
                $a168 = {  fc cf cf d6 84 d3 d0 ce c7 ed ff f0 bc f8 fb f7 f6 f8 e2 b5 f6 f6 b2 e3 e5 e1}
                $a169 = {  fd c0 ce d5 85 d4 d1 cd c6 d2 fe f3 bd ff fa f4 f7 f7 e3 b6 f7 f1 b3 e0 e4 fe}
                $a170 = {  fe c1 c1 d4 86 d5 d6 cc c5 d3 c1 f2 be fe fd f5 f4 f6 ec b7 f4 f0 b4 e1 e7 ff}
                $a171 = {  ff c2 c0 db 87 d6 d7 cb c4 d0 c0 cd bf fd fc f2 f5 f5 ed b8 f5 f3 b5 e6 e6 fc}
                $a172 = {  f8 c3 c3 da 88 d7 d4 ca c3 d1 c3 cc 80 fc ff f3 f2 f4 ee b9 fa f2 b6 e7 e1 fd}
                $a173 = {  f9 c4 c2 d9 89 d8 d5 c9 c2 d6 c2 cf 81 c3 fe f0 f3 f3 ef ba fb fd b7 e4 e0 fa}
                $a174 = {  fa c5 c5 d8 8a d9 da c8 c1 d7 c5 ce 82 c2 c1 f1 f0 f2 e8 bb f8 fc b8 e5 e3 fb}
                $a175 = {  fb c6 c4 df 8b da db c7 c0 d4 c4 c9 83 c1 c0 ce f1 f1 e9 bc f9 ff b9 ea e2 f8}
                $a176 = {  e4 c7 c7 de 8c db d8 c6 cf d5 c7 c8 84 c0 c3 cf ce f0 ea bd fe fe ba eb ed f9}
                $a177 = {  e5 d8 c6 dd 8d dc d9 c5 ce da c6 cb 85 c7 c2 cc cf cf eb be ff f9 bb e8 ec f6}
                $a178 = {  e6 d9 d9 dc 8e dd de c4 cd db c9 ca 86 c6 c5 cd cc ce d4 bf fc f8 bc e9 ef f7}
                $a179 = {  e7 da d8 c3 8f de df c3 cc d8 c8 c5 87 c5 c4 ca cd cd d5 80 fd fb bd ee ee f4}
                $a180 = {  e0 db db c2 90 df dc c2 cb d9 cb c4 88 c4 c7 cb ca cc d6 81 c2 fa be ef e9 f5}
                $a181 = {  e1 dc da c1 91 c0 dd c1 ca de ca c7 89 cb c6 c8 cb cb d7 82 c3 c5 bf ec e8 f2}
                $a182 = {  e2 dd dd c0 92 c1 c2 c0 c9 df cd c6 8a ca c9 c9 c8 ca d0 83 c0 c4 80 ed eb f3}
                $a183 = {  e3 de dc c7 93 c2 c3 df c8 dc cc c1 8b c9 c8 c6 c9 c9 d1 84 c1 c7 81 d2 ea f0}
                $a184 = {  ec df df c6 94 c3 c0 de d7 dd cf c0 8c c8 cb c7 c6 c8 d2 85 c6 c6 82 d3 d5 f1}
                $a185 = {  ed d0 de c5 95 c4 c1 dd d6 c2 ce c3 8d cf ca c4 c7 c7 d3 86 c7 c1 83 d0 d4 ce}
                $a186 = {  ee d1 d1 c4 96 c5 c6 dc d5 c3 d1 c2 8e ce cd c5 c4 c6 dc 87 c4 c0 84 d1 d7 cf}
                $a187 = {  ef d2 d0 cb 97 c6 c7 db d4 c0 d0 dd 8f cd cc c2 c5 c5 dd 88 c5 c3 85 d6 d6 cc}
                $a188 = {  e8 d3 d3 ca 98 c7 c4 da d3 c1 d3 dc 90 cc cf c3 c2 c4 de 89 ca c2 86 d7 d1 cd}
                $a189 = {  e9 d4 d2 c9 99 c8 c5 d9 d2 c6 d2 df 91 d3 ce c0 c3 c3 df 8a cb cd 87 d4 d0 ca}
                $a190 = {  ea d5 d5 c8 9a c9 ca d8 d1 c7 d5 de 92 d2 d1 c1 c0 c2 d8 8b c8 cc 88 d5 d3 cb}
                $a191 = {  eb d6 d4 cf 9b ca cb d7 d0 c4 d4 d9 93 d1 d0 de c1 c1 d9 8c c9 cf 89 da d2 c8}
                $a192 = {  94 d7 d7 ce 9c cb c8 d6 df c5 d7 d8 94 d0 d3 df de c0 da 8d ce ce 8a db dd c9}
                $a193 = {  95 a8 d6 cd 9d cc c9 d5 de ca d6 db 95 d7 d2 dc df df db 8e cf c9 8b d8 dc c6}
                $a194 = {  96 a9 a9 cc 9e cd ce d4 dd cb d9 da 96 d6 d5 dd dc de c4 8f cc c8 8c d9 df c7}
                $a195 = {  97 aa a8 b3 9f ce cf d3 dc c8 d8 d5 97 d5 d4 da dd dd c5 90 cd cb 8d de de c4}
                $a196 = {  90 ab ab b2 e0 cf cc d2 db c9 db d4 98 d4 d7 db da dc c6 91 d2 ca 8e df d9 c5}
                $a197 = {  91 ac aa b1 e1 b0 cd d1 da ce da d7 99 db d6 d8 db db c7 92 d3 d5 8f dc d8 c2}
                $a198 = {  92 ad ad b0 e2 b1 b2 d0 d9 cf dd d6 9a da d9 d9 d8 da c0 93 d0 d4 90 dd db c3}
                $a199 = {  93 ae ac b7 e3 b2 b3 af d8 cc dc d1 9b d9 d8 d6 d9 d9 c1 94 d1 d7 91 c2 da c0}
$a200 = {  9c af af b6 e4 b3 b0 ae a7 cd df d0 9c d8 db d7 d6 d8 c2 95 d6 d6 92 c3 c5 c1}
                $a201 = {  9d a0 ae b5 e5 b4 b1 ad a6 b2 de d3 9d df da d4 d7 d7 c3 96 d7 d1 93 c0 c4 de}
                $a202 = {  9e a1 a1 b4 e6 b5 b6 ac a5 b3 a1 d2 9e de dd d5 d4 d6 cc 97 d4 d0 94 c1 c7 df}
                $a203 = {  9f a2 a0 bb e7 b6 b7 ab a4 b0 a0 ad 9f dd dc d2 d5 d5 cd 98 d5 d3 95 c6 c6 dc}
                $a204 = {  98 a3 a3 ba e8 b7 b4 aa a3 b1 a3 ac e0 dc df d3 d2 d4 ce 99 da d2 96 c7 c1 dd}
                $a205 = {  99 a4 a2 b9 e9 b8 b5 a9 a2 b6 a2 af e1 a3 de d0 d3 d3 cf 9a db dd 97 c4 c0 da}
                $a206 = {  9a a5 a5 b8 ea b9 ba a8 a1 b7 a5 ae e2 a2 a1 d1 d0 d2 c8 9b d8 dc 98 c5 c3 db}
                $a207 = {  9b a6 a4 bf eb ba bb a7 a0 b4 a4 a9 e3 a1 a0 ae d1 d1 c9 9c d9 df 99 ca c2 d8}
                $a208 = {  84 a7 a7 be ec bb b8 a6 af b5 a7 a8 e4 a0 a3 af ae d0 ca 9d de de 9a cb cd d9}
                $a209 = {  85 b8 a6 bd ed bc b9 a5 ae ba a6 ab e5 a7 a2 ac af af cb 9e df d9 9b c8 cc d6}
                $a210 = {  86 b9 b9 bc ee bd be a4 ad bb a9 aa e6 a6 a5 ad ac ae b4 9f dc d8 9c c9 cf d7}
                $a211 = {  87 ba b8 a3 ef be bf a3 ac b8 a8 a5 e7 a5 a4 aa ad ad b5 e0 dd db 9d ce ce d4}
                $a212 = {  80 bb bb a2 f0 bf bc a2 ab b9 ab a4 e8 a4 a7 ab aa ac b6 e1 a2 da 9e cf c9 d5}
                $a213 = {  81 bc ba a1 f1 a0 bd a1 aa be aa a7 e9 ab a6 a8 ab ab b7 e2 a3 a5 9f cc c8 d2}
                $a214 = {  82 bd bd a0 f2 a1 a2 a0 a9 bf ad a6 ea aa a9 a9 a8 aa b0 e3 a0 a4 e0 cd cb d3}
                $a215 = {  83 be bc a7 f3 a2 a3 bf a8 bc ac a1 eb a9 a8 a6 a9 a9 b1 e4 a1 a7 e1 b2 ca d0}
                $a216 = {  8c bf bf a6 f4 a3 a0 be b7 bd af a0 ec a8 ab a7 a6 a8 b2 e5 a6 a6 e2 b3 b5 d1}
                $a217 = {  8d b0 be a5 f5 a4 a1 bd b6 a2 ae a3 ed af aa a4 a7 a7 b3 e6 a7 a1 e3 b0 b4 ae}
                $a218 = {  8e b1 b1 a4 f6 a5 a6 bc b5 a3 b1 a2 ee ae ad a5 a4 a6 bc e7 a4 a0 e4 b1 b7 af}
                $a219 = {  8f b2 b0 ab f7 a6 a7 bb b4 a0 b0 bd ef ad ac a2 a5 a5 bd e8 a5 a3 e5 b6 b6 ac}
                $a220 = {  88 b3 b3 aa f8 a7 a4 ba b3 a1 b3 bc f0 ac af a3 a2 a4 be e9 aa a2 e6 b7 b1 ad}
                $a221 = {  89 b4 b2 a9 f9 a8 a5 b9 b2 a6 b2 bf f1 b3 ae a0 a3 a3 bf ea ab ad e7 b4 b0 aa}
                $a222 = {  8a b5 b5 a8 fa a9 aa b8 b1 a7 b5 be f2 b2 b1 a1 a0 a2 b8 eb a8 ac e8 b5 b3 ab}
                $a223 = {  8b b6 b4 af fb aa ab b7 b0 a4 b4 b9 f3 b1 b0 be a1 a1 b9 ec a9 af e9 ba b2 a8}
                $a224 = {  b4 b7 b7 ae fc ab a8 b6 bf a5 b7 b8 f4 b0 b3 bf be a0 ba ed ae ae ea bb bd a9}
                $a225 = {  b5 88 b6 ad fd ac a9 b5 be aa b6 bb f5 b7 b2 bc bf bf bb ee af a9 eb b8 bc a6}
                $a226 = {  b6 89 89 ac fe ad ae b4 bd ab b9 ba f6 b6 b5 bd bc be a4 ef ac a8 ec b9 bf a7}
                $a227 = {  b7 8a 88 93 ff ae af b3 bc a8 b8 b5 f7 b5 b4 ba bd bd a5 f0 ad ab ed be be a4}
                $a228 = {  b0 8b 8b 92 c0 af ac b2 bb a9 bb b4 f8 b4 b7 bb ba bc a6 f1 b2 aa ee bf b9 a5}
                $a229 = {  b1 8c 8a 91 c1 90 ad b1 ba ae ba b7 f9 bb b6 b8 bb bb a7 f2 b3 b5 ef bc b8 a2}
                $a230 = {  b2 8d 8d 90 c2 91 92 b0 b9 af bd b6 fa ba b9 b9 b8 ba a0 f3 b0 b4 f0 bd bb a3}
                $a231 = {  b3 8e 8c 97 c3 92 93 8f b8 ac bc b1 fb b9 b8 b6 b9 b9 a1 f4 b1 b7 f1 a2 ba a0}
                $a232 = {  bc 8f 8f 96 c4 93 90 8e 87 ad bf b0 fc b8 bb b7 b6 b8 a2 f5 b6 b6 f2 a3 a5 a1}
                $a233 = {  bd 80 8e 95 c5 94 91 8d 86 92 be b3 fd bf ba b4 b7 b7 a3 f6 b7 b1 f3 a0 a4 be}
                $a234 = {  be 81 81 94 c6 95 96 8c 85 93 81 b2 fe be bd b5 b4 b6 ac f7 b4 b0 f4 a1 a7 bf}
                $a235 = {  bf 82 80 9b c7 96 97 8b 84 90 80 8d ff bd bc b2 b5 b5 ad f8 b5 b3 f5 a6 a6 bc}
                $a236 = {  b8 83 83 9a c8 97 94 8a 83 91 83 8c c0 bc bf b3 b2 b4 ae f9 ba b2 f6 a7 a1 bd}
                $a237 = {  b9 84 82 99 c9 98 95 89 82 96 82 8f c1 83 be b0 b3 b3 af fa bb bd f7 a4 a0 ba}
                $a238 = {  ba 85 85 98 ca 99 9a 88 81 97 85 8e c2 82 81 b1 b0 b2 a8 fb b8 bc f8 a5 a3 bb}
                $a239 = {  bb 86 84 9f cb 9a 9b 87 80 94 84 89 c3 81 80 8e b1 b1 a9 fc b9 bf f9 aa a2 b8}
                $a240 = {  a4 87 87 9e cc 9b 98 86 8f 95 87 88 c4 80 83 8f 8e b0 aa fd be be fa ab ad b9}
                $a241 = {  a5 98 86 9d cd 9c 99 85 8e 9a 86 8b c5 87 82 8c 8f 8f ab fe bf b9 fb a8 ac b6}
                $a242 = {  a6 99 99 9c ce 9d 9e 84 8d 9b 89 8a c6 86 85 8d 8c 8e 94 ff bc b8 fc a9 af b7}
                $a243 = {  a7 9a 98 83 cf 9e 9f 83 8c 98 88 85 c7 85 84 8a 8d 8d 95 c0 bd bb fd ae ae b4}
                $a244 = {  a0 9b 9b 82 d0 9f 9c 82 8b 99 8b 84 c8 84 87 8b 8a 8c 96 c1 82 ba fe af a9 b5}
                $a245 = {  a1 9c 9a 81 d1 80 9d 81 8a 9e 8a 87 c9 8b 86 88 8b 8b 97 c2 83 85 ff ac a8 b2}
                $a246 = {  a2 9d 9d 80 d2 81 82 80 89 9f 8d 86 ca 8a 89 89 88 8a 90 c3 80 84 c0 ad ab b3}
                $a247 = {  a3 9e 9c 87 d3 82 83 9f 88 9c 8c 81 cb 89 88 86 89 89 91 c4 81 87 c1 92 aa b0}
                $a248 = {  ac 9f 9f 86 d4 83 80 9e 97 9d 8f 80 cc 88 8b 87 86 88 92 c5 86 86 c2 93 95 b1}
                $a249 = {  ad 90 9e 85 d5 84 81 9d 96 82 8e 83 cd 8f 8a 84 87 87 93 c6 87 81 c3 90 94 8e}
               $a250 = {  ae 91 91 84 d6 85 86 9c 95 83 91 82 ce 8e 8d 85 84 86 9c c7 84 80 c4 91 97 8f}
                $a251 = {  af 92 90 8b d7 86 87 9b 94 80 90 9d cf 8d 8c 82 85 85 9d c8 85 83 c5 96 96 8c}
                $a252 = {  a8 93 93 8a d8 87 84 9a 93 81 93 9c d0 8c 8f 83 82 84 9e c9 8a 82 c6 97 91 8d}
                $a253 = {  a9 94 92 89 d9 88 85 99 92 86 92 9f d1 93 8e 80 83 83 9f ca 8b 8d c7 94 90 8a}
                $a254 = {  aa 95 95 88 da 89 8a 98 91 87 95 9e d2 92 91 81 80 82 98 cb 88 8c c8 95 93 8b}
                $a255 = {  ab 96 94 8f db 8a 8b 97 90 84 94 99 d3 91 90 9e 81 81 99 cc 89 8f c9 9a 92 88}
        condition:
                any of them
}
</t>
  </si>
  <si>
    <t xml:space="preserve">rule XOR_embeded_exefile_xored_with_round_256_bytes_key
//Yara Exchange: Distribution and sharing prohibited without author's consent. Contact: yara@deependresearch.org
{
        meta:
                author = "villys777@gmail.com"
                description = "executable encoded with increment or decremented one byte xor key"
                decription = "extension PDF,XLS,DOC,PPT"
                source = "Yara Exchange"
                date = "2012-07"
                byte_encode = true
        strings:
                $inc = {00 01 02 03 04 05 06 07 08 09 0a 0b 0c 0d 0e 0f 10 11 12 13 14 15 16 17 18 19 1a 1b 1c 1d 1e 1f 20 21 22 23 24 25 26 27 28 29 2a 2b 2c 2d 2e 2f 30 31 32 33 34 35 36 37 38 39 3a 3b 3c 3d 3e 3f 40 41 42 43 44 45 46 47 48 49 4a 4b 4c 4d 4e 4f 50 51 52 53 54 55 56 57 58 59 5a 5b 5c 5d 5e 5f 60 61 62 63 64 65 66 67 68 69 6a 6b 6c 6d 6e 6f 70 71 72 73 74 75 76 77 78 79 7a 7b 7c 7d 7e 7f 80 81 82 83 84 85 86 87 88 89 8a 8b 8c 8d 8e 8f 90 91 92 93 94 95 96 97 98 99 9a 9b 9c 9d 9e 9f a0 a1 a2 a3 a4 a5 a6 a7 a8 a9 aa ab ac ad ae af b0 b1 b2 b3 b4 b5 b6 b7 b8 b9 ba bb bc bd be bf c0 c1 c2 c3 c4 c5 c6 c7 c8 c9 ca cb cc cd ce cf d0 d1 d2 d3 d4 d5 d6 d7 d8 d9 da db dc dd de df e0 e1 e2 e3 e4 e5 e6 e7 e8 e9 ea eb ec ed ee ef f0 f1 f2 f3 f4 f5 f6 f7 f8 f9 fa fb fc fd fe ff 00 01 02 03 04 05 06 07 08 09 0a 0b 0c 0d 0e 0f 10 11 12 13 14 15 16 17}
                $dec = {17 16 15 14 13 12 11 10 0f 0e 0d 0c 0b 0a 09 08 07 06 05 04 03 02 01 00 ff fe fd fc fb fa f9 f8 f7 f6 f5 f4 f3 f2 f1 f0 ef ee ed ec eb ea e9 e8 e7 e6 e5 e4 e3 e2 e1 e0 df de dd dc db da d9 d8 d7 d6 d5 d4 d3 d2 d1 d0 cf ce cd cc cb ca c9 c8 c7 c6 c5 c4 c3 c2 c1 c0 bf be bd bc bb ba b9 b8 b7 b6 b5 b4 b3 b2 b1 b0 af ae ad ac ab aa a9 a8 a7 a6 a5 a4 a3 a2 a1 a0 9f 9e 9d 9c 9b 9a 99 98 97 96 95 94 93 92 91 90 8f 8e 8d 8c 8b 8a 89 88 87 86 85 84 83 82 81 80 7f 7e 7d 7c 7b 7a 79 78 77 76 75 74 73 72 71 70 6f 6e 6d 6c 6b 6a 69 68 67 66 65 64 63 62 61 60 5f 5e 5d 5c 5b 5a 59 58 57 56 55 54 53 52 51 50 4f 4e 4d 4c 4b 4a 49 48 47 46 45 44 43 42 41 40 3f 3e 3d 3c 3b 3a 39 38 37 36 35 34 33 32 31 30 2f 2e 2d 2c 2b 2a 29 28 27 26 25 24 23 22 21 20 1f 1e 1d 1c 1b 1a 19 18 17 16 15 14 13 12 11 10 0f 0e 0d 0c 0b 0a 09 08 07 06 05 04 03 02 01 00}
        condition:
                $inc or $dec
}
</t>
  </si>
  <si>
    <t xml:space="preserve">rule KERNEL32_dll_xor_exe_key_239
{
        meta:
                author = "sconzo@visiblerisk.com"
                description = "xor encoded executable"
                string = "KERNEL32.dll"
                key = "239"
                byte_encode = true
        strings:
                $a = { a4 aa bd a1 aa a3 dc dd c1 8b 83 83 }
        condition:
                $a
}
</t>
  </si>
  <si>
    <t>rule kernel32_dll_xor_exe_key_167
{
        meta:
                author = "sconzo@visiblerisk.com"
                description = "xor encoded executable"
                string = "kernel32.dll"
                key = "167"
                byte_encode = true
        strings:
                $a = { cc c2 d5 c9 c2 cb 94 95 89 c3 cb cb }
        condition:
                $a
}</t>
  </si>
  <si>
    <t>rule xor_0xa7_kernel32_dll {strings: $a={ cc c2 d5 c9 c2 cb 94 95 89 c3 cb cb } condition: $a }</t>
  </si>
  <si>
    <t>rule xor_0xa7_This_program {strings: $a={ f3 cf ce d4 87 d7 d5 c8 c0 d5 c6 ca } condition: $a }</t>
  </si>
  <si>
    <t>rule dyndns_a_la { strings: $a = "a.la" condition: $a }</t>
  </si>
  <si>
    <t xml:space="preserve">rule MSIEUseAfterFreePeersDll
{
    meta:
        ref = "CVE-2010-0806"
        hide = true
        impact = 5
    strings:
        $cve20100806_1 = "createElement" nocase fullword
        $cve20100806_2 = "onclick" nocase fullword
        $cve20100806_3 = "setAttribute" nocase fullword
        $cve20100806_4 = "window.status" nocase fullword
        $cve20100806_5 = /getElementById[^&lt;&gt;;]+\.onclick/ nocase
    condition:
        all of them
}
</t>
  </si>
  <si>
    <t>rule pdf_document
{
        strings:
                $a = "%PDF-"
        condition:
                $a at 0
}</t>
  </si>
  <si>
    <t>rule dyndns_ath_ro { strings: $a = "ath.ro" condition: $a }</t>
  </si>
  <si>
    <t>"rule ShellcodePattern
{
    meta:
        impact = 1 //while testing
        hide = true
    strings:
        $unescape = ""unescape"" fullword nocase
        $shellcode = /%u[A-Fa-f0-9]{4}/
        $shellcode5 = /(%u[A-Fa-f0-9]{4}){5}/
    condition:
        ($unescape and $shellcode) or $shellcode5
}
"</t>
  </si>
  <si>
    <t>rule MSIEUseAfterFreePeersDll
{
    meta:
        ref = "CVE-2010-0806"
        hide = true
        impact = 5
    strings:
        $cve20100806_1 = "createElement" nocase fullword
        $cve20100806_2 = "onclick" nocase fullword
        $cve20100806_3 = "setAttribute" nocase fullword
        $cve20100806_4 = "window.status" nocase fullword
        $cve20100806_5 = /getElementById[^&lt;&gt;;]+\.onclick/ nocase
    condition:
        all of them
}</t>
  </si>
  <si>
    <t xml:space="preserve">This sheet shows colors indicating original contributors. The table grew large and is more confusing and hard to read.  This page (v. 16, 2012) will stay as is for historical reasons -for the credits and reference. In the future, please see the References tab for the pack information contributions. I want to thank you all for helping and sending information.
Black -  Francois Paget
Red - Gunther
Blue - Mila
</t>
  </si>
  <si>
    <t>F</t>
  </si>
  <si>
    <t>Gong Da</t>
  </si>
  <si>
    <t>Dragon pack</t>
  </si>
  <si>
    <t>Nuclear v.2</t>
  </si>
  <si>
    <t>Blackhole Exploit kit 1.2.3</t>
  </si>
  <si>
    <t>Blackhole Exploit kit 1.2.1</t>
  </si>
  <si>
    <t>Blackhole Exploit kit 1.2.0</t>
  </si>
  <si>
    <t>Blackhole Exploit kit 1.1.0</t>
  </si>
  <si>
    <t>Blackhole Exploit kit 1.0.0</t>
  </si>
  <si>
    <t xml:space="preserve"> Eleonore 1.6.4</t>
  </si>
  <si>
    <t xml:space="preserve"> Eleonore 1.4.4 Moded</t>
  </si>
  <si>
    <t xml:space="preserve">Eleonore 1.4.1 </t>
  </si>
  <si>
    <t>Eleonore 1.3.2</t>
  </si>
  <si>
    <t>Hierarchy Exploit Pack</t>
  </si>
  <si>
    <t>Zero (perhaps Open Source kit mod)</t>
  </si>
  <si>
    <t>mushroom /unknown</t>
  </si>
  <si>
    <t>"Dloader"  ? Uknownname</t>
  </si>
  <si>
    <t>CRIMEPACK 3.1.3</t>
  </si>
  <si>
    <t>CRIMEPACK 3.0</t>
  </si>
  <si>
    <t>CRIMEPACK 2.2.8</t>
  </si>
  <si>
    <t>CRIMEPACK 2.2.1</t>
  </si>
  <si>
    <t>Yes Exploit 3.0RC</t>
  </si>
  <si>
    <t>Malformed Windows Media Encoder Request</t>
  </si>
  <si>
    <t>Yes</t>
  </si>
  <si>
    <t>CVE-2003-O111</t>
  </si>
  <si>
    <t xml:space="preserve">M503-O11 - ByteCode Verifier component flaw in Microsoft VM </t>
  </si>
  <si>
    <t xml:space="preserve">Yes </t>
  </si>
  <si>
    <t xml:space="preserve">MSOS-OO1 HTML vulnerabilities  </t>
  </si>
  <si>
    <t>MSHTML IE6</t>
  </si>
  <si>
    <t>AOL Instant Messenger goaway Overflow</t>
  </si>
  <si>
    <t>MHTML URL Processing Vulnerability</t>
  </si>
  <si>
    <t>Yes?</t>
  </si>
  <si>
    <t xml:space="preserve">MFSA2005-50 - Firefox Install VersioncompareTo   </t>
  </si>
  <si>
    <t>yes</t>
  </si>
  <si>
    <t>no</t>
  </si>
  <si>
    <t>No -Removed</t>
  </si>
  <si>
    <t>No-Removed</t>
  </si>
  <si>
    <t>No</t>
  </si>
  <si>
    <t>No - removed</t>
  </si>
  <si>
    <t>IE7 MEMCOR in IE7 MS09-002</t>
  </si>
  <si>
    <t>Yes/Generator</t>
  </si>
  <si>
    <t>Yes (?)</t>
  </si>
  <si>
    <t>Yes ?</t>
  </si>
  <si>
    <t>Yes (temp off)</t>
  </si>
  <si>
    <t>Yes (one file w rhino)</t>
  </si>
  <si>
    <t>Yes (added)</t>
  </si>
  <si>
    <t>enial of service (memory corruption) via crafted parameters</t>
  </si>
  <si>
    <t>(Yes -either this or CVE-2009-1869)</t>
  </si>
  <si>
    <t>Pack Release date/update</t>
  </si>
  <si>
    <t>03-2012</t>
  </si>
  <si>
    <t>02-2012</t>
  </si>
  <si>
    <t>2012</t>
  </si>
  <si>
    <t>Feb-11</t>
  </si>
  <si>
    <t>Mar-12</t>
  </si>
  <si>
    <t>October</t>
  </si>
  <si>
    <t>07-y, 2010</t>
  </si>
  <si>
    <t>before- 07-y 2010</t>
  </si>
  <si>
    <t>Dec'11</t>
  </si>
  <si>
    <t>Sep'11</t>
  </si>
  <si>
    <t>apr'11</t>
  </si>
  <si>
    <t>Aug'10</t>
  </si>
  <si>
    <t>Jan'12</t>
  </si>
  <si>
    <t>May'11?</t>
  </si>
  <si>
    <t>40585</t>
  </si>
  <si>
    <t>40299</t>
  </si>
  <si>
    <t>Dec-16-2009</t>
  </si>
  <si>
    <t>07--09</t>
  </si>
  <si>
    <t>Feb'11?</t>
  </si>
  <si>
    <t>aug-11</t>
  </si>
  <si>
    <t>Jun-11</t>
  </si>
  <si>
    <t>May-11</t>
  </si>
  <si>
    <t>Mar2011</t>
  </si>
  <si>
    <t>40513</t>
  </si>
  <si>
    <t>Jan-2011</t>
  </si>
  <si>
    <t>May, 2010</t>
  </si>
  <si>
    <t>Apr, 2010</t>
  </si>
  <si>
    <t>Mar, 2010</t>
  </si>
  <si>
    <t>40360</t>
  </si>
  <si>
    <t>May-10</t>
  </si>
  <si>
    <t>Sep-09</t>
  </si>
  <si>
    <t>sep'09</t>
  </si>
  <si>
    <t>Feb-09</t>
  </si>
  <si>
    <t>slang/shorthand</t>
  </si>
  <si>
    <t>Description</t>
  </si>
  <si>
    <t>Zhu-Zhu</t>
  </si>
  <si>
    <t>nuclear 2</t>
  </si>
  <si>
    <t>nuclear</t>
  </si>
  <si>
    <t>Incognito 2</t>
  </si>
  <si>
    <t>Sakura Exploit Kit</t>
  </si>
  <si>
    <t>Eleonore 1.8.91</t>
  </si>
  <si>
    <t>Siberia</t>
  </si>
  <si>
    <t>Fragus  Black</t>
  </si>
  <si>
    <t>Zero</t>
  </si>
  <si>
    <t>papka</t>
  </si>
  <si>
    <t>Open Source /Metasploit Pack</t>
  </si>
  <si>
    <t>Dloader or ? uknownname</t>
  </si>
  <si>
    <t xml:space="preserve">LIBERTY  1.0.7
</t>
  </si>
  <si>
    <t>JUSTEXPLOIT</t>
  </si>
  <si>
    <t>ZOPACK</t>
  </si>
  <si>
    <t>iPACK</t>
  </si>
  <si>
    <t>EL FIESTA</t>
  </si>
  <si>
    <t xml:space="preserve"> ICEPACK </t>
  </si>
  <si>
    <t xml:space="preserve">MPACK </t>
  </si>
  <si>
    <t xml:space="preserve">WEBATTACKER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</si>
</sst>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m/d/yyyy h:mm:ss"/>
    <numFmt numFmtId="166" formatCode="&quot;$&quot;#,##0"/>
    <numFmt numFmtId="167" formatCode="$#,##0"/>
    <numFmt numFmtId="168" formatCode="$#,##0 ;($#,##0)"/>
    <numFmt numFmtId="169" formatCode="M/d/yyyy"/>
  </numFmts>
  <fonts count="118">
    <font>
      <sz val="10.0"/>
      <color rgb="FF000000"/>
      <name val="Arial"/>
    </font>
    <font>
      <b/>
      <sz val="11.0"/>
      <color rgb="FF000000"/>
    </font>
    <font>
      <b/>
      <u/>
      <sz val="11.0"/>
      <color rgb="FF000000"/>
    </font>
    <font/>
    <font>
      <b/>
      <sz val="10.0"/>
      <color rgb="FF0000FF"/>
    </font>
    <font>
      <b/>
      <u/>
      <sz val="10.0"/>
      <color rgb="FF0000FF"/>
    </font>
    <font>
      <sz val="10.0"/>
      <color rgb="FF000000"/>
    </font>
    <font>
      <sz val="10.0"/>
      <color rgb="FF5B0F00"/>
    </font>
    <font>
      <sz val="9.0"/>
      <color rgb="FF5B0F00"/>
    </font>
    <font>
      <u/>
      <sz val="10.0"/>
      <color rgb="FF0000FF"/>
    </font>
    <font>
      <sz val="9.0"/>
    </font>
    <font>
      <u/>
      <color rgb="FF0000FF"/>
    </font>
    <font>
      <u/>
      <sz val="10.0"/>
      <color rgb="FF0000FF"/>
    </font>
    <font>
      <sz val="9.0"/>
      <color rgb="FF000000"/>
    </font>
    <font>
      <u/>
      <color rgb="FF0000FF"/>
    </font>
    <font>
      <u/>
      <sz val="10.0"/>
      <color rgb="FF0000FF"/>
    </font>
    <font>
      <u/>
      <sz val="10.0"/>
      <color rgb="FF0000FF"/>
    </font>
    <font>
      <sz val="10.0"/>
      <color rgb="FF0000FF"/>
    </font>
    <font>
      <sz val="9.0"/>
      <color rgb="FF0000FF"/>
    </font>
    <font>
      <u/>
      <color rgb="FF0000FF"/>
    </font>
    <font>
      <u/>
      <color rgb="FF0000FF"/>
    </font>
    <font>
      <u/>
      <color rgb="FF0000FF"/>
    </font>
    <font>
      <sz val="10.0"/>
      <color rgb="FFC00000"/>
    </font>
    <font>
      <sz val="9.0"/>
      <color rgb="FFC00000"/>
    </font>
    <font>
      <u/>
      <color rgb="FF0000FF"/>
    </font>
    <font>
      <u/>
      <color rgb="FF0000FF"/>
    </font>
    <font>
      <sz val="10.0"/>
      <color rgb="FFB7B7B7"/>
    </font>
    <font>
      <u/>
      <color rgb="FF0000FF"/>
    </font>
    <font>
      <u/>
      <color rgb="FF0000FF"/>
    </font>
    <font>
      <b/>
      <sz val="10.0"/>
    </font>
    <font>
      <u/>
      <color rgb="FF0000FF"/>
    </font>
    <font>
      <b/>
      <sz val="9.0"/>
      <color rgb="FF000000"/>
      <name val="Calibri"/>
    </font>
    <font>
      <sz val="10.0"/>
      <color rgb="FF000000"/>
      <name val="Trebuchet MS"/>
    </font>
    <font>
      <sz val="10.0"/>
      <name val="Trebuchet MS"/>
    </font>
    <font>
      <i/>
      <sz val="10.0"/>
      <color rgb="FF000000"/>
      <name val="Trebuchet MS"/>
    </font>
    <font>
      <sz val="9.0"/>
      <color rgb="FF000000"/>
      <name val="Trebuchet MS"/>
    </font>
    <font>
      <sz val="11.0"/>
      <color rgb="FF000000"/>
      <name val="Calibri"/>
    </font>
    <font>
      <sz val="8.0"/>
      <color rgb="FF000000"/>
      <name val="Trebuchet MS"/>
    </font>
    <font>
      <sz val="10.0"/>
      <color rgb="FFC00000"/>
      <name val="Trebuchet MS"/>
    </font>
    <font>
      <b/>
      <sz val="11.0"/>
      <color rgb="FF000000"/>
      <name val="Calibri"/>
    </font>
    <font>
      <sz val="10.0"/>
      <color rgb="FF0000FF"/>
      <name val="Trebuchet MS"/>
    </font>
    <font>
      <b/>
      <sz val="10.0"/>
      <color rgb="FF000000"/>
    </font>
    <font>
      <b/>
      <sz val="9.0"/>
      <color rgb="FF000000"/>
      <name val="Trebuchet MS"/>
    </font>
    <font>
      <u/>
      <sz val="11.0"/>
      <color rgb="FF000000"/>
      <name val="Calibri"/>
    </font>
    <font>
      <sz val="9.0"/>
      <color rgb="FF000000"/>
      <name val="Calibri"/>
    </font>
    <font>
      <i/>
      <sz val="11.0"/>
      <color rgb="FF000000"/>
      <name val="Calibri"/>
    </font>
    <font>
      <u/>
      <sz val="11.0"/>
      <color rgb="FF0000FF"/>
      <name val="Calibri"/>
    </font>
    <font>
      <b/>
      <i/>
      <sz val="10.0"/>
      <color rgb="FF0000FF"/>
    </font>
    <font>
      <b/>
      <sz val="10.0"/>
      <color rgb="FFFF0000"/>
    </font>
    <font>
      <u/>
      <sz val="10.0"/>
      <color rgb="FF0000FF"/>
    </font>
    <font>
      <u/>
      <sz val="10.0"/>
      <color rgb="FF0000FF"/>
    </font>
    <font>
      <u/>
      <sz val="10.0"/>
      <color rgb="FF0000FF"/>
    </font>
    <font>
      <i/>
      <sz val="10.0"/>
      <color rgb="FF0000FF"/>
    </font>
    <font>
      <sz val="10.0"/>
      <color rgb="FFFF0000"/>
    </font>
    <font>
      <u/>
      <sz val="10.0"/>
      <color rgb="FF0000FF"/>
    </font>
    <font>
      <u/>
      <sz val="10.0"/>
      <color rgb="FF0000FF"/>
    </font>
    <font>
      <u/>
      <sz val="10.0"/>
      <color rgb="FF0000FF"/>
    </font>
    <font>
      <u/>
      <sz val="10.0"/>
      <color rgb="FF0000FF"/>
    </font>
    <font>
      <strike/>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u/>
      <sz val="10.0"/>
      <color rgb="FF0000FF"/>
    </font>
    <font>
      <sz val="10.0"/>
      <color rgb="FF38761D"/>
    </font>
    <font>
      <u/>
      <sz val="10.0"/>
      <color rgb="FF0000FF"/>
    </font>
    <font>
      <u/>
      <color rgb="FF0000FF"/>
    </font>
    <font>
      <u/>
      <color rgb="FF0000FF"/>
    </font>
    <font>
      <sz val="10.0"/>
      <color rgb="FF9900FF"/>
    </font>
    <font>
      <u/>
      <color rgb="FF0000FF"/>
    </font>
    <font>
      <u/>
      <sz val="10.0"/>
      <color rgb="FF0000FF"/>
    </font>
    <font>
      <u/>
      <sz val="10.0"/>
      <color rgb="FF0000FF"/>
    </font>
    <font>
      <u/>
      <sz val="10.0"/>
      <color rgb="FF0000FF"/>
    </font>
    <font>
      <b/>
      <sz val="10.0"/>
      <color rgb="FFFF00FF"/>
    </font>
    <font>
      <u/>
      <color rgb="FF0000FF"/>
    </font>
    <font>
      <strike/>
      <sz val="10.0"/>
      <color rgb="FF0000FF"/>
    </font>
    <font>
      <strike/>
      <u/>
      <sz val="10.0"/>
      <color rgb="FF0000FF"/>
    </font>
    <font>
      <u/>
      <color rgb="FF0000FF"/>
    </font>
    <font>
      <b/>
      <sz val="10.0"/>
      <color rgb="FF9900FF"/>
    </font>
    <font>
      <u/>
      <sz val="10.0"/>
      <color rgb="FF0000FF"/>
    </font>
    <font>
      <u/>
      <sz val="10.0"/>
      <color rgb="FF0000FF"/>
    </font>
    <font>
      <u/>
      <sz val="10.0"/>
      <color rgb="FF0000FF"/>
    </font>
    <font>
      <sz val="10.0"/>
      <color rgb="FF4A86E8"/>
    </font>
    <font>
      <u/>
      <color rgb="FF0000FF"/>
    </font>
    <font>
      <u/>
      <color rgb="FF0000FF"/>
    </font>
    <font>
      <b/>
      <i/>
      <sz val="10.0"/>
      <color rgb="FF000000"/>
    </font>
    <font>
      <sz val="14.0"/>
      <color rgb="FF000000"/>
      <name val="Calibri"/>
    </font>
    <font>
      <b/>
      <sz val="11.0"/>
      <color rgb="FFFF0000"/>
      <name val="Calibri"/>
    </font>
    <font>
      <sz val="14.0"/>
      <color rgb="FF0000FF"/>
      <name val="Calibri"/>
    </font>
    <font>
      <i/>
      <sz val="14.0"/>
      <color rgb="FF0000FF"/>
      <name val="Calibri"/>
    </font>
    <font>
      <sz val="14.0"/>
      <color rgb="FFFF0000"/>
      <name val="Calibri"/>
    </font>
    <font>
      <b/>
      <sz val="8.0"/>
      <color rgb="FF000000"/>
      <name val="Calibri"/>
    </font>
    <font>
      <b/>
      <u/>
      <sz val="8.0"/>
      <color rgb="FF000000"/>
      <name val="Calibri"/>
    </font>
    <font>
      <b/>
      <i/>
      <sz val="8.0"/>
      <color rgb="FF000000"/>
      <name val="Calibri"/>
    </font>
    <font>
      <b/>
      <sz val="9.0"/>
      <color rgb="FF0000FF"/>
      <name val="Calibri"/>
    </font>
    <font>
      <b/>
      <sz val="8.0"/>
      <color rgb="FF0000FF"/>
      <name val="Calibri"/>
    </font>
    <font>
      <sz val="9.0"/>
      <color rgb="FF0000FF"/>
      <name val="Calibri"/>
    </font>
    <font>
      <sz val="8.0"/>
      <color rgb="FF0000FF"/>
      <name val="Calibri"/>
    </font>
    <font>
      <sz val="8.0"/>
      <color rgb="FF000000"/>
      <name val="Calibri"/>
    </font>
    <font>
      <sz val="9.0"/>
      <color rgb="FFFF0000"/>
      <name val="Calibri"/>
    </font>
    <font>
      <i/>
      <sz val="9.0"/>
      <color rgb="FF000000"/>
      <name val="Calibri"/>
    </font>
    <font>
      <i/>
      <sz val="9.0"/>
      <color rgb="FF0000FF"/>
      <name val="Calibri"/>
    </font>
    <font>
      <b/>
      <sz val="9.0"/>
      <color rgb="FFFF0000"/>
      <name val="Calibri"/>
    </font>
    <font>
      <b/>
      <sz val="8.0"/>
      <color rgb="FFFF0000"/>
      <name val="Calibri"/>
    </font>
    <font>
      <sz val="8.0"/>
      <color rgb="FFFF0000"/>
      <name val="Calibri"/>
    </font>
    <font>
      <b/>
      <u/>
      <sz val="8.0"/>
      <color rgb="FF0000FF"/>
      <name val="Calibri"/>
    </font>
    <font>
      <b/>
      <u/>
      <sz val="8.0"/>
      <color rgb="FF000000"/>
      <name val="Calibri"/>
    </font>
  </fonts>
  <fills count="22">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CCCC"/>
        <bgColor rgb="FFFFCCCC"/>
      </patternFill>
    </fill>
    <fill>
      <patternFill patternType="solid">
        <fgColor rgb="FFF4CCCC"/>
        <bgColor rgb="FFF4CCCC"/>
      </patternFill>
    </fill>
    <fill>
      <patternFill patternType="solid">
        <fgColor rgb="FF00FFFF"/>
        <bgColor rgb="FF00FFFF"/>
      </patternFill>
    </fill>
    <fill>
      <patternFill patternType="solid">
        <fgColor rgb="FFFFFF99"/>
        <bgColor rgb="FFFFFF99"/>
      </patternFill>
    </fill>
    <fill>
      <patternFill patternType="solid">
        <fgColor rgb="FFFDF0CA"/>
        <bgColor rgb="FFFDF0CA"/>
      </patternFill>
    </fill>
    <fill>
      <patternFill patternType="solid">
        <fgColor rgb="FF99CCFF"/>
        <bgColor rgb="FF99CCFF"/>
      </patternFill>
    </fill>
    <fill>
      <patternFill patternType="solid">
        <fgColor rgb="FFDDE9EC"/>
        <bgColor rgb="FFDDE9EC"/>
      </patternFill>
    </fill>
    <fill>
      <patternFill patternType="solid">
        <fgColor rgb="FF93C47D"/>
        <bgColor rgb="FF93C47D"/>
      </patternFill>
    </fill>
    <fill>
      <patternFill patternType="solid">
        <fgColor rgb="FFF5EBFF"/>
        <bgColor rgb="FFF5EBFF"/>
      </patternFill>
    </fill>
    <fill>
      <patternFill patternType="solid">
        <fgColor rgb="FFCCFFCC"/>
        <bgColor rgb="FFCCFFCC"/>
      </patternFill>
    </fill>
    <fill>
      <patternFill patternType="solid">
        <fgColor rgb="FFFFF2CC"/>
        <bgColor rgb="FFFFF2CC"/>
      </patternFill>
    </fill>
    <fill>
      <patternFill patternType="solid">
        <fgColor rgb="FF92D050"/>
        <bgColor rgb="FF92D050"/>
      </patternFill>
    </fill>
    <fill>
      <patternFill patternType="solid">
        <fgColor rgb="FFB9FFFF"/>
        <bgColor rgb="FFB9FFFF"/>
      </patternFill>
    </fill>
    <fill>
      <patternFill patternType="solid">
        <fgColor rgb="FFC0D6DC"/>
        <bgColor rgb="FFC0D6DC"/>
      </patternFill>
    </fill>
    <fill>
      <patternFill patternType="solid">
        <fgColor rgb="FFF6F8E4"/>
        <bgColor rgb="FFF6F8E4"/>
      </patternFill>
    </fill>
    <fill>
      <patternFill patternType="solid">
        <fgColor rgb="FFD9D9D9"/>
        <bgColor rgb="FFD9D9D9"/>
      </patternFill>
    </fill>
    <fill>
      <patternFill patternType="solid">
        <fgColor rgb="FFF7C120"/>
        <bgColor rgb="FFF7C120"/>
      </patternFill>
    </fill>
    <fill>
      <patternFill patternType="solid">
        <fgColor rgb="FFBFBFBF"/>
        <bgColor rgb="FFBFBFBF"/>
      </patternFill>
    </fill>
  </fills>
  <borders count="1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523">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center" wrapText="1"/>
    </xf>
    <xf borderId="2" fillId="2" fontId="1"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2" fontId="1" numFmtId="0" xfId="0" applyAlignment="1" applyBorder="1" applyFont="1">
      <alignment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4" numFmtId="0" xfId="0" applyAlignment="1" applyBorder="1" applyFont="1">
      <alignment horizontal="center" shrinkToFit="0" vertical="bottom" wrapText="1"/>
    </xf>
    <xf borderId="3" fillId="0" fontId="3" numFmtId="0" xfId="0" applyAlignment="1" applyBorder="1" applyFont="1">
      <alignment horizontal="left" shrinkToFit="0" vertical="center" wrapText="1"/>
    </xf>
    <xf borderId="5" fillId="3" fontId="4" numFmtId="0" xfId="0" applyAlignment="1" applyBorder="1" applyFill="1" applyFont="1">
      <alignment readingOrder="0" shrinkToFit="0" wrapText="1"/>
    </xf>
    <xf borderId="6" fillId="3" fontId="5" numFmtId="0" xfId="0" applyAlignment="1" applyBorder="1" applyFont="1">
      <alignment horizontal="center" readingOrder="0" shrinkToFit="0" vertical="bottom" wrapText="1"/>
    </xf>
    <xf borderId="6" fillId="0" fontId="3" numFmtId="0" xfId="0" applyAlignment="1" applyBorder="1" applyFont="1">
      <alignment horizontal="center" shrinkToFit="0" vertical="bottom" wrapText="1"/>
    </xf>
    <xf borderId="2" fillId="0" fontId="6" numFmtId="0" xfId="0" applyAlignment="1" applyBorder="1" applyFont="1">
      <alignment horizontal="center" shrinkToFit="0" vertical="center" wrapText="1"/>
    </xf>
    <xf borderId="2" fillId="0" fontId="3" numFmtId="0" xfId="0" applyAlignment="1" applyBorder="1" applyFont="1">
      <alignment horizontal="center" shrinkToFit="0" vertical="bottom" wrapText="1"/>
    </xf>
    <xf borderId="3" fillId="0" fontId="6" numFmtId="0" xfId="0" applyAlignment="1" applyBorder="1" applyFont="1">
      <alignment horizontal="center" shrinkToFit="0" vertical="center" wrapText="1"/>
    </xf>
    <xf borderId="7" fillId="4" fontId="7" numFmtId="0" xfId="0" applyAlignment="1" applyBorder="1" applyFill="1" applyFont="1">
      <alignment horizontal="left" readingOrder="0" shrinkToFit="0" vertical="center" wrapText="1"/>
    </xf>
    <xf borderId="7" fillId="4" fontId="8" numFmtId="0" xfId="0" applyAlignment="1" applyBorder="1" applyFont="1">
      <alignment horizontal="left" readingOrder="0" shrinkToFit="0" vertical="center" wrapText="1"/>
    </xf>
    <xf borderId="2" fillId="4" fontId="7" numFmtId="0" xfId="0" applyAlignment="1" applyBorder="1" applyFont="1">
      <alignment horizontal="left" readingOrder="0" shrinkToFit="0" vertical="center" wrapText="1"/>
    </xf>
    <xf borderId="7" fillId="5" fontId="9" numFmtId="0" xfId="0" applyAlignment="1" applyBorder="1" applyFill="1" applyFont="1">
      <alignment readingOrder="0" shrinkToFit="0" vertical="center" wrapText="1"/>
    </xf>
    <xf borderId="7" fillId="0" fontId="6" numFmtId="0" xfId="0" applyAlignment="1" applyBorder="1" applyFont="1">
      <alignment shrinkToFit="0" vertical="center" wrapText="1"/>
    </xf>
    <xf borderId="2" fillId="4" fontId="6" numFmtId="0" xfId="0" applyAlignment="1" applyBorder="1" applyFont="1">
      <alignment horizontal="center" readingOrder="0" shrinkToFit="0" vertical="center" wrapText="1"/>
    </xf>
    <xf borderId="3" fillId="4" fontId="6" numFmtId="0" xfId="0" applyAlignment="1" applyBorder="1" applyFont="1">
      <alignment horizontal="center" readingOrder="0" shrinkToFit="0" vertical="center" wrapText="1"/>
    </xf>
    <xf borderId="8" fillId="0" fontId="6"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2" fillId="6" fontId="3" numFmtId="0" xfId="0" applyAlignment="1" applyBorder="1" applyFill="1" applyFont="1">
      <alignment horizontal="left" readingOrder="0" shrinkToFit="0" vertical="center" wrapText="1"/>
    </xf>
    <xf borderId="2" fillId="6" fontId="10" numFmtId="0" xfId="0" applyAlignment="1" applyBorder="1" applyFont="1">
      <alignment horizontal="left" readingOrder="0" shrinkToFit="0" vertical="center" wrapText="1"/>
    </xf>
    <xf borderId="2" fillId="6" fontId="11" numFmtId="0" xfId="0" applyAlignment="1" applyBorder="1" applyFont="1">
      <alignment horizontal="left" readingOrder="0" shrinkToFit="0" vertical="center" wrapText="1"/>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2" fillId="0" fontId="6" numFmtId="0" xfId="0" applyAlignment="1" applyBorder="1" applyFont="1">
      <alignment shrinkToFit="0" vertical="center" wrapText="1"/>
    </xf>
    <xf borderId="2" fillId="6" fontId="10" numFmtId="0" xfId="0" applyAlignment="1" applyBorder="1" applyFont="1">
      <alignment horizontal="center" readingOrder="0" shrinkToFit="0" vertical="center" wrapText="1"/>
    </xf>
    <xf borderId="3"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2" fillId="7" fontId="6" numFmtId="0" xfId="0" applyAlignment="1" applyBorder="1" applyFill="1" applyFont="1">
      <alignment horizontal="left" readingOrder="0" shrinkToFit="0" vertical="center" wrapText="1"/>
    </xf>
    <xf borderId="2" fillId="5" fontId="12" numFmtId="0" xfId="0" applyAlignment="1" applyBorder="1" applyFont="1">
      <alignment readingOrder="0" shrinkToFit="0" vertical="center" wrapText="1"/>
    </xf>
    <xf borderId="2" fillId="7" fontId="13" numFmtId="0" xfId="0" applyAlignment="1" applyBorder="1" applyFont="1">
      <alignment horizontal="left" readingOrder="0" shrinkToFit="0" vertical="center" wrapText="1"/>
    </xf>
    <xf borderId="2" fillId="7" fontId="14" numFmtId="0" xfId="0" applyAlignment="1" applyBorder="1" applyFont="1">
      <alignment readingOrder="0" shrinkToFit="0" vertical="center" wrapText="1"/>
    </xf>
    <xf borderId="2" fillId="7" fontId="6" numFmtId="0" xfId="0" applyAlignment="1" applyBorder="1" applyFont="1">
      <alignment horizontal="center" readingOrder="0" shrinkToFit="0" vertical="center" wrapText="1"/>
    </xf>
    <xf borderId="8" fillId="7" fontId="6" numFmtId="0" xfId="0" applyAlignment="1" applyBorder="1" applyFont="1">
      <alignment horizontal="center" readingOrder="0" shrinkToFit="0" vertical="center" wrapText="1"/>
    </xf>
    <xf borderId="2" fillId="8" fontId="6" numFmtId="0" xfId="0" applyAlignment="1" applyBorder="1" applyFill="1" applyFont="1">
      <alignment horizontal="left" readingOrder="0" shrinkToFit="0" vertical="center" wrapText="1"/>
    </xf>
    <xf borderId="2" fillId="8" fontId="13" numFmtId="0" xfId="0" applyAlignment="1" applyBorder="1" applyFont="1">
      <alignment horizontal="left" shrinkToFit="0" vertical="center" wrapText="1"/>
    </xf>
    <xf borderId="2" fillId="8" fontId="13" numFmtId="0" xfId="0" applyAlignment="1" applyBorder="1" applyFont="1">
      <alignment horizontal="left" readingOrder="0" shrinkToFit="0" vertical="center" wrapText="1"/>
    </xf>
    <xf borderId="2" fillId="8" fontId="15" numFmtId="0" xfId="0" applyAlignment="1" applyBorder="1" applyFont="1">
      <alignment readingOrder="0" shrinkToFit="0" vertical="center" wrapText="1"/>
    </xf>
    <xf borderId="2" fillId="8" fontId="6" numFmtId="0" xfId="0" applyAlignment="1" applyBorder="1" applyFont="1">
      <alignment horizontal="center" readingOrder="0" shrinkToFit="0" vertical="center" wrapText="1"/>
    </xf>
    <xf borderId="2" fillId="7" fontId="16" numFmtId="0" xfId="0" applyAlignment="1" applyBorder="1" applyFont="1">
      <alignment readingOrder="0" shrinkToFit="0" vertical="center" wrapText="1"/>
    </xf>
    <xf borderId="3" fillId="7" fontId="6" numFmtId="0" xfId="0" applyAlignment="1" applyBorder="1" applyFont="1">
      <alignment horizontal="center" readingOrder="0" shrinkToFit="0" vertical="center" wrapText="1"/>
    </xf>
    <xf borderId="4" fillId="0" fontId="3" numFmtId="0" xfId="0" applyAlignment="1" applyBorder="1" applyFont="1">
      <alignment horizontal="center" shrinkToFit="0" vertical="bottom" wrapText="1"/>
    </xf>
    <xf borderId="2" fillId="9" fontId="17" numFmtId="0" xfId="0" applyAlignment="1" applyBorder="1" applyFill="1" applyFont="1">
      <alignment horizontal="left" readingOrder="0" shrinkToFit="0" vertical="center" wrapText="1"/>
    </xf>
    <xf borderId="2" fillId="9" fontId="18" numFmtId="0" xfId="0" applyAlignment="1" applyBorder="1" applyFont="1">
      <alignment horizontal="left" readingOrder="0" shrinkToFit="0" vertical="center" wrapText="1"/>
    </xf>
    <xf borderId="2" fillId="9" fontId="19" numFmtId="0" xfId="0" applyAlignment="1" applyBorder="1" applyFont="1">
      <alignment readingOrder="0" shrinkToFit="0" vertical="center" wrapText="1"/>
    </xf>
    <xf borderId="8" fillId="9" fontId="17" numFmtId="0" xfId="0" applyAlignment="1" applyBorder="1" applyFont="1">
      <alignment horizontal="center" readingOrder="0" shrinkToFit="0" vertical="center" wrapText="1"/>
    </xf>
    <xf borderId="2" fillId="10" fontId="17" numFmtId="0" xfId="0" applyAlignment="1" applyBorder="1" applyFill="1" applyFont="1">
      <alignment horizontal="left" readingOrder="0" shrinkToFit="0" vertical="center" wrapText="1"/>
    </xf>
    <xf borderId="2" fillId="10" fontId="18" numFmtId="0" xfId="0" applyAlignment="1" applyBorder="1" applyFont="1">
      <alignment horizontal="left" readingOrder="0" shrinkToFit="0" vertical="center" wrapText="1"/>
    </xf>
    <xf borderId="2" fillId="10" fontId="20" numFmtId="0" xfId="0" applyAlignment="1" applyBorder="1" applyFont="1">
      <alignment readingOrder="0" shrinkToFit="0" vertical="center" wrapText="1"/>
    </xf>
    <xf borderId="2" fillId="10" fontId="17" numFmtId="0" xfId="0" applyAlignment="1" applyBorder="1" applyFont="1">
      <alignment horizontal="center" readingOrder="0" shrinkToFit="0" vertical="center" wrapText="1"/>
    </xf>
    <xf borderId="2" fillId="11" fontId="3" numFmtId="0" xfId="0" applyAlignment="1" applyBorder="1" applyFill="1" applyFont="1">
      <alignment horizontal="left" readingOrder="0" shrinkToFit="0" vertical="center" wrapText="1"/>
    </xf>
    <xf borderId="2" fillId="11" fontId="21" numFmtId="0" xfId="0" applyAlignment="1" applyBorder="1" applyFont="1">
      <alignment horizontal="left" readingOrder="0" shrinkToFit="0" vertical="center" wrapText="1"/>
    </xf>
    <xf borderId="2" fillId="7" fontId="3" numFmtId="0" xfId="0" applyAlignment="1" applyBorder="1" applyFont="1">
      <alignment horizontal="left" readingOrder="0" shrinkToFit="0" vertical="center" wrapText="1"/>
    </xf>
    <xf borderId="2" fillId="7" fontId="10" numFmtId="0" xfId="0" applyAlignment="1" applyBorder="1" applyFont="1">
      <alignment horizontal="left" readingOrder="0" shrinkToFit="0" vertical="center" wrapText="1"/>
    </xf>
    <xf borderId="2" fillId="12" fontId="22" numFmtId="0" xfId="0" applyAlignment="1" applyBorder="1" applyFill="1" applyFont="1">
      <alignment horizontal="left" readingOrder="0" shrinkToFit="0" vertical="center" wrapText="1"/>
    </xf>
    <xf borderId="2" fillId="12" fontId="23" numFmtId="0" xfId="0" applyAlignment="1" applyBorder="1" applyFont="1">
      <alignment horizontal="left" readingOrder="0" shrinkToFit="0" vertical="center" wrapText="1"/>
    </xf>
    <xf borderId="2" fillId="12" fontId="24" numFmtId="0" xfId="0" applyAlignment="1" applyBorder="1" applyFont="1">
      <alignment readingOrder="0" shrinkToFit="0" vertical="center" wrapText="1"/>
    </xf>
    <xf borderId="2" fillId="12" fontId="22" numFmtId="0" xfId="0" applyAlignment="1" applyBorder="1" applyFont="1">
      <alignment horizontal="center" readingOrder="0" shrinkToFit="0" vertical="center" wrapText="1"/>
    </xf>
    <xf borderId="2" fillId="9" fontId="17" numFmtId="0" xfId="0" applyAlignment="1" applyBorder="1" applyFont="1">
      <alignment horizontal="center" readingOrder="0" shrinkToFit="0" vertical="center" wrapText="1"/>
    </xf>
    <xf borderId="2" fillId="7" fontId="3" numFmtId="0" xfId="0" applyAlignment="1" applyBorder="1" applyFont="1">
      <alignment horizontal="center" readingOrder="0" shrinkToFit="0" vertical="center" wrapText="1"/>
    </xf>
    <xf borderId="2" fillId="11" fontId="10" numFmtId="0" xfId="0" applyAlignment="1" applyBorder="1" applyFont="1">
      <alignment horizontal="left" readingOrder="0" shrinkToFit="0" vertical="center" wrapText="1"/>
    </xf>
    <xf borderId="2" fillId="11" fontId="25" numFmtId="0" xfId="0" applyAlignment="1" applyBorder="1" applyFont="1">
      <alignment readingOrder="0" shrinkToFit="0" vertical="center" wrapText="1"/>
    </xf>
    <xf borderId="3" fillId="0" fontId="3" numFmtId="0" xfId="0" applyAlignment="1" applyBorder="1" applyFont="1">
      <alignment horizontal="center" shrinkToFit="0" vertical="bottom" wrapText="1"/>
    </xf>
    <xf borderId="3" fillId="7" fontId="3" numFmtId="0" xfId="0" applyAlignment="1" applyBorder="1" applyFont="1">
      <alignment horizontal="center" readingOrder="0" shrinkToFit="0" vertical="center" wrapText="1"/>
    </xf>
    <xf borderId="2" fillId="9" fontId="18" numFmtId="0" xfId="0" applyAlignment="1" applyBorder="1" applyFont="1">
      <alignment horizontal="left" shrinkToFit="0" vertical="center" wrapText="1"/>
    </xf>
    <xf borderId="2" fillId="0" fontId="26" numFmtId="0" xfId="0" applyAlignment="1" applyBorder="1" applyFont="1">
      <alignment horizontal="center" readingOrder="0" shrinkToFit="0" vertical="center" wrapText="1"/>
    </xf>
    <xf borderId="3" fillId="9" fontId="17" numFmtId="0" xfId="0" applyAlignment="1" applyBorder="1" applyFont="1">
      <alignment horizontal="center" readingOrder="0" shrinkToFit="0" vertical="center" wrapText="1"/>
    </xf>
    <xf borderId="2" fillId="13" fontId="6" numFmtId="0" xfId="0" applyAlignment="1" applyBorder="1" applyFill="1" applyFont="1">
      <alignment horizontal="left" readingOrder="0" shrinkToFit="0" vertical="center" wrapText="1"/>
    </xf>
    <xf borderId="2" fillId="13" fontId="13" numFmtId="0" xfId="0" applyAlignment="1" applyBorder="1" applyFont="1">
      <alignment horizontal="left" readingOrder="0" shrinkToFit="0" vertical="center" wrapText="1"/>
    </xf>
    <xf borderId="2" fillId="13" fontId="27" numFmtId="0" xfId="0" applyAlignment="1" applyBorder="1" applyFont="1">
      <alignment readingOrder="0" shrinkToFit="0" vertical="center" wrapText="1"/>
    </xf>
    <xf borderId="2" fillId="13" fontId="6" numFmtId="0" xfId="0" applyAlignment="1" applyBorder="1" applyFont="1">
      <alignment horizontal="center" readingOrder="0" shrinkToFit="0" vertical="center" wrapText="1"/>
    </xf>
    <xf borderId="2" fillId="6" fontId="28" numFmtId="0" xfId="0" applyAlignment="1" applyBorder="1" applyFont="1">
      <alignment readingOrder="0" shrinkToFit="0" vertical="center" wrapText="1"/>
    </xf>
    <xf borderId="2" fillId="6" fontId="3" numFmtId="0" xfId="0" applyAlignment="1" applyBorder="1" applyFont="1">
      <alignment horizontal="center" readingOrder="0" shrinkToFit="0" vertical="center" wrapText="1"/>
    </xf>
    <xf borderId="3" fillId="12" fontId="22" numFmtId="0" xfId="0" applyAlignment="1" applyBorder="1" applyFont="1">
      <alignment horizontal="center" readingOrder="0" shrinkToFit="0" vertical="center" wrapText="1"/>
    </xf>
    <xf borderId="3" fillId="6" fontId="3" numFmtId="0" xfId="0" applyAlignment="1" applyBorder="1" applyFont="1">
      <alignment horizontal="center" readingOrder="0" shrinkToFit="0" vertical="center" wrapText="1"/>
    </xf>
    <xf borderId="2" fillId="12" fontId="23" numFmtId="0" xfId="0" applyAlignment="1" applyBorder="1" applyFont="1">
      <alignment horizontal="center" readingOrder="0" shrinkToFit="0" vertical="center" wrapText="1"/>
    </xf>
    <xf borderId="8" fillId="0" fontId="3" numFmtId="0" xfId="0" applyAlignment="1" applyBorder="1" applyFont="1">
      <alignment horizontal="center" shrinkToFit="0" vertical="bottom" wrapText="1"/>
    </xf>
    <xf borderId="2" fillId="12" fontId="23" numFmtId="0" xfId="0" applyAlignment="1" applyBorder="1" applyFont="1">
      <alignment horizontal="left" shrinkToFit="0" vertical="center" wrapText="1"/>
    </xf>
    <xf borderId="3" fillId="2" fontId="3" numFmtId="0" xfId="0" applyAlignment="1" applyBorder="1" applyFont="1">
      <alignment horizontal="center" shrinkToFit="0" vertical="bottom" wrapText="1"/>
    </xf>
    <xf borderId="8" fillId="2" fontId="3" numFmtId="0" xfId="0" applyAlignment="1" applyBorder="1" applyFont="1">
      <alignment horizontal="center" shrinkToFit="0" vertical="bottom" wrapText="1"/>
    </xf>
    <xf borderId="4" fillId="2" fontId="3" numFmtId="0" xfId="0" applyAlignment="1" applyBorder="1" applyFont="1">
      <alignment horizontal="center" shrinkToFit="0" vertical="bottom" wrapText="1"/>
    </xf>
    <xf borderId="4" fillId="2" fontId="3" numFmtId="0" xfId="0" applyAlignment="1" applyBorder="1" applyFont="1">
      <alignment shrinkToFit="0" wrapText="1"/>
    </xf>
    <xf borderId="2" fillId="2" fontId="3" numFmtId="0" xfId="0" applyAlignment="1" applyBorder="1" applyFont="1">
      <alignment shrinkToFit="0" vertical="center" wrapText="1"/>
    </xf>
    <xf borderId="2" fillId="2" fontId="3" numFmtId="0" xfId="0" applyAlignment="1" applyBorder="1" applyFont="1">
      <alignment horizontal="center" shrinkToFit="0" vertical="bottom" wrapText="1"/>
    </xf>
    <xf borderId="2" fillId="0" fontId="3" numFmtId="0" xfId="0" applyAlignment="1" applyBorder="1" applyFont="1">
      <alignment shrinkToFit="0" wrapText="1"/>
    </xf>
    <xf borderId="2" fillId="2" fontId="23" numFmtId="0" xfId="0" applyAlignment="1" applyBorder="1" applyFont="1">
      <alignment horizontal="left" shrinkToFit="0" vertical="center" wrapText="1"/>
    </xf>
    <xf borderId="2" fillId="2" fontId="10" numFmtId="0" xfId="0" applyAlignment="1" applyBorder="1" applyFont="1">
      <alignment horizontal="left" shrinkToFit="0" vertical="bottom" wrapText="1"/>
    </xf>
    <xf borderId="2" fillId="2" fontId="22" numFmtId="0" xfId="0" applyAlignment="1" applyBorder="1" applyFont="1">
      <alignment horizontal="left" shrinkToFit="0" vertical="center" wrapText="1"/>
    </xf>
    <xf borderId="2" fillId="2" fontId="23" numFmtId="0" xfId="0" applyAlignment="1" applyBorder="1" applyFont="1">
      <alignment horizontal="center" shrinkToFit="0" vertical="center" wrapText="1"/>
    </xf>
    <xf borderId="0" fillId="14" fontId="29" numFmtId="0" xfId="0" applyAlignment="1" applyFill="1" applyFont="1">
      <alignment readingOrder="0" shrinkToFit="0" wrapText="1"/>
    </xf>
    <xf borderId="0" fillId="14" fontId="29" numFmtId="0" xfId="0" applyAlignment="1" applyFont="1">
      <alignment shrinkToFit="0" wrapText="1"/>
    </xf>
    <xf borderId="0" fillId="0" fontId="3" numFmtId="0" xfId="0" applyAlignment="1" applyFont="1">
      <alignment readingOrder="0" shrinkToFit="0" wrapText="1"/>
    </xf>
    <xf borderId="0" fillId="0" fontId="3" numFmtId="164" xfId="0" applyAlignment="1" applyFont="1" applyNumberFormat="1">
      <alignment horizontal="left" readingOrder="0" shrinkToFit="0" vertical="bottom" wrapText="1"/>
    </xf>
    <xf borderId="0" fillId="0" fontId="30" numFmtId="0" xfId="0" applyAlignment="1" applyFont="1">
      <alignment readingOrder="0" shrinkToFit="0" wrapText="1"/>
    </xf>
    <xf borderId="0" fillId="0" fontId="3" numFmtId="165" xfId="0" applyAlignment="1" applyFont="1" applyNumberFormat="1">
      <alignment horizontal="left" shrinkToFit="0" vertical="bottom" wrapText="1"/>
    </xf>
    <xf borderId="6" fillId="8" fontId="31" numFmtId="0" xfId="0" applyAlignment="1" applyBorder="1" applyFont="1">
      <alignment horizontal="center" readingOrder="0" shrinkToFit="0" vertical="center" wrapText="1"/>
    </xf>
    <xf borderId="6" fillId="8" fontId="31" numFmtId="0" xfId="0" applyAlignment="1" applyBorder="1" applyFont="1">
      <alignment horizontal="center" shrinkToFit="0" vertical="center" wrapText="1"/>
    </xf>
    <xf borderId="7" fillId="8" fontId="31" numFmtId="0" xfId="0" applyAlignment="1" applyBorder="1" applyFont="1">
      <alignment horizontal="center" readingOrder="0" shrinkToFit="0" vertical="center" wrapText="1"/>
    </xf>
    <xf borderId="7" fillId="8" fontId="31" numFmtId="0" xfId="0" applyAlignment="1" applyBorder="1" applyFont="1">
      <alignment horizontal="center" shrinkToFit="0" vertical="center" wrapText="1"/>
    </xf>
    <xf borderId="2" fillId="9" fontId="32" numFmtId="0" xfId="0" applyAlignment="1" applyBorder="1" applyFont="1">
      <alignment horizontal="center" readingOrder="0" shrinkToFit="0" vertical="center" wrapText="1"/>
    </xf>
    <xf borderId="2" fillId="9" fontId="32" numFmtId="0" xfId="0" applyAlignment="1" applyBorder="1" applyFont="1">
      <alignment horizontal="left" shrinkToFit="0" vertical="center" wrapText="1"/>
    </xf>
    <xf borderId="2" fillId="9" fontId="32" numFmtId="0" xfId="0" applyAlignment="1" applyBorder="1" applyFont="1">
      <alignment horizontal="left" readingOrder="0" shrinkToFit="0" vertical="center" wrapText="1"/>
    </xf>
    <xf borderId="2" fillId="0" fontId="33" numFmtId="0" xfId="0" applyAlignment="1" applyBorder="1" applyFont="1">
      <alignment horizontal="left" readingOrder="0" shrinkToFit="0" vertical="center" wrapText="1"/>
    </xf>
    <xf borderId="2" fillId="0" fontId="33" numFmtId="0" xfId="0" applyAlignment="1" applyBorder="1" applyFont="1">
      <alignment horizontal="center" shrinkToFit="0" vertical="center" wrapText="1"/>
    </xf>
    <xf borderId="2" fillId="0" fontId="32" numFmtId="0" xfId="0" applyAlignment="1" applyBorder="1" applyFont="1">
      <alignment horizontal="center" shrinkToFit="0" vertical="center" wrapText="1"/>
    </xf>
    <xf borderId="9" fillId="0" fontId="3" numFmtId="0" xfId="0" applyAlignment="1" applyBorder="1" applyFont="1">
      <alignment shrinkToFit="0" wrapText="1"/>
    </xf>
    <xf borderId="10" fillId="0" fontId="3" numFmtId="0" xfId="0" applyAlignment="1" applyBorder="1" applyFont="1">
      <alignment shrinkToFit="0" wrapText="1"/>
    </xf>
    <xf borderId="2" fillId="0" fontId="34" numFmtId="0" xfId="0" applyAlignment="1" applyBorder="1" applyFont="1">
      <alignment horizontal="center" shrinkToFit="0" vertical="center" wrapText="1"/>
    </xf>
    <xf borderId="11" fillId="0" fontId="3" numFmtId="0" xfId="0" applyAlignment="1" applyBorder="1" applyFont="1">
      <alignment shrinkToFit="0" wrapText="1"/>
    </xf>
    <xf borderId="2" fillId="0" fontId="6" numFmtId="0" xfId="0" applyAlignment="1" applyBorder="1" applyFont="1">
      <alignment horizontal="left" shrinkToFit="0" vertical="center" wrapText="1"/>
    </xf>
    <xf borderId="2" fillId="4" fontId="32" numFmtId="0" xfId="0" applyAlignment="1" applyBorder="1" applyFont="1">
      <alignment horizontal="center" readingOrder="0" shrinkToFit="0" vertical="center" wrapText="1"/>
    </xf>
    <xf borderId="2" fillId="4" fontId="32" numFmtId="0" xfId="0" applyAlignment="1" applyBorder="1" applyFont="1">
      <alignment horizontal="left" readingOrder="0" shrinkToFit="0" vertical="center" wrapText="1"/>
    </xf>
    <xf borderId="2" fillId="4" fontId="33" numFmtId="0" xfId="0" applyAlignment="1" applyBorder="1" applyFont="1">
      <alignment horizontal="center" readingOrder="0" shrinkToFit="0" vertical="center" wrapText="1"/>
    </xf>
    <xf borderId="2" fillId="9" fontId="35" numFmtId="0" xfId="0" applyAlignment="1" applyBorder="1" applyFont="1">
      <alignment horizontal="lef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shrinkToFit="0" vertical="center" wrapText="1"/>
    </xf>
    <xf borderId="2" fillId="15" fontId="36" numFmtId="0" xfId="0" applyAlignment="1" applyBorder="1" applyFill="1" applyFont="1">
      <alignment horizontal="center" readingOrder="0" shrinkToFit="0" vertical="center" wrapText="1"/>
    </xf>
    <xf borderId="2" fillId="15" fontId="32" numFmtId="0" xfId="0" applyAlignment="1" applyBorder="1" applyFont="1">
      <alignment horizontal="left" readingOrder="0" shrinkToFit="0" vertical="center" wrapText="1"/>
    </xf>
    <xf borderId="6" fillId="0" fontId="3" numFmtId="0" xfId="0" applyAlignment="1" applyBorder="1" applyFont="1">
      <alignment shrinkToFit="0" vertical="center" wrapText="1"/>
    </xf>
    <xf borderId="6" fillId="0" fontId="3" numFmtId="0" xfId="0" applyAlignment="1" applyBorder="1" applyFont="1">
      <alignment horizontal="center" shrinkToFit="0" vertical="center" wrapText="1"/>
    </xf>
    <xf borderId="2" fillId="15" fontId="32" numFmtId="0" xfId="0" applyAlignment="1" applyBorder="1" applyFont="1">
      <alignment horizontal="center" readingOrder="0" shrinkToFit="0" vertical="center" wrapText="1"/>
    </xf>
    <xf borderId="7" fillId="0" fontId="3" numFmtId="0" xfId="0" applyAlignment="1" applyBorder="1" applyFont="1">
      <alignment shrinkToFit="0" vertical="center" wrapText="1"/>
    </xf>
    <xf borderId="7" fillId="0" fontId="3" numFmtId="0" xfId="0" applyAlignment="1" applyBorder="1" applyFont="1">
      <alignment horizontal="center" shrinkToFit="0" vertical="center" wrapText="1"/>
    </xf>
    <xf borderId="2" fillId="7" fontId="32" numFmtId="0" xfId="0" applyAlignment="1" applyBorder="1" applyFont="1">
      <alignment horizontal="center" readingOrder="0" shrinkToFit="0" vertical="center" wrapText="1"/>
    </xf>
    <xf borderId="2" fillId="7" fontId="35" numFmtId="0" xfId="0" applyAlignment="1" applyBorder="1" applyFont="1">
      <alignment horizontal="left" readingOrder="0" shrinkToFit="0" vertical="center" wrapText="1"/>
    </xf>
    <xf borderId="2" fillId="7" fontId="32" numFmtId="0" xfId="0" applyAlignment="1" applyBorder="1" applyFont="1">
      <alignment horizontal="left" readingOrder="0" shrinkToFit="0" vertical="center" wrapText="1"/>
    </xf>
    <xf borderId="6" fillId="0" fontId="36" numFmtId="0" xfId="0" applyAlignment="1" applyBorder="1" applyFont="1">
      <alignment shrinkToFit="0" wrapText="1"/>
    </xf>
    <xf borderId="2" fillId="7" fontId="37" numFmtId="0" xfId="0" applyAlignment="1" applyBorder="1" applyFont="1">
      <alignment horizontal="left" readingOrder="0" shrinkToFit="0" vertical="center" wrapText="1"/>
    </xf>
    <xf borderId="2" fillId="12" fontId="38" numFmtId="0" xfId="0" applyAlignment="1" applyBorder="1" applyFont="1">
      <alignment horizontal="center" readingOrder="0" shrinkToFit="0" vertical="center" wrapText="1"/>
    </xf>
    <xf borderId="2" fillId="12" fontId="38" numFmtId="0" xfId="0" applyAlignment="1" applyBorder="1" applyFont="1">
      <alignment horizontal="left" readingOrder="0" shrinkToFit="0" vertical="center" wrapText="1"/>
    </xf>
    <xf borderId="1" fillId="0" fontId="32" numFmtId="0" xfId="0" applyAlignment="1" applyBorder="1" applyFont="1">
      <alignment horizontal="center" shrinkToFit="0" vertical="center" wrapText="1"/>
    </xf>
    <xf borderId="1" fillId="0" fontId="6" numFmtId="0" xfId="0" applyAlignment="1" applyBorder="1" applyFont="1">
      <alignment shrinkToFit="0" vertical="center" wrapText="1"/>
    </xf>
    <xf borderId="1" fillId="0" fontId="34" numFmtId="0" xfId="0" applyAlignment="1" applyBorder="1" applyFont="1">
      <alignment horizontal="center" shrinkToFit="0" vertical="center" wrapText="1"/>
    </xf>
    <xf borderId="1" fillId="0" fontId="33" numFmtId="0" xfId="0" applyAlignment="1" applyBorder="1" applyFont="1">
      <alignment horizontal="center" shrinkToFit="0" vertical="center" wrapText="1"/>
    </xf>
    <xf borderId="1" fillId="12" fontId="38" numFmtId="0" xfId="0" applyAlignment="1" applyBorder="1" applyFont="1">
      <alignment horizontal="center" readingOrder="0" shrinkToFit="0" vertical="center" wrapText="1"/>
    </xf>
    <xf borderId="11" fillId="0" fontId="3" numFmtId="0" xfId="0" applyAlignment="1" applyBorder="1" applyFont="1">
      <alignment shrinkToFit="0" vertical="center" wrapText="1"/>
    </xf>
    <xf borderId="0" fillId="0" fontId="3" numFmtId="0" xfId="0" applyAlignment="1" applyFont="1">
      <alignment shrinkToFit="0" vertical="center" wrapText="1"/>
    </xf>
    <xf borderId="5" fillId="0" fontId="36" numFmtId="0" xfId="0" applyAlignment="1" applyBorder="1" applyFont="1">
      <alignment shrinkToFit="0" vertical="center" wrapText="1"/>
    </xf>
    <xf borderId="6" fillId="0" fontId="36" numFmtId="0" xfId="0" applyAlignment="1" applyBorder="1" applyFont="1">
      <alignment shrinkToFit="0" vertical="center" wrapText="1"/>
    </xf>
    <xf borderId="11" fillId="0" fontId="36" numFmtId="0" xfId="0" applyAlignment="1" applyBorder="1" applyFont="1">
      <alignment shrinkToFit="0" vertical="center" wrapText="1"/>
    </xf>
    <xf borderId="4" fillId="0" fontId="33" numFmtId="0" xfId="0" applyAlignment="1" applyBorder="1" applyFont="1">
      <alignment horizontal="center" shrinkToFit="0" vertical="center" wrapText="1"/>
    </xf>
    <xf borderId="11" fillId="0" fontId="36" numFmtId="0" xfId="0" applyAlignment="1" applyBorder="1" applyFont="1">
      <alignment horizontal="center" shrinkToFit="0" vertical="center" wrapText="1"/>
    </xf>
    <xf borderId="0" fillId="0" fontId="36" numFmtId="0" xfId="0" applyAlignment="1" applyFont="1">
      <alignment shrinkToFit="0" vertical="center" wrapText="1"/>
    </xf>
    <xf borderId="5" fillId="0" fontId="3" numFmtId="0" xfId="0" applyAlignment="1" applyBorder="1" applyFont="1">
      <alignment shrinkToFit="0" vertical="center" wrapText="1"/>
    </xf>
    <xf borderId="1" fillId="7" fontId="32" numFmtId="0" xfId="0" applyAlignment="1" applyBorder="1" applyFont="1">
      <alignment horizontal="center" readingOrder="0" shrinkToFit="0" vertical="center" wrapText="1"/>
    </xf>
    <xf borderId="6" fillId="0" fontId="36" numFmtId="0" xfId="0" applyAlignment="1" applyBorder="1" applyFont="1">
      <alignment horizontal="center" shrinkToFit="0" vertical="center" wrapText="1"/>
    </xf>
    <xf borderId="6" fillId="0" fontId="39" numFmtId="0" xfId="0" applyAlignment="1" applyBorder="1" applyFont="1">
      <alignment shrinkToFit="0" vertical="center" wrapText="1"/>
    </xf>
    <xf borderId="2" fillId="16" fontId="32" numFmtId="0" xfId="0" applyAlignment="1" applyBorder="1" applyFill="1" applyFont="1">
      <alignment horizontal="center" readingOrder="0" shrinkToFit="0" vertical="center" wrapText="1"/>
    </xf>
    <xf borderId="2" fillId="16" fontId="32" numFmtId="0" xfId="0" applyAlignment="1" applyBorder="1" applyFont="1">
      <alignment horizontal="left" readingOrder="0" shrinkToFit="0" vertical="center" wrapText="1"/>
    </xf>
    <xf borderId="7" fillId="0" fontId="33" numFmtId="0" xfId="0" applyAlignment="1" applyBorder="1" applyFont="1">
      <alignment horizontal="center" shrinkToFit="0" vertical="center" wrapText="1"/>
    </xf>
    <xf borderId="7" fillId="0" fontId="32" numFmtId="0" xfId="0" applyAlignment="1" applyBorder="1" applyFont="1">
      <alignment horizontal="center" shrinkToFit="0" vertical="center" wrapText="1"/>
    </xf>
    <xf borderId="7" fillId="16" fontId="32"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2" fillId="0" fontId="38" numFmtId="0" xfId="0" applyAlignment="1" applyBorder="1" applyFont="1">
      <alignment horizontal="center" shrinkToFit="0" vertical="center" wrapText="1"/>
    </xf>
    <xf borderId="2" fillId="12" fontId="38" numFmtId="0" xfId="0" applyAlignment="1" applyBorder="1" applyFont="1">
      <alignment horizontal="left" shrinkToFit="0" vertical="center" wrapText="1"/>
    </xf>
    <xf borderId="2" fillId="13" fontId="32" numFmtId="0" xfId="0" applyAlignment="1" applyBorder="1" applyFont="1">
      <alignment horizontal="center" readingOrder="0" shrinkToFit="0" vertical="center" wrapText="1"/>
    </xf>
    <xf borderId="2" fillId="13" fontId="32" numFmtId="0" xfId="0" applyAlignment="1" applyBorder="1" applyFont="1">
      <alignment horizontal="left" readingOrder="0" shrinkToFit="0" vertical="center" wrapText="1"/>
    </xf>
    <xf borderId="2" fillId="7" fontId="32" numFmtId="0" xfId="0" applyAlignment="1" applyBorder="1" applyFont="1">
      <alignment horizontal="left" shrinkToFit="0" vertical="center" wrapText="1"/>
    </xf>
    <xf borderId="2" fillId="0" fontId="40" numFmtId="0" xfId="0" applyAlignment="1" applyBorder="1" applyFont="1">
      <alignment horizontal="center" readingOrder="0" shrinkToFit="0" vertical="center" wrapText="1"/>
    </xf>
    <xf borderId="2" fillId="7" fontId="32" numFmtId="0" xfId="0" applyAlignment="1" applyBorder="1" applyFont="1">
      <alignment horizontal="center" shrinkToFit="0" vertical="center" wrapText="1"/>
    </xf>
    <xf borderId="2" fillId="7" fontId="33" numFmtId="0" xfId="0" applyAlignment="1" applyBorder="1" applyFont="1">
      <alignment horizontal="center" readingOrder="0" shrinkToFit="0" vertical="center" wrapText="1"/>
    </xf>
    <xf borderId="2" fillId="0" fontId="32" numFmtId="0" xfId="0" applyAlignment="1" applyBorder="1" applyFont="1">
      <alignment horizontal="center" readingOrder="0" shrinkToFit="0" vertical="center" wrapText="1"/>
    </xf>
    <xf borderId="2" fillId="7" fontId="32" numFmtId="0" xfId="0" applyAlignment="1" applyBorder="1" applyFont="1">
      <alignment horizontal="center" readingOrder="0" shrinkToFit="0" vertical="center" wrapText="0"/>
    </xf>
    <xf borderId="2" fillId="0" fontId="32" numFmtId="0" xfId="0" applyAlignment="1" applyBorder="1" applyFont="1">
      <alignment horizontal="center" shrinkToFit="0" vertical="center" wrapText="0"/>
    </xf>
    <xf borderId="2" fillId="2" fontId="32" numFmtId="0" xfId="0" applyAlignment="1" applyBorder="1" applyFont="1">
      <alignment horizontal="center" readingOrder="0" shrinkToFit="0" vertical="center" wrapText="1"/>
    </xf>
    <xf borderId="2" fillId="4" fontId="33" numFmtId="0" xfId="0" applyAlignment="1" applyBorder="1" applyFont="1">
      <alignment horizontal="left" shrinkToFit="0" vertical="center" wrapText="1"/>
    </xf>
    <xf borderId="2" fillId="4" fontId="33" numFmtId="0" xfId="0" applyAlignment="1" applyBorder="1" applyFont="1">
      <alignment horizontal="left" readingOrder="0" shrinkToFit="0" vertical="center" wrapText="1"/>
    </xf>
    <xf borderId="2" fillId="0" fontId="6" numFmtId="0" xfId="0" applyAlignment="1" applyBorder="1" applyFont="1">
      <alignment shrinkToFit="0" vertical="center" wrapText="0"/>
    </xf>
    <xf borderId="2" fillId="0" fontId="6" numFmtId="0" xfId="0" applyAlignment="1" applyBorder="1" applyFont="1">
      <alignment horizontal="center" shrinkToFit="0" vertical="center" wrapText="0"/>
    </xf>
    <xf borderId="2" fillId="2" fontId="34" numFmtId="0" xfId="0" applyAlignment="1" applyBorder="1" applyFont="1">
      <alignment horizontal="center" readingOrder="0" shrinkToFit="0" vertical="center" wrapText="1"/>
    </xf>
    <xf borderId="2" fillId="17" fontId="32" numFmtId="0" xfId="0" applyAlignment="1" applyBorder="1" applyFill="1" applyFont="1">
      <alignment horizontal="center" readingOrder="0" shrinkToFit="0" vertical="center" wrapText="1"/>
    </xf>
    <xf borderId="2" fillId="17" fontId="32" numFmtId="0" xfId="0" applyAlignment="1" applyBorder="1" applyFont="1">
      <alignment horizontal="left" readingOrder="0" shrinkToFit="0" vertical="center" wrapText="1"/>
    </xf>
    <xf borderId="2" fillId="7" fontId="33" numFmtId="0" xfId="0" applyAlignment="1" applyBorder="1" applyFont="1">
      <alignment horizontal="left" readingOrder="0" shrinkToFit="0" vertical="center" wrapText="1"/>
    </xf>
    <xf borderId="2" fillId="0" fontId="34" numFmtId="0" xfId="0" applyAlignment="1" applyBorder="1" applyFont="1">
      <alignment horizontal="center" readingOrder="0" shrinkToFit="0" vertical="center" wrapText="1"/>
    </xf>
    <xf borderId="2" fillId="18" fontId="33" numFmtId="0" xfId="0" applyAlignment="1" applyBorder="1" applyFill="1" applyFont="1">
      <alignment horizontal="center" readingOrder="0" shrinkToFit="0" vertical="center" wrapText="1"/>
    </xf>
    <xf borderId="2" fillId="18" fontId="33" numFmtId="0" xfId="0" applyAlignment="1" applyBorder="1" applyFont="1">
      <alignment horizontal="left" shrinkToFit="0" vertical="center" wrapText="1"/>
    </xf>
    <xf borderId="2" fillId="18" fontId="33" numFmtId="0" xfId="0" applyAlignment="1" applyBorder="1" applyFont="1">
      <alignment horizontal="left" readingOrder="0" shrinkToFit="0" vertical="center" wrapText="1"/>
    </xf>
    <xf borderId="2" fillId="7" fontId="33" numFmtId="0" xfId="0" applyAlignment="1" applyBorder="1" applyFont="1">
      <alignment horizontal="left" shrinkToFit="0" vertical="center" wrapText="1"/>
    </xf>
    <xf borderId="2" fillId="7" fontId="33" numFmtId="0" xfId="0" applyAlignment="1" applyBorder="1" applyFont="1">
      <alignment readingOrder="0" shrinkToFit="0" vertical="center" wrapText="1"/>
    </xf>
    <xf borderId="4" fillId="12" fontId="38" numFmtId="0" xfId="0" applyAlignment="1" applyBorder="1" applyFont="1">
      <alignment horizontal="center" readingOrder="0" shrinkToFit="0" vertical="center" wrapText="1"/>
    </xf>
    <xf borderId="3" fillId="0" fontId="3" numFmtId="0" xfId="0" applyAlignment="1" applyBorder="1" applyFont="1">
      <alignment shrinkToFit="0" vertical="center" wrapText="1"/>
    </xf>
    <xf borderId="4" fillId="0" fontId="3" numFmtId="0" xfId="0" applyAlignment="1" applyBorder="1" applyFont="1">
      <alignment shrinkToFit="0" vertical="center" wrapText="1"/>
    </xf>
    <xf borderId="3" fillId="0" fontId="33" numFmtId="0" xfId="0" applyAlignment="1" applyBorder="1" applyFont="1">
      <alignment horizontal="center" shrinkToFit="0" vertical="center" wrapText="1"/>
    </xf>
    <xf borderId="8" fillId="0" fontId="33" numFmtId="0" xfId="0" applyAlignment="1" applyBorder="1" applyFont="1">
      <alignment horizontal="center" shrinkToFit="0" vertical="center" wrapText="1"/>
    </xf>
    <xf borderId="8" fillId="0" fontId="3" numFmtId="0" xfId="0" applyAlignment="1" applyBorder="1" applyFont="1">
      <alignment shrinkToFit="0" vertical="center" wrapText="1"/>
    </xf>
    <xf borderId="3" fillId="9" fontId="32" numFmtId="0" xfId="0" applyAlignment="1" applyBorder="1" applyFont="1">
      <alignment horizontal="center" readingOrder="0" shrinkToFit="0" vertical="center" wrapText="1"/>
    </xf>
    <xf borderId="4" fillId="9" fontId="32" numFmtId="0" xfId="0" applyAlignment="1" applyBorder="1" applyFont="1">
      <alignment horizontal="center" readingOrder="0" shrinkToFit="0" vertical="center" wrapText="1"/>
    </xf>
    <xf borderId="2" fillId="7" fontId="33" numFmtId="0" xfId="0" applyAlignment="1" applyBorder="1" applyFont="1">
      <alignment shrinkToFit="0" vertical="center" wrapText="1"/>
    </xf>
    <xf borderId="2" fillId="15" fontId="32" numFmtId="0" xfId="0" applyAlignment="1" applyBorder="1" applyFont="1">
      <alignment horizontal="left" shrinkToFit="0" vertical="center" wrapText="1"/>
    </xf>
    <xf borderId="2" fillId="7" fontId="33" numFmtId="0" xfId="0" applyAlignment="1" applyBorder="1" applyFont="1">
      <alignment horizontal="center" shrinkToFit="0" vertical="center" wrapText="1"/>
    </xf>
    <xf borderId="2" fillId="19" fontId="40" numFmtId="0" xfId="0" applyAlignment="1" applyBorder="1" applyFill="1" applyFont="1">
      <alignment horizontal="center" readingOrder="0" shrinkToFit="0" vertical="center" wrapText="1"/>
    </xf>
    <xf borderId="2" fillId="19" fontId="40" numFmtId="0" xfId="0" applyAlignment="1" applyBorder="1" applyFont="1">
      <alignment horizontal="left" readingOrder="0" shrinkToFit="0" vertical="center" wrapText="1"/>
    </xf>
    <xf borderId="2" fillId="19" fontId="3" numFmtId="0" xfId="0" applyAlignment="1" applyBorder="1" applyFont="1">
      <alignment horizontal="center" readingOrder="0" shrinkToFit="0" vertical="center" wrapText="1"/>
    </xf>
    <xf borderId="1" fillId="12" fontId="38" numFmtId="0" xfId="0" applyAlignment="1" applyBorder="1" applyFont="1">
      <alignment horizontal="left" readingOrder="0" shrinkToFit="0" vertical="center" wrapText="1"/>
    </xf>
    <xf borderId="1" fillId="0" fontId="33" numFmtId="0" xfId="0" applyAlignment="1" applyBorder="1" applyFont="1">
      <alignment horizontal="left" readingOrder="0" shrinkToFit="0" vertical="center" wrapText="1"/>
    </xf>
    <xf borderId="1" fillId="0" fontId="6" numFmtId="0" xfId="0" applyAlignment="1" applyBorder="1" applyFont="1">
      <alignment horizontal="center" shrinkToFit="0" vertical="center" wrapText="1"/>
    </xf>
    <xf borderId="1" fillId="0" fontId="41" numFmtId="0" xfId="0" applyAlignment="1" applyBorder="1" applyFont="1">
      <alignment shrinkToFit="0" vertical="center" wrapText="1"/>
    </xf>
    <xf borderId="9" fillId="0" fontId="3" numFmtId="0" xfId="0" applyAlignment="1" applyBorder="1" applyFont="1">
      <alignment horizontal="center" shrinkToFit="0" vertical="center" wrapText="1"/>
    </xf>
    <xf borderId="12" fillId="12" fontId="38" numFmtId="0" xfId="0" applyAlignment="1" applyBorder="1" applyFont="1">
      <alignment horizontal="center" readingOrder="0" shrinkToFit="0" vertical="center" wrapText="1"/>
    </xf>
    <xf borderId="9" fillId="0" fontId="41" numFmtId="0" xfId="0" applyAlignment="1" applyBorder="1" applyFont="1">
      <alignment shrinkToFit="0" vertical="center" wrapText="1"/>
    </xf>
    <xf borderId="10" fillId="0" fontId="41" numFmtId="0" xfId="0" applyAlignment="1" applyBorder="1" applyFont="1">
      <alignment shrinkToFit="0" vertical="center" wrapText="1"/>
    </xf>
    <xf borderId="12" fillId="0" fontId="41" numFmtId="0" xfId="0" applyAlignment="1" applyBorder="1" applyFont="1">
      <alignment shrinkToFit="0" vertical="center" wrapText="1"/>
    </xf>
    <xf borderId="9" fillId="0" fontId="33" numFmtId="0" xfId="0" applyAlignment="1" applyBorder="1" applyFont="1">
      <alignment horizontal="center" shrinkToFit="0" vertical="center" wrapText="1"/>
    </xf>
    <xf borderId="12" fillId="0" fontId="3" numFmtId="0" xfId="0" applyAlignment="1" applyBorder="1" applyFont="1">
      <alignment shrinkToFit="0" vertical="center" wrapText="1"/>
    </xf>
    <xf borderId="9" fillId="0" fontId="3" numFmtId="0" xfId="0" applyAlignment="1" applyBorder="1" applyFont="1">
      <alignment shrinkToFit="0" vertical="center" wrapText="1"/>
    </xf>
    <xf borderId="12" fillId="0" fontId="33" numFmtId="0" xfId="0" applyAlignment="1" applyBorder="1" applyFont="1">
      <alignment horizontal="center" shrinkToFit="0" vertical="center" wrapText="1"/>
    </xf>
    <xf borderId="6" fillId="8" fontId="31" numFmtId="166" xfId="0" applyAlignment="1" applyBorder="1" applyFont="1" applyNumberFormat="1">
      <alignment horizontal="center" readingOrder="0" shrinkToFit="0" vertical="center" wrapText="1"/>
    </xf>
    <xf borderId="2" fillId="0" fontId="42" numFmtId="0" xfId="0" applyAlignment="1" applyBorder="1" applyFont="1">
      <alignment horizontal="center" shrinkToFit="0" vertical="center" wrapText="1"/>
    </xf>
    <xf borderId="2" fillId="0" fontId="42" numFmtId="0" xfId="0" applyAlignment="1" applyBorder="1" applyFont="1">
      <alignment horizontal="center" readingOrder="0" shrinkToFit="0" vertical="center" wrapText="1"/>
    </xf>
    <xf borderId="7" fillId="8" fontId="36" numFmtId="0" xfId="0" applyAlignment="1" applyBorder="1" applyFont="1">
      <alignment horizontal="center" readingOrder="0" shrinkToFit="0" vertical="center" wrapText="1"/>
    </xf>
    <xf borderId="7" fillId="8" fontId="36" numFmtId="0" xfId="0" applyAlignment="1" applyBorder="1" applyFont="1">
      <alignment horizontal="left" readingOrder="0" shrinkToFit="0" vertical="center" wrapText="1"/>
    </xf>
    <xf borderId="7" fillId="8" fontId="43" numFmtId="0" xfId="0" applyAlignment="1" applyBorder="1" applyFont="1">
      <alignment horizontal="center" readingOrder="0" shrinkToFit="0" vertical="center" wrapText="1"/>
    </xf>
    <xf borderId="2" fillId="8" fontId="39" numFmtId="0" xfId="0" applyAlignment="1" applyBorder="1" applyFont="1">
      <alignment horizontal="center" shrinkToFit="0" vertical="center" wrapText="1"/>
    </xf>
    <xf borderId="2" fillId="8" fontId="39" numFmtId="0" xfId="0" applyAlignment="1" applyBorder="1" applyFont="1">
      <alignment horizontal="center" readingOrder="0" shrinkToFit="0" vertical="center" wrapText="1"/>
    </xf>
    <xf borderId="2" fillId="8" fontId="39" numFmtId="165" xfId="0" applyAlignment="1" applyBorder="1" applyFont="1" applyNumberFormat="1">
      <alignment horizontal="center" readingOrder="0" shrinkToFit="0" vertical="center" wrapText="1"/>
    </xf>
    <xf borderId="1" fillId="0" fontId="36" numFmtId="0" xfId="0" applyAlignment="1" applyBorder="1" applyFont="1">
      <alignment readingOrder="0" shrinkToFit="0" wrapText="1"/>
    </xf>
    <xf borderId="1" fillId="0" fontId="3" numFmtId="0" xfId="0" applyAlignment="1" applyBorder="1" applyFont="1">
      <alignment shrinkToFit="0" wrapText="1"/>
    </xf>
    <xf borderId="1" fillId="0" fontId="36" numFmtId="0" xfId="0" applyAlignment="1" applyBorder="1" applyFont="1">
      <alignment horizontal="left" readingOrder="0" shrinkToFit="0" vertical="bottom" wrapText="1"/>
    </xf>
    <xf borderId="1" fillId="0" fontId="36" numFmtId="0" xfId="0" applyAlignment="1" applyBorder="1" applyFont="1">
      <alignment shrinkToFit="0" wrapText="1"/>
    </xf>
    <xf borderId="1" fillId="0" fontId="39" numFmtId="0" xfId="0" applyAlignment="1" applyBorder="1" applyFont="1">
      <alignment shrinkToFit="0" wrapText="1"/>
    </xf>
    <xf borderId="12" fillId="0" fontId="3" numFmtId="0" xfId="0" applyAlignment="1" applyBorder="1" applyFont="1">
      <alignment shrinkToFit="0" wrapText="1"/>
    </xf>
    <xf borderId="6" fillId="0" fontId="36" numFmtId="0" xfId="0" applyAlignment="1" applyBorder="1" applyFont="1">
      <alignment readingOrder="0" shrinkToFit="0" wrapText="1"/>
    </xf>
    <xf borderId="6" fillId="0" fontId="3" numFmtId="0" xfId="0" applyAlignment="1" applyBorder="1" applyFont="1">
      <alignment shrinkToFit="0" wrapText="1"/>
    </xf>
    <xf borderId="6" fillId="0" fontId="36" numFmtId="0" xfId="0" applyAlignment="1" applyBorder="1" applyFont="1">
      <alignment horizontal="left" readingOrder="0" shrinkToFit="0" vertical="bottom" wrapText="1"/>
    </xf>
    <xf borderId="6" fillId="0" fontId="39" numFmtId="0" xfId="0" applyAlignment="1" applyBorder="1" applyFont="1">
      <alignment shrinkToFit="0" wrapText="1"/>
    </xf>
    <xf borderId="6" fillId="0" fontId="36" numFmtId="0" xfId="0" applyAlignment="1" applyBorder="1" applyFont="1">
      <alignment horizontal="left" shrinkToFit="0" vertical="bottom" wrapText="1"/>
    </xf>
    <xf borderId="6" fillId="0" fontId="36" numFmtId="0" xfId="0" applyAlignment="1" applyBorder="1" applyFont="1">
      <alignment shrinkToFit="0" vertical="bottom" wrapText="0"/>
    </xf>
    <xf borderId="6" fillId="0" fontId="39" numFmtId="0" xfId="0" applyAlignment="1" applyBorder="1" applyFont="1">
      <alignment readingOrder="0" shrinkToFit="0" wrapText="1"/>
    </xf>
    <xf borderId="11" fillId="0" fontId="36" numFmtId="0" xfId="0" applyAlignment="1" applyBorder="1" applyFont="1">
      <alignment horizontal="left" readingOrder="0" shrinkToFit="0" vertical="bottom" wrapText="1"/>
    </xf>
    <xf borderId="6" fillId="0" fontId="44" numFmtId="0" xfId="0" applyAlignment="1" applyBorder="1" applyFont="1">
      <alignment horizontal="left" readingOrder="0" shrinkToFit="0" vertical="bottom" wrapText="1"/>
    </xf>
    <xf borderId="6" fillId="0" fontId="36" numFmtId="0" xfId="0" applyAlignment="1" applyBorder="1" applyFont="1">
      <alignment horizontal="center" readingOrder="0" shrinkToFit="0" vertical="bottom" wrapText="1"/>
    </xf>
    <xf borderId="6" fillId="0" fontId="45" numFmtId="0" xfId="0" applyAlignment="1" applyBorder="1" applyFont="1">
      <alignment shrinkToFit="0" wrapText="1"/>
    </xf>
    <xf borderId="6" fillId="0" fontId="45" numFmtId="0" xfId="0" applyAlignment="1" applyBorder="1" applyFont="1">
      <alignment readingOrder="0" shrinkToFit="0" wrapText="1"/>
    </xf>
    <xf borderId="6" fillId="0" fontId="46" numFmtId="0" xfId="0" applyAlignment="1" applyBorder="1" applyFont="1">
      <alignment shrinkToFit="0" wrapText="1"/>
    </xf>
    <xf borderId="6" fillId="0" fontId="36" numFmtId="0" xfId="0" applyAlignment="1" applyBorder="1" applyFont="1">
      <alignment horizontal="right" readingOrder="0" shrinkToFit="0" vertical="bottom" wrapText="1"/>
    </xf>
    <xf borderId="13" fillId="0" fontId="3" numFmtId="0" xfId="0" applyAlignment="1" applyBorder="1" applyFont="1">
      <alignment shrinkToFit="0" wrapText="1"/>
    </xf>
    <xf borderId="14" fillId="0" fontId="3" numFmtId="0" xfId="0" applyAlignment="1" applyBorder="1" applyFont="1">
      <alignment shrinkToFit="0" wrapText="1"/>
    </xf>
    <xf borderId="7" fillId="0" fontId="36" numFmtId="0" xfId="0" applyAlignment="1" applyBorder="1" applyFont="1">
      <alignment horizontal="left" readingOrder="0" shrinkToFit="0" vertical="bottom" wrapText="1"/>
    </xf>
    <xf borderId="7" fillId="0" fontId="36" numFmtId="0" xfId="0" applyAlignment="1" applyBorder="1" applyFont="1">
      <alignment shrinkToFit="0" wrapText="1"/>
    </xf>
    <xf borderId="7" fillId="0" fontId="39" numFmtId="0" xfId="0" applyAlignment="1" applyBorder="1" applyFont="1">
      <alignment shrinkToFit="0" wrapText="1"/>
    </xf>
    <xf borderId="15" fillId="0" fontId="3" numFmtId="0" xfId="0" applyAlignment="1" applyBorder="1" applyFont="1">
      <alignment shrinkToFit="0" wrapText="1"/>
    </xf>
    <xf borderId="7" fillId="0" fontId="36" numFmtId="0" xfId="0" applyAlignment="1" applyBorder="1" applyFont="1">
      <alignment readingOrder="0" shrinkToFit="0" wrapText="1"/>
    </xf>
    <xf borderId="7" fillId="0" fontId="45" numFmtId="0" xfId="0" applyAlignment="1" applyBorder="1" applyFont="1">
      <alignment shrinkToFit="0" wrapText="1"/>
    </xf>
    <xf borderId="7" fillId="0" fontId="36" numFmtId="0" xfId="0" applyAlignment="1" applyBorder="1" applyFont="1">
      <alignment shrinkToFit="0" vertical="bottom" wrapText="0"/>
    </xf>
    <xf borderId="2" fillId="8" fontId="39" numFmtId="0" xfId="0" applyAlignment="1" applyBorder="1" applyFont="1">
      <alignment readingOrder="0" shrinkToFit="0" wrapText="1"/>
    </xf>
    <xf borderId="2" fillId="8" fontId="39" numFmtId="0" xfId="0" applyAlignment="1" applyBorder="1" applyFont="1">
      <alignment horizontal="left" shrinkToFit="0" vertical="bottom" wrapText="1"/>
    </xf>
    <xf borderId="2" fillId="0" fontId="39" numFmtId="49" xfId="0" applyAlignment="1" applyBorder="1" applyFont="1" applyNumberFormat="1">
      <alignment readingOrder="0" shrinkToFit="0" wrapText="1"/>
    </xf>
    <xf borderId="2" fillId="0" fontId="39" numFmtId="0" xfId="0" applyAlignment="1" applyBorder="1" applyFont="1">
      <alignment readingOrder="0" shrinkToFit="0" wrapText="1"/>
    </xf>
    <xf borderId="2" fillId="0" fontId="39" numFmtId="0" xfId="0" applyAlignment="1" applyBorder="1" applyFont="1">
      <alignment horizontal="right" readingOrder="0" shrinkToFit="0" vertical="bottom" wrapText="1"/>
    </xf>
    <xf borderId="2" fillId="8" fontId="39" numFmtId="167" xfId="0" applyAlignment="1" applyBorder="1" applyFont="1" applyNumberFormat="1">
      <alignment readingOrder="0" shrinkToFit="0" wrapText="1"/>
    </xf>
    <xf borderId="2" fillId="8" fontId="39" numFmtId="167" xfId="0" applyAlignment="1" applyBorder="1" applyFont="1" applyNumberFormat="1">
      <alignment horizontal="left" shrinkToFit="0" vertical="bottom" wrapText="1"/>
    </xf>
    <xf borderId="7" fillId="0" fontId="3" numFmtId="0" xfId="0" applyAlignment="1" applyBorder="1" applyFont="1">
      <alignment shrinkToFit="0" wrapText="1"/>
    </xf>
    <xf borderId="2" fillId="0" fontId="39" numFmtId="167" xfId="0" applyAlignment="1" applyBorder="1" applyFont="1" applyNumberFormat="1">
      <alignment shrinkToFit="0" wrapText="1"/>
    </xf>
    <xf borderId="2" fillId="0" fontId="39" numFmtId="167" xfId="0" applyAlignment="1" applyBorder="1" applyFont="1" applyNumberFormat="1">
      <alignment readingOrder="0" shrinkToFit="0" wrapText="1"/>
    </xf>
    <xf borderId="3" fillId="0" fontId="3" numFmtId="0" xfId="0" applyAlignment="1" applyBorder="1" applyFont="1">
      <alignment shrinkToFit="0" wrapText="1"/>
    </xf>
    <xf borderId="8" fillId="0" fontId="3" numFmtId="0" xfId="0" applyAlignment="1" applyBorder="1" applyFont="1">
      <alignment shrinkToFit="0" wrapText="1"/>
    </xf>
    <xf borderId="2" fillId="8" fontId="39" numFmtId="0" xfId="0" applyAlignment="1" applyBorder="1" applyFont="1">
      <alignment horizontal="left" readingOrder="0" shrinkToFit="0" vertical="center" wrapText="1"/>
    </xf>
    <xf borderId="2" fillId="8" fontId="39" numFmtId="0" xfId="0" applyAlignment="1" applyBorder="1" applyFont="1">
      <alignment horizontal="left" shrinkToFit="0" vertical="center" wrapText="1"/>
    </xf>
    <xf borderId="2" fillId="0" fontId="31" numFmtId="0" xfId="0" applyAlignment="1" applyBorder="1" applyFont="1">
      <alignment horizontal="center" readingOrder="0" shrinkToFit="0" vertical="center" wrapText="1"/>
    </xf>
    <xf borderId="2" fillId="8" fontId="31" numFmtId="0" xfId="0" applyAlignment="1" applyBorder="1" applyFont="1">
      <alignment horizontal="center" readingOrder="0" shrinkToFit="0" vertical="center" wrapText="1"/>
    </xf>
    <xf borderId="6" fillId="0" fontId="17" numFmtId="0" xfId="0" applyAlignment="1" applyBorder="1" applyFont="1">
      <alignment readingOrder="0" shrinkToFit="0" wrapText="1"/>
    </xf>
    <xf borderId="6" fillId="0" fontId="4" numFmtId="0" xfId="0" applyAlignment="1" applyBorder="1" applyFont="1">
      <alignment shrinkToFit="0" wrapText="1"/>
    </xf>
    <xf borderId="6" fillId="0" fontId="17" numFmtId="165" xfId="0" applyAlignment="1" applyBorder="1" applyFont="1" applyNumberFormat="1">
      <alignment shrinkToFit="0" wrapText="1"/>
    </xf>
    <xf borderId="11" fillId="0" fontId="4" numFmtId="0" xfId="0" applyAlignment="1" applyBorder="1" applyFont="1">
      <alignment shrinkToFit="0" vertical="center" wrapText="1"/>
    </xf>
    <xf borderId="0" fillId="0" fontId="4" numFmtId="0" xfId="0" applyAlignment="1" applyFont="1">
      <alignment shrinkToFit="0" vertical="center" wrapText="1"/>
    </xf>
    <xf borderId="0" fillId="0" fontId="41" numFmtId="0" xfId="0" applyAlignment="1" applyFont="1">
      <alignment shrinkToFit="0" vertical="center" wrapText="1"/>
    </xf>
    <xf borderId="0" fillId="0" fontId="4" numFmtId="0" xfId="0" applyAlignment="1" applyFont="1">
      <alignment shrinkToFit="0" wrapText="1"/>
    </xf>
    <xf borderId="0" fillId="0" fontId="41" numFmtId="0" xfId="0" applyAlignment="1" applyFont="1">
      <alignment shrinkToFit="0" wrapText="1"/>
    </xf>
    <xf borderId="0" fillId="0" fontId="47" numFmtId="0" xfId="0" applyAlignment="1" applyFont="1">
      <alignment shrinkToFit="0" wrapText="1"/>
    </xf>
    <xf borderId="0" fillId="0" fontId="41" numFmtId="0" xfId="0" applyAlignment="1" applyFont="1">
      <alignment shrinkToFit="0" vertical="bottom" wrapText="0"/>
    </xf>
    <xf borderId="0" fillId="0" fontId="48" numFmtId="0" xfId="0" applyAlignment="1" applyFont="1">
      <alignment shrinkToFit="0" wrapText="1"/>
    </xf>
    <xf borderId="6" fillId="0" fontId="17" numFmtId="0" xfId="0" applyAlignment="1" applyBorder="1" applyFont="1">
      <alignment shrinkToFit="0" wrapText="1"/>
    </xf>
    <xf borderId="11" fillId="0" fontId="4" numFmtId="168" xfId="0" applyAlignment="1" applyBorder="1" applyFont="1" applyNumberFormat="1">
      <alignment shrinkToFit="0" wrapText="1"/>
    </xf>
    <xf borderId="0" fillId="0" fontId="41" numFmtId="168" xfId="0" applyAlignment="1" applyFont="1" applyNumberFormat="1">
      <alignment shrinkToFit="0" wrapText="1"/>
    </xf>
    <xf borderId="6" fillId="0" fontId="41" numFmtId="0" xfId="0" applyAlignment="1" applyBorder="1" applyFont="1">
      <alignment readingOrder="0" shrinkToFit="0" wrapText="1"/>
    </xf>
    <xf borderId="11" fillId="0" fontId="4" numFmtId="0" xfId="0" applyAlignment="1" applyBorder="1" applyFont="1">
      <alignment shrinkToFit="0" wrapText="1"/>
    </xf>
    <xf borderId="0" fillId="0" fontId="17" numFmtId="0" xfId="0" applyAlignment="1" applyFont="1">
      <alignment shrinkToFit="0" wrapText="1"/>
    </xf>
    <xf borderId="5" fillId="0" fontId="49" numFmtId="0" xfId="0" applyAlignment="1" applyBorder="1" applyFont="1">
      <alignment readingOrder="0" shrinkToFit="0" wrapText="1"/>
    </xf>
    <xf borderId="6" fillId="0" fontId="17" numFmtId="169" xfId="0" applyAlignment="1" applyBorder="1" applyFont="1" applyNumberFormat="1">
      <alignment readingOrder="0" shrinkToFit="0" wrapText="1"/>
    </xf>
    <xf borderId="11" fillId="0" fontId="50" numFmtId="0" xfId="0" applyAlignment="1" applyBorder="1" applyFont="1">
      <alignment shrinkToFit="0" wrapText="1"/>
    </xf>
    <xf borderId="0" fillId="0" fontId="51" numFmtId="0" xfId="0" applyAlignment="1" applyFont="1">
      <alignment shrinkToFit="0" wrapText="1"/>
    </xf>
    <xf borderId="0" fillId="0" fontId="6" numFmtId="0" xfId="0" applyAlignment="1" applyFont="1">
      <alignment shrinkToFit="0" wrapText="1"/>
    </xf>
    <xf borderId="0" fillId="0" fontId="52" numFmtId="0" xfId="0" applyAlignment="1" applyFont="1">
      <alignment shrinkToFit="0" wrapText="1"/>
    </xf>
    <xf borderId="0" fillId="0" fontId="6" numFmtId="0" xfId="0" applyAlignment="1" applyFont="1">
      <alignment shrinkToFit="0" vertical="bottom" wrapText="0"/>
    </xf>
    <xf borderId="0" fillId="0" fontId="53" numFmtId="0" xfId="0" applyAlignment="1" applyFont="1">
      <alignment shrinkToFit="0" wrapText="1"/>
    </xf>
    <xf borderId="5" fillId="0" fontId="54" numFmtId="0" xfId="0" applyAlignment="1" applyBorder="1" applyFont="1">
      <alignment shrinkToFit="0" vertical="bottom" wrapText="0"/>
    </xf>
    <xf borderId="6" fillId="0" fontId="55" numFmtId="0" xfId="0" applyAlignment="1" applyBorder="1" applyFont="1">
      <alignment shrinkToFit="0" wrapText="1"/>
    </xf>
    <xf borderId="6" fillId="0" fontId="17" numFmtId="0" xfId="0" applyAlignment="1" applyBorder="1" applyFont="1">
      <alignment readingOrder="0" shrinkToFit="0" vertical="bottom" wrapText="0"/>
    </xf>
    <xf borderId="11" fillId="0" fontId="56" numFmtId="0" xfId="0" applyAlignment="1" applyBorder="1" applyFont="1">
      <alignment shrinkToFit="0" vertical="bottom" wrapText="0"/>
    </xf>
    <xf borderId="0" fillId="0" fontId="57" numFmtId="0" xfId="0" applyAlignment="1" applyFont="1">
      <alignment shrinkToFit="0" vertical="bottom" wrapText="0"/>
    </xf>
    <xf borderId="6" fillId="0" fontId="58" numFmtId="0" xfId="0" applyAlignment="1" applyBorder="1" applyFont="1">
      <alignment shrinkToFit="0" wrapText="1"/>
    </xf>
    <xf borderId="6" fillId="0" fontId="59" numFmtId="0" xfId="0" applyAlignment="1" applyBorder="1" applyFont="1">
      <alignment shrinkToFit="0" vertical="bottom" wrapText="0"/>
    </xf>
    <xf borderId="5" fillId="0" fontId="60" numFmtId="0" xfId="0" applyAlignment="1" applyBorder="1" applyFont="1">
      <alignment shrinkToFit="0" wrapText="1"/>
    </xf>
    <xf borderId="6" fillId="0" fontId="61" numFmtId="165" xfId="0" applyAlignment="1" applyBorder="1" applyFont="1" applyNumberFormat="1">
      <alignment shrinkToFit="0" wrapText="1"/>
    </xf>
    <xf borderId="11" fillId="0" fontId="62" numFmtId="0" xfId="0" applyAlignment="1" applyBorder="1" applyFont="1">
      <alignment shrinkToFit="0" vertical="bottom" wrapText="0"/>
    </xf>
    <xf borderId="0" fillId="0" fontId="63" numFmtId="0" xfId="0" applyAlignment="1" applyFont="1">
      <alignment shrinkToFit="0" wrapText="1"/>
    </xf>
    <xf borderId="0" fillId="0" fontId="64" numFmtId="0" xfId="0" applyAlignment="1" applyFont="1">
      <alignment shrinkToFit="0" vertical="bottom" wrapText="0"/>
    </xf>
    <xf borderId="0" fillId="0" fontId="17" numFmtId="0" xfId="0" applyAlignment="1" applyFont="1">
      <alignment shrinkToFit="0" vertical="bottom" wrapText="0"/>
    </xf>
    <xf borderId="11" fillId="0" fontId="17" numFmtId="0" xfId="0" applyAlignment="1" applyBorder="1" applyFont="1">
      <alignment shrinkToFit="0" vertical="bottom" wrapText="0"/>
    </xf>
    <xf borderId="0" fillId="0" fontId="53" numFmtId="0" xfId="0" applyAlignment="1" applyFont="1">
      <alignment shrinkToFit="0" vertical="bottom" wrapText="0"/>
    </xf>
    <xf borderId="5" fillId="0" fontId="65" numFmtId="165" xfId="0" applyAlignment="1" applyBorder="1" applyFont="1" applyNumberFormat="1">
      <alignment shrinkToFit="0" vertical="bottom" wrapText="0"/>
    </xf>
    <xf borderId="6" fillId="0" fontId="66" numFmtId="165" xfId="0" applyAlignment="1" applyBorder="1" applyFont="1" applyNumberFormat="1">
      <alignment shrinkToFit="0" vertical="bottom" wrapText="0"/>
    </xf>
    <xf borderId="11" fillId="0" fontId="67" numFmtId="165" xfId="0" applyAlignment="1" applyBorder="1" applyFont="1" applyNumberFormat="1">
      <alignment shrinkToFit="0" vertical="bottom" wrapText="0"/>
    </xf>
    <xf borderId="0" fillId="0" fontId="68" numFmtId="165" xfId="0" applyAlignment="1" applyFont="1" applyNumberFormat="1">
      <alignment shrinkToFit="0" vertical="bottom" wrapText="0"/>
    </xf>
    <xf borderId="6" fillId="0" fontId="69" numFmtId="165" xfId="0" applyAlignment="1" applyBorder="1" applyFont="1" applyNumberFormat="1">
      <alignment readingOrder="0" shrinkToFit="0" vertical="bottom" wrapText="0"/>
    </xf>
    <xf borderId="11" fillId="0" fontId="70" numFmtId="0" xfId="0" applyAlignment="1" applyBorder="1" applyFont="1">
      <alignment shrinkToFit="0" wrapText="1"/>
    </xf>
    <xf borderId="6" fillId="0" fontId="71" numFmtId="0" xfId="0" applyAlignment="1" applyBorder="1" applyFont="1">
      <alignment readingOrder="0" shrinkToFit="0" wrapText="1"/>
    </xf>
    <xf borderId="5" fillId="0" fontId="72" numFmtId="0" xfId="0" applyAlignment="1" applyBorder="1" applyFont="1">
      <alignment shrinkToFit="0" wrapText="1"/>
    </xf>
    <xf borderId="6" fillId="0" fontId="17" numFmtId="165" xfId="0" applyAlignment="1" applyBorder="1" applyFont="1" applyNumberFormat="1">
      <alignment readingOrder="0" shrinkToFit="0" wrapText="1"/>
    </xf>
    <xf borderId="5" fillId="0" fontId="17" numFmtId="0" xfId="0" applyAlignment="1" applyBorder="1" applyFont="1">
      <alignment readingOrder="0" shrinkToFit="0" wrapText="1"/>
    </xf>
    <xf borderId="6" fillId="0" fontId="17" numFmtId="165" xfId="0" applyAlignment="1" applyBorder="1" applyFont="1" applyNumberFormat="1">
      <alignment horizontal="left" shrinkToFit="0" vertical="bottom" wrapText="1"/>
    </xf>
    <xf borderId="6" fillId="0" fontId="17" numFmtId="165" xfId="0" applyAlignment="1" applyBorder="1" applyFont="1" applyNumberFormat="1">
      <alignment horizontal="left" readingOrder="0" shrinkToFit="0" vertical="bottom" wrapText="1"/>
    </xf>
    <xf borderId="6" fillId="0" fontId="73" numFmtId="0" xfId="0" applyAlignment="1" applyBorder="1" applyFont="1">
      <alignment horizontal="right" readingOrder="0" shrinkToFit="0" vertical="bottom" wrapText="1"/>
    </xf>
    <xf borderId="12" fillId="0" fontId="6" numFmtId="0" xfId="0" applyAlignment="1" applyBorder="1" applyFont="1">
      <alignment readingOrder="0" shrinkToFit="0" vertical="bottom" wrapText="0"/>
    </xf>
    <xf borderId="1" fillId="0" fontId="74" numFmtId="0" xfId="0" applyAlignment="1" applyBorder="1" applyFont="1">
      <alignment readingOrder="0" shrinkToFit="0" wrapText="1"/>
    </xf>
    <xf borderId="1" fillId="0" fontId="17" numFmtId="165" xfId="0" applyAlignment="1" applyBorder="1" applyFont="1" applyNumberFormat="1">
      <alignment readingOrder="0" shrinkToFit="0" wrapText="1"/>
    </xf>
    <xf borderId="5" fillId="0" fontId="6" numFmtId="0" xfId="0" applyAlignment="1" applyBorder="1" applyFont="1">
      <alignment readingOrder="0" shrinkToFit="0" vertical="bottom" wrapText="0"/>
    </xf>
    <xf borderId="14" fillId="0" fontId="6" numFmtId="0" xfId="0" applyAlignment="1" applyBorder="1" applyFont="1">
      <alignment readingOrder="0" shrinkToFit="0" vertical="bottom" wrapText="0"/>
    </xf>
    <xf borderId="7" fillId="0" fontId="17" numFmtId="0" xfId="0" applyAlignment="1" applyBorder="1" applyFont="1">
      <alignment readingOrder="0" shrinkToFit="0" wrapText="1"/>
    </xf>
    <xf borderId="7" fillId="0" fontId="17" numFmtId="165" xfId="0" applyAlignment="1" applyBorder="1" applyFont="1" applyNumberFormat="1">
      <alignment readingOrder="0" shrinkToFit="0" wrapText="1"/>
    </xf>
    <xf borderId="12" fillId="0" fontId="75" numFmtId="0" xfId="0" applyAlignment="1" applyBorder="1" applyFont="1">
      <alignment readingOrder="0" shrinkToFit="0" wrapText="1"/>
    </xf>
    <xf borderId="1" fillId="0" fontId="76" numFmtId="0" xfId="0" applyAlignment="1" applyBorder="1" applyFont="1">
      <alignment shrinkToFit="0" wrapText="1"/>
    </xf>
    <xf borderId="1" fillId="0" fontId="75" numFmtId="0" xfId="0" applyAlignment="1" applyBorder="1" applyFont="1">
      <alignment readingOrder="0" shrinkToFit="0" wrapText="1"/>
    </xf>
    <xf borderId="5" fillId="0" fontId="75" numFmtId="0" xfId="0" applyAlignment="1" applyBorder="1" applyFont="1">
      <alignment readingOrder="0" shrinkToFit="0" wrapText="1"/>
    </xf>
    <xf borderId="6" fillId="0" fontId="77" numFmtId="0" xfId="0" applyAlignment="1" applyBorder="1" applyFont="1">
      <alignment shrinkToFit="0" wrapText="1"/>
    </xf>
    <xf borderId="6" fillId="0" fontId="75" numFmtId="0" xfId="0" applyAlignment="1" applyBorder="1" applyFont="1">
      <alignment readingOrder="0" shrinkToFit="0" wrapText="1"/>
    </xf>
    <xf borderId="14" fillId="0" fontId="75" numFmtId="0" xfId="0" applyAlignment="1" applyBorder="1" applyFont="1">
      <alignment readingOrder="0" shrinkToFit="0" wrapText="1"/>
    </xf>
    <xf borderId="7" fillId="0" fontId="78" numFmtId="0" xfId="0" applyAlignment="1" applyBorder="1" applyFont="1">
      <alignment shrinkToFit="0" wrapText="1"/>
    </xf>
    <xf borderId="7" fillId="0" fontId="75" numFmtId="0" xfId="0" applyAlignment="1" applyBorder="1" applyFont="1">
      <alignment readingOrder="0" shrinkToFit="0" wrapText="1"/>
    </xf>
    <xf borderId="4" fillId="2" fontId="79" numFmtId="0" xfId="0" applyAlignment="1" applyBorder="1" applyFont="1">
      <alignment readingOrder="0" shrinkToFit="0" wrapText="1"/>
    </xf>
    <xf borderId="2" fillId="0" fontId="80" numFmtId="0" xfId="0" applyAlignment="1" applyBorder="1" applyFont="1">
      <alignment shrinkToFit="0" wrapText="1"/>
    </xf>
    <xf borderId="2" fillId="0" fontId="79" numFmtId="0" xfId="0" applyAlignment="1" applyBorder="1" applyFont="1">
      <alignment readingOrder="0" shrinkToFit="0" wrapText="1"/>
    </xf>
    <xf borderId="10" fillId="0" fontId="17" numFmtId="0" xfId="0" applyAlignment="1" applyBorder="1" applyFont="1">
      <alignment readingOrder="0" shrinkToFit="0" wrapText="1"/>
    </xf>
    <xf borderId="10" fillId="0" fontId="81" numFmtId="0" xfId="0" applyAlignment="1" applyBorder="1" applyFont="1">
      <alignment readingOrder="0" shrinkToFit="0" wrapText="1"/>
    </xf>
    <xf borderId="10" fillId="0" fontId="17" numFmtId="0" xfId="0" applyAlignment="1" applyBorder="1" applyFont="1">
      <alignment shrinkToFit="0" wrapText="1"/>
    </xf>
    <xf borderId="0" fillId="0" fontId="17" numFmtId="0" xfId="0" applyAlignment="1" applyFont="1">
      <alignment readingOrder="0" shrinkToFit="0" wrapText="1"/>
    </xf>
    <xf borderId="0" fillId="0" fontId="82" numFmtId="0" xfId="0" applyAlignment="1" applyFont="1">
      <alignment readingOrder="0" shrinkToFit="0" wrapText="1"/>
    </xf>
    <xf borderId="0" fillId="2" fontId="17" numFmtId="0" xfId="0" applyAlignment="1" applyFont="1">
      <alignment readingOrder="0" shrinkToFit="0" wrapText="1"/>
    </xf>
    <xf borderId="0" fillId="2" fontId="83" numFmtId="0" xfId="0" applyAlignment="1" applyFont="1">
      <alignment readingOrder="0" shrinkToFit="0" wrapText="1"/>
    </xf>
    <xf borderId="0" fillId="2" fontId="17" numFmtId="0" xfId="0" applyAlignment="1" applyFont="1">
      <alignment shrinkToFit="0" wrapText="1"/>
    </xf>
    <xf borderId="5" fillId="0" fontId="84" numFmtId="0" xfId="0" applyAlignment="1" applyBorder="1" applyFont="1">
      <alignment readingOrder="0" shrinkToFit="0" wrapText="1"/>
    </xf>
    <xf borderId="6" fillId="0" fontId="85" numFmtId="0" xfId="0" applyAlignment="1" applyBorder="1" applyFont="1">
      <alignment readingOrder="0" shrinkToFit="0" wrapText="1"/>
    </xf>
    <xf borderId="11" fillId="0" fontId="17" numFmtId="0" xfId="0" applyAlignment="1" applyBorder="1" applyFont="1">
      <alignment shrinkToFit="0" wrapText="1"/>
    </xf>
    <xf borderId="5" fillId="0" fontId="86" numFmtId="0" xfId="0" applyAlignment="1" applyBorder="1" applyFont="1">
      <alignment readingOrder="0" shrinkToFit="0" wrapText="1"/>
    </xf>
    <xf borderId="6" fillId="0" fontId="87" numFmtId="0" xfId="0" applyAlignment="1" applyBorder="1" applyFont="1">
      <alignment readingOrder="0" shrinkToFit="0" wrapText="1"/>
    </xf>
    <xf borderId="11" fillId="0" fontId="86" numFmtId="0" xfId="0" applyAlignment="1" applyBorder="1" applyFont="1">
      <alignment shrinkToFit="0" wrapText="1"/>
    </xf>
    <xf borderId="0" fillId="0" fontId="86" numFmtId="0" xfId="0" applyAlignment="1" applyFont="1">
      <alignment readingOrder="0" shrinkToFit="0" wrapText="1"/>
    </xf>
    <xf borderId="14" fillId="0" fontId="17" numFmtId="0" xfId="0" applyAlignment="1" applyBorder="1" applyFont="1">
      <alignment readingOrder="0" shrinkToFit="0" wrapText="1"/>
    </xf>
    <xf borderId="7" fillId="0" fontId="88" numFmtId="0" xfId="0" applyAlignment="1" applyBorder="1" applyFont="1">
      <alignment readingOrder="0" shrinkToFit="0" wrapText="1"/>
    </xf>
    <xf borderId="1" fillId="2" fontId="89" numFmtId="0" xfId="0" applyAlignment="1" applyBorder="1" applyFont="1">
      <alignment readingOrder="0" shrinkToFit="0" wrapText="1"/>
    </xf>
    <xf borderId="1" fillId="2" fontId="90" numFmtId="0" xfId="0" applyAlignment="1" applyBorder="1" applyFont="1">
      <alignment readingOrder="0" shrinkToFit="0" wrapText="1"/>
    </xf>
    <xf borderId="1" fillId="2" fontId="3" numFmtId="0" xfId="0" applyAlignment="1" applyBorder="1" applyFont="1">
      <alignment shrinkToFit="0" wrapText="1"/>
    </xf>
    <xf borderId="6" fillId="2" fontId="17" numFmtId="169" xfId="0" applyAlignment="1" applyBorder="1" applyFont="1" applyNumberFormat="1">
      <alignment readingOrder="0" shrinkToFit="0" wrapText="1"/>
    </xf>
    <xf borderId="11" fillId="2" fontId="3" numFmtId="0" xfId="0" applyAlignment="1" applyBorder="1" applyFont="1">
      <alignment shrinkToFit="0" wrapText="1"/>
    </xf>
    <xf borderId="0" fillId="2" fontId="3" numFmtId="0" xfId="0" applyAlignment="1" applyFont="1">
      <alignment shrinkToFit="0" wrapText="1"/>
    </xf>
    <xf borderId="6" fillId="2" fontId="89" numFmtId="0" xfId="0" applyAlignment="1" applyBorder="1" applyFont="1">
      <alignment readingOrder="0" shrinkToFit="0" wrapText="1"/>
    </xf>
    <xf borderId="6" fillId="2" fontId="91" numFmtId="0" xfId="0" applyAlignment="1" applyBorder="1" applyFont="1">
      <alignment readingOrder="0" shrinkToFit="0" wrapText="1"/>
    </xf>
    <xf borderId="6" fillId="2" fontId="3" numFmtId="0" xfId="0" applyAlignment="1" applyBorder="1" applyFont="1">
      <alignment shrinkToFit="0" wrapText="1"/>
    </xf>
    <xf quotePrefix="1" borderId="6" fillId="2" fontId="17" numFmtId="165" xfId="0" applyAlignment="1" applyBorder="1" applyFont="1" applyNumberFormat="1">
      <alignment readingOrder="0" shrinkToFit="0" wrapText="1"/>
    </xf>
    <xf borderId="6" fillId="2" fontId="17" numFmtId="0" xfId="0" applyAlignment="1" applyBorder="1" applyFont="1">
      <alignment readingOrder="0" shrinkToFit="0" wrapText="1"/>
    </xf>
    <xf borderId="6" fillId="2" fontId="17" numFmtId="165" xfId="0" applyAlignment="1" applyBorder="1" applyFont="1" applyNumberFormat="1">
      <alignment readingOrder="0" shrinkToFit="0" wrapText="1"/>
    </xf>
    <xf borderId="7" fillId="0" fontId="92" numFmtId="0" xfId="0" applyAlignment="1" applyBorder="1" applyFont="1">
      <alignment readingOrder="0" shrinkToFit="0" wrapText="1"/>
    </xf>
    <xf borderId="6" fillId="0" fontId="93" numFmtId="0" xfId="0" applyAlignment="1" applyBorder="1" applyFont="1">
      <alignment readingOrder="0" shrinkToFit="0" wrapText="1"/>
    </xf>
    <xf borderId="6" fillId="0" fontId="93" numFmtId="0" xfId="0" applyAlignment="1" applyBorder="1" applyFont="1">
      <alignment shrinkToFit="0" wrapText="1"/>
    </xf>
    <xf borderId="6" fillId="0" fontId="93" numFmtId="165" xfId="0" applyAlignment="1" applyBorder="1" applyFont="1" applyNumberFormat="1">
      <alignment readingOrder="0" shrinkToFit="0" wrapText="1"/>
    </xf>
    <xf borderId="6" fillId="0" fontId="93" numFmtId="165" xfId="0" applyAlignment="1" applyBorder="1" applyFont="1" applyNumberFormat="1">
      <alignment shrinkToFit="0" wrapText="1"/>
    </xf>
    <xf borderId="7" fillId="0" fontId="93" numFmtId="0" xfId="0" applyAlignment="1" applyBorder="1" applyFont="1">
      <alignment shrinkToFit="0" wrapText="1"/>
    </xf>
    <xf borderId="1" fillId="0" fontId="93" numFmtId="0" xfId="0" applyAlignment="1" applyBorder="1" applyFont="1">
      <alignment shrinkToFit="0" wrapText="1"/>
    </xf>
    <xf borderId="11" fillId="0" fontId="17" numFmtId="0" xfId="0" applyAlignment="1" applyBorder="1" applyFont="1">
      <alignment readingOrder="0" shrinkToFit="0" wrapText="1"/>
    </xf>
    <xf borderId="13" fillId="0" fontId="94" numFmtId="0" xfId="0" applyAlignment="1" applyBorder="1" applyFont="1">
      <alignment readingOrder="0" shrinkToFit="0" wrapText="1"/>
    </xf>
    <xf borderId="10" fillId="0" fontId="95" numFmtId="0" xfId="0" applyAlignment="1" applyBorder="1" applyFont="1">
      <alignment readingOrder="0" shrinkToFit="0" wrapText="1"/>
    </xf>
    <xf borderId="6" fillId="0" fontId="79" numFmtId="0" xfId="0" applyAlignment="1" applyBorder="1" applyFont="1">
      <alignment readingOrder="0" shrinkToFit="0" wrapText="1"/>
    </xf>
    <xf borderId="6" fillId="0" fontId="79" numFmtId="0" xfId="0" applyAlignment="1" applyBorder="1" applyFont="1">
      <alignment shrinkToFit="0" wrapText="1"/>
    </xf>
    <xf borderId="6" fillId="10" fontId="79" numFmtId="0" xfId="0" applyAlignment="1" applyBorder="1" applyFont="1">
      <alignment shrinkToFit="0" wrapText="1"/>
    </xf>
    <xf borderId="7" fillId="10" fontId="17" numFmtId="0" xfId="0" applyAlignment="1" applyBorder="1" applyFont="1">
      <alignment shrinkToFit="0" wrapText="1"/>
    </xf>
    <xf borderId="6" fillId="10" fontId="17" numFmtId="165" xfId="0" applyAlignment="1" applyBorder="1" applyFont="1" applyNumberFormat="1">
      <alignment shrinkToFit="0" wrapText="1"/>
    </xf>
    <xf borderId="6" fillId="10" fontId="96" numFmtId="0" xfId="0" applyAlignment="1" applyBorder="1" applyFont="1">
      <alignment readingOrder="0" shrinkToFit="0" wrapText="1"/>
    </xf>
    <xf borderId="1" fillId="10" fontId="17" numFmtId="0" xfId="0" applyAlignment="1" applyBorder="1" applyFont="1">
      <alignment shrinkToFit="0" wrapText="1"/>
    </xf>
    <xf borderId="6" fillId="10" fontId="41" numFmtId="0" xfId="0" applyAlignment="1" applyBorder="1" applyFont="1">
      <alignment readingOrder="0" shrinkToFit="0" wrapText="1"/>
    </xf>
    <xf borderId="6" fillId="10" fontId="17" numFmtId="0" xfId="0" applyAlignment="1" applyBorder="1" applyFont="1">
      <alignment shrinkToFit="0" wrapText="1"/>
    </xf>
    <xf borderId="6" fillId="10" fontId="48" numFmtId="0" xfId="0" applyAlignment="1" applyBorder="1" applyFont="1">
      <alignment readingOrder="0" shrinkToFit="0" wrapText="1"/>
    </xf>
    <xf borderId="6" fillId="10" fontId="17" numFmtId="0" xfId="0" applyAlignment="1" applyBorder="1" applyFont="1">
      <alignment readingOrder="0" shrinkToFit="0" wrapText="1"/>
    </xf>
    <xf borderId="6" fillId="10" fontId="75" numFmtId="0" xfId="0" applyAlignment="1" applyBorder="1" applyFont="1">
      <alignment readingOrder="0" shrinkToFit="0" wrapText="1"/>
    </xf>
    <xf borderId="6" fillId="10" fontId="79" numFmtId="0" xfId="0" applyAlignment="1" applyBorder="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shrinkToFit="0" vertical="bottom" wrapText="0"/>
    </xf>
    <xf borderId="8" fillId="20" fontId="97" numFmtId="0" xfId="0" applyAlignment="1" applyBorder="1" applyFill="1" applyFont="1">
      <alignment horizontal="left" shrinkToFit="0" vertical="bottom" wrapText="1"/>
    </xf>
    <xf borderId="8" fillId="20" fontId="98" numFmtId="0" xfId="0" applyAlignment="1" applyBorder="1" applyFont="1">
      <alignment readingOrder="0" shrinkToFit="0" wrapText="1"/>
    </xf>
    <xf borderId="8" fillId="20" fontId="99" numFmtId="0" xfId="0" applyAlignment="1" applyBorder="1" applyFont="1">
      <alignment shrinkToFit="0" wrapText="1"/>
    </xf>
    <xf borderId="8" fillId="20" fontId="97" numFmtId="0" xfId="0" applyAlignment="1" applyBorder="1" applyFont="1">
      <alignment shrinkToFit="0" wrapText="1"/>
    </xf>
    <xf borderId="8" fillId="20" fontId="100" numFmtId="0" xfId="0" applyAlignment="1" applyBorder="1" applyFont="1">
      <alignment shrinkToFit="0" wrapText="1"/>
    </xf>
    <xf borderId="8" fillId="20" fontId="97" numFmtId="0" xfId="0" applyAlignment="1" applyBorder="1" applyFont="1">
      <alignment shrinkToFit="0" vertical="bottom" wrapText="0"/>
    </xf>
    <xf borderId="8" fillId="20" fontId="101" numFmtId="0" xfId="0" applyAlignment="1" applyBorder="1" applyFont="1">
      <alignment shrinkToFit="0" wrapText="1"/>
    </xf>
    <xf borderId="1" fillId="8" fontId="102" numFmtId="0" xfId="0" applyAlignment="1" applyBorder="1" applyFont="1">
      <alignment horizontal="left" readingOrder="0" shrinkToFit="0" vertical="center" wrapText="1"/>
    </xf>
    <xf borderId="1" fillId="8" fontId="103" numFmtId="0" xfId="0" applyAlignment="1" applyBorder="1" applyFont="1">
      <alignment horizontal="center" readingOrder="0" shrinkToFit="0" vertical="center" wrapText="1"/>
    </xf>
    <xf borderId="6" fillId="15" fontId="102" numFmtId="0" xfId="0" applyAlignment="1" applyBorder="1" applyFont="1">
      <alignment horizontal="center" readingOrder="0" shrinkToFit="0" vertical="center" wrapText="1"/>
    </xf>
    <xf borderId="6" fillId="21" fontId="104" numFmtId="0" xfId="0" applyAlignment="1" applyBorder="1" applyFill="1" applyFont="1">
      <alignment horizontal="center" readingOrder="0" shrinkToFit="0" vertical="center" wrapText="1"/>
    </xf>
    <xf borderId="6" fillId="8" fontId="102" numFmtId="0" xfId="0" applyAlignment="1" applyBorder="1" applyFont="1">
      <alignment horizontal="center" readingOrder="0" shrinkToFit="0" vertical="center" wrapText="1"/>
    </xf>
    <xf borderId="1" fillId="15" fontId="102" numFmtId="0" xfId="0" applyAlignment="1" applyBorder="1" applyFont="1">
      <alignment horizontal="center" readingOrder="0" shrinkToFit="0" vertical="center" wrapText="1"/>
    </xf>
    <xf borderId="1" fillId="8" fontId="102" numFmtId="0" xfId="0" applyAlignment="1" applyBorder="1" applyFont="1">
      <alignment horizontal="center" readingOrder="0" shrinkToFit="0" vertical="center" wrapText="1"/>
    </xf>
    <xf borderId="6" fillId="0" fontId="105" numFmtId="0" xfId="0" applyAlignment="1" applyBorder="1" applyFont="1">
      <alignment readingOrder="0" shrinkToFit="0" wrapText="1"/>
    </xf>
    <xf borderId="6" fillId="0" fontId="106" numFmtId="0" xfId="0" applyAlignment="1" applyBorder="1" applyFont="1">
      <alignment readingOrder="0" shrinkToFit="0" wrapText="1"/>
    </xf>
    <xf borderId="6" fillId="18" fontId="107" numFmtId="0" xfId="0" applyAlignment="1" applyBorder="1" applyFont="1">
      <alignment shrinkToFit="0" wrapText="1"/>
    </xf>
    <xf borderId="6" fillId="0" fontId="107" numFmtId="0" xfId="0" applyAlignment="1" applyBorder="1" applyFont="1">
      <alignment shrinkToFit="0" wrapText="1"/>
    </xf>
    <xf borderId="6" fillId="0" fontId="108" numFmtId="0" xfId="0" applyAlignment="1" applyBorder="1" applyFont="1">
      <alignment shrinkToFit="0" wrapText="1"/>
    </xf>
    <xf borderId="6" fillId="0" fontId="31" numFmtId="0" xfId="0" applyAlignment="1" applyBorder="1" applyFont="1">
      <alignment readingOrder="0" shrinkToFit="0" wrapText="1"/>
    </xf>
    <xf borderId="6" fillId="0" fontId="106" numFmtId="0" xfId="0" applyAlignment="1" applyBorder="1" applyFont="1">
      <alignment horizontal="left" shrinkToFit="0" vertical="bottom" wrapText="1"/>
    </xf>
    <xf borderId="6" fillId="0" fontId="102" numFmtId="0" xfId="0" applyAlignment="1" applyBorder="1" applyFont="1">
      <alignment readingOrder="0" shrinkToFit="0" wrapText="1"/>
    </xf>
    <xf borderId="6" fillId="18" fontId="102" numFmtId="0" xfId="0" applyAlignment="1" applyBorder="1" applyFont="1">
      <alignment shrinkToFit="0" wrapText="1"/>
    </xf>
    <xf borderId="6" fillId="0" fontId="102" numFmtId="0" xfId="0" applyAlignment="1" applyBorder="1" applyFont="1">
      <alignment shrinkToFit="0" wrapText="1"/>
    </xf>
    <xf borderId="6" fillId="0" fontId="44" numFmtId="0" xfId="0" applyAlignment="1" applyBorder="1" applyFont="1">
      <alignment shrinkToFit="0" wrapText="1"/>
    </xf>
    <xf borderId="6" fillId="0" fontId="109" numFmtId="0" xfId="0" applyAlignment="1" applyBorder="1" applyFont="1">
      <alignment shrinkToFit="0" wrapText="1"/>
    </xf>
    <xf borderId="6" fillId="18" fontId="44" numFmtId="0" xfId="0" applyAlignment="1" applyBorder="1" applyFont="1">
      <alignment shrinkToFit="0" wrapText="1"/>
    </xf>
    <xf borderId="6" fillId="0" fontId="110" numFmtId="0" xfId="0" applyAlignment="1" applyBorder="1" applyFont="1">
      <alignment shrinkToFit="0" wrapText="1"/>
    </xf>
    <xf borderId="11" fillId="0" fontId="102" numFmtId="0" xfId="0" applyAlignment="1" applyBorder="1" applyFont="1">
      <alignment shrinkToFit="0" wrapText="1"/>
    </xf>
    <xf borderId="0" fillId="0" fontId="44" numFmtId="0" xfId="0" applyAlignment="1" applyFont="1">
      <alignment shrinkToFit="0" wrapText="1"/>
    </xf>
    <xf borderId="5" fillId="0" fontId="44" numFmtId="0" xfId="0" applyAlignment="1" applyBorder="1" applyFont="1">
      <alignment shrinkToFit="0" wrapText="1"/>
    </xf>
    <xf borderId="6" fillId="18" fontId="44" numFmtId="0" xfId="0" applyAlignment="1" applyBorder="1" applyFont="1">
      <alignment readingOrder="0" shrinkToFit="0" wrapText="1"/>
    </xf>
    <xf borderId="6" fillId="0" fontId="106" numFmtId="0" xfId="0" applyAlignment="1" applyBorder="1" applyFont="1">
      <alignment shrinkToFit="0" wrapText="1"/>
    </xf>
    <xf borderId="6" fillId="18" fontId="102" numFmtId="0" xfId="0" applyAlignment="1" applyBorder="1" applyFont="1">
      <alignment readingOrder="0" shrinkToFit="0" wrapText="1"/>
    </xf>
    <xf borderId="6" fillId="0" fontId="105" numFmtId="0" xfId="0" applyAlignment="1" applyBorder="1" applyFont="1">
      <alignment shrinkToFit="0" wrapText="1"/>
    </xf>
    <xf borderId="11" fillId="0" fontId="106" numFmtId="0" xfId="0" applyAlignment="1" applyBorder="1" applyFont="1">
      <alignment shrinkToFit="0" wrapText="1"/>
    </xf>
    <xf borderId="6" fillId="0" fontId="106" numFmtId="0" xfId="0" applyAlignment="1" applyBorder="1" applyFont="1">
      <alignment horizontal="left" readingOrder="0" shrinkToFit="0" vertical="bottom" wrapText="1"/>
    </xf>
    <xf borderId="6" fillId="18" fontId="107" numFmtId="0" xfId="0" applyAlignment="1" applyBorder="1" applyFont="1">
      <alignment readingOrder="0" shrinkToFit="0" wrapText="1"/>
    </xf>
    <xf borderId="6" fillId="0" fontId="107" numFmtId="0" xfId="0" applyAlignment="1" applyBorder="1" applyFont="1">
      <alignment readingOrder="0" shrinkToFit="0" wrapText="1"/>
    </xf>
    <xf borderId="6" fillId="18" fontId="44" numFmtId="0" xfId="0" applyAlignment="1" applyBorder="1" applyFont="1">
      <alignment shrinkToFit="0" vertical="bottom" wrapText="0"/>
    </xf>
    <xf borderId="6" fillId="0" fontId="44" numFmtId="0" xfId="0" applyAlignment="1" applyBorder="1" applyFont="1">
      <alignment readingOrder="0" shrinkToFit="0" wrapText="1"/>
    </xf>
    <xf borderId="6" fillId="18" fontId="111" numFmtId="0" xfId="0" applyAlignment="1" applyBorder="1" applyFont="1">
      <alignment shrinkToFit="0" wrapText="1"/>
    </xf>
    <xf borderId="6" fillId="18" fontId="106" numFmtId="0" xfId="0" applyAlignment="1" applyBorder="1" applyFont="1">
      <alignment shrinkToFit="0" wrapText="1"/>
    </xf>
    <xf borderId="6" fillId="18" fontId="112" numFmtId="0" xfId="0" applyAlignment="1" applyBorder="1" applyFont="1">
      <alignment shrinkToFit="0" wrapText="1"/>
    </xf>
    <xf borderId="0" fillId="0" fontId="107" numFmtId="0" xfId="0" applyAlignment="1" applyFont="1">
      <alignment shrinkToFit="0" wrapText="1"/>
    </xf>
    <xf borderId="5" fillId="0" fontId="107" numFmtId="0" xfId="0" applyAlignment="1" applyBorder="1" applyFont="1">
      <alignment shrinkToFit="0" wrapText="1"/>
    </xf>
    <xf borderId="6" fillId="18" fontId="107" numFmtId="0" xfId="0" applyAlignment="1" applyBorder="1" applyFont="1">
      <alignment shrinkToFit="0" vertical="bottom" wrapText="0"/>
    </xf>
    <xf borderId="6" fillId="0" fontId="110" numFmtId="0" xfId="0" applyAlignment="1" applyBorder="1" applyFont="1">
      <alignment readingOrder="0" shrinkToFit="0" wrapText="1"/>
    </xf>
    <xf borderId="11" fillId="0" fontId="106" numFmtId="0" xfId="0" applyAlignment="1" applyBorder="1" applyFont="1">
      <alignment readingOrder="0" shrinkToFit="0" wrapText="1"/>
    </xf>
    <xf borderId="0" fillId="0" fontId="107" numFmtId="0" xfId="0" applyAlignment="1" applyFont="1">
      <alignment readingOrder="0" shrinkToFit="0" wrapText="1"/>
    </xf>
    <xf borderId="6" fillId="18" fontId="110" numFmtId="0" xfId="0" applyAlignment="1" applyBorder="1" applyFont="1">
      <alignment readingOrder="0" shrinkToFit="0" wrapText="1"/>
    </xf>
    <xf borderId="6" fillId="18" fontId="110" numFmtId="0" xfId="0" applyAlignment="1" applyBorder="1" applyFont="1">
      <alignment shrinkToFit="0" wrapText="1"/>
    </xf>
    <xf borderId="6" fillId="0" fontId="108" numFmtId="0" xfId="0" applyAlignment="1" applyBorder="1" applyFont="1">
      <alignment horizontal="left" shrinkToFit="0" vertical="bottom" wrapText="1"/>
    </xf>
    <xf borderId="6" fillId="21" fontId="106" numFmtId="0" xfId="0" applyAlignment="1" applyBorder="1" applyFont="1">
      <alignment readingOrder="0" shrinkToFit="0" wrapText="1"/>
    </xf>
    <xf borderId="6" fillId="18" fontId="110" numFmtId="0" xfId="0" applyAlignment="1" applyBorder="1" applyFont="1">
      <alignment readingOrder="0" shrinkToFit="0" vertical="bottom" wrapText="0"/>
    </xf>
    <xf borderId="6" fillId="0" fontId="31" numFmtId="0" xfId="0" applyAlignment="1" applyBorder="1" applyFont="1">
      <alignment shrinkToFit="0" wrapText="1"/>
    </xf>
    <xf borderId="5" fillId="0" fontId="110" numFmtId="0" xfId="0" applyAlignment="1" applyBorder="1" applyFont="1">
      <alignment readingOrder="0" shrinkToFit="0" wrapText="1"/>
    </xf>
    <xf borderId="0" fillId="0" fontId="110" numFmtId="0" xfId="0" applyAlignment="1" applyFont="1">
      <alignment shrinkToFit="0" wrapText="1"/>
    </xf>
    <xf borderId="5" fillId="0" fontId="110" numFmtId="0" xfId="0" applyAlignment="1" applyBorder="1" applyFont="1">
      <alignment shrinkToFit="0" wrapText="1"/>
    </xf>
    <xf borderId="6" fillId="0" fontId="106" numFmtId="0" xfId="0" applyAlignment="1" applyBorder="1" applyFont="1">
      <alignment horizontal="center" readingOrder="0" shrinkToFit="0" vertical="bottom" wrapText="1"/>
    </xf>
    <xf borderId="6" fillId="0" fontId="113" numFmtId="0" xfId="0" applyAlignment="1" applyBorder="1" applyFont="1">
      <alignment readingOrder="0" shrinkToFit="0" wrapText="1"/>
    </xf>
    <xf borderId="6" fillId="0" fontId="114" numFmtId="0" xfId="0" applyAlignment="1" applyBorder="1" applyFont="1">
      <alignment readingOrder="0" shrinkToFit="0" wrapText="1"/>
    </xf>
    <xf borderId="6" fillId="0" fontId="114" numFmtId="0" xfId="0" applyAlignment="1" applyBorder="1" applyFont="1">
      <alignment shrinkToFit="0" wrapText="1"/>
    </xf>
    <xf borderId="6" fillId="0" fontId="115" numFmtId="0" xfId="0" applyAlignment="1" applyBorder="1" applyFont="1">
      <alignment shrinkToFit="0" wrapText="1"/>
    </xf>
    <xf borderId="11" fillId="0" fontId="114" numFmtId="0" xfId="0" applyAlignment="1" applyBorder="1" applyFont="1">
      <alignment shrinkToFit="0" wrapText="1"/>
    </xf>
    <xf borderId="11" fillId="0" fontId="106" numFmtId="0" xfId="0" applyAlignment="1" applyBorder="1" applyFont="1">
      <alignment horizontal="left" shrinkToFit="0" vertical="bottom" wrapText="1"/>
    </xf>
    <xf borderId="5" fillId="0" fontId="106" numFmtId="0" xfId="0" applyAlignment="1" applyBorder="1" applyFont="1">
      <alignment readingOrder="0" shrinkToFit="0" wrapText="1"/>
    </xf>
    <xf borderId="11" fillId="0" fontId="107" numFmtId="0" xfId="0" applyAlignment="1" applyBorder="1" applyFont="1">
      <alignment shrinkToFit="0" wrapText="1"/>
    </xf>
    <xf borderId="6" fillId="18" fontId="106" numFmtId="0" xfId="0" applyAlignment="1" applyBorder="1" applyFont="1">
      <alignment readingOrder="0" shrinkToFit="0" wrapText="1"/>
    </xf>
    <xf borderId="6" fillId="15" fontId="106" numFmtId="0" xfId="0" applyAlignment="1" applyBorder="1" applyFont="1">
      <alignment readingOrder="0" shrinkToFit="0" wrapText="1"/>
    </xf>
    <xf borderId="11" fillId="0" fontId="109" numFmtId="0" xfId="0" applyAlignment="1" applyBorder="1" applyFont="1">
      <alignment shrinkToFit="0" wrapText="1"/>
    </xf>
    <xf borderId="5" fillId="18" fontId="107" numFmtId="0" xfId="0" applyAlignment="1" applyBorder="1" applyFont="1">
      <alignment readingOrder="0" shrinkToFit="0" wrapText="1"/>
    </xf>
    <xf borderId="6" fillId="15" fontId="107" numFmtId="0" xfId="0" applyAlignment="1" applyBorder="1" applyFont="1">
      <alignment readingOrder="0" shrinkToFit="0" wrapText="1"/>
    </xf>
    <xf borderId="6" fillId="18" fontId="112" numFmtId="0" xfId="0" applyAlignment="1" applyBorder="1" applyFont="1">
      <alignment readingOrder="0" shrinkToFit="0" wrapText="1"/>
    </xf>
    <xf borderId="6" fillId="18" fontId="114" numFmtId="0" xfId="0" applyAlignment="1" applyBorder="1" applyFont="1">
      <alignment shrinkToFit="0" wrapText="1"/>
    </xf>
    <xf borderId="6" fillId="0" fontId="116" numFmtId="0" xfId="0" applyAlignment="1" applyBorder="1" applyFont="1">
      <alignment shrinkToFit="0" wrapText="1"/>
    </xf>
    <xf borderId="11" fillId="18" fontId="102" numFmtId="0" xfId="0" applyAlignment="1" applyBorder="1" applyFont="1">
      <alignment shrinkToFit="0" wrapText="1"/>
    </xf>
    <xf borderId="6" fillId="15" fontId="107" numFmtId="0" xfId="0" applyAlignment="1" applyBorder="1" applyFont="1">
      <alignment shrinkToFit="0" wrapText="1"/>
    </xf>
    <xf borderId="6" fillId="0" fontId="106" numFmtId="0" xfId="0" applyAlignment="1" applyBorder="1" applyFont="1">
      <alignment horizontal="right" readingOrder="0" shrinkToFit="0" vertical="bottom" wrapText="1"/>
    </xf>
    <xf borderId="6" fillId="0" fontId="108" numFmtId="0" xfId="0" applyAlignment="1" applyBorder="1" applyFont="1">
      <alignment horizontal="right" shrinkToFit="0" vertical="bottom" wrapText="1"/>
    </xf>
    <xf borderId="7" fillId="18" fontId="102" numFmtId="0" xfId="0" applyAlignment="1" applyBorder="1" applyFont="1">
      <alignment shrinkToFit="0" wrapText="1"/>
    </xf>
    <xf borderId="2" fillId="18" fontId="106" numFmtId="0" xfId="0" applyAlignment="1" applyBorder="1" applyFont="1">
      <alignment shrinkToFit="0" wrapText="1"/>
    </xf>
    <xf borderId="7" fillId="0" fontId="107" numFmtId="0" xfId="0" applyAlignment="1" applyBorder="1" applyFont="1">
      <alignment shrinkToFit="0" wrapText="1"/>
    </xf>
    <xf borderId="2" fillId="0" fontId="105" numFmtId="0" xfId="0" applyAlignment="1" applyBorder="1" applyFont="1">
      <alignment readingOrder="0" shrinkToFit="0" wrapText="1"/>
    </xf>
    <xf borderId="2" fillId="0" fontId="106" numFmtId="0" xfId="0" applyAlignment="1" applyBorder="1" applyFont="1">
      <alignment horizontal="left" shrinkToFit="0" vertical="bottom" wrapText="1"/>
    </xf>
    <xf borderId="2" fillId="0" fontId="106" numFmtId="0" xfId="0" applyAlignment="1" applyBorder="1" applyFont="1">
      <alignment shrinkToFit="0" wrapText="1"/>
    </xf>
    <xf borderId="2" fillId="18" fontId="107" numFmtId="0" xfId="0" applyAlignment="1" applyBorder="1" applyFont="1">
      <alignment readingOrder="0" shrinkToFit="0" wrapText="1"/>
    </xf>
    <xf borderId="2" fillId="0" fontId="106" numFmtId="0" xfId="0" applyAlignment="1" applyBorder="1" applyFont="1">
      <alignment readingOrder="0" shrinkToFit="0" wrapText="1"/>
    </xf>
    <xf borderId="2" fillId="18" fontId="107" numFmtId="49" xfId="0" applyAlignment="1" applyBorder="1" applyFont="1" applyNumberFormat="1">
      <alignment readingOrder="0" shrinkToFit="0" wrapText="1"/>
    </xf>
    <xf borderId="2" fillId="0" fontId="105" numFmtId="0" xfId="0" applyAlignment="1" applyBorder="1" applyFont="1">
      <alignment horizontal="right" readingOrder="0" shrinkToFit="0" vertical="bottom" wrapText="1"/>
    </xf>
    <xf borderId="2" fillId="0" fontId="31" numFmtId="0" xfId="0" applyAlignment="1" applyBorder="1" applyFont="1">
      <alignment horizontal="right" readingOrder="0" shrinkToFit="0" vertical="bottom" wrapText="1"/>
    </xf>
    <xf borderId="2" fillId="0" fontId="31" numFmtId="0" xfId="0" applyAlignment="1" applyBorder="1" applyFont="1">
      <alignment readingOrder="0" shrinkToFit="0" wrapText="1"/>
    </xf>
    <xf borderId="2" fillId="18" fontId="106" numFmtId="0" xfId="0" applyAlignment="1" applyBorder="1" applyFont="1">
      <alignment readingOrder="0" shrinkToFit="0" wrapText="1"/>
    </xf>
    <xf borderId="2" fillId="0" fontId="108" numFmtId="0" xfId="0" applyAlignment="1" applyBorder="1" applyFont="1">
      <alignment readingOrder="0" shrinkToFit="0" wrapText="1"/>
    </xf>
    <xf borderId="2" fillId="18" fontId="105" numFmtId="0" xfId="0" applyAlignment="1" applyBorder="1" applyFont="1">
      <alignment readingOrder="0" shrinkToFit="0" wrapText="1"/>
    </xf>
    <xf borderId="7" fillId="18" fontId="105" numFmtId="0" xfId="0" applyAlignment="1" applyBorder="1" applyFont="1">
      <alignment readingOrder="0" shrinkToFit="0" wrapText="1"/>
    </xf>
    <xf borderId="7" fillId="0" fontId="105" numFmtId="0" xfId="0" applyAlignment="1" applyBorder="1" applyFont="1">
      <alignment readingOrder="0" shrinkToFit="0" wrapText="1"/>
    </xf>
    <xf borderId="2" fillId="18" fontId="105" numFmtId="0" xfId="0" applyAlignment="1" applyBorder="1" applyFont="1">
      <alignment shrinkToFit="0" wrapText="1"/>
    </xf>
    <xf borderId="3" fillId="0" fontId="106" numFmtId="0" xfId="0" applyAlignment="1" applyBorder="1" applyFont="1">
      <alignment readingOrder="0" shrinkToFit="0" wrapText="1"/>
    </xf>
    <xf borderId="4" fillId="0" fontId="105" numFmtId="0" xfId="0" applyAlignment="1" applyBorder="1" applyFont="1">
      <alignment readingOrder="0" shrinkToFit="0" wrapText="1"/>
    </xf>
    <xf borderId="2" fillId="0" fontId="105" numFmtId="0" xfId="0" applyAlignment="1" applyBorder="1" applyFont="1">
      <alignment shrinkToFit="0" wrapText="1"/>
    </xf>
    <xf borderId="2" fillId="0" fontId="107" numFmtId="49" xfId="0" applyAlignment="1" applyBorder="1" applyFont="1" applyNumberFormat="1">
      <alignment readingOrder="0" shrinkToFit="0" wrapText="1"/>
    </xf>
    <xf borderId="2" fillId="0" fontId="107" numFmtId="49" xfId="0" applyAlignment="1" applyBorder="1" applyFont="1" applyNumberFormat="1">
      <alignment horizontal="left" shrinkToFit="0" vertical="bottom" wrapText="1"/>
    </xf>
    <xf borderId="2" fillId="0" fontId="44" numFmtId="49" xfId="0" applyAlignment="1" applyBorder="1" applyFont="1" applyNumberFormat="1">
      <alignment shrinkToFit="0" wrapText="1"/>
    </xf>
    <xf borderId="2" fillId="18" fontId="106" numFmtId="49" xfId="0" applyAlignment="1" applyBorder="1" applyFont="1" applyNumberFormat="1">
      <alignment readingOrder="0" shrinkToFit="0" wrapText="1"/>
    </xf>
    <xf borderId="2" fillId="0" fontId="107" numFmtId="49" xfId="0" applyAlignment="1" applyBorder="1" applyFont="1" applyNumberFormat="1">
      <alignment horizontal="right" readingOrder="0" shrinkToFit="0" vertical="bottom" wrapText="1"/>
    </xf>
    <xf borderId="2" fillId="0" fontId="107" numFmtId="49" xfId="0" applyAlignment="1" applyBorder="1" applyFont="1" applyNumberFormat="1">
      <alignment shrinkToFit="0" wrapText="1"/>
    </xf>
    <xf borderId="2" fillId="0" fontId="44" numFmtId="49" xfId="0" applyAlignment="1" applyBorder="1" applyFont="1" applyNumberFormat="1">
      <alignment horizontal="right" readingOrder="0" shrinkToFit="0" vertical="bottom" wrapText="1"/>
    </xf>
    <xf borderId="2" fillId="18" fontId="108" numFmtId="49" xfId="0" applyAlignment="1" applyBorder="1" applyFont="1" applyNumberFormat="1">
      <alignment readingOrder="0" shrinkToFit="0" wrapText="1"/>
    </xf>
    <xf borderId="2" fillId="18" fontId="107" numFmtId="49" xfId="0" applyAlignment="1" applyBorder="1" applyFont="1" applyNumberFormat="1">
      <alignment shrinkToFit="0" wrapText="1"/>
    </xf>
    <xf borderId="2" fillId="0" fontId="44" numFmtId="49" xfId="0" applyAlignment="1" applyBorder="1" applyFont="1" applyNumberFormat="1">
      <alignment readingOrder="0" shrinkToFit="0" wrapText="1"/>
    </xf>
    <xf borderId="2" fillId="18" fontId="107" numFmtId="49" xfId="0" applyAlignment="1" applyBorder="1" applyFont="1" applyNumberFormat="1">
      <alignment horizontal="right" readingOrder="0" shrinkToFit="0" vertical="bottom" wrapText="1"/>
    </xf>
    <xf borderId="2" fillId="0" fontId="107" numFmtId="49" xfId="0" applyAlignment="1" applyBorder="1" applyFont="1" applyNumberFormat="1">
      <alignment horizontal="right" shrinkToFit="0" vertical="bottom" wrapText="1"/>
    </xf>
    <xf borderId="3" fillId="0" fontId="107" numFmtId="49" xfId="0" applyAlignment="1" applyBorder="1" applyFont="1" applyNumberFormat="1">
      <alignment horizontal="right" readingOrder="0" shrinkToFit="0" vertical="bottom" wrapText="1"/>
    </xf>
    <xf borderId="4" fillId="0" fontId="44" numFmtId="49" xfId="0" applyAlignment="1" applyBorder="1" applyFont="1" applyNumberFormat="1">
      <alignment shrinkToFit="0" wrapText="1"/>
    </xf>
    <xf borderId="2" fillId="18" fontId="44" numFmtId="49" xfId="0" applyAlignment="1" applyBorder="1" applyFont="1" applyNumberFormat="1">
      <alignment shrinkToFit="0" wrapText="1"/>
    </xf>
    <xf borderId="1" fillId="0" fontId="105" numFmtId="167" xfId="0" applyAlignment="1" applyBorder="1" applyFont="1" applyNumberFormat="1">
      <alignment readingOrder="0" shrinkToFit="0" wrapText="1"/>
    </xf>
    <xf borderId="1" fillId="0" fontId="106" numFmtId="167" xfId="0" applyAlignment="1" applyBorder="1" applyFont="1" applyNumberFormat="1">
      <alignment horizontal="left" shrinkToFit="0" vertical="bottom" wrapText="1"/>
    </xf>
    <xf borderId="1" fillId="0" fontId="106" numFmtId="167" xfId="0" applyAlignment="1" applyBorder="1" applyFont="1" applyNumberFormat="1">
      <alignment shrinkToFit="0" wrapText="1"/>
    </xf>
    <xf borderId="1" fillId="0" fontId="106" numFmtId="167" xfId="0" applyAlignment="1" applyBorder="1" applyFont="1" applyNumberFormat="1">
      <alignment readingOrder="0" shrinkToFit="0" wrapText="1"/>
    </xf>
    <xf borderId="1" fillId="0" fontId="108" numFmtId="167" xfId="0" applyAlignment="1" applyBorder="1" applyFont="1" applyNumberFormat="1">
      <alignment readingOrder="0" shrinkToFit="0" wrapText="1"/>
    </xf>
    <xf borderId="12" fillId="0" fontId="106" numFmtId="167" xfId="0" applyAlignment="1" applyBorder="1" applyFont="1" applyNumberFormat="1">
      <alignment shrinkToFit="0" wrapText="1"/>
    </xf>
    <xf borderId="1" fillId="0" fontId="108" numFmtId="167" xfId="0" applyAlignment="1" applyBorder="1" applyFont="1" applyNumberFormat="1">
      <alignment shrinkToFit="0" wrapText="1"/>
    </xf>
    <xf borderId="6" fillId="8" fontId="102" numFmtId="0" xfId="0" applyAlignment="1" applyBorder="1" applyFont="1">
      <alignment horizontal="left" readingOrder="0" shrinkToFit="0" vertical="center" wrapText="1"/>
    </xf>
    <xf borderId="6" fillId="8" fontId="117" numFmtId="0" xfId="0" applyAlignment="1" applyBorder="1" applyFont="1">
      <alignment horizontal="center" readingOrder="0" shrinkToFit="0" vertical="center" wrapText="1"/>
    </xf>
    <xf borderId="6" fillId="8" fontId="109" numFmtId="0" xfId="0" applyAlignment="1" applyBorder="1" applyFont="1">
      <alignment horizontal="center" readingOrder="0" shrinkToFit="0" vertical="center" wrapText="1"/>
    </xf>
    <xf borderId="6" fillId="0" fontId="109" numFmtId="0" xfId="0" applyAlignment="1" applyBorder="1" applyFont="1">
      <alignment readingOrder="0" shrinkToFit="0" wrapText="1"/>
    </xf>
    <xf borderId="11" fillId="0" fontId="108" numFmtId="0" xfId="0" applyAlignment="1" applyBorder="1" applyFont="1">
      <alignment shrinkToFit="0" wrapText="1"/>
    </xf>
    <xf borderId="5" fillId="0" fontId="108"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cvedetails.com/cve/CVE-2015-0310" TargetMode="External"/><Relationship Id="rId20" Type="http://schemas.openxmlformats.org/officeDocument/2006/relationships/hyperlink" Target="http://www.cvedetails.com/cve/CVE-2013-2460" TargetMode="External"/><Relationship Id="rId42" Type="http://schemas.openxmlformats.org/officeDocument/2006/relationships/hyperlink" Target="http://www.cvedetails.com/cve/CVE-2015-0313" TargetMode="External"/><Relationship Id="rId41" Type="http://schemas.openxmlformats.org/officeDocument/2006/relationships/hyperlink" Target="http://www.cvedetails.com/cve/CVE-2015-0311" TargetMode="External"/><Relationship Id="rId22" Type="http://schemas.openxmlformats.org/officeDocument/2006/relationships/hyperlink" Target="http://www.cvedetails.com/cve/CVE-2013-2465" TargetMode="External"/><Relationship Id="rId44" Type="http://schemas.openxmlformats.org/officeDocument/2006/relationships/hyperlink" Target="http://www.cvedetails.com/cve/CVE-2015-0359" TargetMode="External"/><Relationship Id="rId21" Type="http://schemas.openxmlformats.org/officeDocument/2006/relationships/hyperlink" Target="http://www.cvedetails.com/cve/CVE-2013-2463" TargetMode="External"/><Relationship Id="rId43" Type="http://schemas.openxmlformats.org/officeDocument/2006/relationships/hyperlink" Target="http://www.cvedetails.com/cve/CVE-2015-0336" TargetMode="External"/><Relationship Id="rId24" Type="http://schemas.openxmlformats.org/officeDocument/2006/relationships/hyperlink" Target="http://www.cvedetails.com/cve/CVE-2013-2551" TargetMode="External"/><Relationship Id="rId46" Type="http://schemas.openxmlformats.org/officeDocument/2006/relationships/vmlDrawing" Target="../drawings/vmlDrawing1.vml"/><Relationship Id="rId23" Type="http://schemas.openxmlformats.org/officeDocument/2006/relationships/hyperlink" Target="http://www.cvedetails.com/cve/CVE-2013-2471" TargetMode="External"/><Relationship Id="rId45"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contagiodata.blogspot.com/2014/12/exploit-kits-2014.html" TargetMode="External"/><Relationship Id="rId3" Type="http://schemas.openxmlformats.org/officeDocument/2006/relationships/hyperlink" Target="http://www.cvedetails.com/cve/CVE-2010-0188" TargetMode="External"/><Relationship Id="rId4" Type="http://schemas.openxmlformats.org/officeDocument/2006/relationships/hyperlink" Target="http://www.cvedetails.com/cve/CVE-2011-3402" TargetMode="External"/><Relationship Id="rId9" Type="http://schemas.openxmlformats.org/officeDocument/2006/relationships/hyperlink" Target="http://www.cvedetails.com/cve/CVE-2012-1723" TargetMode="External"/><Relationship Id="rId26" Type="http://schemas.openxmlformats.org/officeDocument/2006/relationships/hyperlink" Target="http://www.cvedetails.com/cve/CVE-2013-3897" TargetMode="External"/><Relationship Id="rId25" Type="http://schemas.openxmlformats.org/officeDocument/2006/relationships/hyperlink" Target="http://www.cvedetails.com/cve/CVE-2013-2883" TargetMode="External"/><Relationship Id="rId28" Type="http://schemas.openxmlformats.org/officeDocument/2006/relationships/hyperlink" Target="http://www.cvedetails.com/cve/CVE-2013-5329" TargetMode="External"/><Relationship Id="rId27" Type="http://schemas.openxmlformats.org/officeDocument/2006/relationships/hyperlink" Target="http://www.cvedetails.com/cve/CVE-2013-3918" TargetMode="External"/><Relationship Id="rId5" Type="http://schemas.openxmlformats.org/officeDocument/2006/relationships/hyperlink" Target="http://www.cvedetails.com/cve/CVE-2011-3544" TargetMode="External"/><Relationship Id="rId6" Type="http://schemas.openxmlformats.org/officeDocument/2006/relationships/hyperlink" Target="http://www.cvedetails.com/cve/CVE-2012-0507" TargetMode="External"/><Relationship Id="rId29" Type="http://schemas.openxmlformats.org/officeDocument/2006/relationships/hyperlink" Target="http://www.cvedetails.com/cve/CVE-2013-7331" TargetMode="External"/><Relationship Id="rId7" Type="http://schemas.openxmlformats.org/officeDocument/2006/relationships/hyperlink" Target="http://www.cvedetails.com/cve/CVE-2011-1889" TargetMode="External"/><Relationship Id="rId8" Type="http://schemas.openxmlformats.org/officeDocument/2006/relationships/hyperlink" Target="http://www.cvedetails.com/cve/CVE-2012-5692" TargetMode="External"/><Relationship Id="rId31" Type="http://schemas.openxmlformats.org/officeDocument/2006/relationships/hyperlink" Target="http://www.cvedetails.com/cve/CVE-2014-0497" TargetMode="External"/><Relationship Id="rId30" Type="http://schemas.openxmlformats.org/officeDocument/2006/relationships/hyperlink" Target="http://www.cvedetails.com/cve/CVE-2014-0322" TargetMode="External"/><Relationship Id="rId11" Type="http://schemas.openxmlformats.org/officeDocument/2006/relationships/hyperlink" Target="http://www.cvedetails.com/cve/CVE-2013-0074" TargetMode="External"/><Relationship Id="rId33" Type="http://schemas.openxmlformats.org/officeDocument/2006/relationships/hyperlink" Target="http://www.cvedetails.com/cve/CVE-2014-0515" TargetMode="External"/><Relationship Id="rId10" Type="http://schemas.openxmlformats.org/officeDocument/2006/relationships/hyperlink" Target="http://www.cvedetails.com/cve/CVE-2013-0025" TargetMode="External"/><Relationship Id="rId32" Type="http://schemas.openxmlformats.org/officeDocument/2006/relationships/hyperlink" Target="http://www.cvedetails.com/cve/CVE-2014-0502" TargetMode="External"/><Relationship Id="rId13" Type="http://schemas.openxmlformats.org/officeDocument/2006/relationships/hyperlink" Target="http://www.cvedetails.com/cve/CVE-2013-0422" TargetMode="External"/><Relationship Id="rId35" Type="http://schemas.openxmlformats.org/officeDocument/2006/relationships/hyperlink" Target="http://www.cvedetails.com/cve/CVE-2014-0569" TargetMode="External"/><Relationship Id="rId12" Type="http://schemas.openxmlformats.org/officeDocument/2006/relationships/hyperlink" Target="http://www.cvedetails.com/cve/CVE-2012-3993" TargetMode="External"/><Relationship Id="rId34" Type="http://schemas.openxmlformats.org/officeDocument/2006/relationships/hyperlink" Target="http://www.cvedetails.com/cve/CVE-2014-0556" TargetMode="External"/><Relationship Id="rId15" Type="http://schemas.openxmlformats.org/officeDocument/2006/relationships/hyperlink" Target="http://www.cvedetails.com/cve/CVE-2013-1347" TargetMode="External"/><Relationship Id="rId37" Type="http://schemas.openxmlformats.org/officeDocument/2006/relationships/hyperlink" Target="http://www.cvedetails.com/cve/CVE-2014-6332" TargetMode="External"/><Relationship Id="rId14" Type="http://schemas.openxmlformats.org/officeDocument/2006/relationships/hyperlink" Target="http://www.cvedetails.com/cve/CVE-2013-0634" TargetMode="External"/><Relationship Id="rId36" Type="http://schemas.openxmlformats.org/officeDocument/2006/relationships/hyperlink" Target="http://www.cvedetails.com/cve/CVE-2014-1776" TargetMode="External"/><Relationship Id="rId17" Type="http://schemas.openxmlformats.org/officeDocument/2006/relationships/hyperlink" Target="http://www.cvedetails.com/cve/CVE-2013-1710" TargetMode="External"/><Relationship Id="rId39" Type="http://schemas.openxmlformats.org/officeDocument/2006/relationships/hyperlink" Target="http://www.cvedetails.com/cve/CVE-2014-8440" TargetMode="External"/><Relationship Id="rId16" Type="http://schemas.openxmlformats.org/officeDocument/2006/relationships/hyperlink" Target="http://www.cvedetails.com/cve/CVE-2013-1493" TargetMode="External"/><Relationship Id="rId38" Type="http://schemas.openxmlformats.org/officeDocument/2006/relationships/hyperlink" Target="http://www.cvedetails.com/cve/CVE-2014-8439" TargetMode="External"/><Relationship Id="rId19" Type="http://schemas.openxmlformats.org/officeDocument/2006/relationships/hyperlink" Target="http://www.cvedetails.com/cve/CVE-2013-2424" TargetMode="External"/><Relationship Id="rId18" Type="http://schemas.openxmlformats.org/officeDocument/2006/relationships/hyperlink" Target="http://www.cvedetails.com/cve/CVE-2013-2423"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malware.dontneedcoffee.com/2014/11/cve-2014-6332.html" TargetMode="External"/><Relationship Id="rId42" Type="http://schemas.openxmlformats.org/officeDocument/2006/relationships/hyperlink" Target="http://malware.dontneedcoffee.com/2012/11/meet-critxpack-previously-vintage-pack.html" TargetMode="External"/><Relationship Id="rId41" Type="http://schemas.openxmlformats.org/officeDocument/2006/relationships/hyperlink" Target="http://www.cysecta.com/2015/01/07/ck-exploit-kit-added-cve-2014-6332-and-android-exploits-in-november-2014-payloads-targeted-south-korean-banks/" TargetMode="External"/><Relationship Id="rId44" Type="http://schemas.openxmlformats.org/officeDocument/2006/relationships/hyperlink" Target="http://www.proofpoint.com/threatinsight/posts/dotkachef-exploit-kit-usage-likely-increasing.php" TargetMode="External"/><Relationship Id="rId43" Type="http://schemas.openxmlformats.org/officeDocument/2006/relationships/hyperlink" Target="http://www.kahusecurity.com/2013/analyzing-dotkachef-exploit-pack/" TargetMode="External"/><Relationship Id="rId46" Type="http://schemas.openxmlformats.org/officeDocument/2006/relationships/hyperlink" Target="https://www.recordedfuture.com/tracking-exploit-kits/" TargetMode="External"/><Relationship Id="rId45" Type="http://schemas.openxmlformats.org/officeDocument/2006/relationships/hyperlink" Target="http://www.malware-traffic-analysis.net/2014/01/09/index.html" TargetMode="External"/><Relationship Id="rId107" Type="http://schemas.openxmlformats.org/officeDocument/2006/relationships/hyperlink" Target="http://blog.spiderlabs.com/2014/05/exploit-kit-roundup-best-of-obfuscation-techniques.html" TargetMode="External"/><Relationship Id="rId106" Type="http://schemas.openxmlformats.org/officeDocument/2006/relationships/hyperlink" Target="http://malware.dontneedcoffee.com/2014/11/cve-2014-6332.html" TargetMode="External"/><Relationship Id="rId105" Type="http://schemas.openxmlformats.org/officeDocument/2006/relationships/hyperlink" Target="http://malware.dontneedcoffee.com/2015/04/cve-2015-0359-flash-up-to-1700134-and.html" TargetMode="External"/><Relationship Id="rId104" Type="http://schemas.openxmlformats.org/officeDocument/2006/relationships/hyperlink" Target="http://malware.dontneedcoffee.com/2015/03/cve-2015-0336-flash-up-to-1600305-and.html" TargetMode="External"/><Relationship Id="rId109" Type="http://schemas.openxmlformats.org/officeDocument/2006/relationships/hyperlink" Target="http://www.kahusecurity.com/tag/neutrino/" TargetMode="External"/><Relationship Id="rId108" Type="http://schemas.openxmlformats.org/officeDocument/2006/relationships/hyperlink" Target="http://www.malware-traffic-analysis.net/2014/02/23/index.html" TargetMode="External"/><Relationship Id="rId48" Type="http://schemas.openxmlformats.org/officeDocument/2006/relationships/hyperlink" Target="http://malware.dontneedcoffee.com/2014/10/cve-2014-0569.html" TargetMode="External"/><Relationship Id="rId47" Type="http://schemas.openxmlformats.org/officeDocument/2006/relationships/hyperlink" Target="http://blog.trendmicro.com/trendlabs-security-intelligence/malicious-flash-files-gain-the-upper-hand-with-new-obfuscation-techniques/" TargetMode="External"/><Relationship Id="rId49" Type="http://schemas.openxmlformats.org/officeDocument/2006/relationships/hyperlink" Target="https://blog.malwarebytes.org/exploits-2/2014/07/fiesta-exploit-kit-does-the-splits/" TargetMode="External"/><Relationship Id="rId184" Type="http://schemas.openxmlformats.org/officeDocument/2006/relationships/drawing" Target="../drawings/drawing2.xml"/><Relationship Id="rId103" Type="http://schemas.openxmlformats.org/officeDocument/2006/relationships/hyperlink" Target="https://www.recordedfuture.com/tracking-exploit-kits/" TargetMode="External"/><Relationship Id="rId102" Type="http://schemas.openxmlformats.org/officeDocument/2006/relationships/hyperlink" Target="http://blog.spiderlabs.com/2014/12/magnitude-exploit-kit-backend-infrastructure-insight-part-iii.html" TargetMode="External"/><Relationship Id="rId101" Type="http://schemas.openxmlformats.org/officeDocument/2006/relationships/hyperlink" Target="http://blog.trendmicro.com/trendlabs-security-intelligence/malicious-flash-files-gain-the-upper-hand-with-new-obfuscation-techniques/" TargetMode="External"/><Relationship Id="rId100" Type="http://schemas.openxmlformats.org/officeDocument/2006/relationships/hyperlink" Target="http://blog.spiderlabs.com/2014/11/magnitude-exploit-kit-backend-infrastructure-insight-part-ii.html" TargetMode="External"/><Relationship Id="rId31" Type="http://schemas.openxmlformats.org/officeDocument/2006/relationships/hyperlink" Target="https://www.f-secure.com/weblog/archives/00002776.html" TargetMode="External"/><Relationship Id="rId30" Type="http://schemas.openxmlformats.org/officeDocument/2006/relationships/hyperlink" Target="https://www.recordedfuture.com/tracking-exploit-kits/" TargetMode="External"/><Relationship Id="rId33" Type="http://schemas.openxmlformats.org/officeDocument/2006/relationships/hyperlink" Target="http://malware.dontneedcoffee.com/2014/09/astrum-ek.html" TargetMode="External"/><Relationship Id="rId183" Type="http://schemas.openxmlformats.org/officeDocument/2006/relationships/hyperlink" Target="http://www.invincea.com/wp-content/uploads/2014/10/Micro-Targeted-Malvertising-WP-10-27-14-1.pdf" TargetMode="External"/><Relationship Id="rId32" Type="http://schemas.openxmlformats.org/officeDocument/2006/relationships/hyperlink" Target="http://malware.dontneedcoffee.com/2014/09/astrum-ek.html" TargetMode="External"/><Relationship Id="rId182" Type="http://schemas.openxmlformats.org/officeDocument/2006/relationships/hyperlink" Target="http://malwageddon.blogspot.com/2013/08/zuponcic-is-it-bird-is-it-plane-no-its.html" TargetMode="External"/><Relationship Id="rId35" Type="http://schemas.openxmlformats.org/officeDocument/2006/relationships/hyperlink" Target="http://blog.trendmicro.com/trendlabs-security-intelligence/cve-2014-8439-vulnerability-trend-micro-solutions-ahead-of-the-game/" TargetMode="External"/><Relationship Id="rId181" Type="http://schemas.openxmlformats.org/officeDocument/2006/relationships/hyperlink" Target="http://malware-traffic-analysis.net/2014/03/17/index.html" TargetMode="External"/><Relationship Id="rId34" Type="http://schemas.openxmlformats.org/officeDocument/2006/relationships/hyperlink" Target="https://www.f-secure.com/weblog/archives/00002768.html" TargetMode="External"/><Relationship Id="rId180" Type="http://schemas.openxmlformats.org/officeDocument/2006/relationships/hyperlink" Target="https://www.recordedfuture.com/assets/tracking-exploit-kits-3.png" TargetMode="External"/><Relationship Id="rId37" Type="http://schemas.openxmlformats.org/officeDocument/2006/relationships/hyperlink" Target="http://malware-traffic-analysis.net/2014/03/24/index01.html" TargetMode="External"/><Relationship Id="rId176" Type="http://schemas.openxmlformats.org/officeDocument/2006/relationships/hyperlink" Target="http://blog.trendmicro.com/trendlabs-security-intelligence/malicious-flash-files-gain-the-upper-hand-with-new-obfuscation-techniques/" TargetMode="External"/><Relationship Id="rId36" Type="http://schemas.openxmlformats.org/officeDocument/2006/relationships/hyperlink" Target="https://www.f-secure.com/weblog/archives/00002776.html" TargetMode="External"/><Relationship Id="rId175" Type="http://schemas.openxmlformats.org/officeDocument/2006/relationships/hyperlink" Target="http://www.malware-traffic-analysis.net/2014/11/23/2014-11-23-traffic-analysis-exercise-answers.pdf" TargetMode="External"/><Relationship Id="rId39" Type="http://schemas.openxmlformats.org/officeDocument/2006/relationships/hyperlink" Target="http://www.kahusecurity.com/tag/ck-vip-exploit/" TargetMode="External"/><Relationship Id="rId174" Type="http://schemas.openxmlformats.org/officeDocument/2006/relationships/hyperlink" Target="http://malware.dontneedcoffee.com/2014/10/cve-2014-0569.html" TargetMode="External"/><Relationship Id="rId38" Type="http://schemas.openxmlformats.org/officeDocument/2006/relationships/hyperlink" Target="http://vrt-blog.snort.org/2014/06/the-never-ending-exploit-kit-shift.html" TargetMode="External"/><Relationship Id="rId173" Type="http://schemas.openxmlformats.org/officeDocument/2006/relationships/hyperlink" Target="http://blog.trendmicro.com/trendlabs-security-intelligence/youtube-ads-lead-to-exploit-kits-hit-us-victims/" TargetMode="External"/><Relationship Id="rId179" Type="http://schemas.openxmlformats.org/officeDocument/2006/relationships/hyperlink" Target="http://www.proofpoint.com/threatinsight/posts/streaming-media-site-hit-by-malvertising.php" TargetMode="External"/><Relationship Id="rId178" Type="http://schemas.openxmlformats.org/officeDocument/2006/relationships/hyperlink" Target="http://malware.dontneedcoffee.com/2014/11/cve-2014-6332.html" TargetMode="External"/><Relationship Id="rId177" Type="http://schemas.openxmlformats.org/officeDocument/2006/relationships/hyperlink" Target="http://malware.dontneedcoffee.com/2014/11/cve-2014-6332.html" TargetMode="External"/><Relationship Id="rId20" Type="http://schemas.openxmlformats.org/officeDocument/2006/relationships/hyperlink" Target="https://www.f-secure.com/weblog/archives/00002768.html" TargetMode="External"/><Relationship Id="rId22" Type="http://schemas.openxmlformats.org/officeDocument/2006/relationships/hyperlink" Target="https://www.recordedfuture.com/tracking-exploit-kits/" TargetMode="External"/><Relationship Id="rId21" Type="http://schemas.openxmlformats.org/officeDocument/2006/relationships/hyperlink" Target="http://blog.trendmicro.com/trendlabs-security-intelligence/cve-2014-8439-vulnerability-trend-micro-solutions-ahead-of-the-game/" TargetMode="External"/><Relationship Id="rId24" Type="http://schemas.openxmlformats.org/officeDocument/2006/relationships/hyperlink" Target="http://malware.dontneedcoffee.com/2015/02/cve-2015-0313-flash-up-to-1600296-and.html" TargetMode="External"/><Relationship Id="rId23" Type="http://schemas.openxmlformats.org/officeDocument/2006/relationships/hyperlink" Target="http://malware.dontneedcoffee.com/2015/01/unpatched-vulnerability-0day-in-flash.html" TargetMode="External"/><Relationship Id="rId129" Type="http://schemas.openxmlformats.org/officeDocument/2006/relationships/hyperlink" Target="http://malforsec.blogspot.com/2014/08/nuclear-pack-explit-kit-landing-pane.html" TargetMode="External"/><Relationship Id="rId128" Type="http://schemas.openxmlformats.org/officeDocument/2006/relationships/hyperlink" Target="https://blog.malwarebytes.org/exploits-2/2014/07/socialblade-com-compromised-starts-redirection-chain-to-nuclear-pack-exploit-kit/" TargetMode="External"/><Relationship Id="rId127" Type="http://schemas.openxmlformats.org/officeDocument/2006/relationships/hyperlink" Target="http://www.symantec.com/connect/blogs/facebook-scam-leads-nuclear-exploit-kit" TargetMode="External"/><Relationship Id="rId126" Type="http://schemas.openxmlformats.org/officeDocument/2006/relationships/hyperlink" Target="http://www.riskiq.com/resources/blog/askmencom-drive-compromise-activity-continues" TargetMode="External"/><Relationship Id="rId26" Type="http://schemas.openxmlformats.org/officeDocument/2006/relationships/hyperlink" Target="http://malware.dontneedcoffee.com/2015/04/cve-2015-0359-flash-up-to-1700134-and.html" TargetMode="External"/><Relationship Id="rId121" Type="http://schemas.openxmlformats.org/officeDocument/2006/relationships/hyperlink" Target="http://malware-traffic-analysis.net/2014/04/07/index.html" TargetMode="External"/><Relationship Id="rId25" Type="http://schemas.openxmlformats.org/officeDocument/2006/relationships/hyperlink" Target="https://www.fireeye.com/blog/threat-research/2015/04/angler_ek_exploiting.html" TargetMode="External"/><Relationship Id="rId120" Type="http://schemas.openxmlformats.org/officeDocument/2006/relationships/hyperlink" Target="http://malware-traffic-analysis.net/2014/04/07/index.html" TargetMode="External"/><Relationship Id="rId28" Type="http://schemas.openxmlformats.org/officeDocument/2006/relationships/hyperlink" Target="http://malware.dontneedcoffee.com/2014/10/cve-2014-0569.html" TargetMode="External"/><Relationship Id="rId27" Type="http://schemas.openxmlformats.org/officeDocument/2006/relationships/hyperlink" Target="http://malware.dontneedcoffee.com/2015/03/cve-2015-0336-flash-up-to-1600305-and.html" TargetMode="External"/><Relationship Id="rId125" Type="http://schemas.openxmlformats.org/officeDocument/2006/relationships/hyperlink" Target="http://www.malware-traffic-analysis.net/2014/06/25/index.html" TargetMode="External"/><Relationship Id="rId29" Type="http://schemas.openxmlformats.org/officeDocument/2006/relationships/hyperlink" Target="http://malware.dontneedcoffee.com/2014/11/cve-2014-6332.html" TargetMode="External"/><Relationship Id="rId124" Type="http://schemas.openxmlformats.org/officeDocument/2006/relationships/hyperlink" Target="http://community.websense.com/blogs/securitylabs/archive/2014/06/23/the-official-website-of-askmen-is-compromised-to-serve-malicious-code.aspx" TargetMode="External"/><Relationship Id="rId123" Type="http://schemas.openxmlformats.org/officeDocument/2006/relationships/hyperlink" Target="http://www.malware-traffic-analysis.net/2014/06/19/index.html" TargetMode="External"/><Relationship Id="rId122" Type="http://schemas.openxmlformats.org/officeDocument/2006/relationships/hyperlink" Target="http://malware.dontneedcoffee.com/2014/06/cve-2014-0515-flash-1300182-and-earlier.html" TargetMode="External"/><Relationship Id="rId95" Type="http://schemas.openxmlformats.org/officeDocument/2006/relationships/hyperlink" Target="http://malware-traffic-analysis.net/2014/01/14/index.html" TargetMode="External"/><Relationship Id="rId94" Type="http://schemas.openxmlformats.org/officeDocument/2006/relationships/hyperlink" Target="http://www.kahusecurity.com/2013/deobfuscating-magnitude-exploit-kit/" TargetMode="External"/><Relationship Id="rId97" Type="http://schemas.openxmlformats.org/officeDocument/2006/relationships/hyperlink" Target="http://blog.spiderlabs.com/2014/08/a-peek-into-the-lions-den-the-magnitude-aka-popads-exploit-kit.html" TargetMode="External"/><Relationship Id="rId96" Type="http://schemas.openxmlformats.org/officeDocument/2006/relationships/hyperlink" Target="http://www.malware-traffic-analysis.net/2014/03/25/index.html" TargetMode="External"/><Relationship Id="rId11" Type="http://schemas.openxmlformats.org/officeDocument/2006/relationships/hyperlink" Target="http://malware.dontneedcoffee.com/2014/08/angler-ek-now-capable-of-fileless.html?view=classic" TargetMode="External"/><Relationship Id="rId99" Type="http://schemas.openxmlformats.org/officeDocument/2006/relationships/hyperlink" Target="http://malware.dontneedcoffee.com/2014/10/cve-2014-0569.html" TargetMode="External"/><Relationship Id="rId10" Type="http://schemas.openxmlformats.org/officeDocument/2006/relationships/hyperlink" Target="https://blog.malwarebytes.org/exploits-2/2014/08/shining-some-light-on-the-unknown-exploit-kit/" TargetMode="External"/><Relationship Id="rId98" Type="http://schemas.openxmlformats.org/officeDocument/2006/relationships/hyperlink" Target="http://blog.spiderlabs.com/2014/08/magnitude-exploit-kit-backend-infrastructure-insight-part-i.html" TargetMode="External"/><Relationship Id="rId13" Type="http://schemas.openxmlformats.org/officeDocument/2006/relationships/hyperlink" Target="http://blog.dynamoo.com/2014/09/unpaid-invoice-notification-spam-leads.html" TargetMode="External"/><Relationship Id="rId12" Type="http://schemas.openxmlformats.org/officeDocument/2006/relationships/hyperlink" Target="https://www.alienvault.com/open-threat-exchange/blog/archie-just-another-exploit-kit" TargetMode="External"/><Relationship Id="rId91" Type="http://schemas.openxmlformats.org/officeDocument/2006/relationships/hyperlink" Target="http://www.secureworks.com/resources/blog/cutwail-spam-swapping-blackhole-for-magnitude-exploit-kit/" TargetMode="External"/><Relationship Id="rId90" Type="http://schemas.openxmlformats.org/officeDocument/2006/relationships/hyperlink" Target="http://malware.dontneedcoffee.com/2014/05/sevpod-waledac-spambotkelihos-affiliate.html" TargetMode="External"/><Relationship Id="rId93" Type="http://schemas.openxmlformats.org/officeDocument/2006/relationships/hyperlink" Target="https://blog.malwarebytes.org/exploits-2/2013/10/php-hack-redirects-to-magnitude-exploit-kit/" TargetMode="External"/><Relationship Id="rId92" Type="http://schemas.openxmlformats.org/officeDocument/2006/relationships/hyperlink" Target="http://malware.dontneedcoffee.com/2013/10/Magnitude.html" TargetMode="External"/><Relationship Id="rId118" Type="http://schemas.openxmlformats.org/officeDocument/2006/relationships/hyperlink" Target="http://www.proofpoint.com/threatinsight/posts/malware-campaign-that-says-whatsapp-goes-nuclear.php" TargetMode="External"/><Relationship Id="rId117" Type="http://schemas.openxmlformats.org/officeDocument/2006/relationships/hyperlink" Target="http://malware.dontneedcoffee.com/2015/05/another-look-at-niteris-post.html" TargetMode="External"/><Relationship Id="rId116" Type="http://schemas.openxmlformats.org/officeDocument/2006/relationships/hyperlink" Target="http://malware.dontneedcoffee.com/2014/06/cottoncastle.html" TargetMode="External"/><Relationship Id="rId115" Type="http://schemas.openxmlformats.org/officeDocument/2006/relationships/hyperlink" Target="http://malware.dontneedcoffee.com/2014/06/cve-2014-0515-flash-1300182-and-earlier.html" TargetMode="External"/><Relationship Id="rId119" Type="http://schemas.openxmlformats.org/officeDocument/2006/relationships/hyperlink" Target="http://www.malware-traffic-analysis.net/2014/01/24/index.html" TargetMode="External"/><Relationship Id="rId15" Type="http://schemas.openxmlformats.org/officeDocument/2006/relationships/hyperlink" Target="https://blog.malwarebytes.org/exploits-2/2014/09/malvertising-on-the-pirate-bay/" TargetMode="External"/><Relationship Id="rId110" Type="http://schemas.openxmlformats.org/officeDocument/2006/relationships/hyperlink" Target="http://www.kahusecurity.com/2014/sneaky-redirect-to-exploit-kit/" TargetMode="External"/><Relationship Id="rId14" Type="http://schemas.openxmlformats.org/officeDocument/2006/relationships/hyperlink" Target="https://blog.malwarebytes.org/exploits-2/2014/09/fileless-infections-from-exploit-kit-an-overview/" TargetMode="External"/><Relationship Id="rId17" Type="http://schemas.openxmlformats.org/officeDocument/2006/relationships/hyperlink" Target="https://blog.malwarebytes.org/exploits-2/2014/10/exposing-the-flash-eitest-malware-campaign/" TargetMode="External"/><Relationship Id="rId16" Type="http://schemas.openxmlformats.org/officeDocument/2006/relationships/hyperlink" Target="http://malware.dontneedcoffee.com/2014/10/cve-2014-0569.html" TargetMode="External"/><Relationship Id="rId19" Type="http://schemas.openxmlformats.org/officeDocument/2006/relationships/hyperlink" Target="http://blog.trendmicro.com/trendlabs-security-intelligence/malicious-flash-files-gain-the-upper-hand-with-new-obfuscation-techniques/" TargetMode="External"/><Relationship Id="rId114" Type="http://schemas.openxmlformats.org/officeDocument/2006/relationships/hyperlink" Target="http://malwageddon.blogspot.com/2014/06/cottoncastle-ek-i-hate-to-break-this-to.html" TargetMode="External"/><Relationship Id="rId18" Type="http://schemas.openxmlformats.org/officeDocument/2006/relationships/hyperlink" Target="http://malware.dontneedcoffee.com/2014/11/cve-2014-8440.html" TargetMode="External"/><Relationship Id="rId113" Type="http://schemas.openxmlformats.org/officeDocument/2006/relationships/hyperlink" Target="http://malware.dontneedcoffee.com/2014/06/cve-2014-0515-flash-1300182-and-earlier.html" TargetMode="External"/><Relationship Id="rId112" Type="http://schemas.openxmlformats.org/officeDocument/2006/relationships/hyperlink" Target="http://malware.dontneedcoffee.com/2015/03/cve-2015-0336-flash-up-to-1600305-and.html" TargetMode="External"/><Relationship Id="rId111" Type="http://schemas.openxmlformats.org/officeDocument/2006/relationships/hyperlink" Target="http://malware.dontneedcoffee.com/2014/04/communizm-ramdoredyms-affiliate.html" TargetMode="External"/><Relationship Id="rId84" Type="http://schemas.openxmlformats.org/officeDocument/2006/relationships/hyperlink" Target="http://blog.spiderlabs.com/2014/05/exploit-kit-roundup-best-of-obfuscation-techniques.html" TargetMode="External"/><Relationship Id="rId83" Type="http://schemas.openxmlformats.org/officeDocument/2006/relationships/hyperlink" Target="http://malware-traffic-analysis.net/2014/04/15/index.html" TargetMode="External"/><Relationship Id="rId86" Type="http://schemas.openxmlformats.org/officeDocument/2006/relationships/hyperlink" Target="http://malwageddon.blogspot.com/2013/09/unknown-ek-by-way-how-much-is-fish.html" TargetMode="External"/><Relationship Id="rId85" Type="http://schemas.openxmlformats.org/officeDocument/2006/relationships/hyperlink" Target="https://www.recordedfuture.com/tracking-exploit-kits/" TargetMode="External"/><Relationship Id="rId88" Type="http://schemas.openxmlformats.org/officeDocument/2006/relationships/hyperlink" Target="http://research.zscaler.com/2014/03/lightsout-ek-targets-energy-sector.html" TargetMode="External"/><Relationship Id="rId150" Type="http://schemas.openxmlformats.org/officeDocument/2006/relationships/hyperlink" Target="http://www.riskiq.com/resources/blog/jquerycom-malware-attack-puts-privileged-enterprise-it-accounts-risk" TargetMode="External"/><Relationship Id="rId87" Type="http://schemas.openxmlformats.org/officeDocument/2006/relationships/hyperlink" Target="http://www.malware-traffic-analysis.net/2014/03/04/index.html" TargetMode="External"/><Relationship Id="rId89" Type="http://schemas.openxmlformats.org/officeDocument/2006/relationships/hyperlink" Target="https://www.recordedfuture.com/tracking-exploit-kits/" TargetMode="External"/><Relationship Id="rId80" Type="http://schemas.openxmlformats.org/officeDocument/2006/relationships/hyperlink" Target="http://www.malware-traffic-analysis.net/2014/03/24/index03.html" TargetMode="External"/><Relationship Id="rId82" Type="http://schemas.openxmlformats.org/officeDocument/2006/relationships/hyperlink" Target="http://www.kahusecurity.com/2014/8x8-script-leads-to-infinity-drive-by/" TargetMode="External"/><Relationship Id="rId81" Type="http://schemas.openxmlformats.org/officeDocument/2006/relationships/hyperlink" Target="http://malware-traffic-analysis.net/2014/04/07/index.html" TargetMode="External"/><Relationship Id="rId1" Type="http://schemas.openxmlformats.org/officeDocument/2006/relationships/hyperlink" Target="https://blog.malwarebytes.org/exploits-2/2013/11/streaming-netflix-on-your-pc-beware-of-silverlight-exploit/" TargetMode="External"/><Relationship Id="rId2" Type="http://schemas.openxmlformats.org/officeDocument/2006/relationships/hyperlink" Target="http://malware.dontneedcoffee.com/2014/04/angler-april-fish.html" TargetMode="External"/><Relationship Id="rId3" Type="http://schemas.openxmlformats.org/officeDocument/2006/relationships/hyperlink" Target="http://blog.spiderlabs.com/2014/05/exploit-kit-roundup-best-of-obfuscation-techniques.html" TargetMode="External"/><Relationship Id="rId149" Type="http://schemas.openxmlformats.org/officeDocument/2006/relationships/hyperlink" Target="http://blog.avast.com/2014/09/15/tiny-banker-trojan-targets-customers-of-major-banks-worldwide/" TargetMode="External"/><Relationship Id="rId4" Type="http://schemas.openxmlformats.org/officeDocument/2006/relationships/hyperlink" Target="https://blog.malwarebytes.org/exploits-2/2014/05/malvertising-campaign-on-popular-site-leads-to-silverlight-exploit-zeus-trojan/" TargetMode="External"/><Relationship Id="rId148" Type="http://schemas.openxmlformats.org/officeDocument/2006/relationships/hyperlink" Target="http://www.malware-traffic-analysis.net/2014/09/01/index2.html" TargetMode="External"/><Relationship Id="rId9" Type="http://schemas.openxmlformats.org/officeDocument/2006/relationships/hyperlink" Target="http://www.malware-traffic-analysis.net/2014/08/22/index2.html" TargetMode="External"/><Relationship Id="rId143" Type="http://schemas.openxmlformats.org/officeDocument/2006/relationships/hyperlink" Target="http://www.kahusecurity.com/2014/reversing-rig-eks-flash-file/" TargetMode="External"/><Relationship Id="rId142" Type="http://schemas.openxmlformats.org/officeDocument/2006/relationships/hyperlink" Target="http://www.kahusecurity.com/2014/rig-exploit-pack/" TargetMode="External"/><Relationship Id="rId141" Type="http://schemas.openxmlformats.org/officeDocument/2006/relationships/hyperlink" Target="http://malware.dontneedcoffee.com/2014/11/call-me-null-hole-maybe.html" TargetMode="External"/><Relationship Id="rId140" Type="http://schemas.openxmlformats.org/officeDocument/2006/relationships/hyperlink" Target="http://malware.dontneedcoffee.com/2015/04/cve-2015-0359-flash-up-to-1700134-and.html" TargetMode="External"/><Relationship Id="rId5" Type="http://schemas.openxmlformats.org/officeDocument/2006/relationships/hyperlink" Target="http://malware.dontneedcoffee.com/2014/06/cve-2014-0515-flash-1300182-and-earlier.html" TargetMode="External"/><Relationship Id="rId147" Type="http://schemas.openxmlformats.org/officeDocument/2006/relationships/hyperlink" Target="https://blog.malwarebytes.org/exploits-2/2014/08/do-not-publish-yet-convincing-youtube-look-alike-fires-rig-exploit-kit/" TargetMode="External"/><Relationship Id="rId6" Type="http://schemas.openxmlformats.org/officeDocument/2006/relationships/hyperlink" Target="http://www.riskiq.com/resources/blog/angler-exploit-kit-detected-high-profile-websites" TargetMode="External"/><Relationship Id="rId146" Type="http://schemas.openxmlformats.org/officeDocument/2006/relationships/hyperlink" Target="http://malware-traffic-analysis.net/2014/07/26/index.html" TargetMode="External"/><Relationship Id="rId7" Type="http://schemas.openxmlformats.org/officeDocument/2006/relationships/hyperlink" Target="http://www.welivesecurity.com/2014/06/20/interactive-exploit-kit-redirection-technique/" TargetMode="External"/><Relationship Id="rId145" Type="http://schemas.openxmlformats.org/officeDocument/2006/relationships/hyperlink" Target="http://www.symantec.com/connect/blogs/rig-exploit-kit-used-recent-website-compromise" TargetMode="External"/><Relationship Id="rId8" Type="http://schemas.openxmlformats.org/officeDocument/2006/relationships/hyperlink" Target="http://www.proofpoint.com/threatinsight/posts/angler-exploit-kit-featured-in-mass-phishing-campaign.php" TargetMode="External"/><Relationship Id="rId144" Type="http://schemas.openxmlformats.org/officeDocument/2006/relationships/hyperlink" Target="https://blogs.cisco.com/security/rig-exploit-kit-strikes-oil" TargetMode="External"/><Relationship Id="rId73" Type="http://schemas.openxmlformats.org/officeDocument/2006/relationships/hyperlink" Target="http://www.kahusecurity.com/2014/wild-wild-west-122014/" TargetMode="External"/><Relationship Id="rId72" Type="http://schemas.openxmlformats.org/officeDocument/2006/relationships/hyperlink" Target="http://malware-traffic-analysis.net/2014/08/22/index2.html" TargetMode="External"/><Relationship Id="rId75" Type="http://schemas.openxmlformats.org/officeDocument/2006/relationships/hyperlink" Target="http://blog.spiderlabs.com/2013/04/large-scale-malicious-spam-campaign-exploiting-boston-bombing.html" TargetMode="External"/><Relationship Id="rId74" Type="http://schemas.openxmlformats.org/officeDocument/2006/relationships/hyperlink" Target="http://malware.dontneedcoffee.com/2015/02/cve-2015-0313-flash-up-to-1600296-and.html" TargetMode="External"/><Relationship Id="rId77" Type="http://schemas.openxmlformats.org/officeDocument/2006/relationships/hyperlink" Target="http://malware-traffic-analysis.net/2014/02/03/part-01.html" TargetMode="External"/><Relationship Id="rId76" Type="http://schemas.openxmlformats.org/officeDocument/2006/relationships/hyperlink" Target="http://www.kahusecurity.com/2014/the-resurrection-of-redkit/" TargetMode="External"/><Relationship Id="rId79" Type="http://schemas.openxmlformats.org/officeDocument/2006/relationships/hyperlink" Target="http://malware.dontneedcoffee.com/2014/03/cve-2014-0322-integrating-exploit-kits.html" TargetMode="External"/><Relationship Id="rId78" Type="http://schemas.openxmlformats.org/officeDocument/2006/relationships/hyperlink" Target="http://malware-traffic-analysis.net/2014/03/19/index.html" TargetMode="External"/><Relationship Id="rId71" Type="http://schemas.openxmlformats.org/officeDocument/2006/relationships/hyperlink" Target="http://www.symantec.com/connect/blogs/popular-japanese-publisher-s-website-led-gongda-exploit-kit" TargetMode="External"/><Relationship Id="rId70" Type="http://schemas.openxmlformats.org/officeDocument/2006/relationships/hyperlink" Target="http://blog.fox-it.com/2013/08/01/analysis-of-malicious-advertisements-on-telegraaf-nl/" TargetMode="External"/><Relationship Id="rId139" Type="http://schemas.openxmlformats.org/officeDocument/2006/relationships/hyperlink" Target="http://malware.dontneedcoffee.com/2015/03/cve-2015-0336-flash-up-to-1600305-and.html" TargetMode="External"/><Relationship Id="rId138" Type="http://schemas.openxmlformats.org/officeDocument/2006/relationships/hyperlink" Target="https://www.fireeye.com/blog/threat-research/2015/03/cve-2015-0336_nuclea.html" TargetMode="External"/><Relationship Id="rId137" Type="http://schemas.openxmlformats.org/officeDocument/2006/relationships/hyperlink" Target="http://community.websense.com/blogs/securitylabs/archive/2015/01/15/evolution-of-an-exploit-kit-nuclear-pack.aspx" TargetMode="External"/><Relationship Id="rId132" Type="http://schemas.openxmlformats.org/officeDocument/2006/relationships/hyperlink" Target="https://blog.malwarebytes.org/malvertising-2/2014/09/malvertising-hits-the-times-of-israel-newspaper/" TargetMode="External"/><Relationship Id="rId131" Type="http://schemas.openxmlformats.org/officeDocument/2006/relationships/hyperlink" Target="http://research.zscaler.com/2014/09/nuclear-exploit-kit-complete-infection.html" TargetMode="External"/><Relationship Id="rId130" Type="http://schemas.openxmlformats.org/officeDocument/2006/relationships/hyperlink" Target="http://research.zscaler.com/2014/09/nuclear-exploit-kit-and-flash-cve-2014.html" TargetMode="External"/><Relationship Id="rId136" Type="http://schemas.openxmlformats.org/officeDocument/2006/relationships/hyperlink" Target="https://www.recordedfuture.com/tracking-exploit-kits/" TargetMode="External"/><Relationship Id="rId135" Type="http://schemas.openxmlformats.org/officeDocument/2006/relationships/hyperlink" Target="http://blog.trendmicro.com/trendlabs-security-intelligence/cve-2014-8439-vulnerability-trend-micro-solutions-ahead-of-the-game/" TargetMode="External"/><Relationship Id="rId134" Type="http://schemas.openxmlformats.org/officeDocument/2006/relationships/hyperlink" Target="https://www.f-secure.com/weblog/archives/00002768.html" TargetMode="External"/><Relationship Id="rId133" Type="http://schemas.openxmlformats.org/officeDocument/2006/relationships/hyperlink" Target="http://blog.trendmicro.com/trendlabs-security-intelligence/nuclear-exploit-kit-evolves-includes-silverlight-exploit/" TargetMode="External"/><Relationship Id="rId62" Type="http://schemas.openxmlformats.org/officeDocument/2006/relationships/hyperlink" Target="http://malware.dontneedcoffee.com/2014/06/cve-2014-0515-flash-1300182-and-earlier.html" TargetMode="External"/><Relationship Id="rId61" Type="http://schemas.openxmlformats.org/officeDocument/2006/relationships/hyperlink" Target="http://www.malware-traffic-analysis.net/2014/06/06/index.html" TargetMode="External"/><Relationship Id="rId64" Type="http://schemas.openxmlformats.org/officeDocument/2006/relationships/hyperlink" Target="http://malware.dontneedcoffee.com/2014/07/bye-bye-flash-ek-and-windigo-group.html" TargetMode="External"/><Relationship Id="rId63" Type="http://schemas.openxmlformats.org/officeDocument/2006/relationships/hyperlink" Target="http://www.malware-traffic-analysis.net/2014/06/10/index.html" TargetMode="External"/><Relationship Id="rId66" Type="http://schemas.openxmlformats.org/officeDocument/2006/relationships/hyperlink" Target="https://blog.malwarebytes.org/exploits-2/2014/08/sub-domain-on-sourceforge-redirects-to-flash-pack-exploit-kit/" TargetMode="External"/><Relationship Id="rId172" Type="http://schemas.openxmlformats.org/officeDocument/2006/relationships/hyperlink" Target="http://www.proofpoint.com/downloads/proofpoint-analysis-cybercrime-infrastructure-20141007.pdf" TargetMode="External"/><Relationship Id="rId65" Type="http://schemas.openxmlformats.org/officeDocument/2006/relationships/hyperlink" Target="http://blog.trendmicro.com/trendlabs-security-intelligence/website-add-on-targets-japanese-users-leads-to-exploit-kit/" TargetMode="External"/><Relationship Id="rId171" Type="http://schemas.openxmlformats.org/officeDocument/2006/relationships/hyperlink" Target="http://malwageddon.blogspot.com/2014/09/deobfuscation-tips-sweetorange-ek.html" TargetMode="External"/><Relationship Id="rId68" Type="http://schemas.openxmlformats.org/officeDocument/2006/relationships/hyperlink" Target="https://blog.malwarebytes.org/exploits-2/2014/09/flash-ek-skips-landing-page-goes-flash-all-the-way/" TargetMode="External"/><Relationship Id="rId170" Type="http://schemas.openxmlformats.org/officeDocument/2006/relationships/hyperlink" Target="http://labs.bromium.com/2014/09/16/pirates-of-the-internetz-the-curse-of-the-waterhole/" TargetMode="External"/><Relationship Id="rId67" Type="http://schemas.openxmlformats.org/officeDocument/2006/relationships/hyperlink" Target="https://barracudalabs.com/2014/08/an-analysis-of-the-flashpack-exploit-kit-part-1/" TargetMode="External"/><Relationship Id="rId60" Type="http://schemas.openxmlformats.org/officeDocument/2006/relationships/hyperlink" Target="http://malware-traffic-analysis.net/2014/06/06/index.html" TargetMode="External"/><Relationship Id="rId165" Type="http://schemas.openxmlformats.org/officeDocument/2006/relationships/hyperlink" Target="http://malware.dontneedcoffee.com/2014/06/cve-2014-0515-flash-1300182-and-earlier.html" TargetMode="External"/><Relationship Id="rId69" Type="http://schemas.openxmlformats.org/officeDocument/2006/relationships/hyperlink" Target="http://malware.dontneedcoffee.com/2014/10/cve-2014-0569.html" TargetMode="External"/><Relationship Id="rId164" Type="http://schemas.openxmlformats.org/officeDocument/2006/relationships/hyperlink" Target="http://www.malware-traffic-analysis.net/2014/04/20/index.html" TargetMode="External"/><Relationship Id="rId163" Type="http://schemas.openxmlformats.org/officeDocument/2006/relationships/hyperlink" Target="http://malware.dontneedcoffee.com/2014/03/cve-2014-0322-integrating-exploit-kits.html" TargetMode="External"/><Relationship Id="rId162" Type="http://schemas.openxmlformats.org/officeDocument/2006/relationships/hyperlink" Target="http://malware.dontneedcoffee.com/2014/05/sevpod-waledac-spambotkelihos-affiliate.html" TargetMode="External"/><Relationship Id="rId169" Type="http://schemas.openxmlformats.org/officeDocument/2006/relationships/hyperlink" Target="https://www.cyphort.com/blog/israeli-security-think-tank-website-compromised-serving-sweet-orange-exploit-kit/" TargetMode="External"/><Relationship Id="rId168" Type="http://schemas.openxmlformats.org/officeDocument/2006/relationships/hyperlink" Target="http://malware-traffic-analysis.net/2014/07/24/index.html" TargetMode="External"/><Relationship Id="rId167" Type="http://schemas.openxmlformats.org/officeDocument/2006/relationships/hyperlink" Target="http://www.symantec.com/connect/blogs/dailymotion-compromised-send-users-exploit-kit" TargetMode="External"/><Relationship Id="rId166" Type="http://schemas.openxmlformats.org/officeDocument/2006/relationships/hyperlink" Target="http://www.malware-traffic-analysis.net/2014/06/12/index.html" TargetMode="External"/><Relationship Id="rId51" Type="http://schemas.openxmlformats.org/officeDocument/2006/relationships/hyperlink" Target="http://malware-traffic-analysis.net/2014/04/11/index.html" TargetMode="External"/><Relationship Id="rId50" Type="http://schemas.openxmlformats.org/officeDocument/2006/relationships/hyperlink" Target="http://www.proofpoint.com/threatinsight/posts/the-fiesta-exploit-kit.php" TargetMode="External"/><Relationship Id="rId53" Type="http://schemas.openxmlformats.org/officeDocument/2006/relationships/hyperlink" Target="http://www.malware-traffic-analysis.net/2014/02/28/index.html" TargetMode="External"/><Relationship Id="rId52" Type="http://schemas.openxmlformats.org/officeDocument/2006/relationships/hyperlink" Target="http://malware.dontneedcoffee.com/2014/03/cve-2014-0322-integrating-exploit-kits.html" TargetMode="External"/><Relationship Id="rId55" Type="http://schemas.openxmlformats.org/officeDocument/2006/relationships/hyperlink" Target="http://malware.dontneedcoffee.com/2015/04/cve-2015-0359-flash-up-to-1700134-and.html" TargetMode="External"/><Relationship Id="rId161" Type="http://schemas.openxmlformats.org/officeDocument/2006/relationships/hyperlink" Target="http://malware-traffic-analysis.net/2014/01/26/index.html" TargetMode="External"/><Relationship Id="rId54" Type="http://schemas.openxmlformats.org/officeDocument/2006/relationships/hyperlink" Target="http://www.malware-traffic-analysis.net/2014/02/01/index.html" TargetMode="External"/><Relationship Id="rId160" Type="http://schemas.openxmlformats.org/officeDocument/2006/relationships/hyperlink" Target="http://www.welivesecurity.com/2014/10/08/sednit-espionage-group-now-using-custom-exploit-kit/" TargetMode="External"/><Relationship Id="rId57" Type="http://schemas.openxmlformats.org/officeDocument/2006/relationships/hyperlink" Target="http://malware-traffic-analysis.net/2014/01/01/index.html" TargetMode="External"/><Relationship Id="rId56" Type="http://schemas.openxmlformats.org/officeDocument/2006/relationships/hyperlink" Target="http://www.malware-traffic-analysis.net/2013/11/29/index.html" TargetMode="External"/><Relationship Id="rId159" Type="http://schemas.openxmlformats.org/officeDocument/2006/relationships/hyperlink" Target="http://malware.dontneedcoffee.com/2014/05/sevpod-waledac-spambotkelihos-affiliate.html" TargetMode="External"/><Relationship Id="rId59" Type="http://schemas.openxmlformats.org/officeDocument/2006/relationships/hyperlink" Target="http://www.malware-traffic-analysis.net/2014/05/19/index.html" TargetMode="External"/><Relationship Id="rId154" Type="http://schemas.openxmlformats.org/officeDocument/2006/relationships/hyperlink" Target="https://www.recordedfuture.com/tracking-exploit-kits/" TargetMode="External"/><Relationship Id="rId58" Type="http://schemas.openxmlformats.org/officeDocument/2006/relationships/hyperlink" Target="http://www.malware-traffic-analysis.net/2014/03/29/index.html" TargetMode="External"/><Relationship Id="rId153" Type="http://schemas.openxmlformats.org/officeDocument/2006/relationships/hyperlink" Target="http://www.symantec.com/connect/blogs/spincom-visitors-served-malware-instead-music" TargetMode="External"/><Relationship Id="rId152" Type="http://schemas.openxmlformats.org/officeDocument/2006/relationships/hyperlink" Target="http://community.websense.com/blogs/securitylabs/archive/2014/10/28/official-website-of-popular-science-is-compromised.aspx" TargetMode="External"/><Relationship Id="rId151" Type="http://schemas.openxmlformats.org/officeDocument/2006/relationships/hyperlink" Target="http://malware.dontneedcoffee.com/2014/10/cve-2014-0569.html" TargetMode="External"/><Relationship Id="rId158" Type="http://schemas.openxmlformats.org/officeDocument/2006/relationships/hyperlink" Target="http://www.malware-traffic-analysis.net/2013/12/27/index.html" TargetMode="External"/><Relationship Id="rId157" Type="http://schemas.openxmlformats.org/officeDocument/2006/relationships/hyperlink" Target="http://www.malware-traffic-analysis.net/2013/11/23/index.html" TargetMode="External"/><Relationship Id="rId156" Type="http://schemas.openxmlformats.org/officeDocument/2006/relationships/hyperlink" Target="http://malware.dontneedcoffee.com/2013/06/silent-exploit-kit-new-browsoh-wait.html?q=CVE-" TargetMode="External"/><Relationship Id="rId155" Type="http://schemas.openxmlformats.org/officeDocument/2006/relationships/hyperlink" Target="http://malware.dontneedcoffee.com/2015/04/cve-2015-0359-flash-up-to-1700134-and.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1.bp.blogspot.com/-NBeH_NIZFEE/UKZfCZvF3bI/AAAAAAAAMTE/FC9u0HKypcM/s1600/16-11-2012+16-42-07.jpg" TargetMode="External"/><Relationship Id="rId42" Type="http://schemas.openxmlformats.org/officeDocument/2006/relationships/hyperlink" Target="http://ondailybasis.com/blog/?p=1774" TargetMode="External"/><Relationship Id="rId41" Type="http://schemas.openxmlformats.org/officeDocument/2006/relationships/hyperlink" Target="http://www.kahusecurity.com/page/2/?wptouch_redirect=uyjxqcte" TargetMode="External"/><Relationship Id="rId44" Type="http://schemas.openxmlformats.org/officeDocument/2006/relationships/hyperlink" Target="http://www.xylibox.com/2012/11/serenity-exploit-kit.html" TargetMode="External"/><Relationship Id="rId43" Type="http://schemas.openxmlformats.org/officeDocument/2006/relationships/hyperlink" Target="https://urlquery.net/report.php?id=1229289" TargetMode="External"/><Relationship Id="rId46" Type="http://schemas.openxmlformats.org/officeDocument/2006/relationships/hyperlink" Target="http://eromang.zataz.com/2013/04/15/gong-da-gondad-exploit-kit-add-java-cve-2013-1493-ie-cve-2012-4969-support/" TargetMode="External"/><Relationship Id="rId45" Type="http://schemas.openxmlformats.org/officeDocument/2006/relationships/hyperlink" Target="http://eromang.zataz.com/2013/02/26/gong-da-gondad-exploit-pack-add-flash-cve-2013-0634-support/" TargetMode="External"/><Relationship Id="rId107" Type="http://schemas.openxmlformats.org/officeDocument/2006/relationships/hyperlink" Target="http://malware.dontneedcoffee.com/2013/08/cve-2013-2465-integrating-exploit-kits.html" TargetMode="External"/><Relationship Id="rId106" Type="http://schemas.openxmlformats.org/officeDocument/2006/relationships/hyperlink" Target="http://www.malwaresigs.com/2013/05/31/topic-exploit-kit/" TargetMode="External"/><Relationship Id="rId105" Type="http://schemas.openxmlformats.org/officeDocument/2006/relationships/hyperlink" Target="http://malware.dontneedcoffee.com/2013/08/cve-2013-2465-integrating-exploit-kits.html" TargetMode="External"/><Relationship Id="rId104" Type="http://schemas.openxmlformats.org/officeDocument/2006/relationships/hyperlink" Target="http://malware.dontneedcoffee.com/2013/08/cve-2013-2465-integrating-exploit-kits.html?q=sakura" TargetMode="External"/><Relationship Id="rId109" Type="http://schemas.openxmlformats.org/officeDocument/2006/relationships/hyperlink" Target="http://archive.is/N2YwZ" TargetMode="External"/><Relationship Id="rId108" Type="http://schemas.openxmlformats.org/officeDocument/2006/relationships/hyperlink" Target="http://pastebin.com/KU70Mkth" TargetMode="External"/><Relationship Id="rId48" Type="http://schemas.openxmlformats.org/officeDocument/2006/relationships/hyperlink" Target="http://malware.dontneedcoffee.com/2012/11/cve-2012-5076-massively-adopted.html" TargetMode="External"/><Relationship Id="rId47" Type="http://schemas.openxmlformats.org/officeDocument/2006/relationships/hyperlink" Target="http://www.symantec.com/connect/blogs/java-exploit-cve-2013-2423-coverage" TargetMode="External"/><Relationship Id="rId49" Type="http://schemas.openxmlformats.org/officeDocument/2006/relationships/hyperlink" Target="http://eromang.zataz.com/2012/12/02/cool-exploit-kit-remove-support-of-java-cve-2012-1723/" TargetMode="External"/><Relationship Id="rId103" Type="http://schemas.openxmlformats.org/officeDocument/2006/relationships/hyperlink" Target="http://malware.dontneedcoffee.com/2013/09/FinallyGrandSoft.html" TargetMode="External"/><Relationship Id="rId102" Type="http://schemas.openxmlformats.org/officeDocument/2006/relationships/hyperlink" Target="http://malware.dontneedcoffee.com/2013/08/cve-2013-2465-integrating-exploit-kits.html" TargetMode="External"/><Relationship Id="rId101" Type="http://schemas.openxmlformats.org/officeDocument/2006/relationships/hyperlink" Target="http://www.kahusecurity.com/2013/kore-exploit-kit/" TargetMode="External"/><Relationship Id="rId100" Type="http://schemas.openxmlformats.org/officeDocument/2006/relationships/hyperlink" Target="http://blog.fox-it.com/2013/12/19/not-quite-the-average-exploit-kit-zuponcic/" TargetMode="External"/><Relationship Id="rId31" Type="http://schemas.openxmlformats.org/officeDocument/2006/relationships/hyperlink" Target="http://malware.dontneedcoffee.com/2013/03/hello-neutrino-just-one-more-exploit-kit.html" TargetMode="External"/><Relationship Id="rId30" Type="http://schemas.openxmlformats.org/officeDocument/2006/relationships/hyperlink" Target="https://twitter.com/kafeine/status/306519884894973953/photo/1" TargetMode="External"/><Relationship Id="rId33" Type="http://schemas.openxmlformats.org/officeDocument/2006/relationships/hyperlink" Target="http://malware.dontneedcoffee.com/2013/03/cve-2013-0634-adobe-flash-player.html" TargetMode="External"/><Relationship Id="rId32" Type="http://schemas.openxmlformats.org/officeDocument/2006/relationships/hyperlink" Target="http://malware.dontneedcoffee.com/2013/01/news-bullets-cve-2012-0775-cve-2012.html" TargetMode="External"/><Relationship Id="rId35" Type="http://schemas.openxmlformats.org/officeDocument/2006/relationships/hyperlink" Target="http://www.invincea.com/2013/02/popular-site-speedtest-net-compromised-by-exploitdrive-by-stopped-by-invincea/" TargetMode="External"/><Relationship Id="rId34" Type="http://schemas.openxmlformats.org/officeDocument/2006/relationships/hyperlink" Target="http://malware.dontneedcoffee.com/2013/03/cve-2013-1493-jre17u15-jre16u41.html" TargetMode="External"/><Relationship Id="rId37" Type="http://schemas.openxmlformats.org/officeDocument/2006/relationships/hyperlink" Target="http://malware.dontneedcoffee.com/2013/04/cve-2013-2423-integrating-exploit-kits.html" TargetMode="External"/><Relationship Id="rId36" Type="http://schemas.openxmlformats.org/officeDocument/2006/relationships/hyperlink" Target="http://malware.dontneedcoffee.com/2013/04/meet-safe-pack-v20-again.html" TargetMode="External"/><Relationship Id="rId39" Type="http://schemas.openxmlformats.org/officeDocument/2006/relationships/hyperlink" Target="https://twitter.com/TimoHirvonen/status/327052978127269888" TargetMode="External"/><Relationship Id="rId38" Type="http://schemas.openxmlformats.org/officeDocument/2006/relationships/hyperlink" Target="https://twitter.com/PhysicalDrive0/status/327108913797402624" TargetMode="External"/><Relationship Id="rId20" Type="http://schemas.openxmlformats.org/officeDocument/2006/relationships/hyperlink" Target="http://exploit.in/forum/index.php?showtopic=57286&amp;st=20" TargetMode="External"/><Relationship Id="rId22" Type="http://schemas.openxmlformats.org/officeDocument/2006/relationships/hyperlink" Target="http://malware.dontneedcoffee.com/2012/10/newcoolek.html" TargetMode="External"/><Relationship Id="rId21" Type="http://schemas.openxmlformats.org/officeDocument/2006/relationships/hyperlink" Target="http://www.kahusecurity.com/2012/crimeboss-exploit-pack/" TargetMode="External"/><Relationship Id="rId24" Type="http://schemas.openxmlformats.org/officeDocument/2006/relationships/hyperlink" Target="http://blog.spiderlabs.com/2012/05/a-wild-exploit-kit-appears.html" TargetMode="External"/><Relationship Id="rId23" Type="http://schemas.openxmlformats.org/officeDocument/2006/relationships/hyperlink" Target="http://malware.dontneedcoffee.com/2012/08/cve-2012-4681-redkit-exploit-kit-i-want.html" TargetMode="External"/><Relationship Id="rId129" Type="http://schemas.openxmlformats.org/officeDocument/2006/relationships/hyperlink" Target="http://malforsec.blogspot.com/2013/12/merry-christmas-gondad-style.html" TargetMode="External"/><Relationship Id="rId128" Type="http://schemas.openxmlformats.org/officeDocument/2006/relationships/hyperlink" Target="http://www.kahusecurity.com/2014/the-resurrection-of-redkit/" TargetMode="External"/><Relationship Id="rId127" Type="http://schemas.openxmlformats.org/officeDocument/2006/relationships/hyperlink" Target="http://malware.dontneedcoffee.com/search?q=x2o" TargetMode="External"/><Relationship Id="rId126" Type="http://schemas.openxmlformats.org/officeDocument/2006/relationships/hyperlink" Target="http://malware.dontneedcoffee.com/2013/11/cve-2013-0074-silverlight-integrates.html?q=fiesta" TargetMode="External"/><Relationship Id="rId26" Type="http://schemas.openxmlformats.org/officeDocument/2006/relationships/hyperlink" Target="http://malware.dontneedcoffee.com/2013/02/jre17u15unpatchedvuln.html" TargetMode="External"/><Relationship Id="rId121" Type="http://schemas.openxmlformats.org/officeDocument/2006/relationships/hyperlink" Target="http://malware.dontneedcoffee.com/2013/09/FinallyGrandSoft.html?q=Stamp" TargetMode="External"/><Relationship Id="rId25" Type="http://schemas.openxmlformats.org/officeDocument/2006/relationships/hyperlink" Target="http://eromang.zataz.com/2013/02/26/gong-da-gondad-exploit-pack-add-flash-cve-2013-0633-support/" TargetMode="External"/><Relationship Id="rId120" Type="http://schemas.openxmlformats.org/officeDocument/2006/relationships/hyperlink" Target="http://malware.dontneedcoffee.com/2013/09/FinallyGrandSoft.html?q=Stamp" TargetMode="External"/><Relationship Id="rId28" Type="http://schemas.openxmlformats.org/officeDocument/2006/relationships/hyperlink" Target="http://malware.dontneedcoffee.com/2012/11/meet-critxpack-previously-vintage-pack.html" TargetMode="External"/><Relationship Id="rId27" Type="http://schemas.openxmlformats.org/officeDocument/2006/relationships/hyperlink" Target="http://blogs.mcafee.com/mcafee-labs/red-kit-an-emerging-exploit-pack" TargetMode="External"/><Relationship Id="rId125" Type="http://schemas.openxmlformats.org/officeDocument/2006/relationships/hyperlink" Target="http://malware.dontneedcoffee.com/2013/04/cve-2013-2423-integrating-exploit-kits.html?q=sweet+orange" TargetMode="External"/><Relationship Id="rId29" Type="http://schemas.openxmlformats.org/officeDocument/2006/relationships/hyperlink" Target="http://www.malwaresigs.com/2013/02/09/critxpack-adds-cve-2012-4792/" TargetMode="External"/><Relationship Id="rId124" Type="http://schemas.openxmlformats.org/officeDocument/2006/relationships/hyperlink" Target="http://www.malwaresigs.com/2013/05/31/topic-exploit-kit/" TargetMode="External"/><Relationship Id="rId123" Type="http://schemas.openxmlformats.org/officeDocument/2006/relationships/hyperlink" Target="http://malware.dontneedcoffee.com/2013/09/FinallyGrandSoft.html?q=Stamp" TargetMode="External"/><Relationship Id="rId122" Type="http://schemas.openxmlformats.org/officeDocument/2006/relationships/hyperlink" Target="http://malware.dontneedcoffee.com/2013/09/FinallyGrandSoft.html?q=Stamp" TargetMode="External"/><Relationship Id="rId95" Type="http://schemas.openxmlformats.org/officeDocument/2006/relationships/hyperlink" Target="http://malware.dontneedcoffee.com/2013/04/meet-safe-pack-v20-again.html" TargetMode="External"/><Relationship Id="rId94" Type="http://schemas.openxmlformats.org/officeDocument/2006/relationships/hyperlink" Target="https://blog.avast.com/tag/exploit-kit/" TargetMode="External"/><Relationship Id="rId97" Type="http://schemas.openxmlformats.org/officeDocument/2006/relationships/hyperlink" Target="http://www.cysecta.com/2013/12/16/ck-exploit-kit-in-late-2013/" TargetMode="External"/><Relationship Id="rId96" Type="http://schemas.openxmlformats.org/officeDocument/2006/relationships/hyperlink" Target="http://malware.dontneedcoffee.com/2013/11/cve-2013-2551-and-exploit-kits.html" TargetMode="External"/><Relationship Id="rId11" Type="http://schemas.openxmlformats.org/officeDocument/2006/relationships/hyperlink" Target="http://xylibox.blogspot.com/2011/09/blackhole-exploit-kit-v120.html" TargetMode="External"/><Relationship Id="rId99" Type="http://schemas.openxmlformats.org/officeDocument/2006/relationships/hyperlink" Target="http://www.cysecta.com/2013/05/22/ck-exploit-kit-in-early-2013/" TargetMode="External"/><Relationship Id="rId10" Type="http://schemas.openxmlformats.org/officeDocument/2006/relationships/hyperlink" Target="http://www.kahusecurity.com/2011/new-unknown-exploit-kit-2/" TargetMode="External"/><Relationship Id="rId98" Type="http://schemas.openxmlformats.org/officeDocument/2006/relationships/hyperlink" Target="http://www.cysecta.com/2013/04/14/the-ck-exploit-kit-net-booms-metamorphosis/" TargetMode="External"/><Relationship Id="rId13" Type="http://schemas.openxmlformats.org/officeDocument/2006/relationships/hyperlink" Target="http://xylibox.blogspot.com/2012/01/sakura-exploit-pack-10.html" TargetMode="External"/><Relationship Id="rId12" Type="http://schemas.openxmlformats.org/officeDocument/2006/relationships/hyperlink" Target="http://xylibox.blogspot.com/2011/12/blackhole-v121.html" TargetMode="External"/><Relationship Id="rId91" Type="http://schemas.openxmlformats.org/officeDocument/2006/relationships/hyperlink" Target="http://malware.dontneedcoffee.com/search?q=Fiesta" TargetMode="External"/><Relationship Id="rId90" Type="http://schemas.openxmlformats.org/officeDocument/2006/relationships/hyperlink" Target="http://malforsec.blogspot.com/2013/09/neutrino-exploit-kit-not-so-exploity.html" TargetMode="External"/><Relationship Id="rId93" Type="http://schemas.openxmlformats.org/officeDocument/2006/relationships/hyperlink" Target="http://malware.dontneedcoffee.com/2013/03/cve-2013-0634-adobe-flash-player.html?q=Fiesta" TargetMode="External"/><Relationship Id="rId92" Type="http://schemas.openxmlformats.org/officeDocument/2006/relationships/hyperlink" Target="http://malware.dontneedcoffee.com/2013/07/urausy-ransomware-07-y-2013-design.html?q=Fiesta" TargetMode="External"/><Relationship Id="rId118" Type="http://schemas.openxmlformats.org/officeDocument/2006/relationships/hyperlink" Target="http://malware-traffic-analysis.net/2014/01/01/index.html" TargetMode="External"/><Relationship Id="rId117" Type="http://schemas.openxmlformats.org/officeDocument/2006/relationships/hyperlink" Target="http://www.youtube.com/watch?v=6RFHMEZTA1k&amp;list=PLhQcVYGWsmtBuswBbQNH2xwqhc-kVwuzf&amp;index=4" TargetMode="External"/><Relationship Id="rId116" Type="http://schemas.openxmlformats.org/officeDocument/2006/relationships/hyperlink" Target="http://blogs.technet.com/b/mmpc/archive/2013/05/07/cve-2012-1876-recent-update-to-the-cool-exploit-kit-landing-page.aspx" TargetMode="External"/><Relationship Id="rId115" Type="http://schemas.openxmlformats.org/officeDocument/2006/relationships/hyperlink" Target="http://www.youtube.com/watch?v=_NvOR-Wm2s0" TargetMode="External"/><Relationship Id="rId119" Type="http://schemas.openxmlformats.org/officeDocument/2006/relationships/hyperlink" Target="http://malware.dontneedcoffee.com/2013/04/cve-2013-2423-integrating-exploit-kits.html?q=Stamp" TargetMode="External"/><Relationship Id="rId15" Type="http://schemas.openxmlformats.org/officeDocument/2006/relationships/hyperlink" Target="https://damagelab.org/index.php?showtopic=22663&amp;pid=131743&amp;st=0&amp;" TargetMode="External"/><Relationship Id="rId110" Type="http://schemas.openxmlformats.org/officeDocument/2006/relationships/hyperlink" Target="http://webcache.googleusercontent.com/search?q=cache:http://comments.gmane.org/gmane.comp.security.ids.snort.emerging-sigs/20321" TargetMode="External"/><Relationship Id="rId14" Type="http://schemas.openxmlformats.org/officeDocument/2006/relationships/hyperlink" Target="http://malwareint.blogspot.com/2011/10/inside-phoenix-exploits-kit-28-mini.html" TargetMode="External"/><Relationship Id="rId17" Type="http://schemas.openxmlformats.org/officeDocument/2006/relationships/hyperlink" Target="http://pastebin.com/DjGi7iyf" TargetMode="External"/><Relationship Id="rId16" Type="http://schemas.openxmlformats.org/officeDocument/2006/relationships/hyperlink" Target="http://prologic.su/topic/8484-kuplju-svjazku/" TargetMode="External"/><Relationship Id="rId19" Type="http://schemas.openxmlformats.org/officeDocument/2006/relationships/hyperlink" Target="http://damagelab.org/lofiversion/index.php?t=22705" TargetMode="External"/><Relationship Id="rId114" Type="http://schemas.openxmlformats.org/officeDocument/2006/relationships/hyperlink" Target="http://malware.dontneedcoffee.com/2013/09/jre7u21-and-earlier-click-2-play.html" TargetMode="External"/><Relationship Id="rId18" Type="http://schemas.openxmlformats.org/officeDocument/2006/relationships/hyperlink" Target="http://malware.dontneedcoffee.com/2012/08/cve-2012-4681-sweet-orange.html" TargetMode="External"/><Relationship Id="rId113" Type="http://schemas.openxmlformats.org/officeDocument/2006/relationships/hyperlink" Target="http://malware.dontneedcoffee.com/2013/04/cve-2013-2423-integrating-exploit-kits.html?q=sibhost" TargetMode="External"/><Relationship Id="rId112" Type="http://schemas.openxmlformats.org/officeDocument/2006/relationships/hyperlink" Target="http://www.cysecta.com/2013/03/30/the-last-net-boom-exploit-packs/" TargetMode="External"/><Relationship Id="rId111" Type="http://schemas.openxmlformats.org/officeDocument/2006/relationships/hyperlink" Target="http://malware.dontneedcoffee.com/2013/08/cve-2013-2465-integrating-exploit-kits.html" TargetMode="External"/><Relationship Id="rId84" Type="http://schemas.openxmlformats.org/officeDocument/2006/relationships/hyperlink" Target="http://malware.dontneedcoffee.com/2013/11/cve-2013-2551-and-exploit-kits.html" TargetMode="External"/><Relationship Id="rId83" Type="http://schemas.openxmlformats.org/officeDocument/2006/relationships/hyperlink" Target="http://malware.dontneedcoffee.com/2013/11/cve-2013-0074-silverlight-integrates.html" TargetMode="External"/><Relationship Id="rId86" Type="http://schemas.openxmlformats.org/officeDocument/2006/relationships/hyperlink" Target="http://malware.dontneedcoffee.com/2013/10/HiMan.html" TargetMode="External"/><Relationship Id="rId85" Type="http://schemas.openxmlformats.org/officeDocument/2006/relationships/hyperlink" Target="http://malware.dontneedcoffee.com/2013/03/cve-2013-0634-adobe-flash-player.html" TargetMode="External"/><Relationship Id="rId88" Type="http://schemas.openxmlformats.org/officeDocument/2006/relationships/hyperlink" Target="http://malware.dontneedcoffee.com/2013/09/jre7u21-and-earlier-click-2-play.html?q=neutrino" TargetMode="External"/><Relationship Id="rId87" Type="http://schemas.openxmlformats.org/officeDocument/2006/relationships/hyperlink" Target="http://malware.dontneedcoffee.com/2013/11/cve-2013-2551-and-exploit-kits.html?q=neutrino" TargetMode="External"/><Relationship Id="rId89" Type="http://schemas.openxmlformats.org/officeDocument/2006/relationships/hyperlink" Target="http://malware.dontneedcoffee.com/2013/08/cve-2013-2465-integrating-exploit-kits.html?q=neutrino" TargetMode="External"/><Relationship Id="rId80" Type="http://schemas.openxmlformats.org/officeDocument/2006/relationships/hyperlink" Target="http://malforsec.blogspot.com/2013/04/styx-exploit-kit-analysis-building.html" TargetMode="External"/><Relationship Id="rId82" Type="http://schemas.openxmlformats.org/officeDocument/2006/relationships/hyperlink" Target="http://eternal-todo.com/blog/styx-exploit-kit-simda" TargetMode="External"/><Relationship Id="rId81" Type="http://schemas.openxmlformats.org/officeDocument/2006/relationships/hyperlink" Target="https://twitter.com/kafeine/status/382544788664221696" TargetMode="External"/><Relationship Id="rId1" Type="http://schemas.openxmlformats.org/officeDocument/2006/relationships/hyperlink" Target="http://malwareview.com" TargetMode="External"/><Relationship Id="rId2" Type="http://schemas.openxmlformats.org/officeDocument/2006/relationships/hyperlink" Target="http://malwareint.blogspot.com" TargetMode="External"/><Relationship Id="rId3" Type="http://schemas.openxmlformats.org/officeDocument/2006/relationships/hyperlink" Target="http://blog.ahnlab.com" TargetMode="External"/><Relationship Id="rId4" Type="http://schemas.openxmlformats.org/officeDocument/2006/relationships/hyperlink" Target="http://forum.hackersoft.ru/showthread.php?t=13732" TargetMode="External"/><Relationship Id="rId9" Type="http://schemas.openxmlformats.org/officeDocument/2006/relationships/hyperlink" Target="http://zae-biz.com/showthread.php?139-svjazka-Robopak.html" TargetMode="External"/><Relationship Id="rId5" Type="http://schemas.openxmlformats.org/officeDocument/2006/relationships/hyperlink" Target="http://forum.hackersoft.ru/showthread.php?t=13732" TargetMode="External"/><Relationship Id="rId6" Type="http://schemas.openxmlformats.org/officeDocument/2006/relationships/hyperlink" Target="http://www.kahusecurity.com/2011/incognito-exploit-kit" TargetMode="External"/><Relationship Id="rId7" Type="http://schemas.openxmlformats.org/officeDocument/2006/relationships/hyperlink" Target="http://www.kahusecurity.com/wp-content/uploads/2011/05/384x1500xwildwildwest_0511.jpg.pagespeed.ic.pw5QWio8Au.jpg" TargetMode="External"/><Relationship Id="rId8" Type="http://schemas.openxmlformats.org/officeDocument/2006/relationships/hyperlink" Target="http://www.forum.zloy.bz/showthread.php?t=124798" TargetMode="External"/><Relationship Id="rId73" Type="http://schemas.openxmlformats.org/officeDocument/2006/relationships/hyperlink" Target="http://malware.dontneedcoffee.com/2013/10/Magnitude.html" TargetMode="External"/><Relationship Id="rId72" Type="http://schemas.openxmlformats.org/officeDocument/2006/relationships/hyperlink" Target="http://www.kahusecurity.com/2013/deobfuscating-magnitude-exploit-kit/" TargetMode="External"/><Relationship Id="rId75" Type="http://schemas.openxmlformats.org/officeDocument/2006/relationships/hyperlink" Target="http://malware.dontneedcoffee.com/2013/07/pep-new-bep.html" TargetMode="External"/><Relationship Id="rId74" Type="http://schemas.openxmlformats.org/officeDocument/2006/relationships/hyperlink" Target="http://malware.dontneedcoffee.com/2013/11/cve-2013-2551-and-exploit-kits.html" TargetMode="External"/><Relationship Id="rId77" Type="http://schemas.openxmlformats.org/officeDocument/2006/relationships/hyperlink" Target="http://malware.dontneedcoffee.com/2013/07/a-styxy-cool-ek.html" TargetMode="External"/><Relationship Id="rId76" Type="http://schemas.openxmlformats.org/officeDocument/2006/relationships/hyperlink" Target="http://malware.dontneedcoffee.com/2013/09/jre7u21-and-earlier-click-2-play.html" TargetMode="External"/><Relationship Id="rId79" Type="http://schemas.openxmlformats.org/officeDocument/2006/relationships/hyperlink" Target="http://malware.dontneedcoffee.com/2013/11/inside-the-simda-affiliate-podmena.html" TargetMode="External"/><Relationship Id="rId78" Type="http://schemas.openxmlformats.org/officeDocument/2006/relationships/hyperlink" Target="http://blog.trendmicro.com/trendlabs-security-intelligence/styx-exploit-pack-how-it-works/" TargetMode="External"/><Relationship Id="rId71" Type="http://schemas.openxmlformats.org/officeDocument/2006/relationships/hyperlink" Target="http://malware.dontneedcoffee.com/2013/08/cve-2013-2465-integrating-exploit-kits.html" TargetMode="External"/><Relationship Id="rId70" Type="http://schemas.openxmlformats.org/officeDocument/2006/relationships/hyperlink" Target="http://blog.fox-it.com/2013/08/01/analysis-of-malicious-advertisements-on-telegraaf-nl/" TargetMode="External"/><Relationship Id="rId132" Type="http://schemas.openxmlformats.org/officeDocument/2006/relationships/hyperlink" Target="https://twitter.com/TimoHirvonen/status/385849185376808960" TargetMode="External"/><Relationship Id="rId131" Type="http://schemas.openxmlformats.org/officeDocument/2006/relationships/hyperlink" Target="http://malware.dontneedcoffee.com/2014/01/cve-2013-3918-integrates-exploit-kits.html" TargetMode="External"/><Relationship Id="rId130" Type="http://schemas.openxmlformats.org/officeDocument/2006/relationships/hyperlink" Target="http://nakedsecurity.sophos.com/2012/11/16/blackhole-confusion-custom-builds-or-copycats/" TargetMode="External"/><Relationship Id="rId134" Type="http://schemas.openxmlformats.org/officeDocument/2006/relationships/drawing" Target="../drawings/drawing5.xml"/><Relationship Id="rId133" Type="http://schemas.openxmlformats.org/officeDocument/2006/relationships/hyperlink" Target="https://docs.google.com/spreadsheets/d/1pDmhx5JnkCPaMyKJd3p25sFFokghdM2AEX1ordxK8yM/edit" TargetMode="External"/><Relationship Id="rId62" Type="http://schemas.openxmlformats.org/officeDocument/2006/relationships/hyperlink" Target="http://malwageddon.blogspot.nl/2013/09/unknown-ek-by-way-how-much-is-fish.html" TargetMode="External"/><Relationship Id="rId61" Type="http://schemas.openxmlformats.org/officeDocument/2006/relationships/hyperlink" Target="http://malware.dontneedcoffee.com/2013/08/cve-2013-2465-integrating-exploit-kits.html?q=Neutrino" TargetMode="External"/><Relationship Id="rId64" Type="http://schemas.openxmlformats.org/officeDocument/2006/relationships/hyperlink" Target="https://blog.avast.com/2013/11/20/fallout-from-nuclear-pack-exploit-kit-highly-toxic-for-windows-machines/" TargetMode="External"/><Relationship Id="rId63" Type="http://schemas.openxmlformats.org/officeDocument/2006/relationships/hyperlink" Target="http://blogs.cisco.com/security/watering-hole-attacks-target-energy-sector/" TargetMode="External"/><Relationship Id="rId66" Type="http://schemas.openxmlformats.org/officeDocument/2006/relationships/hyperlink" Target="http://blog.fox-it.com/2013/03/06/seen-in-the-wild-updated-exploit-kits/" TargetMode="External"/><Relationship Id="rId65" Type="http://schemas.openxmlformats.org/officeDocument/2006/relationships/hyperlink" Target="http://vrt-blog.snort.org/2013/11/im-calling-this-goon-exploit-kit-for-now.html" TargetMode="External"/><Relationship Id="rId68" Type="http://schemas.openxmlformats.org/officeDocument/2006/relationships/hyperlink" Target="http://nakedsecurity.sophos.com/2013/05/09/redkit-exploit-kit-part-2/" TargetMode="External"/><Relationship Id="rId67" Type="http://schemas.openxmlformats.org/officeDocument/2006/relationships/hyperlink" Target="http://www.kahusecurity.com/2013/digging-deeper-into-redkit/" TargetMode="External"/><Relationship Id="rId60" Type="http://schemas.openxmlformats.org/officeDocument/2006/relationships/hyperlink" Target="http://malware.dontneedcoffee.com/2013/03/hello-neutrino-just-one-more-exploit-kit.html" TargetMode="External"/><Relationship Id="rId69" Type="http://schemas.openxmlformats.org/officeDocument/2006/relationships/hyperlink" Target="http://www.kahusecurity.com/2013/analyzing-dotkachef-exploit-pack/" TargetMode="External"/><Relationship Id="rId51" Type="http://schemas.openxmlformats.org/officeDocument/2006/relationships/hyperlink" Target="http://malware.dontneedcoffee.com/2013/02/cve-2013-0431-java-17-update-11.html" TargetMode="External"/><Relationship Id="rId50" Type="http://schemas.openxmlformats.org/officeDocument/2006/relationships/hyperlink" Target="http://eromang.zataz.com/2012/12/05/kaixin-exploit-kit-evolutions/" TargetMode="External"/><Relationship Id="rId53" Type="http://schemas.openxmlformats.org/officeDocument/2006/relationships/hyperlink" Target="http://community.websense.com/blogs/securitylabs/archive/2013/03/25/how-are-java-attacks-getting-through.aspx" TargetMode="External"/><Relationship Id="rId52" Type="http://schemas.openxmlformats.org/officeDocument/2006/relationships/hyperlink" Target="http://ondailybasis.com/blog/?p=1890" TargetMode="External"/><Relationship Id="rId55" Type="http://schemas.openxmlformats.org/officeDocument/2006/relationships/hyperlink" Target="https://twitter.com/kafeine/status/328155237233852416" TargetMode="External"/><Relationship Id="rId54" Type="http://schemas.openxmlformats.org/officeDocument/2006/relationships/hyperlink" Target="https://twitter.com/kafeine/status/328099177106112513" TargetMode="External"/><Relationship Id="rId57" Type="http://schemas.openxmlformats.org/officeDocument/2006/relationships/hyperlink" Target="https://twitter.com/kafeine/status/328220568883167232" TargetMode="External"/><Relationship Id="rId56" Type="http://schemas.openxmlformats.org/officeDocument/2006/relationships/hyperlink" Target="https://twitter.com/kafeine/status/328116559161741313" TargetMode="External"/><Relationship Id="rId59" Type="http://schemas.openxmlformats.org/officeDocument/2006/relationships/hyperlink" Target="https://gist.github.com/jurg/8c49b2f11da4753a1174" TargetMode="External"/><Relationship Id="rId58" Type="http://schemas.openxmlformats.org/officeDocument/2006/relationships/hyperlink" Target="https://twitter.com/PhysicalDrive0/status/32710891379740262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5.0"/>
    <col customWidth="1" min="2" max="2" width="22.0"/>
    <col customWidth="1" min="3" max="3" width="9.71"/>
    <col customWidth="1" min="4" max="4" width="22.86"/>
    <col customWidth="1" min="5" max="5" width="46.0"/>
    <col customWidth="1" min="6" max="6" width="14.29"/>
    <col customWidth="1" min="7" max="7" width="12.57"/>
    <col customWidth="1" min="8" max="8" width="12.71"/>
    <col customWidth="1" min="9" max="9" width="14.14"/>
    <col customWidth="1" min="10" max="10" width="13.86"/>
    <col customWidth="1" min="11" max="11" width="13.43"/>
    <col customWidth="1" min="12" max="12" width="10.0"/>
    <col customWidth="1" min="13" max="13" width="12.14"/>
    <col customWidth="1" min="14" max="14" width="11.29"/>
    <col customWidth="1" min="15" max="15" width="10.14"/>
    <col customWidth="1" min="16" max="16" width="15.43"/>
    <col customWidth="1" min="17" max="17" width="17.57"/>
    <col customWidth="1" min="18" max="18" width="12.14"/>
    <col customWidth="1" min="19" max="19" width="15.71"/>
    <col customWidth="1" min="20" max="20" width="11.43"/>
    <col customWidth="1" min="21" max="21" width="11.86"/>
    <col customWidth="1" min="22" max="22" width="15.14"/>
    <col customWidth="1" min="23" max="23" width="12.43"/>
    <col customWidth="1" min="24" max="24" width="12.0"/>
    <col customWidth="1" min="25" max="25" width="13.29"/>
    <col customWidth="1" min="26" max="26" width="11.29"/>
    <col customWidth="1" min="27" max="27" width="12.71"/>
    <col customWidth="1" min="28" max="28" width="5.86"/>
  </cols>
  <sheetData>
    <row r="1" ht="22.5" customHeight="1">
      <c r="A1" s="1" t="s">
        <v>0</v>
      </c>
      <c r="B1" s="1" t="s">
        <v>1</v>
      </c>
      <c r="C1" s="2" t="s">
        <v>2</v>
      </c>
      <c r="D1" s="1" t="s">
        <v>3</v>
      </c>
      <c r="E1" s="3" t="s">
        <v>4</v>
      </c>
      <c r="F1" s="4"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6" t="s">
        <v>26</v>
      </c>
      <c r="AB1" s="7"/>
    </row>
    <row r="2" ht="22.5" customHeight="1">
      <c r="A2" s="8"/>
      <c r="B2" s="9"/>
      <c r="C2" s="10"/>
      <c r="D2" s="11" t="s">
        <v>27</v>
      </c>
      <c r="E2" s="12" t="s">
        <v>28</v>
      </c>
      <c r="F2" s="13"/>
      <c r="G2" s="14"/>
      <c r="H2" s="14"/>
      <c r="I2" s="14"/>
      <c r="J2" s="14"/>
      <c r="K2" s="14"/>
      <c r="L2" s="14"/>
      <c r="M2" s="14"/>
      <c r="N2" s="14"/>
      <c r="O2" s="14"/>
      <c r="P2" s="15"/>
      <c r="Q2" s="14"/>
      <c r="R2" s="14"/>
      <c r="S2" s="14"/>
      <c r="T2" s="14"/>
      <c r="U2" s="14"/>
      <c r="V2" s="14"/>
      <c r="W2" s="14"/>
      <c r="X2" s="14"/>
      <c r="Y2" s="14"/>
      <c r="Z2" s="14"/>
      <c r="AA2" s="16"/>
      <c r="AB2" s="7"/>
    </row>
    <row r="3" ht="22.5" customHeight="1">
      <c r="A3" s="17" t="s">
        <v>29</v>
      </c>
      <c r="B3" s="18" t="s">
        <v>30</v>
      </c>
      <c r="C3" s="19" t="s">
        <v>31</v>
      </c>
      <c r="D3" s="17" t="s">
        <v>32</v>
      </c>
      <c r="E3" s="20" t="s">
        <v>33</v>
      </c>
      <c r="F3" s="21"/>
      <c r="G3" s="14"/>
      <c r="H3" s="14"/>
      <c r="I3" s="22" t="s">
        <v>34</v>
      </c>
      <c r="J3" s="14"/>
      <c r="K3" s="14"/>
      <c r="L3" s="14"/>
      <c r="M3" s="14"/>
      <c r="N3" s="14"/>
      <c r="O3" s="14"/>
      <c r="P3" s="15"/>
      <c r="Q3" s="14"/>
      <c r="R3" s="14"/>
      <c r="S3" s="14"/>
      <c r="T3" s="14"/>
      <c r="U3" s="22" t="s">
        <v>34</v>
      </c>
      <c r="V3" s="23" t="s">
        <v>35</v>
      </c>
      <c r="W3" s="24"/>
      <c r="X3" s="24"/>
      <c r="Y3" s="25"/>
      <c r="Z3" s="14"/>
      <c r="AA3" s="16"/>
      <c r="AB3" s="7"/>
    </row>
    <row r="4" ht="22.5" customHeight="1">
      <c r="A4" s="26" t="s">
        <v>36</v>
      </c>
      <c r="B4" s="27" t="s">
        <v>37</v>
      </c>
      <c r="C4" s="27" t="s">
        <v>38</v>
      </c>
      <c r="D4" s="27" t="s">
        <v>39</v>
      </c>
      <c r="E4" s="28" t="s">
        <v>40</v>
      </c>
      <c r="F4" s="29"/>
      <c r="G4" s="30"/>
      <c r="H4" s="30"/>
      <c r="I4" s="30"/>
      <c r="J4" s="31"/>
      <c r="K4" s="30"/>
      <c r="L4" s="30"/>
      <c r="M4" s="14"/>
      <c r="N4" s="30"/>
      <c r="O4" s="30"/>
      <c r="P4" s="15"/>
      <c r="Q4" s="30"/>
      <c r="R4" s="32" t="s">
        <v>41</v>
      </c>
      <c r="S4" s="30"/>
      <c r="T4" s="30"/>
      <c r="U4" s="14"/>
      <c r="V4" s="33"/>
      <c r="W4" s="34"/>
      <c r="X4" s="24"/>
      <c r="Y4" s="35"/>
      <c r="Z4" s="30"/>
      <c r="AA4" s="33"/>
      <c r="AB4" s="7"/>
    </row>
    <row r="5" ht="22.5" customHeight="1">
      <c r="A5" s="36" t="s">
        <v>42</v>
      </c>
      <c r="B5" s="36" t="s">
        <v>43</v>
      </c>
      <c r="C5" s="36" t="s">
        <v>44</v>
      </c>
      <c r="D5" s="36" t="s">
        <v>45</v>
      </c>
      <c r="E5" s="37" t="s">
        <v>46</v>
      </c>
      <c r="F5" s="29"/>
      <c r="G5" s="30"/>
      <c r="H5" s="30"/>
      <c r="I5" s="30"/>
      <c r="J5" s="36" t="s">
        <v>47</v>
      </c>
      <c r="K5" s="30"/>
      <c r="L5" s="30"/>
      <c r="M5" s="14"/>
      <c r="N5" s="30"/>
      <c r="O5" s="30"/>
      <c r="P5" s="15"/>
      <c r="Q5" s="30"/>
      <c r="R5" s="14"/>
      <c r="S5" s="30"/>
      <c r="T5" s="30"/>
      <c r="U5" s="14"/>
      <c r="V5" s="33"/>
      <c r="W5" s="34"/>
      <c r="X5" s="24"/>
      <c r="Y5" s="35"/>
      <c r="Z5" s="30"/>
      <c r="AA5" s="33"/>
      <c r="AB5" s="7"/>
    </row>
    <row r="6" ht="22.5" customHeight="1">
      <c r="A6" s="36" t="s">
        <v>48</v>
      </c>
      <c r="B6" s="38" t="s">
        <v>49</v>
      </c>
      <c r="C6" s="36" t="s">
        <v>44</v>
      </c>
      <c r="D6" s="38" t="s">
        <v>50</v>
      </c>
      <c r="E6" s="39" t="s">
        <v>51</v>
      </c>
      <c r="F6" s="29"/>
      <c r="G6" s="30"/>
      <c r="H6" s="30"/>
      <c r="I6" s="30"/>
      <c r="J6" s="30"/>
      <c r="K6" s="30"/>
      <c r="L6" s="30"/>
      <c r="M6" s="40" t="s">
        <v>52</v>
      </c>
      <c r="N6" s="30"/>
      <c r="O6" s="40" t="s">
        <v>52</v>
      </c>
      <c r="P6" s="15"/>
      <c r="Q6" s="30"/>
      <c r="R6" s="40" t="s">
        <v>52</v>
      </c>
      <c r="S6" s="30"/>
      <c r="T6" s="30"/>
      <c r="U6" s="40" t="s">
        <v>52</v>
      </c>
      <c r="V6" s="33"/>
      <c r="W6" s="34"/>
      <c r="X6" s="41" t="s">
        <v>52</v>
      </c>
      <c r="Y6" s="35"/>
      <c r="Z6" s="30"/>
      <c r="AA6" s="33"/>
      <c r="AB6" s="7"/>
    </row>
    <row r="7" ht="22.5" customHeight="1">
      <c r="A7" s="26" t="s">
        <v>53</v>
      </c>
      <c r="B7" s="27" t="s">
        <v>54</v>
      </c>
      <c r="C7" s="27" t="s">
        <v>38</v>
      </c>
      <c r="D7" s="27" t="s">
        <v>55</v>
      </c>
      <c r="E7" s="28" t="s">
        <v>56</v>
      </c>
      <c r="F7" s="29"/>
      <c r="G7" s="30"/>
      <c r="H7" s="30"/>
      <c r="I7" s="30"/>
      <c r="J7" s="30"/>
      <c r="K7" s="30"/>
      <c r="L7" s="30"/>
      <c r="M7" s="14"/>
      <c r="N7" s="30"/>
      <c r="O7" s="26" t="s">
        <v>57</v>
      </c>
      <c r="P7" s="15"/>
      <c r="Q7" s="30"/>
      <c r="R7" s="14"/>
      <c r="S7" s="30"/>
      <c r="T7" s="30"/>
      <c r="U7" s="33"/>
      <c r="V7" s="34"/>
      <c r="W7" s="34"/>
      <c r="X7" s="24"/>
      <c r="Y7" s="35"/>
      <c r="Z7" s="30"/>
      <c r="AA7" s="33"/>
      <c r="AB7" s="7"/>
    </row>
    <row r="8" ht="22.5" customHeight="1">
      <c r="A8" s="42" t="s">
        <v>58</v>
      </c>
      <c r="B8" s="43"/>
      <c r="C8" s="42" t="s">
        <v>59</v>
      </c>
      <c r="D8" s="44" t="s">
        <v>60</v>
      </c>
      <c r="E8" s="45" t="s">
        <v>61</v>
      </c>
      <c r="F8" s="29"/>
      <c r="G8" s="30"/>
      <c r="H8" s="30"/>
      <c r="I8" s="30"/>
      <c r="J8" s="30"/>
      <c r="K8" s="46" t="s">
        <v>62</v>
      </c>
      <c r="L8" s="30"/>
      <c r="M8" s="14"/>
      <c r="N8" s="30"/>
      <c r="O8" s="30"/>
      <c r="P8" s="15"/>
      <c r="Q8" s="30"/>
      <c r="R8" s="14"/>
      <c r="S8" s="30"/>
      <c r="T8" s="33"/>
      <c r="U8" s="34"/>
      <c r="V8" s="34"/>
      <c r="W8" s="34"/>
      <c r="X8" s="24"/>
      <c r="Y8" s="35"/>
      <c r="Z8" s="30"/>
      <c r="AA8" s="33"/>
      <c r="AB8" s="7"/>
    </row>
    <row r="9" ht="22.5" customHeight="1">
      <c r="A9" s="36" t="s">
        <v>63</v>
      </c>
      <c r="B9" s="38" t="s">
        <v>64</v>
      </c>
      <c r="C9" s="36" t="s">
        <v>44</v>
      </c>
      <c r="D9" s="38" t="s">
        <v>65</v>
      </c>
      <c r="E9" s="47" t="s">
        <v>66</v>
      </c>
      <c r="F9" s="31"/>
      <c r="G9" s="14"/>
      <c r="H9" s="14"/>
      <c r="I9" s="14"/>
      <c r="J9" s="48" t="s">
        <v>67</v>
      </c>
      <c r="K9" s="25"/>
      <c r="L9" s="14"/>
      <c r="M9" s="14"/>
      <c r="N9" s="14"/>
      <c r="O9" s="16"/>
      <c r="P9" s="49"/>
      <c r="Q9" s="48" t="s">
        <v>67</v>
      </c>
      <c r="R9" s="25"/>
      <c r="S9" s="14"/>
      <c r="T9" s="14"/>
      <c r="U9" s="48" t="s">
        <v>68</v>
      </c>
      <c r="V9" s="41" t="s">
        <v>67</v>
      </c>
      <c r="W9" s="24"/>
      <c r="X9" s="24"/>
      <c r="Y9" s="25"/>
      <c r="Z9" s="14"/>
      <c r="AA9" s="48" t="s">
        <v>67</v>
      </c>
      <c r="AB9" s="7"/>
    </row>
    <row r="10" ht="22.5" customHeight="1">
      <c r="A10" s="50" t="s">
        <v>69</v>
      </c>
      <c r="B10" s="51" t="s">
        <v>70</v>
      </c>
      <c r="C10" s="50" t="s">
        <v>71</v>
      </c>
      <c r="D10" s="51" t="s">
        <v>72</v>
      </c>
      <c r="E10" s="52" t="s">
        <v>73</v>
      </c>
      <c r="F10" s="29"/>
      <c r="G10" s="30"/>
      <c r="H10" s="30"/>
      <c r="I10" s="30"/>
      <c r="J10" s="30"/>
      <c r="K10" s="30"/>
      <c r="L10" s="30"/>
      <c r="M10" s="30"/>
      <c r="N10" s="30"/>
      <c r="O10" s="30"/>
      <c r="P10" s="15"/>
      <c r="Q10" s="30"/>
      <c r="R10" s="30"/>
      <c r="S10" s="30"/>
      <c r="T10" s="30"/>
      <c r="U10" s="30"/>
      <c r="V10" s="33"/>
      <c r="W10" s="34"/>
      <c r="X10" s="53" t="s">
        <v>74</v>
      </c>
      <c r="Y10" s="35"/>
      <c r="Z10" s="30"/>
      <c r="AA10" s="33"/>
      <c r="AB10" s="7"/>
    </row>
    <row r="11" ht="22.5" customHeight="1">
      <c r="A11" s="54" t="s">
        <v>75</v>
      </c>
      <c r="B11" s="55" t="s">
        <v>76</v>
      </c>
      <c r="C11" s="54" t="s">
        <v>77</v>
      </c>
      <c r="D11" s="55" t="s">
        <v>78</v>
      </c>
      <c r="E11" s="56" t="s">
        <v>79</v>
      </c>
      <c r="F11" s="57" t="s">
        <v>80</v>
      </c>
      <c r="G11" s="57" t="s">
        <v>81</v>
      </c>
      <c r="H11" s="57" t="s">
        <v>80</v>
      </c>
      <c r="I11" s="57" t="s">
        <v>81</v>
      </c>
      <c r="J11" s="30"/>
      <c r="K11" s="30"/>
      <c r="L11" s="30"/>
      <c r="M11" s="57" t="s">
        <v>81</v>
      </c>
      <c r="N11" s="30"/>
      <c r="O11" s="30"/>
      <c r="P11" s="57" t="s">
        <v>80</v>
      </c>
      <c r="Q11" s="30"/>
      <c r="R11" s="30"/>
      <c r="S11" s="57" t="s">
        <v>80</v>
      </c>
      <c r="T11" s="30"/>
      <c r="U11" s="57" t="s">
        <v>80</v>
      </c>
      <c r="V11" s="14"/>
      <c r="W11" s="30"/>
      <c r="X11" s="57" t="s">
        <v>80</v>
      </c>
      <c r="Y11" s="30"/>
      <c r="Z11" s="30"/>
      <c r="AA11" s="33"/>
      <c r="AB11" s="7"/>
    </row>
    <row r="12" ht="22.5" customHeight="1">
      <c r="A12" s="58" t="s">
        <v>82</v>
      </c>
      <c r="B12" s="58" t="s">
        <v>83</v>
      </c>
      <c r="C12" s="58" t="s">
        <v>84</v>
      </c>
      <c r="D12" s="58" t="s">
        <v>85</v>
      </c>
      <c r="E12" s="59" t="s">
        <v>86</v>
      </c>
      <c r="F12" s="29"/>
      <c r="G12" s="30"/>
      <c r="H12" s="30"/>
      <c r="I12" s="30"/>
      <c r="J12" s="30"/>
      <c r="K12" s="30"/>
      <c r="L12" s="30"/>
      <c r="M12" s="30"/>
      <c r="N12" s="30"/>
      <c r="O12" s="30"/>
      <c r="P12" s="15"/>
      <c r="Q12" s="30"/>
      <c r="R12" s="30"/>
      <c r="S12" s="30"/>
      <c r="T12" s="58" t="s">
        <v>87</v>
      </c>
      <c r="U12" s="30"/>
      <c r="V12" s="14"/>
      <c r="W12" s="30"/>
      <c r="X12" s="30"/>
      <c r="Y12" s="30"/>
      <c r="Z12" s="30"/>
      <c r="AA12" s="33"/>
      <c r="AB12" s="7"/>
    </row>
    <row r="13" ht="22.5" customHeight="1">
      <c r="A13" s="60" t="s">
        <v>88</v>
      </c>
      <c r="B13" s="61" t="s">
        <v>89</v>
      </c>
      <c r="C13" s="60" t="s">
        <v>44</v>
      </c>
      <c r="D13" s="61" t="s">
        <v>90</v>
      </c>
      <c r="E13" s="47" t="s">
        <v>91</v>
      </c>
      <c r="F13" s="31"/>
      <c r="G13" s="14"/>
      <c r="H13" s="14"/>
      <c r="I13" s="14"/>
      <c r="J13" s="14"/>
      <c r="K13" s="14"/>
      <c r="L13" s="14"/>
      <c r="M13" s="14"/>
      <c r="N13" s="14"/>
      <c r="O13" s="48" t="s">
        <v>92</v>
      </c>
      <c r="P13" s="49"/>
      <c r="Q13" s="14"/>
      <c r="R13" s="14"/>
      <c r="S13" s="14"/>
      <c r="T13" s="48" t="s">
        <v>92</v>
      </c>
      <c r="U13" s="25"/>
      <c r="V13" s="48" t="s">
        <v>92</v>
      </c>
      <c r="W13" s="24"/>
      <c r="X13" s="24"/>
      <c r="Y13" s="25"/>
      <c r="Z13" s="14"/>
      <c r="AA13" s="16"/>
      <c r="AB13" s="7"/>
    </row>
    <row r="14" ht="22.5" customHeight="1">
      <c r="A14" s="62" t="s">
        <v>93</v>
      </c>
      <c r="B14" s="63" t="s">
        <v>94</v>
      </c>
      <c r="C14" s="62" t="s">
        <v>13</v>
      </c>
      <c r="D14" s="63" t="s">
        <v>95</v>
      </c>
      <c r="E14" s="64" t="s">
        <v>96</v>
      </c>
      <c r="F14" s="29"/>
      <c r="G14" s="30"/>
      <c r="H14" s="30"/>
      <c r="I14" s="65" t="s">
        <v>97</v>
      </c>
      <c r="J14" s="65" t="s">
        <v>97</v>
      </c>
      <c r="K14" s="30"/>
      <c r="L14" s="30"/>
      <c r="M14" s="30"/>
      <c r="N14" s="30"/>
      <c r="O14" s="65" t="s">
        <v>97</v>
      </c>
      <c r="P14" s="15"/>
      <c r="Q14" s="30"/>
      <c r="R14" s="65" t="s">
        <v>97</v>
      </c>
      <c r="S14" s="30"/>
      <c r="T14" s="65" t="s">
        <v>97</v>
      </c>
      <c r="U14" s="30"/>
      <c r="V14" s="30"/>
      <c r="W14" s="30"/>
      <c r="X14" s="65" t="s">
        <v>97</v>
      </c>
      <c r="Y14" s="30"/>
      <c r="Z14" s="30"/>
      <c r="AA14" s="33"/>
      <c r="AB14" s="7"/>
    </row>
    <row r="15" ht="22.5" customHeight="1">
      <c r="A15" s="50" t="s">
        <v>98</v>
      </c>
      <c r="B15" s="51" t="s">
        <v>99</v>
      </c>
      <c r="C15" s="50" t="s">
        <v>71</v>
      </c>
      <c r="D15" s="51" t="s">
        <v>100</v>
      </c>
      <c r="E15" s="52" t="s">
        <v>101</v>
      </c>
      <c r="F15" s="29"/>
      <c r="G15" s="30"/>
      <c r="H15" s="30"/>
      <c r="I15" s="30"/>
      <c r="J15" s="30"/>
      <c r="K15" s="30"/>
      <c r="L15" s="30"/>
      <c r="M15" s="30"/>
      <c r="N15" s="30"/>
      <c r="O15" s="30"/>
      <c r="P15" s="66" t="s">
        <v>102</v>
      </c>
      <c r="Q15" s="66" t="s">
        <v>102</v>
      </c>
      <c r="R15" s="30"/>
      <c r="S15" s="30"/>
      <c r="T15" s="30"/>
      <c r="U15" s="30"/>
      <c r="V15" s="30"/>
      <c r="W15" s="30"/>
      <c r="X15" s="30"/>
      <c r="Y15" s="66" t="s">
        <v>102</v>
      </c>
      <c r="Z15" s="30"/>
      <c r="AA15" s="33"/>
      <c r="AB15" s="7"/>
    </row>
    <row r="16" ht="22.5" customHeight="1">
      <c r="A16" s="60" t="s">
        <v>103</v>
      </c>
      <c r="B16" s="61" t="s">
        <v>104</v>
      </c>
      <c r="C16" s="60" t="s">
        <v>44</v>
      </c>
      <c r="D16" s="61" t="s">
        <v>105</v>
      </c>
      <c r="E16" s="39" t="s">
        <v>106</v>
      </c>
      <c r="F16" s="29"/>
      <c r="G16" s="30"/>
      <c r="H16" s="30"/>
      <c r="I16" s="30"/>
      <c r="J16" s="30"/>
      <c r="K16" s="67" t="s">
        <v>107</v>
      </c>
      <c r="L16" s="30"/>
      <c r="M16" s="30"/>
      <c r="N16" s="30"/>
      <c r="O16" s="30"/>
      <c r="P16" s="30"/>
      <c r="Q16" s="30"/>
      <c r="R16" s="30"/>
      <c r="S16" s="30"/>
      <c r="T16" s="30"/>
      <c r="U16" s="30"/>
      <c r="V16" s="30"/>
      <c r="W16" s="30"/>
      <c r="X16" s="30"/>
      <c r="Y16" s="30"/>
      <c r="Z16" s="30"/>
      <c r="AA16" s="33"/>
      <c r="AB16" s="7"/>
    </row>
    <row r="17" ht="22.5" customHeight="1">
      <c r="A17" s="58" t="s">
        <v>108</v>
      </c>
      <c r="B17" s="68" t="s">
        <v>109</v>
      </c>
      <c r="C17" s="58" t="s">
        <v>84</v>
      </c>
      <c r="D17" s="68" t="s">
        <v>110</v>
      </c>
      <c r="E17" s="69" t="s">
        <v>111</v>
      </c>
      <c r="F17" s="29"/>
      <c r="G17" s="30"/>
      <c r="H17" s="30"/>
      <c r="I17" s="30"/>
      <c r="J17" s="30"/>
      <c r="K17" s="30"/>
      <c r="L17" s="30"/>
      <c r="M17" s="30"/>
      <c r="N17" s="30"/>
      <c r="O17" s="30"/>
      <c r="P17" s="30"/>
      <c r="Q17" s="30"/>
      <c r="R17" s="30"/>
      <c r="S17" s="30"/>
      <c r="T17" s="58" t="s">
        <v>112</v>
      </c>
      <c r="U17" s="30"/>
      <c r="V17" s="30"/>
      <c r="W17" s="30"/>
      <c r="X17" s="30"/>
      <c r="Y17" s="30"/>
      <c r="Z17" s="30"/>
      <c r="AA17" s="33"/>
      <c r="AB17" s="7"/>
    </row>
    <row r="18" ht="22.5" customHeight="1">
      <c r="A18" s="36" t="s">
        <v>113</v>
      </c>
      <c r="B18" s="61" t="s">
        <v>114</v>
      </c>
      <c r="C18" s="60" t="s">
        <v>44</v>
      </c>
      <c r="D18" s="61" t="s">
        <v>115</v>
      </c>
      <c r="E18" s="39" t="s">
        <v>116</v>
      </c>
      <c r="F18" s="29"/>
      <c r="G18" s="30"/>
      <c r="H18" s="30"/>
      <c r="I18" s="30"/>
      <c r="J18" s="30"/>
      <c r="K18" s="67" t="s">
        <v>117</v>
      </c>
      <c r="L18" s="30"/>
      <c r="M18" s="30"/>
      <c r="N18" s="30"/>
      <c r="O18" s="30"/>
      <c r="P18" s="67" t="s">
        <v>117</v>
      </c>
      <c r="Q18" s="30"/>
      <c r="R18" s="30"/>
      <c r="S18" s="30"/>
      <c r="T18" s="30"/>
      <c r="U18" s="30"/>
      <c r="V18" s="67" t="s">
        <v>117</v>
      </c>
      <c r="W18" s="30"/>
      <c r="X18" s="30"/>
      <c r="Y18" s="30"/>
      <c r="Z18" s="30"/>
      <c r="AA18" s="33"/>
      <c r="AB18" s="7"/>
    </row>
    <row r="19" ht="22.5" customHeight="1">
      <c r="A19" s="60" t="s">
        <v>118</v>
      </c>
      <c r="B19" s="61" t="s">
        <v>119</v>
      </c>
      <c r="C19" s="60" t="s">
        <v>44</v>
      </c>
      <c r="D19" s="61" t="s">
        <v>120</v>
      </c>
      <c r="E19" s="39" t="s">
        <v>121</v>
      </c>
      <c r="F19" s="29"/>
      <c r="G19" s="30"/>
      <c r="H19" s="30"/>
      <c r="I19" s="30"/>
      <c r="J19" s="30"/>
      <c r="K19" s="30"/>
      <c r="L19" s="30"/>
      <c r="M19" s="30"/>
      <c r="N19" s="30"/>
      <c r="O19" s="30"/>
      <c r="P19" s="70"/>
      <c r="Q19" s="35"/>
      <c r="R19" s="30"/>
      <c r="S19" s="30"/>
      <c r="T19" s="30"/>
      <c r="U19" s="30"/>
      <c r="V19" s="30"/>
      <c r="W19" s="30"/>
      <c r="X19" s="30"/>
      <c r="Y19" s="30"/>
      <c r="Z19" s="30"/>
      <c r="AA19" s="71" t="s">
        <v>122</v>
      </c>
      <c r="AB19" s="7"/>
    </row>
    <row r="20" ht="22.5" customHeight="1">
      <c r="A20" s="60" t="s">
        <v>123</v>
      </c>
      <c r="B20" s="61" t="s">
        <v>124</v>
      </c>
      <c r="C20" s="60" t="s">
        <v>44</v>
      </c>
      <c r="D20" s="61" t="s">
        <v>125</v>
      </c>
      <c r="E20" s="39" t="s">
        <v>126</v>
      </c>
      <c r="F20" s="29"/>
      <c r="G20" s="30"/>
      <c r="H20" s="30"/>
      <c r="I20" s="30"/>
      <c r="J20" s="30"/>
      <c r="K20" s="30"/>
      <c r="L20" s="30"/>
      <c r="M20" s="30"/>
      <c r="N20" s="71" t="s">
        <v>127</v>
      </c>
      <c r="O20" s="35"/>
      <c r="P20" s="71" t="s">
        <v>127</v>
      </c>
      <c r="Q20" s="35"/>
      <c r="R20" s="30"/>
      <c r="S20" s="30"/>
      <c r="T20" s="71" t="s">
        <v>127</v>
      </c>
      <c r="U20" s="35"/>
      <c r="V20" s="67" t="s">
        <v>127</v>
      </c>
      <c r="W20" s="30"/>
      <c r="X20" s="30"/>
      <c r="Y20" s="30"/>
      <c r="Z20" s="67" t="s">
        <v>127</v>
      </c>
      <c r="AA20" s="71" t="s">
        <v>127</v>
      </c>
      <c r="AB20" s="7"/>
    </row>
    <row r="21" ht="22.5" customHeight="1">
      <c r="A21" s="60" t="s">
        <v>128</v>
      </c>
      <c r="B21" s="61" t="s">
        <v>129</v>
      </c>
      <c r="C21" s="60" t="s">
        <v>44</v>
      </c>
      <c r="D21" s="61" t="s">
        <v>125</v>
      </c>
      <c r="E21" s="39" t="s">
        <v>130</v>
      </c>
      <c r="F21" s="29"/>
      <c r="G21" s="30"/>
      <c r="H21" s="30"/>
      <c r="I21" s="30"/>
      <c r="J21" s="30"/>
      <c r="K21" s="30"/>
      <c r="L21" s="30"/>
      <c r="M21" s="30"/>
      <c r="N21" s="30"/>
      <c r="O21" s="30"/>
      <c r="P21" s="15"/>
      <c r="Q21" s="30"/>
      <c r="R21" s="67" t="s">
        <v>131</v>
      </c>
      <c r="S21" s="30"/>
      <c r="T21" s="30"/>
      <c r="U21" s="30"/>
      <c r="V21" s="30"/>
      <c r="W21" s="30"/>
      <c r="X21" s="30"/>
      <c r="Y21" s="30"/>
      <c r="Z21" s="30"/>
      <c r="AA21" s="33"/>
      <c r="AB21" s="7"/>
    </row>
    <row r="22" ht="22.5" customHeight="1">
      <c r="A22" s="60" t="s">
        <v>132</v>
      </c>
      <c r="B22" s="61" t="s">
        <v>133</v>
      </c>
      <c r="C22" s="60" t="s">
        <v>44</v>
      </c>
      <c r="D22" s="61" t="s">
        <v>125</v>
      </c>
      <c r="E22" s="39" t="s">
        <v>134</v>
      </c>
      <c r="F22" s="29"/>
      <c r="G22" s="30"/>
      <c r="H22" s="30"/>
      <c r="I22" s="30"/>
      <c r="J22" s="67" t="s">
        <v>135</v>
      </c>
      <c r="K22" s="30"/>
      <c r="L22" s="30"/>
      <c r="M22" s="67" t="s">
        <v>135</v>
      </c>
      <c r="N22" s="30"/>
      <c r="O22" s="67" t="s">
        <v>135</v>
      </c>
      <c r="P22" s="67" t="s">
        <v>135</v>
      </c>
      <c r="Q22" s="67" t="s">
        <v>135</v>
      </c>
      <c r="R22" s="30"/>
      <c r="S22" s="30"/>
      <c r="T22" s="67" t="s">
        <v>135</v>
      </c>
      <c r="U22" s="67" t="s">
        <v>135</v>
      </c>
      <c r="V22" s="30"/>
      <c r="W22" s="30"/>
      <c r="X22" s="67" t="s">
        <v>135</v>
      </c>
      <c r="Y22" s="30"/>
      <c r="Z22" s="30"/>
      <c r="AA22" s="33"/>
      <c r="AB22" s="7"/>
    </row>
    <row r="23" ht="22.5" customHeight="1">
      <c r="A23" s="60" t="s">
        <v>136</v>
      </c>
      <c r="B23" s="61" t="s">
        <v>137</v>
      </c>
      <c r="C23" s="60" t="s">
        <v>44</v>
      </c>
      <c r="D23" s="61" t="s">
        <v>125</v>
      </c>
      <c r="E23" s="39" t="s">
        <v>138</v>
      </c>
      <c r="F23" s="29"/>
      <c r="G23" s="30"/>
      <c r="H23" s="30"/>
      <c r="I23" s="30"/>
      <c r="J23" s="30"/>
      <c r="K23" s="30"/>
      <c r="L23" s="30"/>
      <c r="M23" s="30"/>
      <c r="N23" s="30"/>
      <c r="O23" s="30"/>
      <c r="P23" s="15"/>
      <c r="Q23" s="30"/>
      <c r="R23" s="67" t="s">
        <v>139</v>
      </c>
      <c r="S23" s="30"/>
      <c r="T23" s="30"/>
      <c r="U23" s="67" t="s">
        <v>139</v>
      </c>
      <c r="V23" s="30"/>
      <c r="W23" s="30"/>
      <c r="X23" s="30"/>
      <c r="Y23" s="30"/>
      <c r="Z23" s="30"/>
      <c r="AA23" s="71" t="s">
        <v>139</v>
      </c>
      <c r="AB23" s="7"/>
    </row>
    <row r="24" ht="22.5" customHeight="1">
      <c r="A24" s="50" t="s">
        <v>140</v>
      </c>
      <c r="B24" s="51" t="s">
        <v>141</v>
      </c>
      <c r="C24" s="50" t="s">
        <v>71</v>
      </c>
      <c r="D24" s="72"/>
      <c r="E24" s="52" t="s">
        <v>142</v>
      </c>
      <c r="F24" s="29"/>
      <c r="G24" s="66" t="s">
        <v>143</v>
      </c>
      <c r="H24" s="66" t="s">
        <v>143</v>
      </c>
      <c r="I24" s="66" t="s">
        <v>143</v>
      </c>
      <c r="J24" s="30"/>
      <c r="K24" s="30"/>
      <c r="L24" s="30"/>
      <c r="M24" s="66" t="s">
        <v>143</v>
      </c>
      <c r="N24" s="66" t="s">
        <v>143</v>
      </c>
      <c r="O24" s="30"/>
      <c r="P24" s="66" t="s">
        <v>143</v>
      </c>
      <c r="Q24" s="30"/>
      <c r="R24" s="66" t="s">
        <v>143</v>
      </c>
      <c r="S24" s="30"/>
      <c r="T24" s="66" t="s">
        <v>143</v>
      </c>
      <c r="U24" s="66" t="s">
        <v>143</v>
      </c>
      <c r="V24" s="73" t="s">
        <v>144</v>
      </c>
      <c r="W24" s="66" t="s">
        <v>143</v>
      </c>
      <c r="X24" s="66" t="s">
        <v>143</v>
      </c>
      <c r="Y24" s="30"/>
      <c r="Z24" s="30"/>
      <c r="AA24" s="74" t="s">
        <v>143</v>
      </c>
      <c r="AB24" s="7"/>
    </row>
    <row r="25" ht="22.5" customHeight="1">
      <c r="A25" s="75" t="s">
        <v>145</v>
      </c>
      <c r="B25" s="76" t="s">
        <v>146</v>
      </c>
      <c r="C25" s="75" t="s">
        <v>147</v>
      </c>
      <c r="D25" s="76" t="s">
        <v>148</v>
      </c>
      <c r="E25" s="77" t="s">
        <v>149</v>
      </c>
      <c r="F25" s="29"/>
      <c r="G25" s="30"/>
      <c r="H25" s="30"/>
      <c r="I25" s="30"/>
      <c r="J25" s="30"/>
      <c r="K25" s="30"/>
      <c r="L25" s="30"/>
      <c r="M25" s="30"/>
      <c r="N25" s="30"/>
      <c r="O25" s="30"/>
      <c r="P25" s="15"/>
      <c r="Q25" s="30"/>
      <c r="R25" s="30"/>
      <c r="S25" s="30"/>
      <c r="T25" s="30"/>
      <c r="U25" s="78" t="s">
        <v>150</v>
      </c>
      <c r="V25" s="30"/>
      <c r="W25" s="30"/>
      <c r="X25" s="30"/>
      <c r="Y25" s="30"/>
      <c r="Z25" s="30"/>
      <c r="AA25" s="33"/>
      <c r="AB25" s="7"/>
    </row>
    <row r="26" ht="22.5" customHeight="1">
      <c r="A26" s="50" t="s">
        <v>151</v>
      </c>
      <c r="B26" s="51" t="s">
        <v>152</v>
      </c>
      <c r="C26" s="72"/>
      <c r="D26" s="51" t="s">
        <v>153</v>
      </c>
      <c r="E26" s="52" t="s">
        <v>154</v>
      </c>
      <c r="F26" s="29"/>
      <c r="G26" s="30"/>
      <c r="H26" s="30"/>
      <c r="I26" s="30"/>
      <c r="J26" s="30"/>
      <c r="K26" s="30"/>
      <c r="L26" s="30"/>
      <c r="M26" s="30"/>
      <c r="N26" s="30"/>
      <c r="O26" s="30"/>
      <c r="P26" s="15"/>
      <c r="Q26" s="30"/>
      <c r="R26" s="30"/>
      <c r="S26" s="30"/>
      <c r="T26" s="30"/>
      <c r="U26" s="30"/>
      <c r="V26" s="30"/>
      <c r="W26" s="30"/>
      <c r="X26" s="30"/>
      <c r="Y26" s="66" t="s">
        <v>155</v>
      </c>
      <c r="Z26" s="30"/>
      <c r="AA26" s="33"/>
      <c r="AB26" s="7"/>
    </row>
    <row r="27" ht="22.5" customHeight="1">
      <c r="A27" s="50" t="s">
        <v>156</v>
      </c>
      <c r="B27" s="51" t="s">
        <v>157</v>
      </c>
      <c r="C27" s="50" t="s">
        <v>71</v>
      </c>
      <c r="D27" s="51" t="s">
        <v>158</v>
      </c>
      <c r="E27" s="52" t="s">
        <v>159</v>
      </c>
      <c r="F27" s="29"/>
      <c r="G27" s="30"/>
      <c r="H27" s="30"/>
      <c r="I27" s="30"/>
      <c r="J27" s="30"/>
      <c r="K27" s="30"/>
      <c r="L27" s="30"/>
      <c r="M27" s="30"/>
      <c r="N27" s="30"/>
      <c r="O27" s="30"/>
      <c r="P27" s="70"/>
      <c r="Q27" s="35"/>
      <c r="R27" s="30"/>
      <c r="S27" s="30"/>
      <c r="T27" s="30"/>
      <c r="U27" s="30"/>
      <c r="V27" s="66" t="s">
        <v>160</v>
      </c>
      <c r="W27" s="30"/>
      <c r="X27" s="30"/>
      <c r="Y27" s="30"/>
      <c r="Z27" s="30"/>
      <c r="AA27" s="33"/>
      <c r="AB27" s="7"/>
    </row>
    <row r="28" ht="22.5" customHeight="1">
      <c r="A28" s="62" t="s">
        <v>161</v>
      </c>
      <c r="B28" s="63" t="s">
        <v>162</v>
      </c>
      <c r="C28" s="62" t="s">
        <v>13</v>
      </c>
      <c r="D28" s="63" t="s">
        <v>163</v>
      </c>
      <c r="E28" s="64" t="s">
        <v>164</v>
      </c>
      <c r="F28" s="29"/>
      <c r="G28" s="65" t="s">
        <v>165</v>
      </c>
      <c r="H28" s="30"/>
      <c r="I28" s="30"/>
      <c r="J28" s="30"/>
      <c r="K28" s="30"/>
      <c r="L28" s="30"/>
      <c r="M28" s="30"/>
      <c r="N28" s="30"/>
      <c r="O28" s="30"/>
      <c r="P28" s="15"/>
      <c r="Q28" s="30"/>
      <c r="R28" s="30"/>
      <c r="S28" s="30"/>
      <c r="T28" s="30"/>
      <c r="U28" s="30"/>
      <c r="V28" s="14"/>
      <c r="W28" s="30"/>
      <c r="X28" s="30"/>
      <c r="Y28" s="30"/>
      <c r="Z28" s="30"/>
      <c r="AA28" s="33"/>
      <c r="AB28" s="7"/>
    </row>
    <row r="29" ht="22.5" customHeight="1">
      <c r="A29" s="26" t="s">
        <v>166</v>
      </c>
      <c r="B29" s="27" t="s">
        <v>167</v>
      </c>
      <c r="C29" s="26" t="s">
        <v>38</v>
      </c>
      <c r="D29" s="27" t="s">
        <v>168</v>
      </c>
      <c r="E29" s="79" t="s">
        <v>169</v>
      </c>
      <c r="F29" s="29"/>
      <c r="G29" s="30"/>
      <c r="H29" s="30"/>
      <c r="I29" s="30"/>
      <c r="J29" s="30"/>
      <c r="K29" s="30"/>
      <c r="L29" s="30"/>
      <c r="M29" s="30"/>
      <c r="N29" s="30"/>
      <c r="O29" s="30"/>
      <c r="P29" s="15"/>
      <c r="Q29" s="30"/>
      <c r="R29" s="30"/>
      <c r="S29" s="30"/>
      <c r="T29" s="30"/>
      <c r="U29" s="80" t="s">
        <v>170</v>
      </c>
      <c r="V29" s="14"/>
      <c r="W29" s="30"/>
      <c r="X29" s="80" t="s">
        <v>170</v>
      </c>
      <c r="Y29" s="30"/>
      <c r="Z29" s="30"/>
      <c r="AA29" s="33"/>
      <c r="AB29" s="7"/>
    </row>
    <row r="30" ht="22.5" customHeight="1">
      <c r="A30" s="50" t="s">
        <v>171</v>
      </c>
      <c r="B30" s="51" t="s">
        <v>172</v>
      </c>
      <c r="C30" s="50" t="s">
        <v>71</v>
      </c>
      <c r="D30" s="51" t="s">
        <v>173</v>
      </c>
      <c r="E30" s="52" t="s">
        <v>174</v>
      </c>
      <c r="F30" s="29"/>
      <c r="G30" s="66" t="s">
        <v>175</v>
      </c>
      <c r="H30" s="30"/>
      <c r="I30" s="66" t="s">
        <v>175</v>
      </c>
      <c r="J30" s="30"/>
      <c r="K30" s="30"/>
      <c r="L30" s="30"/>
      <c r="M30" s="30"/>
      <c r="N30" s="66" t="s">
        <v>175</v>
      </c>
      <c r="O30" s="30"/>
      <c r="P30" s="66" t="s">
        <v>175</v>
      </c>
      <c r="Q30" s="30"/>
      <c r="R30" s="30"/>
      <c r="S30" s="30"/>
      <c r="T30" s="30"/>
      <c r="U30" s="30"/>
      <c r="V30" s="14"/>
      <c r="W30" s="30"/>
      <c r="X30" s="66" t="s">
        <v>175</v>
      </c>
      <c r="Y30" s="30"/>
      <c r="Z30" s="30"/>
      <c r="AA30" s="74" t="s">
        <v>175</v>
      </c>
      <c r="AB30" s="7"/>
    </row>
    <row r="31" ht="22.5" customHeight="1">
      <c r="A31" s="62" t="s">
        <v>176</v>
      </c>
      <c r="B31" s="63" t="s">
        <v>177</v>
      </c>
      <c r="C31" s="62" t="s">
        <v>13</v>
      </c>
      <c r="D31" s="63" t="s">
        <v>178</v>
      </c>
      <c r="E31" s="64" t="s">
        <v>179</v>
      </c>
      <c r="F31" s="29"/>
      <c r="G31" s="65" t="s">
        <v>180</v>
      </c>
      <c r="H31" s="65" t="s">
        <v>180</v>
      </c>
      <c r="I31" s="30"/>
      <c r="J31" s="30"/>
      <c r="K31" s="30"/>
      <c r="L31" s="30"/>
      <c r="M31" s="65" t="s">
        <v>180</v>
      </c>
      <c r="N31" s="65" t="s">
        <v>180</v>
      </c>
      <c r="O31" s="30"/>
      <c r="P31" s="15"/>
      <c r="Q31" s="30"/>
      <c r="R31" s="30"/>
      <c r="S31" s="30"/>
      <c r="T31" s="30"/>
      <c r="U31" s="30"/>
      <c r="V31" s="14"/>
      <c r="W31" s="30"/>
      <c r="X31" s="65" t="s">
        <v>180</v>
      </c>
      <c r="Y31" s="30"/>
      <c r="Z31" s="30"/>
      <c r="AA31" s="81" t="s">
        <v>180</v>
      </c>
      <c r="AB31" s="7"/>
    </row>
    <row r="32" ht="22.5" customHeight="1">
      <c r="A32" s="62" t="s">
        <v>181</v>
      </c>
      <c r="B32" s="63" t="s">
        <v>182</v>
      </c>
      <c r="C32" s="62" t="s">
        <v>13</v>
      </c>
      <c r="D32" s="63" t="s">
        <v>183</v>
      </c>
      <c r="E32" s="64" t="s">
        <v>184</v>
      </c>
      <c r="F32" s="29"/>
      <c r="G32" s="30"/>
      <c r="H32" s="30"/>
      <c r="I32" s="30"/>
      <c r="J32" s="30"/>
      <c r="K32" s="30"/>
      <c r="L32" s="30"/>
      <c r="M32" s="30"/>
      <c r="N32" s="30"/>
      <c r="O32" s="30"/>
      <c r="P32" s="65" t="s">
        <v>185</v>
      </c>
      <c r="Q32" s="30"/>
      <c r="R32" s="30"/>
      <c r="S32" s="30"/>
      <c r="T32" s="30"/>
      <c r="U32" s="30"/>
      <c r="V32" s="14"/>
      <c r="W32" s="30"/>
      <c r="X32" s="30"/>
      <c r="Y32" s="30"/>
      <c r="Z32" s="30"/>
      <c r="AA32" s="16"/>
      <c r="AB32" s="7"/>
    </row>
    <row r="33" ht="22.5" customHeight="1">
      <c r="A33" s="62" t="s">
        <v>186</v>
      </c>
      <c r="B33" s="63" t="s">
        <v>187</v>
      </c>
      <c r="C33" s="62" t="s">
        <v>13</v>
      </c>
      <c r="D33" s="63" t="s">
        <v>188</v>
      </c>
      <c r="E33" s="64" t="s">
        <v>189</v>
      </c>
      <c r="F33" s="65" t="s">
        <v>190</v>
      </c>
      <c r="G33" s="65" t="s">
        <v>190</v>
      </c>
      <c r="H33" s="65" t="s">
        <v>190</v>
      </c>
      <c r="I33" s="65" t="s">
        <v>190</v>
      </c>
      <c r="J33" s="65" t="s">
        <v>190</v>
      </c>
      <c r="K33" s="30"/>
      <c r="L33" s="65" t="s">
        <v>190</v>
      </c>
      <c r="M33" s="30"/>
      <c r="N33" s="65" t="s">
        <v>190</v>
      </c>
      <c r="O33" s="30"/>
      <c r="P33" s="15"/>
      <c r="Q33" s="30"/>
      <c r="R33" s="30"/>
      <c r="S33" s="30"/>
      <c r="T33" s="65" t="s">
        <v>190</v>
      </c>
      <c r="U33" s="65" t="s">
        <v>190</v>
      </c>
      <c r="V33" s="30"/>
      <c r="W33" s="65" t="s">
        <v>190</v>
      </c>
      <c r="X33" s="65" t="s">
        <v>190</v>
      </c>
      <c r="Y33" s="30"/>
      <c r="Z33" s="30"/>
      <c r="AA33" s="81" t="s">
        <v>190</v>
      </c>
      <c r="AB33" s="7"/>
    </row>
    <row r="34" ht="22.5" customHeight="1">
      <c r="A34" s="62" t="s">
        <v>191</v>
      </c>
      <c r="B34" s="63" t="s">
        <v>192</v>
      </c>
      <c r="C34" s="62" t="s">
        <v>13</v>
      </c>
      <c r="D34" s="63" t="s">
        <v>193</v>
      </c>
      <c r="E34" s="64" t="s">
        <v>194</v>
      </c>
      <c r="F34" s="29"/>
      <c r="G34" s="30"/>
      <c r="H34" s="30"/>
      <c r="I34" s="30"/>
      <c r="J34" s="30"/>
      <c r="K34" s="30"/>
      <c r="L34" s="30"/>
      <c r="M34" s="65" t="s">
        <v>195</v>
      </c>
      <c r="N34" s="30"/>
      <c r="O34" s="30"/>
      <c r="P34" s="15"/>
      <c r="Q34" s="30"/>
      <c r="R34" s="30"/>
      <c r="S34" s="30"/>
      <c r="T34" s="30"/>
      <c r="U34" s="65" t="s">
        <v>195</v>
      </c>
      <c r="V34" s="14"/>
      <c r="W34" s="30"/>
      <c r="X34" s="30"/>
      <c r="Y34" s="30"/>
      <c r="Z34" s="30"/>
      <c r="AA34" s="33"/>
      <c r="AB34" s="7"/>
    </row>
    <row r="35" ht="22.5" customHeight="1">
      <c r="A35" s="62" t="s">
        <v>196</v>
      </c>
      <c r="B35" s="63" t="s">
        <v>197</v>
      </c>
      <c r="C35" s="62" t="s">
        <v>13</v>
      </c>
      <c r="D35" s="63" t="s">
        <v>198</v>
      </c>
      <c r="E35" s="64" t="s">
        <v>199</v>
      </c>
      <c r="F35" s="29"/>
      <c r="G35" s="30"/>
      <c r="H35" s="65" t="s">
        <v>200</v>
      </c>
      <c r="I35" s="30"/>
      <c r="J35" s="30"/>
      <c r="K35" s="30"/>
      <c r="L35" s="30"/>
      <c r="M35" s="65" t="s">
        <v>200</v>
      </c>
      <c r="N35" s="65" t="s">
        <v>200</v>
      </c>
      <c r="O35" s="30"/>
      <c r="P35" s="15"/>
      <c r="Q35" s="30"/>
      <c r="R35" s="30"/>
      <c r="S35" s="30"/>
      <c r="T35" s="65" t="s">
        <v>200</v>
      </c>
      <c r="U35" s="30"/>
      <c r="V35" s="30"/>
      <c r="W35" s="65" t="s">
        <v>200</v>
      </c>
      <c r="X35" s="65" t="s">
        <v>200</v>
      </c>
      <c r="Y35" s="30"/>
      <c r="Z35" s="30"/>
      <c r="AA35" s="81" t="s">
        <v>200</v>
      </c>
      <c r="AB35" s="7"/>
    </row>
    <row r="36" ht="22.5" customHeight="1">
      <c r="A36" s="50" t="s">
        <v>201</v>
      </c>
      <c r="B36" s="51" t="s">
        <v>202</v>
      </c>
      <c r="C36" s="50" t="s">
        <v>71</v>
      </c>
      <c r="D36" s="51" t="s">
        <v>203</v>
      </c>
      <c r="E36" s="52" t="s">
        <v>204</v>
      </c>
      <c r="F36" s="29"/>
      <c r="G36" s="66" t="s">
        <v>205</v>
      </c>
      <c r="H36" s="30"/>
      <c r="I36" s="30"/>
      <c r="J36" s="30"/>
      <c r="K36" s="30"/>
      <c r="L36" s="30"/>
      <c r="M36" s="30"/>
      <c r="N36" s="30"/>
      <c r="O36" s="30"/>
      <c r="P36" s="66" t="s">
        <v>205</v>
      </c>
      <c r="Q36" s="30"/>
      <c r="R36" s="30"/>
      <c r="S36" s="30"/>
      <c r="T36" s="30"/>
      <c r="U36" s="30"/>
      <c r="V36" s="14"/>
      <c r="W36" s="30"/>
      <c r="X36" s="30"/>
      <c r="Y36" s="66" t="s">
        <v>205</v>
      </c>
      <c r="Z36" s="30"/>
      <c r="AA36" s="33"/>
      <c r="AB36" s="7"/>
    </row>
    <row r="37" ht="22.5" customHeight="1">
      <c r="A37" s="26" t="s">
        <v>206</v>
      </c>
      <c r="B37" s="27" t="s">
        <v>207</v>
      </c>
      <c r="C37" s="26" t="s">
        <v>38</v>
      </c>
      <c r="D37" s="27" t="s">
        <v>208</v>
      </c>
      <c r="E37" s="79" t="s">
        <v>209</v>
      </c>
      <c r="F37" s="29"/>
      <c r="G37" s="30"/>
      <c r="H37" s="80" t="s">
        <v>210</v>
      </c>
      <c r="I37" s="30"/>
      <c r="J37" s="30"/>
      <c r="K37" s="30"/>
      <c r="L37" s="26" t="s">
        <v>210</v>
      </c>
      <c r="M37" s="30"/>
      <c r="N37" s="30"/>
      <c r="O37" s="30"/>
      <c r="P37" s="15"/>
      <c r="Q37" s="30"/>
      <c r="R37" s="30"/>
      <c r="S37" s="80" t="s">
        <v>210</v>
      </c>
      <c r="T37" s="30"/>
      <c r="U37" s="30"/>
      <c r="V37" s="14"/>
      <c r="W37" s="30"/>
      <c r="X37" s="30"/>
      <c r="Y37" s="30"/>
      <c r="Z37" s="30"/>
      <c r="AA37" s="82" t="s">
        <v>210</v>
      </c>
      <c r="AB37" s="7"/>
    </row>
    <row r="38" ht="22.5" customHeight="1">
      <c r="A38" s="62" t="s">
        <v>211</v>
      </c>
      <c r="B38" s="63" t="s">
        <v>212</v>
      </c>
      <c r="C38" s="62" t="s">
        <v>13</v>
      </c>
      <c r="D38" s="63" t="s">
        <v>213</v>
      </c>
      <c r="E38" s="64" t="s">
        <v>214</v>
      </c>
      <c r="F38" s="29"/>
      <c r="G38" s="65" t="s">
        <v>215</v>
      </c>
      <c r="H38" s="30"/>
      <c r="I38" s="65" t="s">
        <v>215</v>
      </c>
      <c r="J38" s="30"/>
      <c r="K38" s="30"/>
      <c r="L38" s="30"/>
      <c r="M38" s="30"/>
      <c r="N38" s="30"/>
      <c r="O38" s="30"/>
      <c r="P38" s="15"/>
      <c r="Q38" s="30"/>
      <c r="R38" s="65" t="s">
        <v>215</v>
      </c>
      <c r="S38" s="30"/>
      <c r="T38" s="30"/>
      <c r="U38" s="65" t="s">
        <v>215</v>
      </c>
      <c r="V38" s="14"/>
      <c r="W38" s="30"/>
      <c r="X38" s="30"/>
      <c r="Y38" s="30"/>
      <c r="Z38" s="30"/>
      <c r="AA38" s="33"/>
      <c r="AB38" s="7"/>
    </row>
    <row r="39" ht="22.5" customHeight="1">
      <c r="A39" s="62" t="s">
        <v>216</v>
      </c>
      <c r="B39" s="63" t="s">
        <v>217</v>
      </c>
      <c r="C39" s="62" t="s">
        <v>13</v>
      </c>
      <c r="D39" s="63" t="s">
        <v>218</v>
      </c>
      <c r="E39" s="64" t="s">
        <v>219</v>
      </c>
      <c r="F39" s="29"/>
      <c r="G39" s="65" t="s">
        <v>220</v>
      </c>
      <c r="H39" s="30"/>
      <c r="I39" s="30"/>
      <c r="J39" s="30"/>
      <c r="K39" s="30"/>
      <c r="L39" s="30"/>
      <c r="M39" s="30"/>
      <c r="N39" s="30"/>
      <c r="O39" s="30"/>
      <c r="P39" s="15"/>
      <c r="Q39" s="30"/>
      <c r="R39" s="30"/>
      <c r="S39" s="30"/>
      <c r="T39" s="30"/>
      <c r="U39" s="30"/>
      <c r="V39" s="16"/>
      <c r="W39" s="34"/>
      <c r="X39" s="34"/>
      <c r="Y39" s="35"/>
      <c r="Z39" s="30"/>
      <c r="AA39" s="33"/>
      <c r="AB39" s="7"/>
    </row>
    <row r="40" ht="22.5" customHeight="1">
      <c r="A40" s="63" t="s">
        <v>221</v>
      </c>
      <c r="B40" s="63" t="s">
        <v>222</v>
      </c>
      <c r="C40" s="62" t="s">
        <v>13</v>
      </c>
      <c r="D40" s="63" t="s">
        <v>223</v>
      </c>
      <c r="E40" s="64" t="s">
        <v>224</v>
      </c>
      <c r="F40" s="29"/>
      <c r="G40" s="83" t="s">
        <v>225</v>
      </c>
      <c r="H40" s="70"/>
      <c r="I40" s="84"/>
      <c r="J40" s="84"/>
      <c r="K40" s="84"/>
      <c r="L40" s="84"/>
      <c r="M40" s="84"/>
      <c r="N40" s="84"/>
      <c r="O40" s="84"/>
      <c r="P40" s="49"/>
      <c r="Q40" s="70"/>
      <c r="R40" s="84"/>
      <c r="S40" s="84"/>
      <c r="T40" s="84"/>
      <c r="U40" s="84"/>
      <c r="V40" s="84"/>
      <c r="W40" s="84"/>
      <c r="X40" s="84"/>
      <c r="Y40" s="84"/>
      <c r="Z40" s="84"/>
      <c r="AA40" s="84"/>
      <c r="AB40" s="7"/>
    </row>
    <row r="41" ht="22.5" customHeight="1">
      <c r="A41" s="63" t="s">
        <v>226</v>
      </c>
      <c r="B41" s="85"/>
      <c r="C41" s="62" t="s">
        <v>13</v>
      </c>
      <c r="D41" s="63" t="s">
        <v>227</v>
      </c>
      <c r="E41" s="64" t="s">
        <v>228</v>
      </c>
      <c r="F41" s="29"/>
      <c r="G41" s="83" t="s">
        <v>229</v>
      </c>
      <c r="H41" s="70"/>
      <c r="I41" s="84"/>
      <c r="J41" s="84"/>
      <c r="K41" s="84"/>
      <c r="L41" s="84"/>
      <c r="M41" s="84"/>
      <c r="N41" s="84"/>
      <c r="O41" s="84"/>
      <c r="P41" s="49"/>
      <c r="Q41" s="70"/>
      <c r="R41" s="84"/>
      <c r="S41" s="49"/>
      <c r="T41" s="83" t="s">
        <v>229</v>
      </c>
      <c r="U41" s="83" t="s">
        <v>229</v>
      </c>
      <c r="V41" s="70"/>
      <c r="W41" s="84"/>
      <c r="X41" s="84"/>
      <c r="Y41" s="84"/>
      <c r="Z41" s="84"/>
      <c r="AA41" s="84"/>
      <c r="AB41" s="7"/>
    </row>
    <row r="42" ht="22.5" customHeight="1">
      <c r="A42" s="63" t="s">
        <v>230</v>
      </c>
      <c r="B42" s="85"/>
      <c r="C42" s="62" t="s">
        <v>13</v>
      </c>
      <c r="D42" s="63" t="s">
        <v>231</v>
      </c>
      <c r="E42" s="64" t="s">
        <v>232</v>
      </c>
      <c r="F42" s="83" t="s">
        <v>233</v>
      </c>
      <c r="G42" s="83" t="s">
        <v>233</v>
      </c>
      <c r="H42" s="86"/>
      <c r="I42" s="87"/>
      <c r="J42" s="87"/>
      <c r="K42" s="87"/>
      <c r="L42" s="87"/>
      <c r="M42" s="87"/>
      <c r="N42" s="87"/>
      <c r="O42" s="87"/>
      <c r="P42" s="88"/>
      <c r="Q42" s="86"/>
      <c r="R42" s="87"/>
      <c r="S42" s="87"/>
      <c r="T42" s="87"/>
      <c r="U42" s="87"/>
      <c r="V42" s="87"/>
      <c r="W42" s="87"/>
      <c r="X42" s="87"/>
      <c r="Y42" s="87"/>
      <c r="Z42" s="87"/>
      <c r="AA42" s="87"/>
      <c r="AB42" s="89"/>
    </row>
    <row r="43" ht="22.5" customHeight="1">
      <c r="A43" s="63" t="s">
        <v>234</v>
      </c>
      <c r="B43" s="85"/>
      <c r="C43" s="62" t="s">
        <v>13</v>
      </c>
      <c r="D43" s="63" t="s">
        <v>235</v>
      </c>
      <c r="E43" s="64" t="s">
        <v>236</v>
      </c>
      <c r="F43" s="90"/>
      <c r="G43" s="83" t="s">
        <v>237</v>
      </c>
      <c r="H43" s="86"/>
      <c r="I43" s="87"/>
      <c r="J43" s="87"/>
      <c r="K43" s="87"/>
      <c r="L43" s="87"/>
      <c r="M43" s="87"/>
      <c r="N43" s="87"/>
      <c r="O43" s="87"/>
      <c r="P43" s="88"/>
      <c r="Q43" s="91"/>
      <c r="R43" s="83" t="s">
        <v>237</v>
      </c>
      <c r="S43" s="83" t="s">
        <v>237</v>
      </c>
      <c r="T43" s="65" t="s">
        <v>237</v>
      </c>
      <c r="U43" s="65" t="s">
        <v>237</v>
      </c>
      <c r="V43" s="86"/>
      <c r="W43" s="87"/>
      <c r="X43" s="87"/>
      <c r="Y43" s="87"/>
      <c r="Z43" s="87"/>
      <c r="AA43" s="87"/>
      <c r="AB43" s="89"/>
    </row>
    <row r="44" ht="22.5" customHeight="1">
      <c r="A44" s="63" t="s">
        <v>238</v>
      </c>
      <c r="B44" s="85"/>
      <c r="C44" s="62" t="s">
        <v>13</v>
      </c>
      <c r="D44" s="63" t="s">
        <v>239</v>
      </c>
      <c r="E44" s="64" t="s">
        <v>240</v>
      </c>
      <c r="F44" s="92"/>
      <c r="G44" s="83" t="s">
        <v>241</v>
      </c>
      <c r="H44" s="86"/>
      <c r="I44" s="87"/>
      <c r="J44" s="87"/>
      <c r="K44" s="87"/>
      <c r="L44" s="88"/>
      <c r="M44" s="83" t="s">
        <v>241</v>
      </c>
      <c r="N44" s="86"/>
      <c r="O44" s="87"/>
      <c r="P44" s="88"/>
      <c r="Q44" s="91"/>
      <c r="R44" s="83" t="s">
        <v>241</v>
      </c>
      <c r="S44" s="86"/>
      <c r="T44" s="88"/>
      <c r="U44" s="83" t="s">
        <v>241</v>
      </c>
      <c r="V44" s="86"/>
      <c r="W44" s="88"/>
      <c r="X44" s="83" t="s">
        <v>241</v>
      </c>
      <c r="Y44" s="86"/>
      <c r="Z44" s="87"/>
      <c r="AA44" s="87"/>
      <c r="AB44" s="89"/>
    </row>
    <row r="45" ht="22.5" customHeight="1">
      <c r="A45" s="93"/>
      <c r="B45" s="94"/>
      <c r="C45" s="95"/>
      <c r="D45" s="94"/>
      <c r="E45" s="90"/>
      <c r="F45" s="90"/>
      <c r="G45" s="96"/>
      <c r="H45" s="86"/>
      <c r="I45" s="87"/>
      <c r="J45" s="87"/>
      <c r="K45" s="87"/>
      <c r="L45" s="87"/>
      <c r="M45" s="87"/>
      <c r="N45" s="87"/>
      <c r="O45" s="87"/>
      <c r="P45" s="88"/>
      <c r="Q45" s="86"/>
      <c r="R45" s="87"/>
      <c r="S45" s="87"/>
      <c r="T45" s="87"/>
      <c r="U45" s="87"/>
      <c r="V45" s="87"/>
      <c r="W45" s="87"/>
      <c r="X45" s="87"/>
      <c r="Y45" s="87"/>
      <c r="Z45" s="87"/>
      <c r="AA45" s="87"/>
      <c r="AB45" s="89"/>
    </row>
    <row r="46" ht="22.5" customHeight="1">
      <c r="A46" s="93"/>
      <c r="B46" s="94"/>
      <c r="C46" s="95"/>
      <c r="D46" s="94"/>
      <c r="E46" s="90"/>
      <c r="F46" s="90"/>
      <c r="G46" s="96"/>
      <c r="H46" s="86"/>
      <c r="I46" s="87"/>
      <c r="J46" s="87"/>
      <c r="K46" s="87"/>
      <c r="L46" s="87"/>
      <c r="M46" s="87"/>
      <c r="N46" s="87"/>
      <c r="O46" s="87"/>
      <c r="P46" s="88"/>
      <c r="Q46" s="86"/>
      <c r="R46" s="87"/>
      <c r="S46" s="87"/>
      <c r="T46" s="87"/>
      <c r="U46" s="87"/>
      <c r="V46" s="87"/>
      <c r="W46" s="87"/>
      <c r="X46" s="87"/>
      <c r="Y46" s="87"/>
      <c r="Z46" s="87"/>
      <c r="AA46" s="87"/>
      <c r="AB46" s="89"/>
    </row>
    <row r="47" ht="22.5" customHeight="1">
      <c r="A47" s="93"/>
      <c r="B47" s="94"/>
      <c r="C47" s="95"/>
      <c r="D47" s="94"/>
      <c r="E47" s="90"/>
      <c r="F47" s="90"/>
      <c r="G47" s="96"/>
      <c r="H47" s="86"/>
      <c r="I47" s="87"/>
      <c r="J47" s="87"/>
      <c r="K47" s="87"/>
      <c r="L47" s="87"/>
      <c r="M47" s="87"/>
      <c r="N47" s="87"/>
      <c r="O47" s="87"/>
      <c r="P47" s="88"/>
      <c r="Q47" s="86"/>
      <c r="R47" s="87"/>
      <c r="S47" s="87"/>
      <c r="T47" s="87"/>
      <c r="U47" s="87"/>
      <c r="V47" s="87"/>
      <c r="W47" s="87"/>
      <c r="X47" s="87"/>
      <c r="Y47" s="87"/>
      <c r="Z47" s="87"/>
      <c r="AA47" s="87"/>
      <c r="AB47" s="89"/>
    </row>
    <row r="48" ht="22.5" customHeight="1">
      <c r="A48" s="93"/>
      <c r="B48" s="94"/>
      <c r="C48" s="95"/>
      <c r="D48" s="94"/>
      <c r="E48" s="90"/>
      <c r="F48" s="90"/>
      <c r="G48" s="96"/>
      <c r="H48" s="86"/>
      <c r="I48" s="87"/>
      <c r="J48" s="87"/>
      <c r="K48" s="87"/>
      <c r="L48" s="87"/>
      <c r="M48" s="87"/>
      <c r="N48" s="87"/>
      <c r="O48" s="87"/>
      <c r="P48" s="88"/>
      <c r="Q48" s="86"/>
      <c r="R48" s="87"/>
      <c r="S48" s="87"/>
      <c r="T48" s="87"/>
      <c r="U48" s="87"/>
      <c r="V48" s="87"/>
      <c r="W48" s="87"/>
      <c r="X48" s="87"/>
      <c r="Y48" s="87"/>
      <c r="Z48" s="87"/>
      <c r="AA48" s="87"/>
      <c r="AB48" s="89"/>
    </row>
    <row r="49" ht="22.5" customHeight="1">
      <c r="A49" s="93"/>
      <c r="B49" s="94"/>
      <c r="C49" s="95"/>
      <c r="D49" s="94"/>
      <c r="E49" s="90"/>
      <c r="F49" s="90"/>
      <c r="G49" s="96"/>
      <c r="H49" s="86"/>
      <c r="I49" s="87"/>
      <c r="J49" s="87"/>
      <c r="K49" s="87"/>
      <c r="L49" s="87"/>
      <c r="M49" s="87"/>
      <c r="N49" s="87"/>
      <c r="O49" s="87"/>
      <c r="P49" s="88"/>
      <c r="Q49" s="86"/>
      <c r="R49" s="87"/>
      <c r="S49" s="87"/>
      <c r="T49" s="87"/>
      <c r="U49" s="87"/>
      <c r="V49" s="87"/>
      <c r="W49" s="87"/>
      <c r="X49" s="87"/>
      <c r="Y49" s="87"/>
      <c r="Z49" s="87"/>
      <c r="AA49" s="87"/>
      <c r="AB49" s="89"/>
    </row>
    <row r="50" ht="22.5" customHeight="1">
      <c r="A50" s="93"/>
      <c r="B50" s="94"/>
      <c r="C50" s="95"/>
      <c r="D50" s="94"/>
      <c r="E50" s="90"/>
      <c r="F50" s="90"/>
      <c r="G50" s="96"/>
      <c r="H50" s="86"/>
      <c r="I50" s="87"/>
      <c r="J50" s="87"/>
      <c r="K50" s="87"/>
      <c r="L50" s="87"/>
      <c r="M50" s="87"/>
      <c r="N50" s="87"/>
      <c r="O50" s="87"/>
      <c r="P50" s="88"/>
      <c r="Q50" s="86"/>
      <c r="R50" s="87"/>
      <c r="S50" s="87"/>
      <c r="T50" s="87"/>
      <c r="U50" s="87"/>
      <c r="V50" s="87"/>
      <c r="W50" s="87"/>
      <c r="X50" s="87"/>
      <c r="Y50" s="87"/>
      <c r="Z50" s="87"/>
      <c r="AA50" s="87"/>
      <c r="AB50" s="89"/>
    </row>
    <row r="51" ht="22.5" customHeight="1">
      <c r="A51" s="93"/>
      <c r="B51" s="94"/>
      <c r="C51" s="95"/>
      <c r="D51" s="94"/>
      <c r="E51" s="90"/>
      <c r="F51" s="90"/>
      <c r="G51" s="96"/>
      <c r="H51" s="86"/>
      <c r="I51" s="87"/>
      <c r="J51" s="87"/>
      <c r="K51" s="87"/>
      <c r="L51" s="87"/>
      <c r="M51" s="87"/>
      <c r="N51" s="87"/>
      <c r="O51" s="87"/>
      <c r="P51" s="88"/>
      <c r="Q51" s="86"/>
      <c r="R51" s="87"/>
      <c r="S51" s="87"/>
      <c r="T51" s="87"/>
      <c r="U51" s="87"/>
      <c r="V51" s="87"/>
      <c r="W51" s="87"/>
      <c r="X51" s="87"/>
      <c r="Y51" s="87"/>
      <c r="Z51" s="87"/>
      <c r="AA51" s="87"/>
      <c r="AB51" s="89"/>
    </row>
    <row r="52" ht="22.5" customHeight="1">
      <c r="A52" s="93"/>
      <c r="B52" s="94"/>
      <c r="C52" s="95"/>
      <c r="D52" s="94"/>
      <c r="E52" s="90"/>
      <c r="F52" s="90"/>
      <c r="G52" s="96"/>
      <c r="H52" s="86"/>
      <c r="I52" s="87"/>
      <c r="J52" s="87"/>
      <c r="K52" s="87"/>
      <c r="L52" s="87"/>
      <c r="M52" s="87"/>
      <c r="N52" s="87"/>
      <c r="O52" s="87"/>
      <c r="P52" s="88"/>
      <c r="Q52" s="86"/>
      <c r="R52" s="87"/>
      <c r="S52" s="87"/>
      <c r="T52" s="87"/>
      <c r="U52" s="87"/>
      <c r="V52" s="87"/>
      <c r="W52" s="87"/>
      <c r="X52" s="87"/>
      <c r="Y52" s="87"/>
      <c r="Z52" s="87"/>
      <c r="AA52" s="87"/>
      <c r="AB52" s="89"/>
    </row>
    <row r="53" ht="22.5" customHeight="1">
      <c r="A53" s="93"/>
      <c r="B53" s="94"/>
      <c r="C53" s="95"/>
      <c r="D53" s="94"/>
      <c r="E53" s="90"/>
      <c r="F53" s="90"/>
      <c r="G53" s="96"/>
      <c r="H53" s="86"/>
      <c r="I53" s="87"/>
      <c r="J53" s="87"/>
      <c r="K53" s="87"/>
      <c r="L53" s="87"/>
      <c r="M53" s="87"/>
      <c r="N53" s="87"/>
      <c r="O53" s="87"/>
      <c r="P53" s="88"/>
      <c r="Q53" s="86"/>
      <c r="R53" s="87"/>
      <c r="S53" s="87"/>
      <c r="T53" s="87"/>
      <c r="U53" s="87"/>
      <c r="V53" s="87"/>
      <c r="W53" s="87"/>
      <c r="X53" s="87"/>
      <c r="Y53" s="87"/>
      <c r="Z53" s="87"/>
      <c r="AA53" s="87"/>
      <c r="AB53" s="89"/>
    </row>
    <row r="54" ht="22.5" customHeight="1">
      <c r="A54" s="93"/>
      <c r="B54" s="94"/>
      <c r="C54" s="95"/>
      <c r="D54" s="94"/>
      <c r="E54" s="90"/>
      <c r="F54" s="90"/>
      <c r="G54" s="96"/>
      <c r="H54" s="86"/>
      <c r="I54" s="87"/>
      <c r="J54" s="87"/>
      <c r="K54" s="87"/>
      <c r="L54" s="87"/>
      <c r="M54" s="87"/>
      <c r="N54" s="87"/>
      <c r="O54" s="87"/>
      <c r="P54" s="88"/>
      <c r="Q54" s="86"/>
      <c r="R54" s="87"/>
      <c r="S54" s="87"/>
      <c r="T54" s="87"/>
      <c r="U54" s="87"/>
      <c r="V54" s="87"/>
      <c r="W54" s="87"/>
      <c r="X54" s="87"/>
      <c r="Y54" s="87"/>
      <c r="Z54" s="87"/>
      <c r="AA54" s="87"/>
      <c r="AB54" s="89"/>
    </row>
    <row r="55" ht="22.5" customHeight="1">
      <c r="A55" s="93"/>
      <c r="B55" s="94"/>
      <c r="C55" s="95"/>
      <c r="D55" s="94"/>
      <c r="E55" s="90"/>
      <c r="F55" s="90"/>
      <c r="G55" s="96"/>
      <c r="H55" s="86"/>
      <c r="I55" s="87"/>
      <c r="J55" s="87"/>
      <c r="K55" s="87"/>
      <c r="L55" s="87"/>
      <c r="M55" s="87"/>
      <c r="N55" s="87"/>
      <c r="O55" s="87"/>
      <c r="P55" s="88"/>
      <c r="Q55" s="86"/>
      <c r="R55" s="87"/>
      <c r="S55" s="87"/>
      <c r="T55" s="87"/>
      <c r="U55" s="87"/>
      <c r="V55" s="87"/>
      <c r="W55" s="87"/>
      <c r="X55" s="87"/>
      <c r="Y55" s="87"/>
      <c r="Z55" s="87"/>
      <c r="AA55" s="87"/>
      <c r="AB55" s="89"/>
    </row>
    <row r="56" ht="22.5" customHeight="1">
      <c r="A56" s="93"/>
      <c r="B56" s="94"/>
      <c r="C56" s="95"/>
      <c r="D56" s="94"/>
      <c r="E56" s="90"/>
      <c r="F56" s="90"/>
      <c r="G56" s="96"/>
      <c r="H56" s="86"/>
      <c r="I56" s="87"/>
      <c r="J56" s="87"/>
      <c r="K56" s="87"/>
      <c r="L56" s="87"/>
      <c r="M56" s="87"/>
      <c r="N56" s="87"/>
      <c r="O56" s="87"/>
      <c r="P56" s="88"/>
      <c r="Q56" s="86"/>
      <c r="R56" s="87"/>
      <c r="S56" s="87"/>
      <c r="T56" s="87"/>
      <c r="U56" s="87"/>
      <c r="V56" s="87"/>
      <c r="W56" s="87"/>
      <c r="X56" s="87"/>
      <c r="Y56" s="87"/>
      <c r="Z56" s="87"/>
      <c r="AA56" s="87"/>
      <c r="AB56" s="89"/>
    </row>
    <row r="57" ht="22.5" customHeight="1">
      <c r="A57" s="93"/>
      <c r="B57" s="94"/>
      <c r="C57" s="95"/>
      <c r="D57" s="94"/>
      <c r="E57" s="90"/>
      <c r="F57" s="90"/>
      <c r="G57" s="96"/>
      <c r="H57" s="86"/>
      <c r="I57" s="87"/>
      <c r="J57" s="87"/>
      <c r="K57" s="87"/>
      <c r="L57" s="87"/>
      <c r="M57" s="87"/>
      <c r="N57" s="87"/>
      <c r="O57" s="87"/>
      <c r="P57" s="88"/>
      <c r="Q57" s="86"/>
      <c r="R57" s="87"/>
      <c r="S57" s="87"/>
      <c r="T57" s="87"/>
      <c r="U57" s="87"/>
      <c r="V57" s="87"/>
      <c r="W57" s="87"/>
      <c r="X57" s="87"/>
      <c r="Y57" s="87"/>
      <c r="Z57" s="87"/>
      <c r="AA57" s="87"/>
      <c r="AB57" s="89"/>
    </row>
    <row r="58" ht="22.5" customHeight="1">
      <c r="A58" s="93"/>
      <c r="B58" s="94"/>
      <c r="C58" s="95"/>
      <c r="D58" s="94"/>
      <c r="E58" s="90"/>
      <c r="F58" s="90"/>
      <c r="G58" s="96"/>
      <c r="H58" s="86"/>
      <c r="I58" s="87"/>
      <c r="J58" s="87"/>
      <c r="K58" s="87"/>
      <c r="L58" s="87"/>
      <c r="M58" s="87"/>
      <c r="N58" s="87"/>
      <c r="O58" s="87"/>
      <c r="P58" s="88"/>
      <c r="Q58" s="86"/>
      <c r="R58" s="87"/>
      <c r="S58" s="87"/>
      <c r="T58" s="87"/>
      <c r="U58" s="87"/>
      <c r="V58" s="87"/>
      <c r="W58" s="87"/>
      <c r="X58" s="87"/>
      <c r="Y58" s="87"/>
      <c r="Z58" s="87"/>
      <c r="AA58" s="87"/>
      <c r="AB58" s="89"/>
    </row>
    <row r="59" ht="22.5" customHeight="1">
      <c r="A59" s="93"/>
      <c r="B59" s="94"/>
      <c r="C59" s="95"/>
      <c r="D59" s="94"/>
      <c r="E59" s="90"/>
      <c r="F59" s="90"/>
      <c r="G59" s="96"/>
      <c r="H59" s="86"/>
      <c r="I59" s="87"/>
      <c r="J59" s="87"/>
      <c r="K59" s="87"/>
      <c r="L59" s="87"/>
      <c r="M59" s="87"/>
      <c r="N59" s="87"/>
      <c r="O59" s="87"/>
      <c r="P59" s="88"/>
      <c r="Q59" s="86"/>
      <c r="R59" s="87"/>
      <c r="S59" s="87"/>
      <c r="T59" s="87"/>
      <c r="U59" s="87"/>
      <c r="V59" s="87"/>
      <c r="W59" s="87"/>
      <c r="X59" s="87"/>
      <c r="Y59" s="87"/>
      <c r="Z59" s="87"/>
      <c r="AA59" s="87"/>
      <c r="AB59" s="89"/>
    </row>
    <row r="60" ht="22.5" customHeight="1">
      <c r="A60" s="93"/>
      <c r="B60" s="94"/>
      <c r="C60" s="95"/>
      <c r="D60" s="94"/>
      <c r="E60" s="90"/>
      <c r="F60" s="90"/>
      <c r="G60" s="96"/>
      <c r="H60" s="86"/>
      <c r="I60" s="87"/>
      <c r="J60" s="87"/>
      <c r="K60" s="87"/>
      <c r="L60" s="87"/>
      <c r="M60" s="87"/>
      <c r="N60" s="87"/>
      <c r="O60" s="87"/>
      <c r="P60" s="88"/>
      <c r="Q60" s="86"/>
      <c r="R60" s="87"/>
      <c r="S60" s="87"/>
      <c r="T60" s="87"/>
      <c r="U60" s="87"/>
      <c r="V60" s="87"/>
      <c r="W60" s="87"/>
      <c r="X60" s="87"/>
      <c r="Y60" s="87"/>
      <c r="Z60" s="87"/>
      <c r="AA60" s="87"/>
      <c r="AB60" s="89"/>
    </row>
    <row r="61" ht="22.5" customHeight="1">
      <c r="A61" s="93"/>
      <c r="B61" s="94"/>
      <c r="C61" s="95"/>
      <c r="D61" s="94"/>
      <c r="E61" s="90"/>
      <c r="F61" s="90"/>
      <c r="G61" s="96"/>
      <c r="H61" s="86"/>
      <c r="I61" s="87"/>
      <c r="J61" s="87"/>
      <c r="K61" s="87"/>
      <c r="L61" s="87"/>
      <c r="M61" s="87"/>
      <c r="N61" s="87"/>
      <c r="O61" s="87"/>
      <c r="P61" s="88"/>
      <c r="Q61" s="86"/>
      <c r="R61" s="87"/>
      <c r="S61" s="87"/>
      <c r="T61" s="87"/>
      <c r="U61" s="87"/>
      <c r="V61" s="87"/>
      <c r="W61" s="87"/>
      <c r="X61" s="87"/>
      <c r="Y61" s="87"/>
      <c r="Z61" s="87"/>
      <c r="AA61" s="87"/>
      <c r="AB61" s="89"/>
    </row>
  </sheetData>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s>
  <drawing r:id="rId45"/>
  <legacy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86"/>
    <col customWidth="1" min="2" max="2" width="16.14"/>
    <col customWidth="1" min="3" max="3" width="111.29"/>
    <col customWidth="1" min="4" max="4" width="139.14"/>
    <col customWidth="1" min="5" max="20" width="17.29"/>
  </cols>
  <sheetData>
    <row r="1">
      <c r="A1" s="97" t="s">
        <v>242</v>
      </c>
      <c r="B1" s="97" t="s">
        <v>243</v>
      </c>
      <c r="C1" s="97" t="s">
        <v>244</v>
      </c>
      <c r="D1" s="97" t="s">
        <v>245</v>
      </c>
      <c r="E1" s="98"/>
      <c r="F1" s="98"/>
      <c r="G1" s="98"/>
      <c r="H1" s="98"/>
      <c r="I1" s="98"/>
      <c r="J1" s="98"/>
      <c r="K1" s="98"/>
      <c r="L1" s="98"/>
      <c r="M1" s="98"/>
      <c r="N1" s="98"/>
      <c r="O1" s="98"/>
      <c r="P1" s="98"/>
      <c r="Q1" s="98"/>
      <c r="R1" s="98"/>
      <c r="S1" s="98"/>
      <c r="T1" s="98"/>
    </row>
    <row r="2">
      <c r="A2" s="99" t="s">
        <v>6</v>
      </c>
      <c r="B2" s="100">
        <v>41593.0</v>
      </c>
      <c r="C2" s="101" t="s">
        <v>246</v>
      </c>
      <c r="D2" s="99" t="s">
        <v>247</v>
      </c>
    </row>
    <row r="3">
      <c r="A3" s="99" t="s">
        <v>6</v>
      </c>
      <c r="B3" s="100">
        <v>41730.0</v>
      </c>
      <c r="C3" s="101" t="s">
        <v>248</v>
      </c>
      <c r="D3" s="99" t="s">
        <v>249</v>
      </c>
    </row>
    <row r="4">
      <c r="A4" s="99" t="s">
        <v>6</v>
      </c>
      <c r="B4" s="100">
        <v>41766.0</v>
      </c>
      <c r="C4" s="101" t="s">
        <v>250</v>
      </c>
      <c r="D4" s="99" t="s">
        <v>249</v>
      </c>
    </row>
    <row r="5">
      <c r="A5" s="99" t="s">
        <v>6</v>
      </c>
      <c r="B5" s="100">
        <v>41781.0</v>
      </c>
      <c r="C5" s="101" t="s">
        <v>251</v>
      </c>
      <c r="D5" s="99" t="s">
        <v>247</v>
      </c>
    </row>
    <row r="6">
      <c r="A6" s="99" t="s">
        <v>6</v>
      </c>
      <c r="B6" s="100">
        <v>41797.0</v>
      </c>
      <c r="C6" s="101" t="s">
        <v>252</v>
      </c>
      <c r="D6" s="99" t="s">
        <v>186</v>
      </c>
    </row>
    <row r="7">
      <c r="A7" s="99" t="s">
        <v>6</v>
      </c>
      <c r="B7" s="100">
        <v>41799.0</v>
      </c>
      <c r="C7" s="101" t="s">
        <v>253</v>
      </c>
      <c r="D7" s="99" t="s">
        <v>249</v>
      </c>
    </row>
    <row r="8">
      <c r="A8" s="99" t="s">
        <v>6</v>
      </c>
      <c r="B8" s="100">
        <v>41810.0</v>
      </c>
      <c r="C8" s="101" t="s">
        <v>254</v>
      </c>
      <c r="D8" s="99" t="s">
        <v>249</v>
      </c>
    </row>
    <row r="9">
      <c r="A9" s="99" t="s">
        <v>6</v>
      </c>
      <c r="B9" s="100">
        <v>41823.0</v>
      </c>
      <c r="C9" s="101" t="s">
        <v>255</v>
      </c>
      <c r="D9" s="99" t="s">
        <v>249</v>
      </c>
    </row>
    <row r="10">
      <c r="A10" s="99" t="s">
        <v>6</v>
      </c>
      <c r="B10" s="100">
        <v>41873.0</v>
      </c>
      <c r="C10" s="101" t="s">
        <v>256</v>
      </c>
      <c r="D10" s="99" t="s">
        <v>257</v>
      </c>
    </row>
    <row r="11">
      <c r="A11" s="99" t="s">
        <v>6</v>
      </c>
      <c r="B11" s="100">
        <v>41879.0</v>
      </c>
      <c r="C11" s="101" t="s">
        <v>258</v>
      </c>
      <c r="D11" s="99" t="s">
        <v>259</v>
      </c>
    </row>
    <row r="12">
      <c r="A12" s="99" t="s">
        <v>6</v>
      </c>
      <c r="B12" s="100">
        <v>41882.0</v>
      </c>
      <c r="C12" s="101" t="s">
        <v>260</v>
      </c>
      <c r="D12" s="99" t="s">
        <v>261</v>
      </c>
    </row>
    <row r="13">
      <c r="A13" s="99" t="s">
        <v>7</v>
      </c>
      <c r="B13" s="100">
        <v>41897.0</v>
      </c>
      <c r="C13" s="101" t="s">
        <v>262</v>
      </c>
      <c r="D13" s="99" t="s">
        <v>263</v>
      </c>
    </row>
    <row r="14">
      <c r="A14" s="99" t="s">
        <v>6</v>
      </c>
      <c r="B14" s="100">
        <v>41898.0</v>
      </c>
      <c r="C14" s="101" t="s">
        <v>264</v>
      </c>
      <c r="D14" s="99" t="s">
        <v>249</v>
      </c>
    </row>
    <row r="15">
      <c r="A15" s="99" t="s">
        <v>6</v>
      </c>
      <c r="B15" s="100">
        <v>41908.0</v>
      </c>
      <c r="C15" s="101" t="s">
        <v>265</v>
      </c>
      <c r="D15" s="99" t="s">
        <v>249</v>
      </c>
    </row>
    <row r="16">
      <c r="A16" s="99" t="s">
        <v>6</v>
      </c>
      <c r="B16" s="100">
        <v>41910.0</v>
      </c>
      <c r="C16" s="101" t="s">
        <v>266</v>
      </c>
      <c r="D16" s="99" t="s">
        <v>249</v>
      </c>
    </row>
    <row r="17">
      <c r="A17" s="99" t="s">
        <v>6</v>
      </c>
      <c r="B17" s="100">
        <v>41940.0</v>
      </c>
      <c r="C17" s="101" t="s">
        <v>267</v>
      </c>
      <c r="D17" s="99" t="s">
        <v>211</v>
      </c>
    </row>
    <row r="18">
      <c r="A18" s="99" t="s">
        <v>6</v>
      </c>
      <c r="B18" s="100">
        <v>41941.0</v>
      </c>
      <c r="C18" s="101" t="s">
        <v>268</v>
      </c>
      <c r="D18" s="99" t="s">
        <v>201</v>
      </c>
    </row>
    <row r="19">
      <c r="A19" s="99" t="s">
        <v>6</v>
      </c>
      <c r="B19" s="100">
        <v>41963.0</v>
      </c>
      <c r="C19" s="101" t="s">
        <v>269</v>
      </c>
      <c r="D19" s="99" t="s">
        <v>216</v>
      </c>
    </row>
    <row r="20">
      <c r="A20" s="99" t="s">
        <v>6</v>
      </c>
      <c r="B20" s="100">
        <v>41967.0</v>
      </c>
      <c r="C20" s="101" t="s">
        <v>270</v>
      </c>
      <c r="D20" s="99" t="s">
        <v>249</v>
      </c>
    </row>
    <row r="21">
      <c r="A21" s="99" t="s">
        <v>6</v>
      </c>
      <c r="B21" s="100">
        <v>41967.0</v>
      </c>
      <c r="C21" s="101" t="s">
        <v>271</v>
      </c>
      <c r="D21" s="99" t="s">
        <v>211</v>
      </c>
    </row>
    <row r="22">
      <c r="A22" s="99" t="s">
        <v>6</v>
      </c>
      <c r="B22" s="100">
        <v>41971.0</v>
      </c>
      <c r="C22" s="101" t="s">
        <v>272</v>
      </c>
      <c r="D22" s="99" t="s">
        <v>211</v>
      </c>
    </row>
    <row r="23" ht="16.5" customHeight="1">
      <c r="A23" s="99" t="s">
        <v>6</v>
      </c>
      <c r="B23" s="100">
        <v>41982.0</v>
      </c>
      <c r="C23" s="101" t="s">
        <v>273</v>
      </c>
      <c r="D23" s="99" t="s">
        <v>274</v>
      </c>
    </row>
    <row r="24">
      <c r="A24" s="99" t="s">
        <v>6</v>
      </c>
      <c r="B24" s="100">
        <v>42025.0</v>
      </c>
      <c r="C24" s="101" t="s">
        <v>275</v>
      </c>
      <c r="D24" s="99" t="s">
        <v>276</v>
      </c>
    </row>
    <row r="25">
      <c r="A25" s="99" t="s">
        <v>6</v>
      </c>
      <c r="B25" s="100">
        <v>42037.0</v>
      </c>
      <c r="C25" s="101" t="s">
        <v>277</v>
      </c>
      <c r="D25" s="99" t="s">
        <v>230</v>
      </c>
    </row>
    <row r="26">
      <c r="A26" s="99" t="s">
        <v>6</v>
      </c>
      <c r="B26" s="100">
        <v>42112.0</v>
      </c>
      <c r="C26" s="101" t="s">
        <v>278</v>
      </c>
      <c r="D26" s="99" t="s">
        <v>279</v>
      </c>
    </row>
    <row r="27">
      <c r="A27" s="99" t="s">
        <v>6</v>
      </c>
      <c r="B27" s="100">
        <v>42122.0</v>
      </c>
      <c r="C27" s="101" t="s">
        <v>280</v>
      </c>
      <c r="D27" s="99" t="s">
        <v>279</v>
      </c>
    </row>
    <row r="28">
      <c r="A28" s="99" t="s">
        <v>6</v>
      </c>
      <c r="B28" s="100">
        <v>42087.0</v>
      </c>
      <c r="C28" s="101" t="s">
        <v>281</v>
      </c>
      <c r="D28" s="99" t="s">
        <v>282</v>
      </c>
    </row>
    <row r="29">
      <c r="A29" s="99" t="s">
        <v>283</v>
      </c>
      <c r="B29" s="100">
        <v>41940.0</v>
      </c>
      <c r="C29" s="101" t="s">
        <v>267</v>
      </c>
      <c r="D29" s="99" t="s">
        <v>196</v>
      </c>
    </row>
    <row r="30">
      <c r="A30" s="99" t="s">
        <v>283</v>
      </c>
      <c r="B30" s="100">
        <v>41968.0</v>
      </c>
      <c r="C30" s="101" t="s">
        <v>284</v>
      </c>
      <c r="D30" s="99" t="s">
        <v>206</v>
      </c>
    </row>
    <row r="31">
      <c r="A31" s="99" t="s">
        <v>283</v>
      </c>
      <c r="B31" s="100">
        <v>41982.0</v>
      </c>
      <c r="C31" s="101" t="s">
        <v>273</v>
      </c>
      <c r="D31" s="99" t="s">
        <v>285</v>
      </c>
    </row>
    <row r="32">
      <c r="A32" s="99" t="s">
        <v>283</v>
      </c>
      <c r="B32" s="100">
        <v>41984.0</v>
      </c>
      <c r="C32" s="101" t="s">
        <v>286</v>
      </c>
      <c r="D32" s="99" t="s">
        <v>287</v>
      </c>
    </row>
    <row r="33">
      <c r="A33" s="99" t="s">
        <v>8</v>
      </c>
      <c r="B33" s="100">
        <v>41896.0</v>
      </c>
      <c r="C33" s="101" t="s">
        <v>288</v>
      </c>
      <c r="D33" s="99" t="s">
        <v>289</v>
      </c>
    </row>
    <row r="34">
      <c r="A34" s="99" t="s">
        <v>8</v>
      </c>
      <c r="B34" s="100">
        <v>41897.0</v>
      </c>
      <c r="C34" s="101" t="s">
        <v>288</v>
      </c>
      <c r="D34" s="99" t="s">
        <v>290</v>
      </c>
    </row>
    <row r="35">
      <c r="A35" s="99" t="s">
        <v>8</v>
      </c>
      <c r="B35" s="100">
        <v>41967.0</v>
      </c>
      <c r="C35" s="101" t="s">
        <v>271</v>
      </c>
      <c r="D35" s="99" t="s">
        <v>211</v>
      </c>
    </row>
    <row r="36">
      <c r="A36" s="99" t="s">
        <v>8</v>
      </c>
      <c r="B36" s="100">
        <v>41971.0</v>
      </c>
      <c r="C36" s="101" t="s">
        <v>272</v>
      </c>
      <c r="D36" s="99" t="s">
        <v>211</v>
      </c>
    </row>
    <row r="37">
      <c r="A37" s="99" t="s">
        <v>8</v>
      </c>
      <c r="B37" s="100">
        <v>41984.0</v>
      </c>
      <c r="C37" s="101" t="s">
        <v>286</v>
      </c>
      <c r="D37" s="99" t="s">
        <v>291</v>
      </c>
    </row>
    <row r="38">
      <c r="A38" s="99" t="s">
        <v>292</v>
      </c>
      <c r="B38" s="100">
        <v>41722.0</v>
      </c>
      <c r="C38" s="101" t="s">
        <v>293</v>
      </c>
      <c r="D38" s="99" t="s">
        <v>48</v>
      </c>
    </row>
    <row r="39">
      <c r="A39" s="99" t="s">
        <v>9</v>
      </c>
      <c r="B39" s="100">
        <v>41802.0</v>
      </c>
      <c r="C39" s="101" t="s">
        <v>294</v>
      </c>
      <c r="D39" s="99" t="s">
        <v>295</v>
      </c>
    </row>
    <row r="40">
      <c r="A40" s="99" t="s">
        <v>296</v>
      </c>
      <c r="B40" s="100">
        <v>41519.0</v>
      </c>
      <c r="C40" s="101" t="s">
        <v>297</v>
      </c>
      <c r="D40" s="99" t="s">
        <v>298</v>
      </c>
    </row>
    <row r="41">
      <c r="A41" s="99" t="s">
        <v>296</v>
      </c>
      <c r="B41" s="100">
        <v>41910.0</v>
      </c>
      <c r="C41" s="101" t="s">
        <v>284</v>
      </c>
      <c r="D41" s="99" t="s">
        <v>186</v>
      </c>
    </row>
    <row r="42">
      <c r="A42" s="99" t="s">
        <v>299</v>
      </c>
      <c r="B42" s="100">
        <v>42011.0</v>
      </c>
      <c r="C42" s="101" t="s">
        <v>300</v>
      </c>
      <c r="D42" s="99" t="s">
        <v>206</v>
      </c>
    </row>
    <row r="43">
      <c r="A43" s="99" t="s">
        <v>301</v>
      </c>
      <c r="B43" s="100">
        <v>41225.0</v>
      </c>
      <c r="C43" s="101" t="s">
        <v>302</v>
      </c>
      <c r="D43" s="99" t="s">
        <v>303</v>
      </c>
    </row>
    <row r="44">
      <c r="A44" s="99" t="s">
        <v>10</v>
      </c>
      <c r="B44" s="100">
        <v>41627.0</v>
      </c>
      <c r="C44" s="101" t="s">
        <v>304</v>
      </c>
      <c r="D44" s="99" t="s">
        <v>305</v>
      </c>
    </row>
    <row r="45">
      <c r="A45" s="99" t="s">
        <v>10</v>
      </c>
      <c r="B45" s="100">
        <v>41634.0</v>
      </c>
      <c r="C45" s="101" t="s">
        <v>306</v>
      </c>
      <c r="D45" s="99" t="s">
        <v>103</v>
      </c>
    </row>
    <row r="46">
      <c r="A46" s="99" t="s">
        <v>307</v>
      </c>
      <c r="B46" s="100">
        <v>41648.0</v>
      </c>
      <c r="C46" s="101" t="s">
        <v>308</v>
      </c>
      <c r="D46" s="99" t="s">
        <v>309</v>
      </c>
    </row>
    <row r="47">
      <c r="A47" s="99" t="s">
        <v>12</v>
      </c>
      <c r="B47" s="100">
        <v>41982.0</v>
      </c>
      <c r="C47" s="101" t="s">
        <v>273</v>
      </c>
      <c r="D47" s="99" t="s">
        <v>310</v>
      </c>
    </row>
    <row r="48">
      <c r="A48" s="99" t="s">
        <v>12</v>
      </c>
      <c r="B48" s="100">
        <v>41967.0</v>
      </c>
      <c r="C48" s="101" t="s">
        <v>270</v>
      </c>
      <c r="D48" s="99" t="s">
        <v>249</v>
      </c>
    </row>
    <row r="49">
      <c r="A49" s="99" t="s">
        <v>12</v>
      </c>
      <c r="B49" s="100">
        <v>41940.0</v>
      </c>
      <c r="C49" s="101" t="s">
        <v>267</v>
      </c>
      <c r="D49" s="99" t="s">
        <v>196</v>
      </c>
    </row>
    <row r="50">
      <c r="A50" s="99" t="s">
        <v>12</v>
      </c>
      <c r="B50" s="100">
        <v>41850.0</v>
      </c>
      <c r="C50" s="101" t="s">
        <v>311</v>
      </c>
      <c r="D50" s="99" t="s">
        <v>247</v>
      </c>
    </row>
    <row r="51">
      <c r="A51" s="99" t="s">
        <v>12</v>
      </c>
      <c r="B51" s="100">
        <v>41806.0</v>
      </c>
      <c r="C51" s="101" t="s">
        <v>312</v>
      </c>
      <c r="D51" s="99" t="s">
        <v>249</v>
      </c>
    </row>
    <row r="52">
      <c r="A52" s="99" t="s">
        <v>12</v>
      </c>
      <c r="B52" s="100">
        <v>41740.0</v>
      </c>
      <c r="C52" s="101" t="s">
        <v>313</v>
      </c>
      <c r="D52" s="99" t="s">
        <v>176</v>
      </c>
    </row>
    <row r="53">
      <c r="A53" s="99" t="s">
        <v>12</v>
      </c>
      <c r="B53" s="100">
        <v>41722.0</v>
      </c>
      <c r="C53" s="101" t="s">
        <v>314</v>
      </c>
      <c r="D53" s="99" t="s">
        <v>171</v>
      </c>
    </row>
    <row r="54">
      <c r="A54" s="99" t="s">
        <v>12</v>
      </c>
      <c r="B54" s="100">
        <v>41698.0</v>
      </c>
      <c r="C54" s="101" t="s">
        <v>315</v>
      </c>
      <c r="D54" s="99" t="s">
        <v>132</v>
      </c>
    </row>
    <row r="55">
      <c r="A55" s="99" t="s">
        <v>12</v>
      </c>
      <c r="B55" s="100">
        <v>41671.0</v>
      </c>
      <c r="C55" s="101" t="s">
        <v>316</v>
      </c>
      <c r="D55" s="99" t="s">
        <v>247</v>
      </c>
    </row>
    <row r="56">
      <c r="A56" s="99" t="s">
        <v>12</v>
      </c>
      <c r="B56" s="100">
        <v>42127.0</v>
      </c>
      <c r="C56" s="101" t="s">
        <v>280</v>
      </c>
      <c r="D56" s="99" t="s">
        <v>279</v>
      </c>
    </row>
    <row r="57">
      <c r="A57" s="99" t="s">
        <v>12</v>
      </c>
      <c r="B57" s="100">
        <v>41607.0</v>
      </c>
      <c r="C57" s="101" t="s">
        <v>317</v>
      </c>
      <c r="D57" s="99" t="s">
        <v>140</v>
      </c>
    </row>
    <row r="58">
      <c r="A58" s="99" t="s">
        <v>13</v>
      </c>
      <c r="B58" s="100">
        <v>41640.0</v>
      </c>
      <c r="C58" s="101" t="s">
        <v>318</v>
      </c>
      <c r="D58" s="99" t="s">
        <v>140</v>
      </c>
    </row>
    <row r="59">
      <c r="A59" s="99" t="s">
        <v>13</v>
      </c>
      <c r="B59" s="100">
        <v>41727.0</v>
      </c>
      <c r="C59" s="101" t="s">
        <v>319</v>
      </c>
      <c r="D59" s="99" t="s">
        <v>171</v>
      </c>
    </row>
    <row r="60">
      <c r="A60" s="99" t="s">
        <v>13</v>
      </c>
      <c r="B60" s="100">
        <v>41778.0</v>
      </c>
      <c r="C60" s="101" t="s">
        <v>320</v>
      </c>
      <c r="D60" s="99" t="s">
        <v>123</v>
      </c>
    </row>
    <row r="61">
      <c r="A61" s="99" t="s">
        <v>13</v>
      </c>
      <c r="B61" s="100">
        <v>41796.0</v>
      </c>
      <c r="C61" s="101" t="s">
        <v>321</v>
      </c>
      <c r="D61" s="99" t="s">
        <v>186</v>
      </c>
    </row>
    <row r="62">
      <c r="A62" s="99" t="s">
        <v>13</v>
      </c>
      <c r="B62" s="100">
        <v>41796.0</v>
      </c>
      <c r="C62" s="101" t="s">
        <v>322</v>
      </c>
      <c r="D62" s="99" t="s">
        <v>186</v>
      </c>
    </row>
    <row r="63">
      <c r="A63" s="99" t="s">
        <v>13</v>
      </c>
      <c r="B63" s="100">
        <v>41797.0</v>
      </c>
      <c r="C63" s="101" t="s">
        <v>252</v>
      </c>
      <c r="D63" s="99" t="s">
        <v>186</v>
      </c>
    </row>
    <row r="64">
      <c r="A64" s="99" t="s">
        <v>13</v>
      </c>
      <c r="B64" s="100">
        <v>41800.0</v>
      </c>
      <c r="C64" s="101" t="s">
        <v>323</v>
      </c>
      <c r="D64" s="99" t="s">
        <v>176</v>
      </c>
    </row>
    <row r="65">
      <c r="A65" s="99" t="s">
        <v>13</v>
      </c>
      <c r="B65" s="100">
        <v>41830.0</v>
      </c>
      <c r="C65" s="101" t="s">
        <v>324</v>
      </c>
      <c r="D65" s="99" t="s">
        <v>325</v>
      </c>
    </row>
    <row r="66">
      <c r="A66" s="99" t="s">
        <v>13</v>
      </c>
      <c r="B66" s="100">
        <v>41872.0</v>
      </c>
      <c r="C66" s="101" t="s">
        <v>326</v>
      </c>
      <c r="D66" s="99" t="s">
        <v>176</v>
      </c>
    </row>
    <row r="67">
      <c r="A67" s="99" t="s">
        <v>13</v>
      </c>
      <c r="B67" s="100">
        <v>41876.0</v>
      </c>
      <c r="C67" s="101" t="s">
        <v>327</v>
      </c>
      <c r="D67" s="99" t="s">
        <v>249</v>
      </c>
    </row>
    <row r="68">
      <c r="A68" s="99" t="s">
        <v>13</v>
      </c>
      <c r="B68" s="100">
        <v>41881.0</v>
      </c>
      <c r="C68" s="101" t="s">
        <v>328</v>
      </c>
      <c r="D68" s="99" t="s">
        <v>249</v>
      </c>
    </row>
    <row r="69">
      <c r="A69" s="99" t="s">
        <v>13</v>
      </c>
      <c r="B69" s="100">
        <v>41904.0</v>
      </c>
      <c r="C69" s="101" t="s">
        <v>329</v>
      </c>
      <c r="D69" s="99" t="s">
        <v>186</v>
      </c>
    </row>
    <row r="70">
      <c r="A70" s="99" t="s">
        <v>13</v>
      </c>
      <c r="B70" s="100">
        <v>41940.0</v>
      </c>
      <c r="C70" s="101" t="s">
        <v>267</v>
      </c>
      <c r="D70" s="99" t="s">
        <v>196</v>
      </c>
    </row>
    <row r="71">
      <c r="A71" s="99" t="s">
        <v>330</v>
      </c>
      <c r="B71" s="100">
        <v>41487.0</v>
      </c>
      <c r="C71" s="101" t="s">
        <v>331</v>
      </c>
      <c r="D71" s="99" t="s">
        <v>332</v>
      </c>
    </row>
    <row r="72">
      <c r="A72" s="99" t="s">
        <v>333</v>
      </c>
      <c r="B72" s="100">
        <v>41653.0</v>
      </c>
      <c r="C72" s="101" t="s">
        <v>334</v>
      </c>
      <c r="D72" s="99" t="s">
        <v>335</v>
      </c>
    </row>
    <row r="73">
      <c r="A73" s="99" t="s">
        <v>5</v>
      </c>
      <c r="B73" s="100">
        <v>41873.0</v>
      </c>
      <c r="C73" s="101" t="s">
        <v>336</v>
      </c>
      <c r="D73" s="99" t="s">
        <v>259</v>
      </c>
    </row>
    <row r="74">
      <c r="A74" s="99" t="s">
        <v>5</v>
      </c>
      <c r="B74" s="100">
        <v>41986.0</v>
      </c>
      <c r="C74" s="101" t="s">
        <v>337</v>
      </c>
    </row>
    <row r="75">
      <c r="A75" s="99" t="s">
        <v>5</v>
      </c>
      <c r="B75" s="100">
        <v>42051.0</v>
      </c>
      <c r="C75" s="101" t="s">
        <v>277</v>
      </c>
      <c r="D75" s="99" t="s">
        <v>230</v>
      </c>
    </row>
    <row r="76">
      <c r="A76" s="99" t="s">
        <v>338</v>
      </c>
      <c r="B76" s="100">
        <v>41382.0</v>
      </c>
      <c r="C76" s="101" t="s">
        <v>339</v>
      </c>
      <c r="D76" s="99" t="s">
        <v>249</v>
      </c>
    </row>
    <row r="77">
      <c r="A77" s="99" t="s">
        <v>338</v>
      </c>
      <c r="B77" s="100">
        <v>41646.0</v>
      </c>
      <c r="C77" s="101" t="s">
        <v>340</v>
      </c>
      <c r="D77" s="99" t="s">
        <v>249</v>
      </c>
    </row>
    <row r="78">
      <c r="A78" s="99" t="s">
        <v>338</v>
      </c>
      <c r="B78" s="100">
        <v>41673.0</v>
      </c>
      <c r="C78" s="101" t="s">
        <v>341</v>
      </c>
      <c r="D78" s="99" t="s">
        <v>123</v>
      </c>
    </row>
    <row r="79">
      <c r="A79" s="99" t="s">
        <v>338</v>
      </c>
      <c r="B79" s="100">
        <v>41717.0</v>
      </c>
      <c r="C79" s="101" t="s">
        <v>342</v>
      </c>
      <c r="D79" s="99" t="s">
        <v>171</v>
      </c>
    </row>
    <row r="80">
      <c r="A80" s="99" t="s">
        <v>338</v>
      </c>
      <c r="B80" s="100">
        <v>41722.0</v>
      </c>
      <c r="C80" s="101" t="s">
        <v>314</v>
      </c>
      <c r="D80" s="99" t="s">
        <v>171</v>
      </c>
    </row>
    <row r="81">
      <c r="A81" s="99" t="s">
        <v>338</v>
      </c>
      <c r="B81" s="100">
        <v>41722.0</v>
      </c>
      <c r="C81" s="101" t="s">
        <v>343</v>
      </c>
      <c r="D81" s="99" t="s">
        <v>171</v>
      </c>
    </row>
    <row r="82">
      <c r="A82" s="99" t="s">
        <v>338</v>
      </c>
      <c r="B82" s="100">
        <v>41736.0</v>
      </c>
      <c r="C82" s="101" t="s">
        <v>344</v>
      </c>
      <c r="D82" s="99" t="s">
        <v>247</v>
      </c>
    </row>
    <row r="83">
      <c r="A83" s="99" t="s">
        <v>338</v>
      </c>
      <c r="B83" s="100">
        <v>41737.0</v>
      </c>
      <c r="C83" s="101" t="s">
        <v>345</v>
      </c>
      <c r="D83" s="99" t="s">
        <v>249</v>
      </c>
    </row>
    <row r="84">
      <c r="A84" s="99" t="s">
        <v>338</v>
      </c>
      <c r="B84" s="100">
        <v>41744.0</v>
      </c>
      <c r="C84" s="101" t="s">
        <v>346</v>
      </c>
      <c r="D84" s="99" t="s">
        <v>140</v>
      </c>
    </row>
    <row r="85">
      <c r="A85" s="99" t="s">
        <v>338</v>
      </c>
      <c r="B85" s="100">
        <v>41766.0</v>
      </c>
      <c r="C85" s="101" t="s">
        <v>250</v>
      </c>
      <c r="D85" s="99" t="s">
        <v>249</v>
      </c>
    </row>
    <row r="86">
      <c r="A86" s="99" t="s">
        <v>338</v>
      </c>
      <c r="B86" s="100">
        <v>41982.0</v>
      </c>
      <c r="C86" s="101" t="s">
        <v>273</v>
      </c>
      <c r="D86" s="99" t="s">
        <v>347</v>
      </c>
    </row>
    <row r="87">
      <c r="A87" s="99" t="s">
        <v>348</v>
      </c>
      <c r="B87" s="100">
        <v>41546.0</v>
      </c>
      <c r="C87" s="101" t="s">
        <v>349</v>
      </c>
      <c r="D87" s="99" t="s">
        <v>350</v>
      </c>
    </row>
    <row r="88">
      <c r="A88" s="99" t="s">
        <v>351</v>
      </c>
      <c r="B88" s="100">
        <v>41702.0</v>
      </c>
      <c r="C88" s="101" t="s">
        <v>352</v>
      </c>
      <c r="D88" s="99" t="s">
        <v>132</v>
      </c>
    </row>
    <row r="89">
      <c r="A89" s="99" t="s">
        <v>351</v>
      </c>
      <c r="B89" s="100">
        <v>41710.0</v>
      </c>
      <c r="C89" s="101" t="s">
        <v>353</v>
      </c>
      <c r="D89" s="99" t="s">
        <v>132</v>
      </c>
    </row>
    <row r="90">
      <c r="A90" s="99" t="s">
        <v>351</v>
      </c>
      <c r="B90" s="100">
        <v>41982.0</v>
      </c>
      <c r="C90" s="101" t="s">
        <v>273</v>
      </c>
      <c r="D90" s="99" t="s">
        <v>132</v>
      </c>
    </row>
    <row r="91">
      <c r="A91" s="99" t="s">
        <v>354</v>
      </c>
      <c r="B91" s="100">
        <v>41557.0</v>
      </c>
      <c r="C91" s="101" t="s">
        <v>355</v>
      </c>
      <c r="D91" s="99" t="s">
        <v>249</v>
      </c>
    </row>
    <row r="92">
      <c r="A92" s="99" t="s">
        <v>354</v>
      </c>
      <c r="B92" s="100">
        <v>41565.0</v>
      </c>
      <c r="C92" s="101" t="s">
        <v>356</v>
      </c>
      <c r="D92" s="99" t="s">
        <v>357</v>
      </c>
    </row>
    <row r="93">
      <c r="A93" s="99" t="s">
        <v>354</v>
      </c>
      <c r="B93" s="100">
        <v>41572.0</v>
      </c>
      <c r="C93" s="101" t="s">
        <v>358</v>
      </c>
      <c r="D93" s="99" t="s">
        <v>359</v>
      </c>
    </row>
    <row r="94">
      <c r="A94" s="99" t="s">
        <v>354</v>
      </c>
      <c r="B94" s="100">
        <v>41576.0</v>
      </c>
      <c r="C94" s="101" t="s">
        <v>360</v>
      </c>
      <c r="D94" s="99" t="s">
        <v>249</v>
      </c>
    </row>
    <row r="95">
      <c r="A95" s="99" t="s">
        <v>354</v>
      </c>
      <c r="B95" s="100">
        <v>41589.0</v>
      </c>
      <c r="C95" s="101" t="s">
        <v>361</v>
      </c>
      <c r="D95" s="99" t="s">
        <v>362</v>
      </c>
    </row>
    <row r="96">
      <c r="A96" s="99" t="s">
        <v>354</v>
      </c>
      <c r="B96" s="100">
        <v>41653.0</v>
      </c>
      <c r="C96" s="101" t="s">
        <v>363</v>
      </c>
      <c r="D96" s="99" t="s">
        <v>140</v>
      </c>
    </row>
    <row r="97">
      <c r="A97" s="99" t="s">
        <v>354</v>
      </c>
      <c r="B97" s="100">
        <v>41723.0</v>
      </c>
      <c r="C97" s="101" t="s">
        <v>364</v>
      </c>
      <c r="D97" s="99" t="s">
        <v>140</v>
      </c>
    </row>
    <row r="98">
      <c r="A98" s="99" t="s">
        <v>354</v>
      </c>
      <c r="B98" s="100">
        <v>41856.0</v>
      </c>
      <c r="C98" s="101" t="s">
        <v>365</v>
      </c>
      <c r="D98" s="99" t="s">
        <v>366</v>
      </c>
    </row>
    <row r="99">
      <c r="A99" s="99" t="s">
        <v>354</v>
      </c>
      <c r="B99" s="100">
        <v>41865.0</v>
      </c>
      <c r="C99" s="101" t="s">
        <v>367</v>
      </c>
      <c r="D99" s="99" t="s">
        <v>249</v>
      </c>
    </row>
    <row r="100">
      <c r="A100" s="99" t="s">
        <v>354</v>
      </c>
      <c r="B100" s="100">
        <v>41940.0</v>
      </c>
      <c r="C100" s="101" t="s">
        <v>267</v>
      </c>
      <c r="D100" s="99" t="s">
        <v>211</v>
      </c>
    </row>
    <row r="101">
      <c r="A101" s="99" t="s">
        <v>354</v>
      </c>
      <c r="B101" s="100">
        <v>41967.0</v>
      </c>
      <c r="C101" s="101" t="s">
        <v>368</v>
      </c>
      <c r="D101" s="99" t="s">
        <v>249</v>
      </c>
    </row>
    <row r="102">
      <c r="A102" s="99" t="s">
        <v>354</v>
      </c>
      <c r="B102" s="100">
        <v>41967.0</v>
      </c>
      <c r="C102" s="101" t="s">
        <v>270</v>
      </c>
      <c r="D102" s="99" t="s">
        <v>249</v>
      </c>
    </row>
    <row r="103">
      <c r="A103" s="99" t="s">
        <v>354</v>
      </c>
      <c r="B103" s="100">
        <v>41981.0</v>
      </c>
      <c r="C103" s="101" t="s">
        <v>369</v>
      </c>
      <c r="D103" s="99" t="s">
        <v>249</v>
      </c>
    </row>
    <row r="104">
      <c r="A104" s="99" t="s">
        <v>354</v>
      </c>
      <c r="B104" s="100">
        <v>41982.0</v>
      </c>
      <c r="C104" s="101" t="s">
        <v>273</v>
      </c>
      <c r="D104" s="99" t="s">
        <v>136</v>
      </c>
    </row>
    <row r="105">
      <c r="A105" s="99" t="s">
        <v>354</v>
      </c>
      <c r="B105" s="100">
        <v>42090.0</v>
      </c>
      <c r="C105" s="101" t="s">
        <v>281</v>
      </c>
      <c r="D105" s="99" t="s">
        <v>370</v>
      </c>
    </row>
    <row r="106">
      <c r="A106" s="99" t="s">
        <v>354</v>
      </c>
      <c r="B106" s="100">
        <v>42096.0</v>
      </c>
      <c r="C106" s="101" t="s">
        <v>280</v>
      </c>
      <c r="D106" s="99" t="s">
        <v>279</v>
      </c>
    </row>
    <row r="107">
      <c r="A107" s="99" t="s">
        <v>18</v>
      </c>
      <c r="B107" s="100">
        <v>41968.0</v>
      </c>
      <c r="C107" s="101" t="s">
        <v>284</v>
      </c>
      <c r="D107" s="99" t="s">
        <v>371</v>
      </c>
    </row>
    <row r="108">
      <c r="A108" s="99" t="s">
        <v>18</v>
      </c>
      <c r="B108" s="100">
        <v>41766.0</v>
      </c>
      <c r="C108" s="101" t="s">
        <v>250</v>
      </c>
      <c r="D108" s="99" t="s">
        <v>249</v>
      </c>
    </row>
    <row r="109">
      <c r="A109" s="99" t="s">
        <v>18</v>
      </c>
      <c r="B109" s="100">
        <v>41693.0</v>
      </c>
      <c r="C109" s="101" t="s">
        <v>372</v>
      </c>
      <c r="D109" s="99" t="s">
        <v>247</v>
      </c>
    </row>
    <row r="110">
      <c r="A110" s="99" t="s">
        <v>18</v>
      </c>
      <c r="B110" s="100">
        <v>41652.0</v>
      </c>
      <c r="C110" s="101" t="s">
        <v>373</v>
      </c>
      <c r="D110" s="99" t="s">
        <v>249</v>
      </c>
    </row>
    <row r="111">
      <c r="A111" s="99" t="s">
        <v>18</v>
      </c>
      <c r="B111" s="100">
        <v>41651.0</v>
      </c>
      <c r="C111" s="101" t="s">
        <v>374</v>
      </c>
      <c r="D111" s="99" t="s">
        <v>249</v>
      </c>
    </row>
    <row r="112">
      <c r="A112" s="99" t="s">
        <v>18</v>
      </c>
      <c r="B112" s="100">
        <v>41645.0</v>
      </c>
      <c r="C112" s="101" t="s">
        <v>375</v>
      </c>
      <c r="D112" s="99" t="s">
        <v>249</v>
      </c>
    </row>
    <row r="113">
      <c r="A113" s="99" t="s">
        <v>18</v>
      </c>
      <c r="B113" s="100">
        <v>42096.0</v>
      </c>
      <c r="C113" s="101" t="s">
        <v>281</v>
      </c>
      <c r="D113" s="99" t="s">
        <v>234</v>
      </c>
    </row>
    <row r="114">
      <c r="A114" s="99" t="s">
        <v>376</v>
      </c>
      <c r="B114" s="100">
        <v>41795.0</v>
      </c>
      <c r="C114" s="101" t="s">
        <v>252</v>
      </c>
      <c r="D114" s="99" t="s">
        <v>186</v>
      </c>
    </row>
    <row r="115">
      <c r="A115" s="99" t="s">
        <v>376</v>
      </c>
      <c r="B115" s="100">
        <v>41796.0</v>
      </c>
      <c r="C115" s="101" t="s">
        <v>377</v>
      </c>
      <c r="D115" s="99" t="s">
        <v>378</v>
      </c>
    </row>
    <row r="116">
      <c r="A116" s="99" t="s">
        <v>376</v>
      </c>
      <c r="B116" s="100">
        <v>41797.0</v>
      </c>
      <c r="C116" s="101" t="s">
        <v>252</v>
      </c>
      <c r="D116" s="99" t="s">
        <v>186</v>
      </c>
    </row>
    <row r="117">
      <c r="A117" s="99" t="s">
        <v>376</v>
      </c>
      <c r="B117" s="100">
        <v>41833.0</v>
      </c>
      <c r="C117" s="101" t="s">
        <v>379</v>
      </c>
      <c r="D117" s="99" t="s">
        <v>380</v>
      </c>
    </row>
    <row r="118">
      <c r="A118" s="99" t="s">
        <v>376</v>
      </c>
      <c r="B118" s="100">
        <v>42136.0</v>
      </c>
      <c r="C118" s="101" t="s">
        <v>381</v>
      </c>
      <c r="D118" s="99" t="s">
        <v>382</v>
      </c>
    </row>
    <row r="119">
      <c r="A119" s="99" t="s">
        <v>20</v>
      </c>
      <c r="B119" s="100">
        <v>41585.0</v>
      </c>
      <c r="C119" s="101" t="s">
        <v>383</v>
      </c>
      <c r="D119" s="99" t="s">
        <v>249</v>
      </c>
    </row>
    <row r="120">
      <c r="A120" s="99" t="s">
        <v>20</v>
      </c>
      <c r="B120" s="100">
        <v>41663.0</v>
      </c>
      <c r="C120" s="101" t="s">
        <v>384</v>
      </c>
      <c r="D120" s="99" t="s">
        <v>140</v>
      </c>
    </row>
    <row r="121">
      <c r="A121" s="99" t="s">
        <v>20</v>
      </c>
      <c r="B121" s="100">
        <v>41733.0</v>
      </c>
      <c r="C121" s="101" t="s">
        <v>344</v>
      </c>
      <c r="D121" s="99" t="s">
        <v>63</v>
      </c>
    </row>
    <row r="122">
      <c r="A122" s="99" t="s">
        <v>20</v>
      </c>
      <c r="B122" s="100">
        <v>41736.0</v>
      </c>
      <c r="C122" s="101" t="s">
        <v>344</v>
      </c>
      <c r="D122" s="99" t="s">
        <v>63</v>
      </c>
    </row>
    <row r="123">
      <c r="A123" s="99" t="s">
        <v>20</v>
      </c>
      <c r="B123" s="100">
        <v>41797.0</v>
      </c>
      <c r="C123" s="101" t="s">
        <v>252</v>
      </c>
      <c r="D123" s="99" t="s">
        <v>186</v>
      </c>
    </row>
    <row r="124">
      <c r="A124" s="99" t="s">
        <v>20</v>
      </c>
      <c r="B124" s="100">
        <v>41809.0</v>
      </c>
      <c r="C124" s="101" t="s">
        <v>385</v>
      </c>
      <c r="D124" s="99" t="s">
        <v>186</v>
      </c>
    </row>
    <row r="125">
      <c r="A125" s="99" t="s">
        <v>20</v>
      </c>
      <c r="B125" s="100">
        <v>41813.0</v>
      </c>
      <c r="C125" s="101" t="s">
        <v>386</v>
      </c>
      <c r="D125" s="99" t="s">
        <v>132</v>
      </c>
    </row>
    <row r="126">
      <c r="A126" s="99" t="s">
        <v>20</v>
      </c>
      <c r="B126" s="100">
        <v>41815.0</v>
      </c>
      <c r="C126" s="101" t="s">
        <v>387</v>
      </c>
      <c r="D126" s="99" t="s">
        <v>388</v>
      </c>
    </row>
    <row r="127">
      <c r="A127" s="99" t="s">
        <v>20</v>
      </c>
      <c r="B127" s="100">
        <v>41834.0</v>
      </c>
      <c r="C127" s="101" t="s">
        <v>389</v>
      </c>
      <c r="D127" s="99" t="s">
        <v>249</v>
      </c>
    </row>
    <row r="128">
      <c r="A128" s="99" t="s">
        <v>20</v>
      </c>
      <c r="B128" s="100">
        <v>41842.0</v>
      </c>
      <c r="C128" s="101" t="s">
        <v>390</v>
      </c>
      <c r="D128" s="99" t="s">
        <v>391</v>
      </c>
    </row>
    <row r="129">
      <c r="A129" s="99" t="s">
        <v>20</v>
      </c>
      <c r="B129" s="100">
        <v>41849.0</v>
      </c>
      <c r="C129" s="101" t="s">
        <v>392</v>
      </c>
      <c r="D129" s="99" t="s">
        <v>393</v>
      </c>
    </row>
    <row r="130">
      <c r="A130" s="99" t="s">
        <v>20</v>
      </c>
      <c r="B130" s="100">
        <v>41874.0</v>
      </c>
      <c r="C130" s="101" t="s">
        <v>394</v>
      </c>
      <c r="D130" s="99" t="s">
        <v>140</v>
      </c>
    </row>
    <row r="131">
      <c r="A131" s="99" t="s">
        <v>20</v>
      </c>
      <c r="B131" s="100">
        <v>41887.0</v>
      </c>
      <c r="C131" s="101" t="s">
        <v>395</v>
      </c>
      <c r="D131" s="99" t="s">
        <v>396</v>
      </c>
    </row>
    <row r="132">
      <c r="A132" s="99" t="s">
        <v>20</v>
      </c>
      <c r="B132" s="100">
        <v>41900.0</v>
      </c>
      <c r="C132" s="101" t="s">
        <v>397</v>
      </c>
      <c r="D132" s="99" t="s">
        <v>398</v>
      </c>
    </row>
    <row r="133">
      <c r="A133" s="99" t="s">
        <v>20</v>
      </c>
      <c r="B133" s="100">
        <v>41900.0</v>
      </c>
      <c r="C133" s="101" t="s">
        <v>399</v>
      </c>
      <c r="D133" s="99" t="s">
        <v>249</v>
      </c>
    </row>
    <row r="134">
      <c r="A134" s="99" t="s">
        <v>20</v>
      </c>
      <c r="B134" s="100">
        <v>41905.0</v>
      </c>
      <c r="C134" s="101" t="s">
        <v>400</v>
      </c>
      <c r="D134" s="99" t="s">
        <v>401</v>
      </c>
    </row>
    <row r="135">
      <c r="A135" s="99" t="s">
        <v>20</v>
      </c>
      <c r="B135" s="100">
        <v>41967.0</v>
      </c>
      <c r="C135" s="101" t="s">
        <v>271</v>
      </c>
      <c r="D135" s="99" t="s">
        <v>211</v>
      </c>
    </row>
    <row r="136">
      <c r="A136" s="99" t="s">
        <v>20</v>
      </c>
      <c r="B136" s="100">
        <v>41971.0</v>
      </c>
      <c r="C136" s="101" t="s">
        <v>272</v>
      </c>
      <c r="D136" s="99" t="s">
        <v>211</v>
      </c>
    </row>
    <row r="137">
      <c r="A137" s="99" t="s">
        <v>20</v>
      </c>
      <c r="B137" s="100">
        <v>41982.0</v>
      </c>
      <c r="C137" s="101" t="s">
        <v>273</v>
      </c>
      <c r="D137" s="99" t="s">
        <v>402</v>
      </c>
    </row>
    <row r="138">
      <c r="A138" s="99" t="s">
        <v>20</v>
      </c>
      <c r="B138" s="100">
        <v>42019.0</v>
      </c>
      <c r="C138" s="101" t="s">
        <v>403</v>
      </c>
      <c r="D138" s="99" t="s">
        <v>404</v>
      </c>
    </row>
    <row r="139">
      <c r="A139" s="99" t="s">
        <v>20</v>
      </c>
      <c r="B139" s="100">
        <v>42082.0</v>
      </c>
      <c r="C139" s="101" t="s">
        <v>405</v>
      </c>
      <c r="D139" s="99" t="s">
        <v>406</v>
      </c>
    </row>
    <row r="140">
      <c r="A140" s="99" t="s">
        <v>20</v>
      </c>
      <c r="B140" s="100">
        <v>42082.0</v>
      </c>
      <c r="C140" s="101" t="s">
        <v>281</v>
      </c>
      <c r="D140" s="99" t="s">
        <v>407</v>
      </c>
    </row>
    <row r="141">
      <c r="A141" s="99" t="s">
        <v>20</v>
      </c>
      <c r="B141" s="100">
        <v>42122.0</v>
      </c>
      <c r="C141" s="101" t="s">
        <v>280</v>
      </c>
      <c r="D141" s="99" t="s">
        <v>279</v>
      </c>
    </row>
    <row r="142">
      <c r="A142" s="99" t="s">
        <v>408</v>
      </c>
      <c r="B142" s="100">
        <v>41960.0</v>
      </c>
      <c r="C142" s="101" t="s">
        <v>409</v>
      </c>
      <c r="D142" s="99" t="s">
        <v>410</v>
      </c>
    </row>
    <row r="143">
      <c r="A143" s="99" t="s">
        <v>23</v>
      </c>
      <c r="B143" s="100">
        <v>41771.0</v>
      </c>
      <c r="C143" s="101" t="s">
        <v>411</v>
      </c>
      <c r="D143" s="99" t="s">
        <v>412</v>
      </c>
    </row>
    <row r="144">
      <c r="A144" s="99" t="s">
        <v>23</v>
      </c>
      <c r="B144" s="100">
        <v>41782.0</v>
      </c>
      <c r="C144" s="101" t="s">
        <v>413</v>
      </c>
      <c r="D144" s="99" t="s">
        <v>171</v>
      </c>
    </row>
    <row r="145">
      <c r="A145" s="99" t="s">
        <v>23</v>
      </c>
      <c r="B145" s="100">
        <v>41795.0</v>
      </c>
      <c r="C145" s="101" t="s">
        <v>414</v>
      </c>
      <c r="D145" s="99" t="s">
        <v>415</v>
      </c>
    </row>
    <row r="146">
      <c r="A146" s="99" t="s">
        <v>23</v>
      </c>
      <c r="B146" s="100">
        <v>41822.0</v>
      </c>
      <c r="C146" s="101" t="s">
        <v>416</v>
      </c>
      <c r="D146" s="99" t="s">
        <v>417</v>
      </c>
    </row>
    <row r="147">
      <c r="A147" s="99" t="s">
        <v>23</v>
      </c>
      <c r="B147" s="100">
        <v>41846.0</v>
      </c>
      <c r="C147" s="101" t="s">
        <v>418</v>
      </c>
      <c r="D147" s="99" t="s">
        <v>419</v>
      </c>
    </row>
    <row r="148">
      <c r="A148" s="99" t="s">
        <v>23</v>
      </c>
      <c r="B148" s="100">
        <v>41876.0</v>
      </c>
      <c r="C148" s="101" t="s">
        <v>420</v>
      </c>
      <c r="D148" s="99" t="s">
        <v>249</v>
      </c>
    </row>
    <row r="149">
      <c r="A149" s="99" t="s">
        <v>23</v>
      </c>
      <c r="B149" s="100">
        <v>41883.0</v>
      </c>
      <c r="C149" s="101" t="s">
        <v>421</v>
      </c>
      <c r="D149" s="99" t="s">
        <v>140</v>
      </c>
    </row>
    <row r="150" ht="12.0" customHeight="1">
      <c r="A150" s="99" t="s">
        <v>23</v>
      </c>
      <c r="B150" s="100">
        <v>41897.0</v>
      </c>
      <c r="C150" s="101" t="s">
        <v>422</v>
      </c>
      <c r="D150" s="99" t="s">
        <v>249</v>
      </c>
    </row>
    <row r="151">
      <c r="A151" s="99" t="s">
        <v>23</v>
      </c>
      <c r="B151" s="100">
        <v>41935.0</v>
      </c>
      <c r="C151" s="101" t="s">
        <v>423</v>
      </c>
      <c r="D151" s="99" t="s">
        <v>249</v>
      </c>
    </row>
    <row r="152">
      <c r="A152" s="99" t="s">
        <v>23</v>
      </c>
      <c r="B152" s="100">
        <v>41940.0</v>
      </c>
      <c r="C152" s="101" t="s">
        <v>267</v>
      </c>
      <c r="D152" s="99" t="s">
        <v>196</v>
      </c>
    </row>
    <row r="153">
      <c r="A153" s="99" t="s">
        <v>23</v>
      </c>
      <c r="B153" s="100">
        <v>41940.0</v>
      </c>
      <c r="C153" s="101" t="s">
        <v>424</v>
      </c>
    </row>
    <row r="154">
      <c r="A154" s="99" t="s">
        <v>23</v>
      </c>
      <c r="B154" s="100">
        <v>41947.0</v>
      </c>
      <c r="C154" s="101" t="s">
        <v>425</v>
      </c>
      <c r="D154" s="99" t="s">
        <v>426</v>
      </c>
    </row>
    <row r="155">
      <c r="A155" s="99" t="s">
        <v>23</v>
      </c>
      <c r="B155" s="100">
        <v>41982.0</v>
      </c>
      <c r="C155" s="101" t="s">
        <v>273</v>
      </c>
      <c r="D155" s="99" t="s">
        <v>427</v>
      </c>
    </row>
    <row r="156">
      <c r="A156" s="99" t="s">
        <v>23</v>
      </c>
      <c r="B156" s="100">
        <v>42124.0</v>
      </c>
      <c r="C156" s="101" t="s">
        <v>280</v>
      </c>
      <c r="D156" s="99" t="s">
        <v>279</v>
      </c>
    </row>
    <row r="157">
      <c r="A157" s="99" t="s">
        <v>428</v>
      </c>
      <c r="B157" s="100">
        <v>41449.0</v>
      </c>
      <c r="C157" s="101" t="s">
        <v>429</v>
      </c>
      <c r="D157" s="99" t="s">
        <v>249</v>
      </c>
    </row>
    <row r="158">
      <c r="A158" s="99" t="s">
        <v>25</v>
      </c>
      <c r="B158" s="100">
        <v>41601.0</v>
      </c>
      <c r="C158" s="101" t="s">
        <v>430</v>
      </c>
      <c r="D158" s="99" t="s">
        <v>431</v>
      </c>
    </row>
    <row r="159">
      <c r="A159" s="99" t="s">
        <v>25</v>
      </c>
      <c r="B159" s="100">
        <v>41635.0</v>
      </c>
      <c r="C159" s="101" t="s">
        <v>432</v>
      </c>
      <c r="D159" s="99" t="s">
        <v>123</v>
      </c>
    </row>
    <row r="160">
      <c r="A160" s="99" t="s">
        <v>25</v>
      </c>
      <c r="B160" s="100">
        <v>41703.0</v>
      </c>
      <c r="C160" s="101" t="s">
        <v>355</v>
      </c>
      <c r="D160" s="99" t="s">
        <v>249</v>
      </c>
    </row>
    <row r="161">
      <c r="A161" s="99" t="s">
        <v>24</v>
      </c>
      <c r="B161" s="100">
        <v>41920.0</v>
      </c>
      <c r="C161" s="101" t="s">
        <v>433</v>
      </c>
      <c r="D161" s="99" t="s">
        <v>434</v>
      </c>
    </row>
    <row r="162">
      <c r="A162" s="99" t="s">
        <v>435</v>
      </c>
      <c r="B162" s="100">
        <v>41665.0</v>
      </c>
      <c r="C162" s="101" t="s">
        <v>436</v>
      </c>
      <c r="D162" s="99" t="s">
        <v>140</v>
      </c>
    </row>
    <row r="163">
      <c r="A163" s="99" t="s">
        <v>435</v>
      </c>
      <c r="B163" s="100">
        <v>41707.0</v>
      </c>
      <c r="C163" s="101" t="s">
        <v>355</v>
      </c>
      <c r="D163" s="99" t="s">
        <v>249</v>
      </c>
    </row>
    <row r="164">
      <c r="A164" s="99" t="s">
        <v>435</v>
      </c>
      <c r="B164" s="100">
        <v>41722.0</v>
      </c>
      <c r="C164" s="101" t="s">
        <v>314</v>
      </c>
      <c r="D164" s="99" t="s">
        <v>171</v>
      </c>
    </row>
    <row r="165">
      <c r="A165" s="99" t="s">
        <v>435</v>
      </c>
      <c r="B165" s="100">
        <v>41749.0</v>
      </c>
      <c r="C165" s="101" t="s">
        <v>437</v>
      </c>
      <c r="D165" s="99" t="s">
        <v>176</v>
      </c>
    </row>
    <row r="166">
      <c r="A166" s="99" t="s">
        <v>435</v>
      </c>
      <c r="B166" s="100">
        <v>41797.0</v>
      </c>
      <c r="C166" s="101" t="s">
        <v>252</v>
      </c>
      <c r="D166" s="99" t="s">
        <v>186</v>
      </c>
    </row>
    <row r="167">
      <c r="A167" s="99" t="s">
        <v>435</v>
      </c>
      <c r="B167" s="100">
        <v>41802.0</v>
      </c>
      <c r="C167" s="101" t="s">
        <v>438</v>
      </c>
      <c r="D167" s="99" t="s">
        <v>186</v>
      </c>
    </row>
    <row r="168">
      <c r="A168" s="99" t="s">
        <v>435</v>
      </c>
      <c r="B168" s="100">
        <v>41823.0</v>
      </c>
      <c r="C168" s="101" t="s">
        <v>439</v>
      </c>
      <c r="D168" s="99" t="s">
        <v>440</v>
      </c>
    </row>
    <row r="169">
      <c r="A169" s="99" t="s">
        <v>435</v>
      </c>
      <c r="B169" s="100">
        <v>41844.0</v>
      </c>
      <c r="C169" s="101" t="s">
        <v>441</v>
      </c>
      <c r="D169" s="99" t="s">
        <v>186</v>
      </c>
    </row>
    <row r="170">
      <c r="A170" s="99" t="s">
        <v>435</v>
      </c>
      <c r="B170" s="100">
        <v>41887.0</v>
      </c>
      <c r="C170" s="101" t="s">
        <v>442</v>
      </c>
      <c r="D170" s="99" t="s">
        <v>249</v>
      </c>
    </row>
    <row r="171">
      <c r="A171" s="99" t="s">
        <v>435</v>
      </c>
      <c r="B171" s="100">
        <v>41898.0</v>
      </c>
      <c r="C171" s="101" t="s">
        <v>443</v>
      </c>
      <c r="D171" s="99" t="s">
        <v>444</v>
      </c>
    </row>
    <row r="172">
      <c r="A172" s="99" t="s">
        <v>435</v>
      </c>
      <c r="B172" s="100">
        <v>41900.0</v>
      </c>
      <c r="C172" s="101" t="s">
        <v>445</v>
      </c>
      <c r="D172" s="99" t="s">
        <v>249</v>
      </c>
    </row>
    <row r="173">
      <c r="A173" s="99" t="s">
        <v>435</v>
      </c>
      <c r="B173" s="100">
        <v>41919.0</v>
      </c>
      <c r="C173" s="101" t="s">
        <v>446</v>
      </c>
      <c r="D173" s="99" t="s">
        <v>249</v>
      </c>
    </row>
    <row r="174">
      <c r="A174" s="99" t="s">
        <v>435</v>
      </c>
      <c r="B174" s="100">
        <v>41926.0</v>
      </c>
      <c r="C174" s="101" t="s">
        <v>447</v>
      </c>
      <c r="D174" s="99" t="s">
        <v>448</v>
      </c>
    </row>
    <row r="175">
      <c r="A175" s="99" t="s">
        <v>435</v>
      </c>
      <c r="B175" s="100">
        <v>41940.0</v>
      </c>
      <c r="C175" s="101" t="s">
        <v>267</v>
      </c>
      <c r="D175" s="99" t="s">
        <v>196</v>
      </c>
    </row>
    <row r="176">
      <c r="A176" s="99" t="s">
        <v>435</v>
      </c>
      <c r="B176" s="100">
        <v>41966.0</v>
      </c>
      <c r="C176" s="101" t="s">
        <v>449</v>
      </c>
      <c r="D176" s="99" t="s">
        <v>206</v>
      </c>
    </row>
    <row r="177">
      <c r="A177" s="99" t="s">
        <v>435</v>
      </c>
      <c r="B177" s="100">
        <v>41967.0</v>
      </c>
      <c r="C177" s="101" t="s">
        <v>270</v>
      </c>
      <c r="D177" s="99" t="s">
        <v>249</v>
      </c>
    </row>
    <row r="178">
      <c r="A178" s="99" t="s">
        <v>435</v>
      </c>
      <c r="B178" s="100">
        <v>41968.0</v>
      </c>
      <c r="C178" s="101" t="s">
        <v>284</v>
      </c>
      <c r="D178" s="99" t="s">
        <v>206</v>
      </c>
    </row>
    <row r="179">
      <c r="A179" s="99" t="s">
        <v>435</v>
      </c>
      <c r="B179" s="100">
        <v>41968.0</v>
      </c>
      <c r="C179" s="101" t="s">
        <v>284</v>
      </c>
      <c r="D179" s="99" t="s">
        <v>206</v>
      </c>
    </row>
    <row r="180">
      <c r="A180" s="99" t="s">
        <v>435</v>
      </c>
      <c r="B180" s="100">
        <v>41982.0</v>
      </c>
      <c r="C180" s="101" t="s">
        <v>450</v>
      </c>
      <c r="D180" s="99" t="s">
        <v>451</v>
      </c>
    </row>
    <row r="181">
      <c r="A181" s="99" t="s">
        <v>435</v>
      </c>
      <c r="B181" s="100">
        <v>41982.0</v>
      </c>
      <c r="C181" s="101" t="s">
        <v>452</v>
      </c>
      <c r="D181" s="99" t="s">
        <v>453</v>
      </c>
    </row>
    <row r="182">
      <c r="A182" s="99" t="s">
        <v>454</v>
      </c>
      <c r="B182" s="100">
        <v>41715.0</v>
      </c>
      <c r="C182" s="101" t="s">
        <v>455</v>
      </c>
      <c r="D182" s="99" t="s">
        <v>249</v>
      </c>
    </row>
    <row r="183">
      <c r="A183" s="99" t="s">
        <v>454</v>
      </c>
      <c r="B183" s="100">
        <v>41509.0</v>
      </c>
      <c r="C183" s="101" t="s">
        <v>456</v>
      </c>
      <c r="D183" s="99" t="s">
        <v>249</v>
      </c>
    </row>
    <row r="184">
      <c r="A184" s="99" t="s">
        <v>249</v>
      </c>
      <c r="B184" s="100">
        <v>41939.0</v>
      </c>
      <c r="C184" s="101" t="s">
        <v>457</v>
      </c>
      <c r="D184" s="99" t="s">
        <v>249</v>
      </c>
    </row>
    <row r="185">
      <c r="B185" s="102"/>
    </row>
    <row r="186">
      <c r="B186" s="102"/>
    </row>
  </sheetData>
  <hyperlinks>
    <hyperlink r:id="rId1" ref="C2"/>
    <hyperlink r:id="rId2" ref="C3"/>
    <hyperlink r:id="rId3" ref="C4"/>
    <hyperlink r:id="rId4" ref="C5"/>
    <hyperlink r:id="rId5" ref="C6"/>
    <hyperlink r:id="rId6" location=".VClVhfldV8E"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location=".VCitcvldV8E"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location=".VIvQ3yvF98E"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s>
  <drawing r:id="rId18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3" width="17.29"/>
    <col customWidth="1" min="4" max="4" width="60.86"/>
    <col customWidth="1" min="5" max="109" width="17.29"/>
  </cols>
  <sheetData>
    <row r="1" ht="21.0" customHeight="1">
      <c r="A1" s="103" t="s">
        <v>458</v>
      </c>
      <c r="B1" s="103" t="s">
        <v>1</v>
      </c>
      <c r="C1" s="103" t="s">
        <v>2</v>
      </c>
      <c r="D1" s="103" t="s">
        <v>4</v>
      </c>
      <c r="E1" s="103" t="s">
        <v>21</v>
      </c>
      <c r="F1" s="103" t="s">
        <v>459</v>
      </c>
      <c r="G1" s="103" t="s">
        <v>460</v>
      </c>
      <c r="H1" s="103" t="s">
        <v>461</v>
      </c>
      <c r="I1" s="103" t="s">
        <v>462</v>
      </c>
      <c r="J1" s="103" t="s">
        <v>462</v>
      </c>
      <c r="K1" s="103" t="s">
        <v>463</v>
      </c>
      <c r="L1" s="103" t="s">
        <v>464</v>
      </c>
      <c r="M1" s="103" t="s">
        <v>465</v>
      </c>
      <c r="N1" s="103" t="s">
        <v>466</v>
      </c>
      <c r="O1" s="103" t="s">
        <v>467</v>
      </c>
      <c r="P1" s="103" t="s">
        <v>468</v>
      </c>
      <c r="Q1" s="103" t="s">
        <v>469</v>
      </c>
      <c r="R1" s="103" t="s">
        <v>307</v>
      </c>
      <c r="S1" s="103" t="s">
        <v>6</v>
      </c>
      <c r="T1" s="103" t="s">
        <v>470</v>
      </c>
      <c r="U1" s="103" t="s">
        <v>471</v>
      </c>
      <c r="V1" s="103" t="s">
        <v>472</v>
      </c>
      <c r="W1" s="103" t="s">
        <v>473</v>
      </c>
      <c r="X1" s="103" t="s">
        <v>474</v>
      </c>
      <c r="Y1" s="103" t="s">
        <v>435</v>
      </c>
      <c r="Z1" s="103" t="s">
        <v>435</v>
      </c>
      <c r="AA1" s="103" t="s">
        <v>475</v>
      </c>
      <c r="AB1" s="103" t="s">
        <v>476</v>
      </c>
      <c r="AC1" s="103" t="s">
        <v>477</v>
      </c>
      <c r="AD1" s="103" t="s">
        <v>478</v>
      </c>
      <c r="AE1" s="103" t="s">
        <v>478</v>
      </c>
      <c r="AF1" s="103" t="s">
        <v>478</v>
      </c>
      <c r="AG1" s="103" t="s">
        <v>479</v>
      </c>
      <c r="AH1" s="103" t="s">
        <v>480</v>
      </c>
      <c r="AI1" s="103" t="s">
        <v>18</v>
      </c>
      <c r="AJ1" s="103" t="s">
        <v>18</v>
      </c>
      <c r="AK1" s="103" t="s">
        <v>481</v>
      </c>
      <c r="AL1" s="103" t="s">
        <v>482</v>
      </c>
      <c r="AM1" s="103" t="s">
        <v>483</v>
      </c>
      <c r="AN1" s="103" t="s">
        <v>484</v>
      </c>
      <c r="AO1" s="103" t="s">
        <v>485</v>
      </c>
      <c r="AP1" s="103" t="s">
        <v>486</v>
      </c>
      <c r="AQ1" s="103" t="s">
        <v>487</v>
      </c>
      <c r="AR1" s="103" t="s">
        <v>488</v>
      </c>
      <c r="AS1" s="103" t="s">
        <v>489</v>
      </c>
      <c r="AT1" s="103" t="s">
        <v>489</v>
      </c>
      <c r="AU1" s="103" t="s">
        <v>490</v>
      </c>
      <c r="AV1" s="103" t="s">
        <v>491</v>
      </c>
      <c r="AW1" s="103" t="s">
        <v>492</v>
      </c>
      <c r="AX1" s="103" t="s">
        <v>493</v>
      </c>
      <c r="AY1" s="103" t="s">
        <v>16</v>
      </c>
      <c r="AZ1" s="103" t="s">
        <v>494</v>
      </c>
      <c r="BA1" s="103" t="s">
        <v>495</v>
      </c>
      <c r="BB1" s="103" t="s">
        <v>496</v>
      </c>
      <c r="BC1" s="103" t="s">
        <v>497</v>
      </c>
      <c r="BD1" s="103" t="s">
        <v>498</v>
      </c>
      <c r="BE1" s="103" t="s">
        <v>499</v>
      </c>
      <c r="BF1" s="103" t="s">
        <v>500</v>
      </c>
      <c r="BG1" s="103" t="s">
        <v>501</v>
      </c>
      <c r="BH1" s="103" t="s">
        <v>502</v>
      </c>
      <c r="BI1" s="103" t="s">
        <v>503</v>
      </c>
      <c r="BJ1" s="103" t="s">
        <v>502</v>
      </c>
      <c r="BK1" s="103" t="s">
        <v>504</v>
      </c>
      <c r="BL1" s="103" t="s">
        <v>505</v>
      </c>
      <c r="BM1" s="103" t="s">
        <v>506</v>
      </c>
      <c r="BN1" s="103" t="s">
        <v>507</v>
      </c>
      <c r="BO1" s="103" t="s">
        <v>508</v>
      </c>
      <c r="BP1" s="103" t="s">
        <v>509</v>
      </c>
      <c r="BQ1" s="103" t="s">
        <v>510</v>
      </c>
      <c r="BR1" s="103" t="s">
        <v>511</v>
      </c>
      <c r="BS1" s="103" t="s">
        <v>512</v>
      </c>
      <c r="BT1" s="103" t="s">
        <v>513</v>
      </c>
      <c r="BU1" s="103" t="s">
        <v>514</v>
      </c>
      <c r="BV1" s="103" t="s">
        <v>515</v>
      </c>
      <c r="BW1" s="103" t="s">
        <v>516</v>
      </c>
      <c r="BX1" s="103" t="s">
        <v>517</v>
      </c>
      <c r="BY1" s="103" t="s">
        <v>518</v>
      </c>
      <c r="BZ1" s="103" t="s">
        <v>519</v>
      </c>
      <c r="CA1" s="103" t="s">
        <v>520</v>
      </c>
      <c r="CB1" s="103" t="s">
        <v>521</v>
      </c>
      <c r="CC1" s="103" t="s">
        <v>522</v>
      </c>
      <c r="CD1" s="103" t="s">
        <v>523</v>
      </c>
      <c r="CE1" s="103" t="s">
        <v>524</v>
      </c>
      <c r="CF1" s="103" t="s">
        <v>525</v>
      </c>
      <c r="CG1" s="103" t="s">
        <v>526</v>
      </c>
      <c r="CH1" s="103" t="s">
        <v>527</v>
      </c>
      <c r="CI1" s="103" t="s">
        <v>528</v>
      </c>
      <c r="CJ1" s="103" t="s">
        <v>529</v>
      </c>
      <c r="CK1" s="104"/>
      <c r="CL1" s="104"/>
      <c r="CM1" s="104"/>
      <c r="CN1" s="104"/>
      <c r="CO1" s="104"/>
      <c r="CP1" s="104"/>
      <c r="CQ1" s="104"/>
      <c r="CR1" s="104"/>
      <c r="CS1" s="104"/>
      <c r="CT1" s="104"/>
      <c r="CU1" s="104"/>
      <c r="CV1" s="104"/>
      <c r="CW1" s="104"/>
      <c r="CX1" s="104"/>
      <c r="CY1" s="104"/>
      <c r="CZ1" s="104"/>
      <c r="DA1" s="104"/>
      <c r="DB1" s="104"/>
      <c r="DC1" s="104"/>
      <c r="DD1" s="104"/>
      <c r="DE1" s="104"/>
    </row>
    <row r="2" ht="21.0" customHeight="1">
      <c r="A2" s="105">
        <v>1.0</v>
      </c>
      <c r="B2" s="105">
        <v>2.0</v>
      </c>
      <c r="C2" s="105">
        <v>3.0</v>
      </c>
      <c r="D2" s="105" t="s">
        <v>530</v>
      </c>
      <c r="E2" s="105" t="s">
        <v>531</v>
      </c>
      <c r="F2" s="105" t="s">
        <v>532</v>
      </c>
      <c r="G2" s="105" t="s">
        <v>532</v>
      </c>
      <c r="H2" s="105" t="s">
        <v>532</v>
      </c>
      <c r="I2" s="105" t="s">
        <v>533</v>
      </c>
      <c r="J2" s="105" t="s">
        <v>534</v>
      </c>
      <c r="K2" s="105" t="s">
        <v>533</v>
      </c>
      <c r="L2" s="105" t="s">
        <v>531</v>
      </c>
      <c r="M2" s="105" t="s">
        <v>535</v>
      </c>
      <c r="N2" s="105" t="s">
        <v>536</v>
      </c>
      <c r="O2" s="105" t="s">
        <v>537</v>
      </c>
      <c r="P2" s="105" t="s">
        <v>538</v>
      </c>
      <c r="Q2" s="105" t="s">
        <v>539</v>
      </c>
      <c r="R2" s="105" t="s">
        <v>533</v>
      </c>
      <c r="S2" s="105" t="s">
        <v>533</v>
      </c>
      <c r="T2" s="105" t="s">
        <v>533</v>
      </c>
      <c r="U2" s="105" t="s">
        <v>540</v>
      </c>
      <c r="V2" s="105" t="s">
        <v>531</v>
      </c>
      <c r="W2" s="105" t="s">
        <v>531</v>
      </c>
      <c r="X2" s="105" t="s">
        <v>541</v>
      </c>
      <c r="Y2" s="105" t="s">
        <v>531</v>
      </c>
      <c r="Z2" s="105" t="s">
        <v>534</v>
      </c>
      <c r="AA2" s="105" t="s">
        <v>539</v>
      </c>
      <c r="AB2" s="105" t="s">
        <v>539</v>
      </c>
      <c r="AC2" s="105" t="s">
        <v>542</v>
      </c>
      <c r="AD2" s="105" t="s">
        <v>531</v>
      </c>
      <c r="AE2" s="105" t="s">
        <v>534</v>
      </c>
      <c r="AF2" s="105" t="s">
        <v>543</v>
      </c>
      <c r="AG2" s="105" t="s">
        <v>544</v>
      </c>
      <c r="AH2" s="105" t="s">
        <v>545</v>
      </c>
      <c r="AI2" s="105" t="s">
        <v>545</v>
      </c>
      <c r="AJ2" s="105" t="s">
        <v>534</v>
      </c>
      <c r="AK2" s="105" t="s">
        <v>545</v>
      </c>
      <c r="AL2" s="106"/>
      <c r="AM2" s="105" t="s">
        <v>539</v>
      </c>
      <c r="AN2" s="105" t="s">
        <v>546</v>
      </c>
      <c r="AO2" s="105" t="s">
        <v>547</v>
      </c>
      <c r="AP2" s="105" t="s">
        <v>545</v>
      </c>
      <c r="AQ2" s="105" t="s">
        <v>539</v>
      </c>
      <c r="AR2" s="105" t="s">
        <v>539</v>
      </c>
      <c r="AS2" s="105" t="s">
        <v>548</v>
      </c>
      <c r="AT2" s="105" t="s">
        <v>539</v>
      </c>
      <c r="AU2" s="105" t="s">
        <v>548</v>
      </c>
      <c r="AV2" s="105" t="s">
        <v>548</v>
      </c>
      <c r="AW2" s="105" t="s">
        <v>546</v>
      </c>
      <c r="AX2" s="105" t="s">
        <v>549</v>
      </c>
      <c r="AY2" s="105" t="s">
        <v>550</v>
      </c>
      <c r="AZ2" s="105" t="s">
        <v>537</v>
      </c>
      <c r="BA2" s="105" t="s">
        <v>551</v>
      </c>
      <c r="BB2" s="105" t="s">
        <v>537</v>
      </c>
      <c r="BC2" s="105" t="s">
        <v>548</v>
      </c>
      <c r="BD2" s="105" t="s">
        <v>537</v>
      </c>
      <c r="BE2" s="105" t="s">
        <v>540</v>
      </c>
      <c r="BF2" s="105" t="s">
        <v>552</v>
      </c>
      <c r="BG2" s="105" t="s">
        <v>535</v>
      </c>
      <c r="BH2" s="105" t="s">
        <v>535</v>
      </c>
      <c r="BI2" s="105" t="s">
        <v>546</v>
      </c>
      <c r="BJ2" s="105" t="s">
        <v>546</v>
      </c>
      <c r="BK2" s="105" t="s">
        <v>553</v>
      </c>
      <c r="BL2" s="105" t="s">
        <v>553</v>
      </c>
      <c r="BM2" s="105" t="s">
        <v>535</v>
      </c>
      <c r="BN2" s="105" t="s">
        <v>534</v>
      </c>
      <c r="BO2" s="105" t="s">
        <v>554</v>
      </c>
      <c r="BP2" s="105" t="s">
        <v>554</v>
      </c>
      <c r="BQ2" s="106"/>
      <c r="BR2" s="106"/>
      <c r="BS2" s="106"/>
      <c r="BT2" s="105" t="s">
        <v>555</v>
      </c>
      <c r="BU2" s="105" t="s">
        <v>556</v>
      </c>
      <c r="BV2" s="105" t="s">
        <v>556</v>
      </c>
      <c r="BW2" s="105" t="s">
        <v>557</v>
      </c>
      <c r="BX2" s="105" t="s">
        <v>553</v>
      </c>
      <c r="BY2" s="105" t="s">
        <v>539</v>
      </c>
      <c r="BZ2" s="105" t="s">
        <v>539</v>
      </c>
      <c r="CA2" s="105" t="s">
        <v>542</v>
      </c>
      <c r="CB2" s="105">
        <v>2012.0</v>
      </c>
      <c r="CC2" s="105" t="s">
        <v>558</v>
      </c>
      <c r="CD2" s="105">
        <v>2012.0</v>
      </c>
      <c r="CE2" s="105" t="s">
        <v>532</v>
      </c>
      <c r="CF2" s="105" t="s">
        <v>532</v>
      </c>
      <c r="CG2" s="105" t="s">
        <v>549</v>
      </c>
      <c r="CH2" s="105" t="s">
        <v>549</v>
      </c>
      <c r="CI2" s="105" t="s">
        <v>549</v>
      </c>
      <c r="CJ2" s="105" t="s">
        <v>549</v>
      </c>
      <c r="CK2" s="106"/>
      <c r="CL2" s="106"/>
      <c r="CM2" s="106"/>
      <c r="CN2" s="106"/>
      <c r="CO2" s="106"/>
      <c r="CP2" s="106"/>
      <c r="CQ2" s="106"/>
      <c r="CR2" s="106"/>
      <c r="CS2" s="106"/>
      <c r="CT2" s="106"/>
      <c r="CU2" s="106"/>
      <c r="CV2" s="106"/>
      <c r="CW2" s="106"/>
      <c r="CX2" s="106"/>
      <c r="CY2" s="106"/>
      <c r="CZ2" s="106"/>
      <c r="DA2" s="106"/>
      <c r="DB2" s="106"/>
      <c r="DC2" s="106"/>
      <c r="DD2" s="106"/>
      <c r="DE2" s="106"/>
    </row>
    <row r="3" ht="21.0" customHeight="1">
      <c r="A3" s="107" t="s">
        <v>559</v>
      </c>
      <c r="B3" s="108"/>
      <c r="C3" s="109" t="s">
        <v>560</v>
      </c>
      <c r="D3" s="110" t="s">
        <v>561</v>
      </c>
      <c r="E3" s="29"/>
      <c r="F3" s="111"/>
      <c r="G3" s="111"/>
      <c r="H3" s="111"/>
      <c r="I3" s="29"/>
      <c r="J3" s="111"/>
      <c r="K3" s="29"/>
      <c r="L3" s="29"/>
      <c r="M3" s="111"/>
      <c r="N3" s="111"/>
      <c r="O3" s="29"/>
      <c r="P3" s="29"/>
      <c r="Q3" s="112"/>
      <c r="R3" s="30"/>
      <c r="S3" s="29"/>
      <c r="T3" s="30"/>
      <c r="U3" s="30"/>
      <c r="V3" s="29"/>
      <c r="W3" s="29"/>
      <c r="X3" s="29"/>
      <c r="Y3" s="29"/>
      <c r="Z3" s="111"/>
      <c r="AA3" s="111"/>
      <c r="AB3" s="111"/>
      <c r="AC3" s="111"/>
      <c r="AD3" s="29"/>
      <c r="AE3" s="29"/>
      <c r="AF3" s="29"/>
      <c r="AG3" s="29"/>
      <c r="AH3" s="29"/>
      <c r="AI3" s="29"/>
      <c r="AJ3" s="111"/>
      <c r="AK3" s="29"/>
      <c r="AL3" s="111"/>
      <c r="AM3" s="111"/>
      <c r="AN3" s="111"/>
      <c r="AO3" s="111"/>
      <c r="AP3" s="111"/>
      <c r="AQ3" s="111"/>
      <c r="AR3" s="111"/>
      <c r="AS3" s="29"/>
      <c r="AT3" s="111"/>
      <c r="AU3" s="29"/>
      <c r="AV3" s="29"/>
      <c r="AW3" s="111"/>
      <c r="AX3" s="111"/>
      <c r="AY3" s="29"/>
      <c r="AZ3" s="29"/>
      <c r="BA3" s="29"/>
      <c r="BB3" s="29"/>
      <c r="BC3" s="29"/>
      <c r="BD3" s="29"/>
      <c r="BE3" s="29"/>
      <c r="BF3" s="29"/>
      <c r="BG3" s="111"/>
      <c r="BH3" s="29"/>
      <c r="BI3" s="111"/>
      <c r="BJ3" s="111"/>
      <c r="BK3" s="111"/>
      <c r="BL3" s="111"/>
      <c r="BM3" s="29"/>
      <c r="BN3" s="29"/>
      <c r="BO3" s="29"/>
      <c r="BP3" s="29"/>
      <c r="BQ3" s="30"/>
      <c r="BR3" s="30"/>
      <c r="BS3" s="29"/>
      <c r="BT3" s="111"/>
      <c r="BU3" s="111"/>
      <c r="BV3" s="111"/>
      <c r="BW3" s="111"/>
      <c r="BX3" s="111"/>
      <c r="BY3" s="111"/>
      <c r="BZ3" s="112"/>
      <c r="CA3" s="111"/>
      <c r="CB3" s="111"/>
      <c r="CC3" s="111"/>
      <c r="CD3" s="107" t="s">
        <v>562</v>
      </c>
      <c r="CE3" s="111"/>
      <c r="CF3" s="111"/>
      <c r="CG3" s="111"/>
      <c r="CH3" s="111"/>
      <c r="CI3" s="111"/>
      <c r="CJ3" s="111"/>
      <c r="CK3" s="113"/>
      <c r="CL3" s="114"/>
      <c r="CM3" s="114"/>
      <c r="CN3" s="114"/>
      <c r="CO3" s="114"/>
      <c r="CP3" s="114"/>
      <c r="CQ3" s="114"/>
      <c r="CR3" s="114"/>
      <c r="CS3" s="114"/>
      <c r="CT3" s="114"/>
      <c r="CU3" s="114"/>
      <c r="CV3" s="114"/>
      <c r="CW3" s="114"/>
      <c r="CX3" s="114"/>
      <c r="CY3" s="114"/>
      <c r="CZ3" s="114"/>
      <c r="DA3" s="114"/>
      <c r="DB3" s="114"/>
      <c r="DC3" s="114"/>
      <c r="DD3" s="114"/>
      <c r="DE3" s="114"/>
    </row>
    <row r="4" ht="21.0" customHeight="1">
      <c r="A4" s="107" t="s">
        <v>563</v>
      </c>
      <c r="B4" s="108"/>
      <c r="C4" s="109" t="s">
        <v>564</v>
      </c>
      <c r="D4" s="110" t="s">
        <v>565</v>
      </c>
      <c r="E4" s="29"/>
      <c r="F4" s="111"/>
      <c r="G4" s="111"/>
      <c r="H4" s="111"/>
      <c r="I4" s="29"/>
      <c r="J4" s="111"/>
      <c r="K4" s="29"/>
      <c r="L4" s="29"/>
      <c r="M4" s="111"/>
      <c r="N4" s="111"/>
      <c r="O4" s="29"/>
      <c r="P4" s="29"/>
      <c r="Q4" s="115"/>
      <c r="R4" s="30"/>
      <c r="S4" s="29"/>
      <c r="T4" s="30"/>
      <c r="U4" s="30"/>
      <c r="V4" s="29"/>
      <c r="W4" s="29"/>
      <c r="X4" s="29"/>
      <c r="Y4" s="29"/>
      <c r="Z4" s="111"/>
      <c r="AA4" s="111"/>
      <c r="AB4" s="111"/>
      <c r="AC4" s="111"/>
      <c r="AD4" s="29"/>
      <c r="AE4" s="29"/>
      <c r="AF4" s="29"/>
      <c r="AG4" s="29"/>
      <c r="AH4" s="29"/>
      <c r="AI4" s="29"/>
      <c r="AJ4" s="111"/>
      <c r="AK4" s="29"/>
      <c r="AL4" s="111"/>
      <c r="AM4" s="111"/>
      <c r="AN4" s="111"/>
      <c r="AO4" s="111"/>
      <c r="AP4" s="111"/>
      <c r="AQ4" s="111"/>
      <c r="AR4" s="111"/>
      <c r="AS4" s="29"/>
      <c r="AT4" s="111"/>
      <c r="AU4" s="29"/>
      <c r="AV4" s="29"/>
      <c r="AW4" s="111"/>
      <c r="AX4" s="111"/>
      <c r="AY4" s="29"/>
      <c r="AZ4" s="29"/>
      <c r="BA4" s="29"/>
      <c r="BB4" s="29"/>
      <c r="BC4" s="29"/>
      <c r="BD4" s="29"/>
      <c r="BE4" s="29"/>
      <c r="BF4" s="29"/>
      <c r="BG4" s="111"/>
      <c r="BH4" s="29"/>
      <c r="BI4" s="111"/>
      <c r="BJ4" s="111"/>
      <c r="BK4" s="111"/>
      <c r="BL4" s="111"/>
      <c r="BM4" s="29"/>
      <c r="BN4" s="29"/>
      <c r="BO4" s="29"/>
      <c r="BP4" s="29"/>
      <c r="BQ4" s="30"/>
      <c r="BR4" s="30"/>
      <c r="BS4" s="29"/>
      <c r="BT4" s="111"/>
      <c r="BU4" s="111"/>
      <c r="BV4" s="111"/>
      <c r="BW4" s="111"/>
      <c r="BX4" s="111"/>
      <c r="BY4" s="111"/>
      <c r="BZ4" s="112"/>
      <c r="CA4" s="111"/>
      <c r="CB4" s="111"/>
      <c r="CC4" s="111"/>
      <c r="CD4" s="111"/>
      <c r="CE4" s="111"/>
      <c r="CF4" s="111"/>
      <c r="CG4" s="111"/>
      <c r="CH4" s="111"/>
      <c r="CI4" s="107" t="s">
        <v>566</v>
      </c>
      <c r="CJ4" s="111"/>
      <c r="CK4" s="116"/>
    </row>
    <row r="5" ht="21.0" customHeight="1">
      <c r="A5" s="107" t="s">
        <v>567</v>
      </c>
      <c r="B5" s="109" t="s">
        <v>568</v>
      </c>
      <c r="C5" s="109" t="s">
        <v>560</v>
      </c>
      <c r="D5" s="110" t="s">
        <v>569</v>
      </c>
      <c r="E5" s="29"/>
      <c r="F5" s="111"/>
      <c r="G5" s="111"/>
      <c r="H5" s="111"/>
      <c r="I5" s="29"/>
      <c r="J5" s="111"/>
      <c r="K5" s="29"/>
      <c r="L5" s="31"/>
      <c r="M5" s="111"/>
      <c r="N5" s="111"/>
      <c r="O5" s="29"/>
      <c r="P5" s="31"/>
      <c r="Q5" s="112"/>
      <c r="R5" s="14"/>
      <c r="S5" s="31"/>
      <c r="T5" s="14"/>
      <c r="U5" s="14"/>
      <c r="V5" s="29"/>
      <c r="W5" s="31"/>
      <c r="X5" s="29"/>
      <c r="Y5" s="29"/>
      <c r="Z5" s="111"/>
      <c r="AA5" s="107" t="s">
        <v>570</v>
      </c>
      <c r="AB5" s="107" t="s">
        <v>570</v>
      </c>
      <c r="AC5" s="107" t="s">
        <v>570</v>
      </c>
      <c r="AD5" s="31"/>
      <c r="AE5" s="31"/>
      <c r="AF5" s="31"/>
      <c r="AG5" s="31"/>
      <c r="AH5" s="31"/>
      <c r="AI5" s="31"/>
      <c r="AJ5" s="112"/>
      <c r="AK5" s="29"/>
      <c r="AL5" s="107" t="s">
        <v>570</v>
      </c>
      <c r="AM5" s="107" t="s">
        <v>570</v>
      </c>
      <c r="AN5" s="107" t="s">
        <v>570</v>
      </c>
      <c r="AO5" s="107" t="s">
        <v>570</v>
      </c>
      <c r="AP5" s="111"/>
      <c r="AQ5" s="111"/>
      <c r="AR5" s="111"/>
      <c r="AS5" s="29"/>
      <c r="AT5" s="111"/>
      <c r="AU5" s="107" t="s">
        <v>570</v>
      </c>
      <c r="AV5" s="29"/>
      <c r="AW5" s="107" t="s">
        <v>570</v>
      </c>
      <c r="AX5" s="107" t="s">
        <v>570</v>
      </c>
      <c r="AY5" s="31"/>
      <c r="AZ5" s="29"/>
      <c r="BA5" s="29"/>
      <c r="BB5" s="31"/>
      <c r="BC5" s="29"/>
      <c r="BD5" s="31"/>
      <c r="BE5" s="29"/>
      <c r="BF5" s="117"/>
      <c r="BG5" s="111"/>
      <c r="BH5" s="31"/>
      <c r="BI5" s="107" t="s">
        <v>570</v>
      </c>
      <c r="BJ5" s="107" t="s">
        <v>570</v>
      </c>
      <c r="BK5" s="111"/>
      <c r="BL5" s="111"/>
      <c r="BM5" s="31"/>
      <c r="BN5" s="31"/>
      <c r="BO5" s="29"/>
      <c r="BP5" s="29"/>
      <c r="BQ5" s="107" t="s">
        <v>570</v>
      </c>
      <c r="BR5" s="14"/>
      <c r="BS5" s="107" t="s">
        <v>570</v>
      </c>
      <c r="BT5" s="107" t="s">
        <v>570</v>
      </c>
      <c r="BU5" s="111"/>
      <c r="BV5" s="107" t="s">
        <v>570</v>
      </c>
      <c r="BW5" s="111"/>
      <c r="BX5" s="111"/>
      <c r="BY5" s="111"/>
      <c r="BZ5" s="112"/>
      <c r="CA5" s="111"/>
      <c r="CB5" s="111"/>
      <c r="CC5" s="111"/>
      <c r="CD5" s="111"/>
      <c r="CE5" s="107" t="s">
        <v>570</v>
      </c>
      <c r="CF5" s="107" t="s">
        <v>570</v>
      </c>
      <c r="CG5" s="111"/>
      <c r="CH5" s="111"/>
      <c r="CI5" s="107" t="s">
        <v>570</v>
      </c>
      <c r="CJ5" s="107" t="s">
        <v>570</v>
      </c>
      <c r="CK5" s="116"/>
    </row>
    <row r="6" ht="21.0" customHeight="1">
      <c r="A6" s="118" t="s">
        <v>571</v>
      </c>
      <c r="B6" s="119" t="s">
        <v>572</v>
      </c>
      <c r="C6" s="119" t="s">
        <v>573</v>
      </c>
      <c r="D6" s="110" t="s">
        <v>574</v>
      </c>
      <c r="E6" s="29"/>
      <c r="F6" s="111"/>
      <c r="G6" s="111"/>
      <c r="H6" s="111"/>
      <c r="I6" s="29"/>
      <c r="J6" s="111"/>
      <c r="K6" s="29"/>
      <c r="L6" s="29"/>
      <c r="M6" s="111"/>
      <c r="N6" s="111"/>
      <c r="O6" s="29"/>
      <c r="P6" s="29"/>
      <c r="Q6" s="112"/>
      <c r="R6" s="30"/>
      <c r="S6" s="29"/>
      <c r="T6" s="30"/>
      <c r="U6" s="30"/>
      <c r="V6" s="29"/>
      <c r="W6" s="29"/>
      <c r="X6" s="29"/>
      <c r="Y6" s="29"/>
      <c r="Z6" s="111"/>
      <c r="AA6" s="111"/>
      <c r="AB6" s="111"/>
      <c r="AC6" s="111"/>
      <c r="AD6" s="29"/>
      <c r="AE6" s="29"/>
      <c r="AF6" s="29"/>
      <c r="AG6" s="29"/>
      <c r="AH6" s="29"/>
      <c r="AI6" s="29"/>
      <c r="AJ6" s="111"/>
      <c r="AK6" s="29"/>
      <c r="AL6" s="112"/>
      <c r="AM6" s="112"/>
      <c r="AN6" s="120" t="s">
        <v>575</v>
      </c>
      <c r="AO6" s="120" t="s">
        <v>575</v>
      </c>
      <c r="AP6" s="111"/>
      <c r="AQ6" s="111"/>
      <c r="AR6" s="111"/>
      <c r="AS6" s="29"/>
      <c r="AT6" s="111"/>
      <c r="AU6" s="29"/>
      <c r="AV6" s="29"/>
      <c r="AW6" s="111"/>
      <c r="AX6" s="111"/>
      <c r="AY6" s="29"/>
      <c r="AZ6" s="29"/>
      <c r="BA6" s="29"/>
      <c r="BB6" s="29"/>
      <c r="BC6" s="29"/>
      <c r="BD6" s="29"/>
      <c r="BE6" s="29"/>
      <c r="BF6" s="29"/>
      <c r="BG6" s="111"/>
      <c r="BH6" s="29"/>
      <c r="BI6" s="111"/>
      <c r="BJ6" s="111"/>
      <c r="BK6" s="120" t="s">
        <v>575</v>
      </c>
      <c r="BL6" s="120" t="s">
        <v>575</v>
      </c>
      <c r="BM6" s="29"/>
      <c r="BN6" s="29"/>
      <c r="BO6" s="29"/>
      <c r="BP6" s="29"/>
      <c r="BQ6" s="30"/>
      <c r="BR6" s="30"/>
      <c r="BS6" s="29"/>
      <c r="BT6" s="111"/>
      <c r="BU6" s="120" t="s">
        <v>575</v>
      </c>
      <c r="BV6" s="111"/>
      <c r="BW6" s="111"/>
      <c r="BX6" s="111"/>
      <c r="BY6" s="111"/>
      <c r="BZ6" s="112"/>
      <c r="CA6" s="111"/>
      <c r="CB6" s="111"/>
      <c r="CC6" s="111"/>
      <c r="CD6" s="120" t="s">
        <v>575</v>
      </c>
      <c r="CE6" s="120" t="s">
        <v>575</v>
      </c>
      <c r="CF6" s="111"/>
      <c r="CG6" s="111"/>
      <c r="CH6" s="111"/>
      <c r="CI6" s="120" t="s">
        <v>575</v>
      </c>
      <c r="CJ6" s="111"/>
      <c r="CK6" s="116"/>
    </row>
    <row r="7" ht="21.0" customHeight="1">
      <c r="A7" s="107" t="s">
        <v>576</v>
      </c>
      <c r="B7" s="121" t="s">
        <v>577</v>
      </c>
      <c r="C7" s="109" t="s">
        <v>578</v>
      </c>
      <c r="D7" s="110" t="s">
        <v>579</v>
      </c>
      <c r="E7" s="122"/>
      <c r="F7" s="111"/>
      <c r="G7" s="111"/>
      <c r="H7" s="111"/>
      <c r="I7" s="122"/>
      <c r="J7" s="111"/>
      <c r="K7" s="122"/>
      <c r="L7" s="122"/>
      <c r="M7" s="111"/>
      <c r="N7" s="111"/>
      <c r="O7" s="122"/>
      <c r="P7" s="122"/>
      <c r="Q7" s="112"/>
      <c r="R7" s="123"/>
      <c r="S7" s="122"/>
      <c r="T7" s="30"/>
      <c r="U7" s="30"/>
      <c r="V7" s="122"/>
      <c r="W7" s="122"/>
      <c r="X7" s="122"/>
      <c r="Y7" s="122"/>
      <c r="Z7" s="111"/>
      <c r="AA7" s="111"/>
      <c r="AB7" s="111"/>
      <c r="AC7" s="111"/>
      <c r="AD7" s="122"/>
      <c r="AE7" s="122"/>
      <c r="AF7" s="122"/>
      <c r="AG7" s="122"/>
      <c r="AH7" s="122"/>
      <c r="AI7" s="122"/>
      <c r="AJ7" s="111"/>
      <c r="AK7" s="122"/>
      <c r="AL7" s="111"/>
      <c r="AM7" s="111"/>
      <c r="AN7" s="111"/>
      <c r="AO7" s="111"/>
      <c r="AP7" s="111"/>
      <c r="AQ7" s="111"/>
      <c r="AR7" s="111"/>
      <c r="AS7" s="122"/>
      <c r="AT7" s="111"/>
      <c r="AU7" s="122"/>
      <c r="AV7" s="122"/>
      <c r="AW7" s="111"/>
      <c r="AX7" s="111"/>
      <c r="AY7" s="122"/>
      <c r="AZ7" s="122"/>
      <c r="BA7" s="122"/>
      <c r="BB7" s="122"/>
      <c r="BC7" s="29"/>
      <c r="BD7" s="122"/>
      <c r="BE7" s="122"/>
      <c r="BF7" s="122"/>
      <c r="BG7" s="111"/>
      <c r="BH7" s="122"/>
      <c r="BI7" s="111"/>
      <c r="BJ7" s="111"/>
      <c r="BK7" s="111"/>
      <c r="BL7" s="111"/>
      <c r="BM7" s="122"/>
      <c r="BN7" s="122"/>
      <c r="BO7" s="122"/>
      <c r="BP7" s="122"/>
      <c r="BQ7" s="30"/>
      <c r="BR7" s="30"/>
      <c r="BS7" s="29"/>
      <c r="BT7" s="111"/>
      <c r="BU7" s="111"/>
      <c r="BV7" s="111"/>
      <c r="BW7" s="111"/>
      <c r="BX7" s="111"/>
      <c r="BY7" s="111"/>
      <c r="BZ7" s="112"/>
      <c r="CA7" s="111"/>
      <c r="CB7" s="111"/>
      <c r="CC7" s="111"/>
      <c r="CD7" s="111"/>
      <c r="CE7" s="111"/>
      <c r="CF7" s="107" t="s">
        <v>580</v>
      </c>
      <c r="CG7" s="111"/>
      <c r="CH7" s="111"/>
      <c r="CI7" s="107" t="s">
        <v>580</v>
      </c>
      <c r="CJ7" s="111"/>
      <c r="CK7" s="116"/>
    </row>
    <row r="8" ht="21.0" customHeight="1">
      <c r="A8" s="124" t="s">
        <v>581</v>
      </c>
      <c r="B8" s="125" t="s">
        <v>582</v>
      </c>
      <c r="C8" s="125" t="s">
        <v>583</v>
      </c>
      <c r="D8" s="110" t="s">
        <v>584</v>
      </c>
      <c r="E8" s="126"/>
      <c r="F8" s="111"/>
      <c r="G8" s="111"/>
      <c r="H8" s="111"/>
      <c r="I8" s="126"/>
      <c r="J8" s="111"/>
      <c r="K8" s="126"/>
      <c r="L8" s="126"/>
      <c r="M8" s="111"/>
      <c r="N8" s="111"/>
      <c r="O8" s="126"/>
      <c r="P8" s="126"/>
      <c r="Q8" s="112"/>
      <c r="R8" s="127"/>
      <c r="S8" s="126"/>
      <c r="T8" s="30"/>
      <c r="U8" s="30"/>
      <c r="V8" s="126"/>
      <c r="W8" s="126"/>
      <c r="X8" s="126"/>
      <c r="Y8" s="126"/>
      <c r="Z8" s="111"/>
      <c r="AA8" s="111"/>
      <c r="AB8" s="111"/>
      <c r="AC8" s="111"/>
      <c r="AD8" s="126"/>
      <c r="AE8" s="126"/>
      <c r="AF8" s="126"/>
      <c r="AG8" s="126"/>
      <c r="AH8" s="126"/>
      <c r="AI8" s="126"/>
      <c r="AJ8" s="111"/>
      <c r="AK8" s="126"/>
      <c r="AL8" s="111"/>
      <c r="AM8" s="111"/>
      <c r="AN8" s="111"/>
      <c r="AO8" s="111"/>
      <c r="AP8" s="111"/>
      <c r="AQ8" s="111"/>
      <c r="AR8" s="111"/>
      <c r="AS8" s="126"/>
      <c r="AT8" s="111"/>
      <c r="AU8" s="126"/>
      <c r="AV8" s="126"/>
      <c r="AW8" s="111"/>
      <c r="AX8" s="111"/>
      <c r="AY8" s="126"/>
      <c r="AZ8" s="126"/>
      <c r="BA8" s="126"/>
      <c r="BB8" s="126"/>
      <c r="BC8" s="29"/>
      <c r="BD8" s="126"/>
      <c r="BE8" s="126"/>
      <c r="BF8" s="126"/>
      <c r="BG8" s="111"/>
      <c r="BH8" s="126"/>
      <c r="BI8" s="111"/>
      <c r="BJ8" s="111"/>
      <c r="BK8" s="111"/>
      <c r="BL8" s="111"/>
      <c r="BM8" s="126"/>
      <c r="BN8" s="126"/>
      <c r="BO8" s="126"/>
      <c r="BP8" s="126"/>
      <c r="BQ8" s="30"/>
      <c r="BR8" s="30"/>
      <c r="BS8" s="111"/>
      <c r="BT8" s="128" t="s">
        <v>585</v>
      </c>
      <c r="BU8" s="111"/>
      <c r="BV8" s="111"/>
      <c r="BW8" s="111"/>
      <c r="BX8" s="111"/>
      <c r="BY8" s="111"/>
      <c r="BZ8" s="112"/>
      <c r="CA8" s="111"/>
      <c r="CB8" s="111"/>
      <c r="CC8" s="111"/>
      <c r="CD8" s="111"/>
      <c r="CE8" s="111"/>
      <c r="CF8" s="112"/>
      <c r="CG8" s="111"/>
      <c r="CH8" s="111"/>
      <c r="CI8" s="112"/>
      <c r="CJ8" s="111"/>
      <c r="CK8" s="116"/>
    </row>
    <row r="9" ht="21.0" customHeight="1">
      <c r="A9" s="118" t="s">
        <v>586</v>
      </c>
      <c r="B9" s="119" t="s">
        <v>587</v>
      </c>
      <c r="C9" s="119" t="s">
        <v>588</v>
      </c>
      <c r="D9" s="110" t="s">
        <v>589</v>
      </c>
      <c r="E9" s="129"/>
      <c r="F9" s="112"/>
      <c r="G9" s="112"/>
      <c r="H9" s="112"/>
      <c r="I9" s="21"/>
      <c r="J9" s="112"/>
      <c r="K9" s="129"/>
      <c r="L9" s="129"/>
      <c r="M9" s="111"/>
      <c r="N9" s="111"/>
      <c r="O9" s="21"/>
      <c r="P9" s="129"/>
      <c r="Q9" s="112"/>
      <c r="R9" s="130"/>
      <c r="S9" s="129"/>
      <c r="T9" s="30"/>
      <c r="U9" s="30"/>
      <c r="V9" s="21"/>
      <c r="W9" s="129"/>
      <c r="X9" s="21"/>
      <c r="Y9" s="129"/>
      <c r="Z9" s="111"/>
      <c r="AA9" s="111"/>
      <c r="AB9" s="111"/>
      <c r="AC9" s="111"/>
      <c r="AD9" s="129"/>
      <c r="AE9" s="129"/>
      <c r="AF9" s="129"/>
      <c r="AG9" s="129"/>
      <c r="AH9" s="129"/>
      <c r="AI9" s="129"/>
      <c r="AJ9" s="111"/>
      <c r="AK9" s="21"/>
      <c r="AL9" s="112"/>
      <c r="AM9" s="112"/>
      <c r="AN9" s="118" t="s">
        <v>590</v>
      </c>
      <c r="AO9" s="118" t="s">
        <v>590</v>
      </c>
      <c r="AP9" s="111"/>
      <c r="AQ9" s="111"/>
      <c r="AR9" s="111"/>
      <c r="AS9" s="21"/>
      <c r="AT9" s="111"/>
      <c r="AU9" s="129"/>
      <c r="AV9" s="21"/>
      <c r="AW9" s="111"/>
      <c r="AX9" s="112"/>
      <c r="AY9" s="129"/>
      <c r="AZ9" s="21"/>
      <c r="BA9" s="21"/>
      <c r="BB9" s="129"/>
      <c r="BC9" s="29"/>
      <c r="BD9" s="129"/>
      <c r="BE9" s="21"/>
      <c r="BF9" s="129"/>
      <c r="BG9" s="111"/>
      <c r="BH9" s="129"/>
      <c r="BI9" s="111"/>
      <c r="BJ9" s="111"/>
      <c r="BK9" s="111"/>
      <c r="BL9" s="111"/>
      <c r="BM9" s="129"/>
      <c r="BN9" s="129"/>
      <c r="BO9" s="21"/>
      <c r="BP9" s="21"/>
      <c r="BQ9" s="30"/>
      <c r="BR9" s="30"/>
      <c r="BS9" s="29"/>
      <c r="BT9" s="118" t="s">
        <v>590</v>
      </c>
      <c r="BU9" s="111"/>
      <c r="BV9" s="112"/>
      <c r="BW9" s="111"/>
      <c r="BX9" s="111"/>
      <c r="BY9" s="111"/>
      <c r="BZ9" s="112"/>
      <c r="CA9" s="112"/>
      <c r="CB9" s="111"/>
      <c r="CC9" s="112"/>
      <c r="CD9" s="118" t="s">
        <v>590</v>
      </c>
      <c r="CE9" s="118" t="s">
        <v>590</v>
      </c>
      <c r="CF9" s="112"/>
      <c r="CG9" s="112"/>
      <c r="CH9" s="118" t="s">
        <v>590</v>
      </c>
      <c r="CI9" s="118" t="s">
        <v>590</v>
      </c>
      <c r="CJ9" s="111"/>
      <c r="CK9" s="116"/>
    </row>
    <row r="10" ht="21.0" customHeight="1">
      <c r="A10" s="131" t="s">
        <v>591</v>
      </c>
      <c r="B10" s="132" t="s">
        <v>592</v>
      </c>
      <c r="C10" s="133" t="s">
        <v>593</v>
      </c>
      <c r="D10" s="110" t="s">
        <v>594</v>
      </c>
      <c r="E10" s="29"/>
      <c r="F10" s="111"/>
      <c r="G10" s="111"/>
      <c r="H10" s="111"/>
      <c r="I10" s="29"/>
      <c r="J10" s="111"/>
      <c r="K10" s="29"/>
      <c r="L10" s="29"/>
      <c r="M10" s="111"/>
      <c r="N10" s="111"/>
      <c r="O10" s="29"/>
      <c r="P10" s="29"/>
      <c r="Q10" s="112"/>
      <c r="R10" s="30"/>
      <c r="S10" s="29"/>
      <c r="T10" s="30"/>
      <c r="U10" s="30"/>
      <c r="V10" s="29"/>
      <c r="W10" s="29"/>
      <c r="X10" s="29"/>
      <c r="Y10" s="29"/>
      <c r="Z10" s="111"/>
      <c r="AA10" s="111"/>
      <c r="AB10" s="111"/>
      <c r="AC10" s="111"/>
      <c r="AD10" s="29"/>
      <c r="AE10" s="29"/>
      <c r="AF10" s="29"/>
      <c r="AG10" s="29"/>
      <c r="AH10" s="29"/>
      <c r="AI10" s="29"/>
      <c r="AJ10" s="111"/>
      <c r="AK10" s="29"/>
      <c r="AL10" s="111"/>
      <c r="AM10" s="111"/>
      <c r="AN10" s="111"/>
      <c r="AO10" s="111"/>
      <c r="AP10" s="111"/>
      <c r="AQ10" s="111"/>
      <c r="AR10" s="111"/>
      <c r="AS10" s="29"/>
      <c r="AT10" s="111"/>
      <c r="AU10" s="29"/>
      <c r="AV10" s="29"/>
      <c r="AW10" s="111"/>
      <c r="AX10" s="111"/>
      <c r="AY10" s="29"/>
      <c r="AZ10" s="29"/>
      <c r="BA10" s="29"/>
      <c r="BB10" s="29"/>
      <c r="BC10" s="29"/>
      <c r="BD10" s="29"/>
      <c r="BE10" s="29"/>
      <c r="BF10" s="29"/>
      <c r="BG10" s="111"/>
      <c r="BH10" s="29"/>
      <c r="BI10" s="111"/>
      <c r="BJ10" s="111"/>
      <c r="BK10" s="111"/>
      <c r="BL10" s="111"/>
      <c r="BM10" s="29"/>
      <c r="BN10" s="29"/>
      <c r="BO10" s="29"/>
      <c r="BP10" s="29"/>
      <c r="BQ10" s="30"/>
      <c r="BR10" s="30"/>
      <c r="BS10" s="29"/>
      <c r="BT10" s="111"/>
      <c r="BU10" s="111"/>
      <c r="BV10" s="111"/>
      <c r="BW10" s="111"/>
      <c r="BX10" s="111"/>
      <c r="BY10" s="111"/>
      <c r="BZ10" s="112"/>
      <c r="CA10" s="111"/>
      <c r="CB10" s="111"/>
      <c r="CC10" s="111"/>
      <c r="CD10" s="111"/>
      <c r="CE10" s="131" t="s">
        <v>595</v>
      </c>
      <c r="CF10" s="111"/>
      <c r="CG10" s="111"/>
      <c r="CH10" s="111"/>
      <c r="CI10" s="111"/>
      <c r="CJ10" s="111"/>
      <c r="CK10" s="116"/>
    </row>
    <row r="11" ht="21.0" customHeight="1">
      <c r="A11" s="107" t="s">
        <v>596</v>
      </c>
      <c r="B11" s="109" t="s">
        <v>597</v>
      </c>
      <c r="C11" s="109" t="s">
        <v>598</v>
      </c>
      <c r="D11" s="110" t="s">
        <v>599</v>
      </c>
      <c r="E11" s="122"/>
      <c r="F11" s="111"/>
      <c r="G11" s="111"/>
      <c r="H11" s="111"/>
      <c r="I11" s="29"/>
      <c r="J11" s="111"/>
      <c r="K11" s="29"/>
      <c r="L11" s="29"/>
      <c r="M11" s="111"/>
      <c r="N11" s="111"/>
      <c r="O11" s="29"/>
      <c r="P11" s="29"/>
      <c r="Q11" s="112"/>
      <c r="R11" s="30"/>
      <c r="S11" s="29"/>
      <c r="T11" s="30"/>
      <c r="U11" s="30"/>
      <c r="V11" s="29"/>
      <c r="W11" s="29"/>
      <c r="X11" s="29"/>
      <c r="Y11" s="29"/>
      <c r="Z11" s="111"/>
      <c r="AA11" s="111"/>
      <c r="AB11" s="111"/>
      <c r="AC11" s="111"/>
      <c r="AD11" s="29"/>
      <c r="AE11" s="29"/>
      <c r="AF11" s="29"/>
      <c r="AG11" s="29"/>
      <c r="AH11" s="29"/>
      <c r="AI11" s="29"/>
      <c r="AJ11" s="111"/>
      <c r="AK11" s="29"/>
      <c r="AL11" s="111"/>
      <c r="AM11" s="111"/>
      <c r="AN11" s="111"/>
      <c r="AO11" s="111"/>
      <c r="AP11" s="111"/>
      <c r="AQ11" s="111"/>
      <c r="AR11" s="111"/>
      <c r="AS11" s="29"/>
      <c r="AT11" s="111"/>
      <c r="AU11" s="29"/>
      <c r="AV11" s="29"/>
      <c r="AW11" s="111"/>
      <c r="AX11" s="111"/>
      <c r="AY11" s="29"/>
      <c r="AZ11" s="29"/>
      <c r="BA11" s="29"/>
      <c r="BB11" s="29"/>
      <c r="BC11" s="29"/>
      <c r="BD11" s="29"/>
      <c r="BE11" s="29"/>
      <c r="BF11" s="29"/>
      <c r="BG11" s="111"/>
      <c r="BH11" s="29"/>
      <c r="BI11" s="111"/>
      <c r="BJ11" s="111"/>
      <c r="BK11" s="111"/>
      <c r="BL11" s="111"/>
      <c r="BM11" s="29"/>
      <c r="BN11" s="29"/>
      <c r="BO11" s="29"/>
      <c r="BP11" s="29"/>
      <c r="BQ11" s="30"/>
      <c r="BR11" s="30"/>
      <c r="BS11" s="29"/>
      <c r="BT11" s="111"/>
      <c r="BU11" s="111"/>
      <c r="BV11" s="111"/>
      <c r="BW11" s="111"/>
      <c r="BX11" s="111"/>
      <c r="BY11" s="111"/>
      <c r="BZ11" s="112"/>
      <c r="CA11" s="111"/>
      <c r="CB11" s="111"/>
      <c r="CC11" s="111"/>
      <c r="CD11" s="111"/>
      <c r="CE11" s="111"/>
      <c r="CF11" s="111"/>
      <c r="CG11" s="111"/>
      <c r="CH11" s="111"/>
      <c r="CI11" s="109" t="s">
        <v>600</v>
      </c>
      <c r="CJ11" s="111"/>
      <c r="CK11" s="116"/>
    </row>
    <row r="12" ht="21.0" customHeight="1">
      <c r="A12" s="118" t="s">
        <v>601</v>
      </c>
      <c r="B12" s="119" t="s">
        <v>602</v>
      </c>
      <c r="C12" s="119" t="s">
        <v>603</v>
      </c>
      <c r="D12" s="110" t="s">
        <v>604</v>
      </c>
      <c r="E12" s="134"/>
      <c r="F12" s="111"/>
      <c r="G12" s="111"/>
      <c r="H12" s="111"/>
      <c r="I12" s="29"/>
      <c r="J12" s="111"/>
      <c r="K12" s="29"/>
      <c r="L12" s="29"/>
      <c r="M12" s="111"/>
      <c r="N12" s="111"/>
      <c r="O12" s="29"/>
      <c r="P12" s="29"/>
      <c r="Q12" s="112"/>
      <c r="R12" s="30"/>
      <c r="S12" s="29"/>
      <c r="T12" s="30"/>
      <c r="U12" s="14"/>
      <c r="V12" s="29"/>
      <c r="W12" s="29"/>
      <c r="X12" s="29"/>
      <c r="Y12" s="29"/>
      <c r="Z12" s="111"/>
      <c r="AA12" s="111"/>
      <c r="AB12" s="111"/>
      <c r="AC12" s="111"/>
      <c r="AD12" s="29"/>
      <c r="AE12" s="29"/>
      <c r="AF12" s="29"/>
      <c r="AG12" s="29"/>
      <c r="AH12" s="29"/>
      <c r="AI12" s="29"/>
      <c r="AJ12" s="111"/>
      <c r="AK12" s="29"/>
      <c r="AL12" s="112"/>
      <c r="AM12" s="112"/>
      <c r="AN12" s="118" t="s">
        <v>605</v>
      </c>
      <c r="AO12" s="118" t="s">
        <v>605</v>
      </c>
      <c r="AP12" s="111"/>
      <c r="AQ12" s="111"/>
      <c r="AR12" s="111"/>
      <c r="AS12" s="29"/>
      <c r="AT12" s="111"/>
      <c r="AU12" s="29"/>
      <c r="AV12" s="29"/>
      <c r="AW12" s="111"/>
      <c r="AX12" s="111"/>
      <c r="AY12" s="29"/>
      <c r="AZ12" s="29"/>
      <c r="BA12" s="29"/>
      <c r="BB12" s="29"/>
      <c r="BC12" s="29"/>
      <c r="BD12" s="29"/>
      <c r="BE12" s="29"/>
      <c r="BF12" s="29"/>
      <c r="BG12" s="111"/>
      <c r="BH12" s="29"/>
      <c r="BI12" s="111"/>
      <c r="BJ12" s="111"/>
      <c r="BK12" s="111"/>
      <c r="BL12" s="111"/>
      <c r="BM12" s="29"/>
      <c r="BN12" s="29"/>
      <c r="BO12" s="29"/>
      <c r="BP12" s="29"/>
      <c r="BQ12" s="118" t="s">
        <v>605</v>
      </c>
      <c r="BR12" s="14"/>
      <c r="BS12" s="31"/>
      <c r="BT12" s="118" t="s">
        <v>605</v>
      </c>
      <c r="BU12" s="111"/>
      <c r="BV12" s="111"/>
      <c r="BW12" s="111"/>
      <c r="BX12" s="111"/>
      <c r="BY12" s="111"/>
      <c r="BZ12" s="112"/>
      <c r="CA12" s="111"/>
      <c r="CB12" s="111"/>
      <c r="CC12" s="111"/>
      <c r="CD12" s="118" t="s">
        <v>605</v>
      </c>
      <c r="CE12" s="118" t="s">
        <v>605</v>
      </c>
      <c r="CF12" s="111"/>
      <c r="CG12" s="111"/>
      <c r="CH12" s="111"/>
      <c r="CI12" s="118" t="s">
        <v>605</v>
      </c>
      <c r="CJ12" s="118" t="s">
        <v>605</v>
      </c>
      <c r="CK12" s="116"/>
    </row>
    <row r="13" ht="21.0" customHeight="1">
      <c r="A13" s="107" t="s">
        <v>606</v>
      </c>
      <c r="B13" s="109" t="s">
        <v>607</v>
      </c>
      <c r="C13" s="109" t="s">
        <v>608</v>
      </c>
      <c r="D13" s="110" t="s">
        <v>609</v>
      </c>
      <c r="E13" s="129"/>
      <c r="F13" s="111"/>
      <c r="G13" s="111"/>
      <c r="H13" s="111"/>
      <c r="I13" s="29"/>
      <c r="J13" s="111"/>
      <c r="K13" s="29"/>
      <c r="L13" s="29"/>
      <c r="M13" s="111"/>
      <c r="N13" s="111"/>
      <c r="O13" s="29"/>
      <c r="P13" s="29"/>
      <c r="Q13" s="112"/>
      <c r="R13" s="30"/>
      <c r="S13" s="29"/>
      <c r="T13" s="30"/>
      <c r="U13" s="30"/>
      <c r="V13" s="29"/>
      <c r="W13" s="29"/>
      <c r="X13" s="29"/>
      <c r="Y13" s="29"/>
      <c r="Z13" s="111"/>
      <c r="AA13" s="111"/>
      <c r="AB13" s="111"/>
      <c r="AC13" s="111"/>
      <c r="AD13" s="29"/>
      <c r="AE13" s="29"/>
      <c r="AF13" s="29"/>
      <c r="AG13" s="29"/>
      <c r="AH13" s="29"/>
      <c r="AI13" s="29"/>
      <c r="AJ13" s="111"/>
      <c r="AK13" s="29"/>
      <c r="AL13" s="111"/>
      <c r="AM13" s="111"/>
      <c r="AN13" s="111"/>
      <c r="AO13" s="111"/>
      <c r="AP13" s="111"/>
      <c r="AQ13" s="111"/>
      <c r="AR13" s="111"/>
      <c r="AS13" s="29"/>
      <c r="AT13" s="111"/>
      <c r="AU13" s="29"/>
      <c r="AV13" s="29"/>
      <c r="AW13" s="111"/>
      <c r="AX13" s="111"/>
      <c r="AY13" s="29"/>
      <c r="AZ13" s="29"/>
      <c r="BA13" s="29"/>
      <c r="BB13" s="29"/>
      <c r="BC13" s="29"/>
      <c r="BD13" s="29"/>
      <c r="BE13" s="29"/>
      <c r="BF13" s="29"/>
      <c r="BG13" s="111"/>
      <c r="BH13" s="29"/>
      <c r="BI13" s="111"/>
      <c r="BJ13" s="111"/>
      <c r="BK13" s="111"/>
      <c r="BL13" s="111"/>
      <c r="BM13" s="29"/>
      <c r="BN13" s="29"/>
      <c r="BO13" s="29"/>
      <c r="BP13" s="29"/>
      <c r="BQ13" s="30"/>
      <c r="BR13" s="30"/>
      <c r="BS13" s="29"/>
      <c r="BT13" s="111"/>
      <c r="BU13" s="111"/>
      <c r="BV13" s="111"/>
      <c r="BW13" s="111"/>
      <c r="BX13" s="111"/>
      <c r="BY13" s="111"/>
      <c r="BZ13" s="112"/>
      <c r="CA13" s="111"/>
      <c r="CB13" s="111"/>
      <c r="CC13" s="111"/>
      <c r="CD13" s="111"/>
      <c r="CE13" s="111"/>
      <c r="CF13" s="111"/>
      <c r="CG13" s="111"/>
      <c r="CH13" s="111"/>
      <c r="CI13" s="111"/>
      <c r="CJ13" s="111"/>
      <c r="CK13" s="116"/>
    </row>
    <row r="14" ht="21.0" customHeight="1">
      <c r="A14" s="131" t="s">
        <v>610</v>
      </c>
      <c r="B14" s="133" t="s">
        <v>611</v>
      </c>
      <c r="C14" s="133" t="s">
        <v>612</v>
      </c>
      <c r="D14" s="110" t="s">
        <v>613</v>
      </c>
      <c r="E14" s="29"/>
      <c r="F14" s="111"/>
      <c r="G14" s="111"/>
      <c r="H14" s="111"/>
      <c r="I14" s="29"/>
      <c r="J14" s="111"/>
      <c r="K14" s="29"/>
      <c r="L14" s="29"/>
      <c r="M14" s="111"/>
      <c r="N14" s="111"/>
      <c r="O14" s="29"/>
      <c r="P14" s="29"/>
      <c r="Q14" s="115"/>
      <c r="R14" s="30"/>
      <c r="S14" s="29"/>
      <c r="T14" s="30"/>
      <c r="U14" s="30"/>
      <c r="V14" s="29"/>
      <c r="W14" s="29"/>
      <c r="X14" s="29"/>
      <c r="Y14" s="29"/>
      <c r="Z14" s="111"/>
      <c r="AA14" s="111"/>
      <c r="AB14" s="111"/>
      <c r="AC14" s="111"/>
      <c r="AD14" s="29"/>
      <c r="AE14" s="29"/>
      <c r="AF14" s="29"/>
      <c r="AG14" s="29"/>
      <c r="AH14" s="29"/>
      <c r="AI14" s="29"/>
      <c r="AJ14" s="111"/>
      <c r="AK14" s="29"/>
      <c r="AL14" s="111"/>
      <c r="AM14" s="111"/>
      <c r="AN14" s="111"/>
      <c r="AO14" s="111"/>
      <c r="AP14" s="111"/>
      <c r="AQ14" s="111"/>
      <c r="AR14" s="111"/>
      <c r="AS14" s="29"/>
      <c r="AT14" s="111"/>
      <c r="AU14" s="29"/>
      <c r="AV14" s="29"/>
      <c r="AW14" s="111"/>
      <c r="AX14" s="111"/>
      <c r="AY14" s="29"/>
      <c r="AZ14" s="29"/>
      <c r="BA14" s="29"/>
      <c r="BB14" s="29"/>
      <c r="BC14" s="29"/>
      <c r="BD14" s="29"/>
      <c r="BE14" s="29"/>
      <c r="BF14" s="29"/>
      <c r="BG14" s="111"/>
      <c r="BH14" s="29"/>
      <c r="BI14" s="111"/>
      <c r="BJ14" s="111"/>
      <c r="BK14" s="111"/>
      <c r="BL14" s="111"/>
      <c r="BM14" s="29"/>
      <c r="BN14" s="29"/>
      <c r="BO14" s="29"/>
      <c r="BP14" s="29"/>
      <c r="BQ14" s="30"/>
      <c r="BR14" s="30"/>
      <c r="BS14" s="29"/>
      <c r="BT14" s="111"/>
      <c r="BU14" s="111"/>
      <c r="BV14" s="111"/>
      <c r="BW14" s="111"/>
      <c r="BX14" s="111"/>
      <c r="BY14" s="111"/>
      <c r="BZ14" s="112"/>
      <c r="CA14" s="111"/>
      <c r="CB14" s="111"/>
      <c r="CC14" s="111"/>
      <c r="CD14" s="111"/>
      <c r="CE14" s="131" t="s">
        <v>614</v>
      </c>
      <c r="CF14" s="111"/>
      <c r="CG14" s="111"/>
      <c r="CH14" s="111"/>
      <c r="CI14" s="131" t="s">
        <v>614</v>
      </c>
      <c r="CJ14" s="111"/>
      <c r="CK14" s="116"/>
    </row>
    <row r="15" ht="21.0" customHeight="1">
      <c r="A15" s="118" t="s">
        <v>615</v>
      </c>
      <c r="B15" s="119" t="s">
        <v>616</v>
      </c>
      <c r="C15" s="119" t="s">
        <v>617</v>
      </c>
      <c r="D15" s="110" t="s">
        <v>618</v>
      </c>
      <c r="E15" s="29"/>
      <c r="F15" s="111"/>
      <c r="G15" s="111"/>
      <c r="H15" s="111"/>
      <c r="I15" s="29"/>
      <c r="J15" s="111"/>
      <c r="K15" s="29"/>
      <c r="L15" s="29"/>
      <c r="M15" s="111"/>
      <c r="N15" s="111"/>
      <c r="O15" s="29"/>
      <c r="P15" s="29"/>
      <c r="Q15" s="112"/>
      <c r="R15" s="30"/>
      <c r="S15" s="29"/>
      <c r="T15" s="30"/>
      <c r="U15" s="30"/>
      <c r="V15" s="29"/>
      <c r="W15" s="29"/>
      <c r="X15" s="29"/>
      <c r="Y15" s="29"/>
      <c r="Z15" s="111"/>
      <c r="AA15" s="111"/>
      <c r="AB15" s="111"/>
      <c r="AC15" s="111"/>
      <c r="AD15" s="29"/>
      <c r="AE15" s="29"/>
      <c r="AF15" s="29"/>
      <c r="AG15" s="29"/>
      <c r="AH15" s="29"/>
      <c r="AI15" s="29"/>
      <c r="AJ15" s="111"/>
      <c r="AK15" s="29"/>
      <c r="AL15" s="111"/>
      <c r="AM15" s="111"/>
      <c r="AN15" s="111"/>
      <c r="AO15" s="111"/>
      <c r="AP15" s="111"/>
      <c r="AQ15" s="111"/>
      <c r="AR15" s="111"/>
      <c r="AS15" s="29"/>
      <c r="AT15" s="111"/>
      <c r="AU15" s="29"/>
      <c r="AV15" s="29"/>
      <c r="AW15" s="111"/>
      <c r="AX15" s="111"/>
      <c r="AY15" s="29"/>
      <c r="AZ15" s="29"/>
      <c r="BA15" s="29"/>
      <c r="BB15" s="29"/>
      <c r="BC15" s="29"/>
      <c r="BD15" s="29"/>
      <c r="BE15" s="29"/>
      <c r="BF15" s="29"/>
      <c r="BG15" s="111"/>
      <c r="BH15" s="29"/>
      <c r="BI15" s="111"/>
      <c r="BJ15" s="111"/>
      <c r="BK15" s="111"/>
      <c r="BL15" s="111"/>
      <c r="BM15" s="29"/>
      <c r="BN15" s="29"/>
      <c r="BO15" s="29"/>
      <c r="BP15" s="29"/>
      <c r="BQ15" s="30"/>
      <c r="BR15" s="30"/>
      <c r="BS15" s="29"/>
      <c r="BT15" s="111"/>
      <c r="BU15" s="111"/>
      <c r="BV15" s="111"/>
      <c r="BW15" s="111"/>
      <c r="BX15" s="111"/>
      <c r="BY15" s="111"/>
      <c r="BZ15" s="112"/>
      <c r="CA15" s="111"/>
      <c r="CB15" s="111"/>
      <c r="CC15" s="111"/>
      <c r="CD15" s="118" t="s">
        <v>619</v>
      </c>
      <c r="CE15" s="118" t="s">
        <v>619</v>
      </c>
      <c r="CF15" s="111"/>
      <c r="CG15" s="111"/>
      <c r="CH15" s="111"/>
      <c r="CI15" s="118" t="s">
        <v>619</v>
      </c>
      <c r="CJ15" s="111"/>
      <c r="CK15" s="116"/>
    </row>
    <row r="16" ht="21.0" customHeight="1">
      <c r="A16" s="118" t="s">
        <v>29</v>
      </c>
      <c r="B16" s="119" t="s">
        <v>30</v>
      </c>
      <c r="C16" s="119" t="s">
        <v>32</v>
      </c>
      <c r="D16" s="110" t="s">
        <v>620</v>
      </c>
      <c r="E16" s="118" t="s">
        <v>35</v>
      </c>
      <c r="F16" s="118" t="s">
        <v>35</v>
      </c>
      <c r="G16" s="118" t="s">
        <v>35</v>
      </c>
      <c r="H16" s="118" t="s">
        <v>35</v>
      </c>
      <c r="I16" s="31"/>
      <c r="J16" s="112"/>
      <c r="K16" s="31"/>
      <c r="L16" s="31"/>
      <c r="M16" s="118" t="s">
        <v>35</v>
      </c>
      <c r="N16" s="118" t="s">
        <v>35</v>
      </c>
      <c r="O16" s="31"/>
      <c r="P16" s="118" t="s">
        <v>35</v>
      </c>
      <c r="Q16" s="112"/>
      <c r="R16" s="14"/>
      <c r="S16" s="31"/>
      <c r="T16" s="14"/>
      <c r="U16" s="14"/>
      <c r="V16" s="31"/>
      <c r="W16" s="31"/>
      <c r="X16" s="31"/>
      <c r="Y16" s="112"/>
      <c r="Z16" s="118" t="s">
        <v>35</v>
      </c>
      <c r="AA16" s="118" t="s">
        <v>35</v>
      </c>
      <c r="AB16" s="118" t="s">
        <v>35</v>
      </c>
      <c r="AC16" s="118" t="s">
        <v>35</v>
      </c>
      <c r="AD16" s="31"/>
      <c r="AE16" s="31"/>
      <c r="AF16" s="31"/>
      <c r="AG16" s="31"/>
      <c r="AH16" s="31"/>
      <c r="AI16" s="31"/>
      <c r="AJ16" s="112"/>
      <c r="AK16" s="31"/>
      <c r="AL16" s="118" t="s">
        <v>35</v>
      </c>
      <c r="AM16" s="118" t="s">
        <v>35</v>
      </c>
      <c r="AN16" s="118" t="s">
        <v>35</v>
      </c>
      <c r="AO16" s="118" t="s">
        <v>35</v>
      </c>
      <c r="AP16" s="111"/>
      <c r="AQ16" s="111"/>
      <c r="AR16" s="111"/>
      <c r="AS16" s="118" t="s">
        <v>35</v>
      </c>
      <c r="AT16" s="118" t="s">
        <v>35</v>
      </c>
      <c r="AU16" s="118" t="s">
        <v>35</v>
      </c>
      <c r="AV16" s="31"/>
      <c r="AW16" s="111"/>
      <c r="AX16" s="112"/>
      <c r="AY16" s="31"/>
      <c r="AZ16" s="31"/>
      <c r="BA16" s="31"/>
      <c r="BB16" s="31"/>
      <c r="BC16" s="31"/>
      <c r="BD16" s="31"/>
      <c r="BE16" s="31"/>
      <c r="BF16" s="118" t="s">
        <v>35</v>
      </c>
      <c r="BG16" s="118" t="s">
        <v>35</v>
      </c>
      <c r="BH16" s="31"/>
      <c r="BI16" s="118" t="s">
        <v>35</v>
      </c>
      <c r="BJ16" s="118" t="s">
        <v>35</v>
      </c>
      <c r="BK16" s="111"/>
      <c r="BL16" s="111"/>
      <c r="BM16" s="31"/>
      <c r="BN16" s="112"/>
      <c r="BO16" s="31"/>
      <c r="BP16" s="31"/>
      <c r="BQ16" s="14"/>
      <c r="BR16" s="14"/>
      <c r="BS16" s="118" t="s">
        <v>35</v>
      </c>
      <c r="BT16" s="118" t="s">
        <v>35</v>
      </c>
      <c r="BU16" s="118" t="s">
        <v>35</v>
      </c>
      <c r="BV16" s="118" t="s">
        <v>35</v>
      </c>
      <c r="BW16" s="111"/>
      <c r="BX16" s="111"/>
      <c r="BY16" s="111"/>
      <c r="BZ16" s="118" t="s">
        <v>35</v>
      </c>
      <c r="CA16" s="111"/>
      <c r="CB16" s="118" t="s">
        <v>35</v>
      </c>
      <c r="CC16" s="112"/>
      <c r="CD16" s="112"/>
      <c r="CE16" s="118" t="s">
        <v>35</v>
      </c>
      <c r="CF16" s="118" t="s">
        <v>35</v>
      </c>
      <c r="CG16" s="112"/>
      <c r="CH16" s="118" t="s">
        <v>35</v>
      </c>
      <c r="CI16" s="112"/>
      <c r="CJ16" s="118" t="s">
        <v>35</v>
      </c>
      <c r="CK16" s="116"/>
    </row>
    <row r="17" ht="21.0" customHeight="1">
      <c r="A17" s="131" t="s">
        <v>621</v>
      </c>
      <c r="B17" s="133" t="s">
        <v>622</v>
      </c>
      <c r="C17" s="133" t="s">
        <v>623</v>
      </c>
      <c r="D17" s="110" t="s">
        <v>624</v>
      </c>
      <c r="E17" s="29"/>
      <c r="F17" s="111"/>
      <c r="G17" s="111"/>
      <c r="H17" s="111"/>
      <c r="I17" s="29"/>
      <c r="J17" s="111"/>
      <c r="K17" s="29"/>
      <c r="L17" s="29"/>
      <c r="M17" s="111"/>
      <c r="N17" s="29"/>
      <c r="O17" s="29"/>
      <c r="P17" s="29"/>
      <c r="Q17" s="112"/>
      <c r="R17" s="30"/>
      <c r="S17" s="29"/>
      <c r="T17" s="30"/>
      <c r="U17" s="30"/>
      <c r="V17" s="29"/>
      <c r="W17" s="29"/>
      <c r="X17" s="29"/>
      <c r="Y17" s="29"/>
      <c r="Z17" s="111"/>
      <c r="AA17" s="111"/>
      <c r="AB17" s="111"/>
      <c r="AC17" s="111"/>
      <c r="AD17" s="29"/>
      <c r="AE17" s="29"/>
      <c r="AF17" s="29"/>
      <c r="AG17" s="29"/>
      <c r="AH17" s="29"/>
      <c r="AI17" s="29"/>
      <c r="AJ17" s="111"/>
      <c r="AK17" s="29"/>
      <c r="AL17" s="111"/>
      <c r="AM17" s="111"/>
      <c r="AN17" s="111"/>
      <c r="AO17" s="112"/>
      <c r="AP17" s="111"/>
      <c r="AQ17" s="111"/>
      <c r="AR17" s="111"/>
      <c r="AS17" s="29"/>
      <c r="AT17" s="111"/>
      <c r="AU17" s="29"/>
      <c r="AV17" s="29"/>
      <c r="AW17" s="111"/>
      <c r="AX17" s="111"/>
      <c r="AY17" s="29"/>
      <c r="AZ17" s="29"/>
      <c r="BA17" s="29"/>
      <c r="BB17" s="29"/>
      <c r="BC17" s="29"/>
      <c r="BD17" s="29"/>
      <c r="BE17" s="29"/>
      <c r="BF17" s="29"/>
      <c r="BG17" s="111"/>
      <c r="BH17" s="29"/>
      <c r="BI17" s="111"/>
      <c r="BJ17" s="111"/>
      <c r="BK17" s="111"/>
      <c r="BL17" s="111"/>
      <c r="BM17" s="29"/>
      <c r="BN17" s="29"/>
      <c r="BO17" s="29"/>
      <c r="BP17" s="29"/>
      <c r="BQ17" s="30"/>
      <c r="BR17" s="30"/>
      <c r="BS17" s="29"/>
      <c r="BT17" s="111"/>
      <c r="BU17" s="111"/>
      <c r="BV17" s="111"/>
      <c r="BW17" s="111"/>
      <c r="BX17" s="111"/>
      <c r="BY17" s="111"/>
      <c r="BZ17" s="112"/>
      <c r="CA17" s="111"/>
      <c r="CB17" s="111"/>
      <c r="CC17" s="111"/>
      <c r="CD17" s="111"/>
      <c r="CE17" s="111"/>
      <c r="CF17" s="111"/>
      <c r="CG17" s="111"/>
      <c r="CH17" s="111"/>
      <c r="CI17" s="111"/>
      <c r="CJ17" s="131" t="s">
        <v>625</v>
      </c>
      <c r="CK17" s="116"/>
    </row>
    <row r="18" ht="21.0" customHeight="1">
      <c r="A18" s="107" t="s">
        <v>626</v>
      </c>
      <c r="B18" s="109" t="s">
        <v>627</v>
      </c>
      <c r="C18" s="109" t="s">
        <v>598</v>
      </c>
      <c r="D18" s="110" t="s">
        <v>628</v>
      </c>
      <c r="E18" s="29"/>
      <c r="F18" s="111"/>
      <c r="G18" s="111"/>
      <c r="H18" s="111"/>
      <c r="I18" s="29"/>
      <c r="J18" s="111"/>
      <c r="K18" s="29"/>
      <c r="L18" s="29"/>
      <c r="M18" s="111"/>
      <c r="N18" s="29"/>
      <c r="O18" s="29"/>
      <c r="P18" s="29"/>
      <c r="Q18" s="112"/>
      <c r="R18" s="30"/>
      <c r="S18" s="29"/>
      <c r="T18" s="30"/>
      <c r="U18" s="30"/>
      <c r="V18" s="29"/>
      <c r="W18" s="29"/>
      <c r="X18" s="29"/>
      <c r="Y18" s="29"/>
      <c r="Z18" s="111"/>
      <c r="AA18" s="111"/>
      <c r="AB18" s="111"/>
      <c r="AC18" s="111"/>
      <c r="AD18" s="29"/>
      <c r="AE18" s="29"/>
      <c r="AF18" s="107" t="s">
        <v>629</v>
      </c>
      <c r="AG18" s="30"/>
      <c r="AH18" s="29"/>
      <c r="AI18" s="29"/>
      <c r="AJ18" s="111"/>
      <c r="AK18" s="29"/>
      <c r="AL18" s="111"/>
      <c r="AM18" s="111"/>
      <c r="AN18" s="111"/>
      <c r="AO18" s="112"/>
      <c r="AP18" s="111"/>
      <c r="AQ18" s="111"/>
      <c r="AR18" s="111"/>
      <c r="AS18" s="29"/>
      <c r="AT18" s="111"/>
      <c r="AU18" s="29"/>
      <c r="AV18" s="29"/>
      <c r="AW18" s="107" t="s">
        <v>630</v>
      </c>
      <c r="AX18" s="107" t="s">
        <v>630</v>
      </c>
      <c r="AY18" s="29"/>
      <c r="AZ18" s="29"/>
      <c r="BA18" s="29"/>
      <c r="BB18" s="29"/>
      <c r="BC18" s="29"/>
      <c r="BD18" s="29"/>
      <c r="BE18" s="29"/>
      <c r="BF18" s="29"/>
      <c r="BG18" s="111"/>
      <c r="BH18" s="29"/>
      <c r="BI18" s="111"/>
      <c r="BJ18" s="111"/>
      <c r="BK18" s="111"/>
      <c r="BL18" s="111"/>
      <c r="BM18" s="29"/>
      <c r="BN18" s="29"/>
      <c r="BO18" s="29"/>
      <c r="BP18" s="29"/>
      <c r="BQ18" s="30"/>
      <c r="BR18" s="30"/>
      <c r="BS18" s="29"/>
      <c r="BT18" s="107" t="s">
        <v>629</v>
      </c>
      <c r="BU18" s="111"/>
      <c r="BV18" s="111"/>
      <c r="BW18" s="111"/>
      <c r="BX18" s="111"/>
      <c r="BY18" s="111"/>
      <c r="BZ18" s="112"/>
      <c r="CA18" s="111"/>
      <c r="CB18" s="111"/>
      <c r="CC18" s="107" t="s">
        <v>629</v>
      </c>
      <c r="CD18" s="111"/>
      <c r="CE18" s="111"/>
      <c r="CF18" s="107" t="s">
        <v>629</v>
      </c>
      <c r="CG18" s="107" t="s">
        <v>629</v>
      </c>
      <c r="CH18" s="111"/>
      <c r="CI18" s="107" t="s">
        <v>629</v>
      </c>
      <c r="CJ18" s="107" t="s">
        <v>629</v>
      </c>
      <c r="CK18" s="116"/>
    </row>
    <row r="19" ht="21.0" customHeight="1">
      <c r="A19" s="131" t="s">
        <v>631</v>
      </c>
      <c r="B19" s="135" t="s">
        <v>632</v>
      </c>
      <c r="C19" s="133" t="s">
        <v>623</v>
      </c>
      <c r="D19" s="110" t="s">
        <v>633</v>
      </c>
      <c r="E19" s="29"/>
      <c r="F19" s="111"/>
      <c r="G19" s="111"/>
      <c r="H19" s="111"/>
      <c r="I19" s="29"/>
      <c r="J19" s="111"/>
      <c r="K19" s="29"/>
      <c r="L19" s="29"/>
      <c r="M19" s="111"/>
      <c r="N19" s="29"/>
      <c r="O19" s="29"/>
      <c r="P19" s="29"/>
      <c r="Q19" s="112"/>
      <c r="R19" s="30"/>
      <c r="S19" s="29"/>
      <c r="T19" s="30"/>
      <c r="U19" s="30"/>
      <c r="V19" s="29"/>
      <c r="W19" s="29"/>
      <c r="X19" s="29"/>
      <c r="Y19" s="29"/>
      <c r="Z19" s="111"/>
      <c r="AA19" s="111"/>
      <c r="AB19" s="111"/>
      <c r="AC19" s="111"/>
      <c r="AD19" s="29"/>
      <c r="AE19" s="29"/>
      <c r="AF19" s="29"/>
      <c r="AG19" s="29"/>
      <c r="AH19" s="29"/>
      <c r="AI19" s="29"/>
      <c r="AJ19" s="111"/>
      <c r="AK19" s="29"/>
      <c r="AL19" s="111"/>
      <c r="AM19" s="111"/>
      <c r="AN19" s="111"/>
      <c r="AO19" s="111"/>
      <c r="AP19" s="111"/>
      <c r="AQ19" s="111"/>
      <c r="AR19" s="111"/>
      <c r="AS19" s="29"/>
      <c r="AT19" s="111"/>
      <c r="AU19" s="29"/>
      <c r="AV19" s="29"/>
      <c r="AW19" s="111"/>
      <c r="AX19" s="111"/>
      <c r="AY19" s="29"/>
      <c r="AZ19" s="29"/>
      <c r="BA19" s="29"/>
      <c r="BB19" s="29"/>
      <c r="BC19" s="29"/>
      <c r="BD19" s="29"/>
      <c r="BE19" s="29"/>
      <c r="BF19" s="29"/>
      <c r="BG19" s="111"/>
      <c r="BH19" s="29"/>
      <c r="BI19" s="111"/>
      <c r="BJ19" s="111"/>
      <c r="BK19" s="111"/>
      <c r="BL19" s="111"/>
      <c r="BM19" s="29"/>
      <c r="BN19" s="29"/>
      <c r="BO19" s="29"/>
      <c r="BP19" s="29"/>
      <c r="BQ19" s="30"/>
      <c r="BR19" s="30"/>
      <c r="BS19" s="29"/>
      <c r="BT19" s="131" t="s">
        <v>634</v>
      </c>
      <c r="BU19" s="111"/>
      <c r="BV19" s="111"/>
      <c r="BW19" s="111"/>
      <c r="BX19" s="111"/>
      <c r="BY19" s="111"/>
      <c r="BZ19" s="112"/>
      <c r="CA19" s="111"/>
      <c r="CB19" s="111"/>
      <c r="CC19" s="111"/>
      <c r="CD19" s="111"/>
      <c r="CE19" s="131" t="s">
        <v>634</v>
      </c>
      <c r="CF19" s="131" t="s">
        <v>634</v>
      </c>
      <c r="CG19" s="111"/>
      <c r="CH19" s="111"/>
      <c r="CI19" s="111"/>
      <c r="CJ19" s="131" t="s">
        <v>634</v>
      </c>
      <c r="CK19" s="116"/>
    </row>
    <row r="20" ht="21.0" customHeight="1">
      <c r="A20" s="131" t="s">
        <v>635</v>
      </c>
      <c r="B20" s="133" t="s">
        <v>636</v>
      </c>
      <c r="C20" s="133" t="s">
        <v>623</v>
      </c>
      <c r="D20" s="110" t="s">
        <v>637</v>
      </c>
      <c r="E20" s="29"/>
      <c r="F20" s="112"/>
      <c r="G20" s="112"/>
      <c r="H20" s="112"/>
      <c r="I20" s="31"/>
      <c r="J20" s="112"/>
      <c r="K20" s="29"/>
      <c r="L20" s="29"/>
      <c r="M20" s="111"/>
      <c r="N20" s="29"/>
      <c r="O20" s="31"/>
      <c r="P20" s="29"/>
      <c r="Q20" s="112"/>
      <c r="R20" s="30"/>
      <c r="S20" s="29"/>
      <c r="T20" s="30"/>
      <c r="U20" s="30"/>
      <c r="V20" s="31"/>
      <c r="W20" s="29"/>
      <c r="X20" s="31"/>
      <c r="Y20" s="29"/>
      <c r="Z20" s="111"/>
      <c r="AA20" s="111"/>
      <c r="AB20" s="111"/>
      <c r="AC20" s="111"/>
      <c r="AD20" s="29"/>
      <c r="AE20" s="29"/>
      <c r="AF20" s="29"/>
      <c r="AG20" s="29"/>
      <c r="AH20" s="29"/>
      <c r="AI20" s="29"/>
      <c r="AJ20" s="111"/>
      <c r="AK20" s="31"/>
      <c r="AL20" s="112"/>
      <c r="AM20" s="112"/>
      <c r="AN20" s="112"/>
      <c r="AO20" s="131" t="s">
        <v>638</v>
      </c>
      <c r="AP20" s="111"/>
      <c r="AQ20" s="111"/>
      <c r="AR20" s="111"/>
      <c r="AS20" s="31"/>
      <c r="AT20" s="111"/>
      <c r="AU20" s="29"/>
      <c r="AV20" s="31"/>
      <c r="AW20" s="131" t="s">
        <v>638</v>
      </c>
      <c r="AX20" s="131" t="s">
        <v>638</v>
      </c>
      <c r="AY20" s="29"/>
      <c r="AZ20" s="31"/>
      <c r="BA20" s="31"/>
      <c r="BB20" s="29"/>
      <c r="BC20" s="29"/>
      <c r="BD20" s="29"/>
      <c r="BE20" s="31"/>
      <c r="BF20" s="29"/>
      <c r="BG20" s="111"/>
      <c r="BH20" s="29"/>
      <c r="BI20" s="111"/>
      <c r="BJ20" s="111"/>
      <c r="BK20" s="111"/>
      <c r="BL20" s="111"/>
      <c r="BM20" s="29"/>
      <c r="BN20" s="29"/>
      <c r="BO20" s="31"/>
      <c r="BP20" s="31"/>
      <c r="BQ20" s="30"/>
      <c r="BR20" s="30"/>
      <c r="BS20" s="29"/>
      <c r="BT20" s="111"/>
      <c r="BU20" s="111"/>
      <c r="BV20" s="112"/>
      <c r="BW20" s="111"/>
      <c r="BX20" s="111"/>
      <c r="BY20" s="111"/>
      <c r="BZ20" s="112"/>
      <c r="CA20" s="131" t="s">
        <v>638</v>
      </c>
      <c r="CB20" s="111"/>
      <c r="CC20" s="112"/>
      <c r="CD20" s="131" t="s">
        <v>638</v>
      </c>
      <c r="CE20" s="112"/>
      <c r="CF20" s="112"/>
      <c r="CG20" s="112"/>
      <c r="CH20" s="131" t="s">
        <v>638</v>
      </c>
      <c r="CI20" s="112"/>
      <c r="CJ20" s="111"/>
      <c r="CK20" s="116"/>
    </row>
    <row r="21" ht="21.0" customHeight="1">
      <c r="A21" s="131" t="s">
        <v>639</v>
      </c>
      <c r="B21" s="133" t="s">
        <v>640</v>
      </c>
      <c r="C21" s="133" t="s">
        <v>641</v>
      </c>
      <c r="D21" s="110" t="s">
        <v>642</v>
      </c>
      <c r="E21" s="29"/>
      <c r="F21" s="115"/>
      <c r="G21" s="115"/>
      <c r="H21" s="115"/>
      <c r="I21" s="31"/>
      <c r="J21" s="115"/>
      <c r="K21" s="29"/>
      <c r="L21" s="29"/>
      <c r="M21" s="111"/>
      <c r="N21" s="29"/>
      <c r="O21" s="31"/>
      <c r="P21" s="29"/>
      <c r="Q21" s="112"/>
      <c r="R21" s="30"/>
      <c r="S21" s="29"/>
      <c r="T21" s="30"/>
      <c r="U21" s="30"/>
      <c r="V21" s="31"/>
      <c r="W21" s="29"/>
      <c r="X21" s="31"/>
      <c r="Y21" s="29"/>
      <c r="Z21" s="111"/>
      <c r="AA21" s="111"/>
      <c r="AB21" s="111"/>
      <c r="AC21" s="111"/>
      <c r="AD21" s="29"/>
      <c r="AE21" s="29"/>
      <c r="AF21" s="29"/>
      <c r="AG21" s="29"/>
      <c r="AH21" s="29"/>
      <c r="AI21" s="29"/>
      <c r="AJ21" s="111"/>
      <c r="AK21" s="31"/>
      <c r="AL21" s="115"/>
      <c r="AM21" s="115"/>
      <c r="AN21" s="115"/>
      <c r="AO21" s="115"/>
      <c r="AP21" s="111"/>
      <c r="AQ21" s="111"/>
      <c r="AR21" s="111"/>
      <c r="AS21" s="31"/>
      <c r="AT21" s="111"/>
      <c r="AU21" s="29"/>
      <c r="AV21" s="31"/>
      <c r="AW21" s="111"/>
      <c r="AX21" s="115"/>
      <c r="AY21" s="29"/>
      <c r="AZ21" s="31"/>
      <c r="BA21" s="31"/>
      <c r="BB21" s="29"/>
      <c r="BC21" s="29"/>
      <c r="BD21" s="29"/>
      <c r="BE21" s="31"/>
      <c r="BF21" s="29"/>
      <c r="BG21" s="111"/>
      <c r="BH21" s="29"/>
      <c r="BI21" s="111"/>
      <c r="BJ21" s="115"/>
      <c r="BK21" s="111"/>
      <c r="BL21" s="111"/>
      <c r="BM21" s="29"/>
      <c r="BN21" s="29"/>
      <c r="BO21" s="31"/>
      <c r="BP21" s="31"/>
      <c r="BQ21" s="30"/>
      <c r="BR21" s="30"/>
      <c r="BS21" s="29"/>
      <c r="BT21" s="111"/>
      <c r="BU21" s="111"/>
      <c r="BV21" s="112"/>
      <c r="BW21" s="115"/>
      <c r="BX21" s="111"/>
      <c r="BY21" s="115"/>
      <c r="BZ21" s="112"/>
      <c r="CA21" s="111"/>
      <c r="CB21" s="111"/>
      <c r="CC21" s="115"/>
      <c r="CD21" s="131" t="s">
        <v>643</v>
      </c>
      <c r="CE21" s="131" t="s">
        <v>643</v>
      </c>
      <c r="CF21" s="115"/>
      <c r="CG21" s="115"/>
      <c r="CH21" s="115"/>
      <c r="CI21" s="115"/>
      <c r="CJ21" s="115"/>
      <c r="CK21" s="116"/>
    </row>
    <row r="22" ht="21.0" customHeight="1">
      <c r="A22" s="118" t="s">
        <v>644</v>
      </c>
      <c r="B22" s="119" t="s">
        <v>645</v>
      </c>
      <c r="C22" s="119" t="s">
        <v>646</v>
      </c>
      <c r="D22" s="110" t="s">
        <v>647</v>
      </c>
      <c r="E22" s="29"/>
      <c r="F22" s="111"/>
      <c r="G22" s="111"/>
      <c r="H22" s="111"/>
      <c r="I22" s="29"/>
      <c r="J22" s="111"/>
      <c r="K22" s="29"/>
      <c r="L22" s="29"/>
      <c r="M22" s="111"/>
      <c r="N22" s="29"/>
      <c r="O22" s="29"/>
      <c r="P22" s="29"/>
      <c r="Q22" s="112"/>
      <c r="R22" s="30"/>
      <c r="S22" s="29"/>
      <c r="T22" s="30"/>
      <c r="U22" s="30"/>
      <c r="V22" s="29"/>
      <c r="W22" s="29"/>
      <c r="X22" s="29"/>
      <c r="Y22" s="29"/>
      <c r="Z22" s="111"/>
      <c r="AA22" s="111"/>
      <c r="AB22" s="111"/>
      <c r="AC22" s="111"/>
      <c r="AD22" s="29"/>
      <c r="AE22" s="29"/>
      <c r="AF22" s="29"/>
      <c r="AG22" s="29"/>
      <c r="AH22" s="29"/>
      <c r="AI22" s="29"/>
      <c r="AJ22" s="111"/>
      <c r="AK22" s="29"/>
      <c r="AL22" s="111"/>
      <c r="AM22" s="111"/>
      <c r="AN22" s="111"/>
      <c r="AO22" s="111"/>
      <c r="AP22" s="111"/>
      <c r="AQ22" s="111"/>
      <c r="AR22" s="111"/>
      <c r="AS22" s="29"/>
      <c r="AT22" s="111"/>
      <c r="AU22" s="29"/>
      <c r="AV22" s="29"/>
      <c r="AW22" s="111"/>
      <c r="AX22" s="111"/>
      <c r="AY22" s="29"/>
      <c r="AZ22" s="29"/>
      <c r="BA22" s="29"/>
      <c r="BB22" s="29"/>
      <c r="BC22" s="29"/>
      <c r="BD22" s="29"/>
      <c r="BE22" s="29"/>
      <c r="BF22" s="29"/>
      <c r="BG22" s="111"/>
      <c r="BH22" s="29"/>
      <c r="BI22" s="111"/>
      <c r="BJ22" s="111"/>
      <c r="BK22" s="111"/>
      <c r="BL22" s="111"/>
      <c r="BM22" s="29"/>
      <c r="BN22" s="29"/>
      <c r="BO22" s="29"/>
      <c r="BP22" s="29"/>
      <c r="BQ22" s="30"/>
      <c r="BR22" s="111"/>
      <c r="BS22" s="29"/>
      <c r="BT22" s="111"/>
      <c r="BU22" s="111"/>
      <c r="BV22" s="111"/>
      <c r="BW22" s="111"/>
      <c r="BX22" s="111"/>
      <c r="BY22" s="111"/>
      <c r="BZ22" s="112"/>
      <c r="CA22" s="111"/>
      <c r="CB22" s="111"/>
      <c r="CC22" s="111"/>
      <c r="CD22" s="111"/>
      <c r="CE22" s="118" t="s">
        <v>648</v>
      </c>
      <c r="CF22" s="111"/>
      <c r="CG22" s="111"/>
      <c r="CH22" s="111"/>
      <c r="CI22" s="111"/>
      <c r="CJ22" s="111"/>
      <c r="CK22" s="116"/>
    </row>
    <row r="23" ht="21.0" customHeight="1">
      <c r="A23" s="136" t="s">
        <v>649</v>
      </c>
      <c r="B23" s="137" t="s">
        <v>650</v>
      </c>
      <c r="C23" s="137" t="s">
        <v>651</v>
      </c>
      <c r="D23" s="110" t="s">
        <v>652</v>
      </c>
      <c r="E23" s="122"/>
      <c r="F23" s="138"/>
      <c r="G23" s="138"/>
      <c r="H23" s="138"/>
      <c r="I23" s="139"/>
      <c r="J23" s="138"/>
      <c r="K23" s="122"/>
      <c r="L23" s="122"/>
      <c r="M23" s="111"/>
      <c r="N23" s="29"/>
      <c r="O23" s="139"/>
      <c r="P23" s="122"/>
      <c r="Q23" s="140"/>
      <c r="R23" s="123"/>
      <c r="S23" s="122"/>
      <c r="T23" s="30"/>
      <c r="U23" s="30"/>
      <c r="V23" s="139"/>
      <c r="W23" s="122"/>
      <c r="X23" s="139"/>
      <c r="Y23" s="122"/>
      <c r="Z23" s="111"/>
      <c r="AA23" s="111"/>
      <c r="AB23" s="111"/>
      <c r="AC23" s="111"/>
      <c r="AD23" s="122"/>
      <c r="AE23" s="122"/>
      <c r="AF23" s="122"/>
      <c r="AG23" s="122"/>
      <c r="AH23" s="122"/>
      <c r="AI23" s="122"/>
      <c r="AJ23" s="141"/>
      <c r="AK23" s="139"/>
      <c r="AL23" s="141"/>
      <c r="AM23" s="141"/>
      <c r="AN23" s="141"/>
      <c r="AO23" s="138"/>
      <c r="AP23" s="141"/>
      <c r="AQ23" s="111"/>
      <c r="AR23" s="111"/>
      <c r="AS23" s="139"/>
      <c r="AT23" s="141"/>
      <c r="AU23" s="122"/>
      <c r="AV23" s="139"/>
      <c r="AW23" s="141"/>
      <c r="AX23" s="138"/>
      <c r="AY23" s="122"/>
      <c r="AZ23" s="139"/>
      <c r="BA23" s="139"/>
      <c r="BB23" s="122"/>
      <c r="BC23" s="122"/>
      <c r="BD23" s="122"/>
      <c r="BE23" s="139"/>
      <c r="BF23" s="122"/>
      <c r="BG23" s="111"/>
      <c r="BH23" s="122"/>
      <c r="BI23" s="111"/>
      <c r="BJ23" s="111"/>
      <c r="BK23" s="111"/>
      <c r="BL23" s="111"/>
      <c r="BM23" s="122"/>
      <c r="BN23" s="122"/>
      <c r="BO23" s="139"/>
      <c r="BP23" s="139"/>
      <c r="BQ23" s="30"/>
      <c r="BR23" s="111"/>
      <c r="BS23" s="29"/>
      <c r="BT23" s="111"/>
      <c r="BU23" s="141"/>
      <c r="BV23" s="138"/>
      <c r="BW23" s="141"/>
      <c r="BX23" s="141"/>
      <c r="BY23" s="141"/>
      <c r="BZ23" s="138"/>
      <c r="CA23" s="138"/>
      <c r="CB23" s="141"/>
      <c r="CC23" s="138"/>
      <c r="CD23" s="138"/>
      <c r="CE23" s="142" t="s">
        <v>653</v>
      </c>
      <c r="CF23" s="138"/>
      <c r="CG23" s="138"/>
      <c r="CH23" s="142" t="s">
        <v>653</v>
      </c>
      <c r="CI23" s="138"/>
      <c r="CJ23" s="142" t="s">
        <v>653</v>
      </c>
      <c r="CK23" s="116"/>
    </row>
    <row r="24" ht="21.0" customHeight="1">
      <c r="A24" s="131" t="s">
        <v>654</v>
      </c>
      <c r="B24" s="133" t="s">
        <v>655</v>
      </c>
      <c r="C24" s="133" t="s">
        <v>656</v>
      </c>
      <c r="D24" s="110" t="s">
        <v>657</v>
      </c>
      <c r="E24" s="143"/>
      <c r="F24" s="144"/>
      <c r="G24" s="144"/>
      <c r="H24" s="144"/>
      <c r="I24" s="145"/>
      <c r="J24" s="146"/>
      <c r="K24" s="126"/>
      <c r="L24" s="147"/>
      <c r="M24" s="148"/>
      <c r="N24" s="29"/>
      <c r="O24" s="146"/>
      <c r="P24" s="146"/>
      <c r="Q24" s="146"/>
      <c r="R24" s="149"/>
      <c r="S24" s="145"/>
      <c r="T24" s="111"/>
      <c r="U24" s="111"/>
      <c r="V24" s="146"/>
      <c r="W24" s="147"/>
      <c r="X24" s="145"/>
      <c r="Y24" s="126"/>
      <c r="Z24" s="111"/>
      <c r="AA24" s="111"/>
      <c r="AB24" s="111"/>
      <c r="AC24" s="111"/>
      <c r="AD24" s="146"/>
      <c r="AE24" s="147"/>
      <c r="AF24" s="150"/>
      <c r="AG24" s="150"/>
      <c r="AH24" s="145"/>
      <c r="AI24" s="146"/>
      <c r="AJ24" s="149"/>
      <c r="AK24" s="145"/>
      <c r="AL24" s="146"/>
      <c r="AM24" s="146"/>
      <c r="AN24" s="126"/>
      <c r="AO24" s="143"/>
      <c r="AP24" s="151"/>
      <c r="AQ24" s="111"/>
      <c r="AR24" s="111"/>
      <c r="AS24" s="147"/>
      <c r="AT24" s="151"/>
      <c r="AU24" s="147"/>
      <c r="AV24" s="150"/>
      <c r="AW24" s="144"/>
      <c r="AX24" s="144"/>
      <c r="AY24" s="145"/>
      <c r="AZ24" s="147"/>
      <c r="BA24" s="150"/>
      <c r="BB24" s="150"/>
      <c r="BC24" s="145"/>
      <c r="BD24" s="147"/>
      <c r="BE24" s="145"/>
      <c r="BF24" s="146"/>
      <c r="BG24" s="111"/>
      <c r="BH24" s="147"/>
      <c r="BI24" s="148"/>
      <c r="BJ24" s="111"/>
      <c r="BK24" s="111"/>
      <c r="BL24" s="111"/>
      <c r="BM24" s="146"/>
      <c r="BN24" s="146"/>
      <c r="BO24" s="147"/>
      <c r="BP24" s="145"/>
      <c r="BQ24" s="152" t="s">
        <v>658</v>
      </c>
      <c r="BR24" s="111"/>
      <c r="BS24" s="111"/>
      <c r="BT24" s="111"/>
      <c r="BU24" s="153"/>
      <c r="BV24" s="154"/>
      <c r="BW24" s="146"/>
      <c r="BX24" s="146"/>
      <c r="BY24" s="146"/>
      <c r="BZ24" s="143"/>
      <c r="CA24" s="144"/>
      <c r="CB24" s="144"/>
      <c r="CC24" s="144"/>
      <c r="CD24" s="144"/>
      <c r="CE24" s="151"/>
      <c r="CF24" s="146"/>
      <c r="CG24" s="146"/>
      <c r="CH24" s="143"/>
      <c r="CI24" s="151"/>
      <c r="CJ24" s="146"/>
      <c r="CK24" s="116"/>
    </row>
    <row r="25" ht="21.0" customHeight="1">
      <c r="A25" s="155" t="s">
        <v>659</v>
      </c>
      <c r="B25" s="156" t="s">
        <v>660</v>
      </c>
      <c r="C25" s="156" t="s">
        <v>661</v>
      </c>
      <c r="D25" s="110" t="s">
        <v>662</v>
      </c>
      <c r="E25" s="129"/>
      <c r="F25" s="157"/>
      <c r="G25" s="157"/>
      <c r="H25" s="157"/>
      <c r="I25" s="129"/>
      <c r="J25" s="157"/>
      <c r="K25" s="129"/>
      <c r="L25" s="129"/>
      <c r="M25" s="111"/>
      <c r="N25" s="29"/>
      <c r="O25" s="129"/>
      <c r="P25" s="129"/>
      <c r="Q25" s="158"/>
      <c r="R25" s="130"/>
      <c r="S25" s="129"/>
      <c r="T25" s="30"/>
      <c r="U25" s="14"/>
      <c r="V25" s="129"/>
      <c r="W25" s="129"/>
      <c r="X25" s="129"/>
      <c r="Y25" s="129"/>
      <c r="Z25" s="111"/>
      <c r="AA25" s="111"/>
      <c r="AB25" s="111"/>
      <c r="AC25" s="111"/>
      <c r="AD25" s="129"/>
      <c r="AE25" s="129"/>
      <c r="AF25" s="129"/>
      <c r="AG25" s="129"/>
      <c r="AH25" s="129"/>
      <c r="AI25" s="129"/>
      <c r="AJ25" s="157"/>
      <c r="AK25" s="129"/>
      <c r="AL25" s="158"/>
      <c r="AM25" s="158"/>
      <c r="AN25" s="159" t="s">
        <v>663</v>
      </c>
      <c r="AO25" s="159" t="s">
        <v>663</v>
      </c>
      <c r="AP25" s="157"/>
      <c r="AQ25" s="111"/>
      <c r="AR25" s="111"/>
      <c r="AS25" s="129"/>
      <c r="AT25" s="157"/>
      <c r="AU25" s="129"/>
      <c r="AV25" s="129"/>
      <c r="AW25" s="157"/>
      <c r="AX25" s="157"/>
      <c r="AY25" s="129"/>
      <c r="AZ25" s="129"/>
      <c r="BA25" s="129"/>
      <c r="BB25" s="129"/>
      <c r="BC25" s="129"/>
      <c r="BD25" s="129"/>
      <c r="BE25" s="129"/>
      <c r="BF25" s="129"/>
      <c r="BG25" s="111"/>
      <c r="BH25" s="129"/>
      <c r="BI25" s="111"/>
      <c r="BJ25" s="111"/>
      <c r="BK25" s="111"/>
      <c r="BL25" s="111"/>
      <c r="BM25" s="129"/>
      <c r="BN25" s="129"/>
      <c r="BO25" s="129"/>
      <c r="BP25" s="129"/>
      <c r="BQ25" s="159" t="s">
        <v>663</v>
      </c>
      <c r="BR25" s="111"/>
      <c r="BS25" s="31"/>
      <c r="BT25" s="111"/>
      <c r="BU25" s="157"/>
      <c r="BV25" s="157"/>
      <c r="BW25" s="157"/>
      <c r="BX25" s="157"/>
      <c r="BY25" s="157"/>
      <c r="BZ25" s="158"/>
      <c r="CA25" s="157"/>
      <c r="CB25" s="157"/>
      <c r="CC25" s="157"/>
      <c r="CD25" s="159" t="s">
        <v>663</v>
      </c>
      <c r="CE25" s="157"/>
      <c r="CF25" s="159" t="s">
        <v>663</v>
      </c>
      <c r="CG25" s="157"/>
      <c r="CH25" s="157"/>
      <c r="CI25" s="157"/>
      <c r="CJ25" s="159" t="s">
        <v>663</v>
      </c>
      <c r="CK25" s="116"/>
    </row>
    <row r="26" ht="21.0" customHeight="1">
      <c r="A26" s="107" t="s">
        <v>664</v>
      </c>
      <c r="B26" s="109" t="s">
        <v>665</v>
      </c>
      <c r="C26" s="109" t="s">
        <v>666</v>
      </c>
      <c r="D26" s="110" t="s">
        <v>667</v>
      </c>
      <c r="E26" s="122"/>
      <c r="F26" s="112"/>
      <c r="G26" s="112"/>
      <c r="H26" s="112"/>
      <c r="I26" s="139"/>
      <c r="J26" s="112"/>
      <c r="K26" s="122"/>
      <c r="L26" s="122"/>
      <c r="M26" s="111"/>
      <c r="N26" s="29"/>
      <c r="O26" s="139"/>
      <c r="P26" s="122"/>
      <c r="Q26" s="112"/>
      <c r="R26" s="123"/>
      <c r="S26" s="122"/>
      <c r="T26" s="30"/>
      <c r="U26" s="30"/>
      <c r="V26" s="139"/>
      <c r="W26" s="122"/>
      <c r="X26" s="139"/>
      <c r="Y26" s="122"/>
      <c r="Z26" s="111"/>
      <c r="AA26" s="111"/>
      <c r="AB26" s="111"/>
      <c r="AC26" s="111"/>
      <c r="AD26" s="122"/>
      <c r="AE26" s="122"/>
      <c r="AF26" s="122"/>
      <c r="AG26" s="122"/>
      <c r="AH26" s="122"/>
      <c r="AI26" s="122"/>
      <c r="AJ26" s="111"/>
      <c r="AK26" s="139"/>
      <c r="AL26" s="112"/>
      <c r="AM26" s="112"/>
      <c r="AN26" s="111"/>
      <c r="AO26" s="112"/>
      <c r="AP26" s="111"/>
      <c r="AQ26" s="111"/>
      <c r="AR26" s="111"/>
      <c r="AS26" s="139"/>
      <c r="AT26" s="111"/>
      <c r="AU26" s="122"/>
      <c r="AV26" s="139"/>
      <c r="AW26" s="111"/>
      <c r="AX26" s="112"/>
      <c r="AY26" s="122"/>
      <c r="AZ26" s="139"/>
      <c r="BA26" s="139"/>
      <c r="BB26" s="122"/>
      <c r="BC26" s="29"/>
      <c r="BD26" s="122"/>
      <c r="BE26" s="139"/>
      <c r="BF26" s="122"/>
      <c r="BG26" s="111"/>
      <c r="BH26" s="122"/>
      <c r="BI26" s="111"/>
      <c r="BJ26" s="111"/>
      <c r="BK26" s="111"/>
      <c r="BL26" s="111"/>
      <c r="BM26" s="122"/>
      <c r="BN26" s="122"/>
      <c r="BO26" s="139"/>
      <c r="BP26" s="139"/>
      <c r="BQ26" s="30"/>
      <c r="BR26" s="30"/>
      <c r="BS26" s="29"/>
      <c r="BT26" s="111"/>
      <c r="BU26" s="111"/>
      <c r="BV26" s="112"/>
      <c r="BW26" s="111"/>
      <c r="BX26" s="111"/>
      <c r="BY26" s="111"/>
      <c r="BZ26" s="112"/>
      <c r="CA26" s="107" t="s">
        <v>668</v>
      </c>
      <c r="CB26" s="111"/>
      <c r="CC26" s="112"/>
      <c r="CD26" s="111"/>
      <c r="CE26" s="112"/>
      <c r="CF26" s="111"/>
      <c r="CG26" s="112"/>
      <c r="CH26" s="112"/>
      <c r="CI26" s="112"/>
      <c r="CJ26" s="112"/>
      <c r="CK26" s="116"/>
    </row>
    <row r="27" ht="21.0" customHeight="1">
      <c r="A27" s="118" t="s">
        <v>669</v>
      </c>
      <c r="B27" s="119" t="s">
        <v>670</v>
      </c>
      <c r="C27" s="119" t="s">
        <v>671</v>
      </c>
      <c r="D27" s="110" t="s">
        <v>672</v>
      </c>
      <c r="E27" s="126"/>
      <c r="F27" s="112"/>
      <c r="G27" s="112"/>
      <c r="H27" s="112"/>
      <c r="I27" s="160"/>
      <c r="J27" s="112"/>
      <c r="K27" s="126"/>
      <c r="L27" s="126"/>
      <c r="M27" s="111"/>
      <c r="N27" s="29"/>
      <c r="O27" s="160"/>
      <c r="P27" s="126"/>
      <c r="Q27" s="112"/>
      <c r="R27" s="127"/>
      <c r="S27" s="126"/>
      <c r="T27" s="30"/>
      <c r="U27" s="30"/>
      <c r="V27" s="160"/>
      <c r="W27" s="126"/>
      <c r="X27" s="160"/>
      <c r="Y27" s="126"/>
      <c r="Z27" s="111"/>
      <c r="AA27" s="111"/>
      <c r="AB27" s="111"/>
      <c r="AC27" s="111"/>
      <c r="AD27" s="126"/>
      <c r="AE27" s="126"/>
      <c r="AF27" s="126"/>
      <c r="AG27" s="126"/>
      <c r="AH27" s="126"/>
      <c r="AI27" s="126"/>
      <c r="AJ27" s="111"/>
      <c r="AK27" s="160"/>
      <c r="AL27" s="111"/>
      <c r="AM27" s="111"/>
      <c r="AN27" s="111"/>
      <c r="AO27" s="112"/>
      <c r="AP27" s="111"/>
      <c r="AQ27" s="111"/>
      <c r="AR27" s="111"/>
      <c r="AS27" s="160"/>
      <c r="AT27" s="111"/>
      <c r="AU27" s="126"/>
      <c r="AV27" s="160"/>
      <c r="AW27" s="111"/>
      <c r="AX27" s="112"/>
      <c r="AY27" s="126"/>
      <c r="AZ27" s="160"/>
      <c r="BA27" s="160"/>
      <c r="BB27" s="126"/>
      <c r="BC27" s="29"/>
      <c r="BD27" s="126"/>
      <c r="BE27" s="160"/>
      <c r="BF27" s="126"/>
      <c r="BG27" s="111"/>
      <c r="BH27" s="126"/>
      <c r="BI27" s="111"/>
      <c r="BJ27" s="111"/>
      <c r="BK27" s="111"/>
      <c r="BL27" s="111"/>
      <c r="BM27" s="126"/>
      <c r="BN27" s="126"/>
      <c r="BO27" s="160"/>
      <c r="BP27" s="160"/>
      <c r="BQ27" s="30"/>
      <c r="BR27" s="111"/>
      <c r="BS27" s="111"/>
      <c r="BT27" s="118" t="s">
        <v>673</v>
      </c>
      <c r="BU27" s="111"/>
      <c r="BV27" s="112"/>
      <c r="BW27" s="111"/>
      <c r="BX27" s="111"/>
      <c r="BY27" s="111"/>
      <c r="BZ27" s="112"/>
      <c r="CA27" s="112"/>
      <c r="CB27" s="111"/>
      <c r="CC27" s="112"/>
      <c r="CD27" s="111"/>
      <c r="CE27" s="112"/>
      <c r="CF27" s="111"/>
      <c r="CG27" s="112"/>
      <c r="CH27" s="111"/>
      <c r="CI27" s="112"/>
      <c r="CJ27" s="111"/>
      <c r="CK27" s="116"/>
    </row>
    <row r="28" ht="21.0" customHeight="1">
      <c r="A28" s="136" t="s">
        <v>674</v>
      </c>
      <c r="B28" s="137" t="s">
        <v>675</v>
      </c>
      <c r="C28" s="137" t="s">
        <v>676</v>
      </c>
      <c r="D28" s="110" t="s">
        <v>677</v>
      </c>
      <c r="E28" s="129"/>
      <c r="F28" s="112"/>
      <c r="G28" s="112"/>
      <c r="H28" s="112"/>
      <c r="I28" s="21"/>
      <c r="J28" s="112"/>
      <c r="K28" s="129"/>
      <c r="L28" s="129"/>
      <c r="M28" s="111"/>
      <c r="N28" s="29"/>
      <c r="O28" s="21"/>
      <c r="P28" s="129"/>
      <c r="Q28" s="112"/>
      <c r="R28" s="130"/>
      <c r="S28" s="129"/>
      <c r="T28" s="30"/>
      <c r="U28" s="30"/>
      <c r="V28" s="21"/>
      <c r="W28" s="129"/>
      <c r="X28" s="21"/>
      <c r="Y28" s="129"/>
      <c r="Z28" s="111"/>
      <c r="AA28" s="111"/>
      <c r="AB28" s="111"/>
      <c r="AC28" s="111"/>
      <c r="AD28" s="129"/>
      <c r="AE28" s="129"/>
      <c r="AF28" s="129"/>
      <c r="AG28" s="129"/>
      <c r="AH28" s="129"/>
      <c r="AI28" s="129"/>
      <c r="AJ28" s="111"/>
      <c r="AK28" s="21"/>
      <c r="AL28" s="111"/>
      <c r="AM28" s="111"/>
      <c r="AN28" s="111"/>
      <c r="AO28" s="112"/>
      <c r="AP28" s="111"/>
      <c r="AQ28" s="111"/>
      <c r="AR28" s="111"/>
      <c r="AS28" s="21"/>
      <c r="AT28" s="111"/>
      <c r="AU28" s="129"/>
      <c r="AV28" s="21"/>
      <c r="AW28" s="111"/>
      <c r="AX28" s="112"/>
      <c r="AY28" s="129"/>
      <c r="AZ28" s="21"/>
      <c r="BA28" s="21"/>
      <c r="BB28" s="129"/>
      <c r="BC28" s="29"/>
      <c r="BD28" s="129"/>
      <c r="BE28" s="21"/>
      <c r="BF28" s="129"/>
      <c r="BG28" s="111"/>
      <c r="BH28" s="129"/>
      <c r="BI28" s="111"/>
      <c r="BJ28" s="111"/>
      <c r="BK28" s="111"/>
      <c r="BL28" s="111"/>
      <c r="BM28" s="129"/>
      <c r="BN28" s="129"/>
      <c r="BO28" s="21"/>
      <c r="BP28" s="21"/>
      <c r="BQ28" s="30"/>
      <c r="BR28" s="111"/>
      <c r="BS28" s="111"/>
      <c r="BT28" s="111"/>
      <c r="BU28" s="111"/>
      <c r="BV28" s="112"/>
      <c r="BW28" s="111"/>
      <c r="BX28" s="111"/>
      <c r="BY28" s="111"/>
      <c r="BZ28" s="112"/>
      <c r="CA28" s="112"/>
      <c r="CB28" s="111"/>
      <c r="CC28" s="112"/>
      <c r="CD28" s="112"/>
      <c r="CE28" s="112"/>
      <c r="CF28" s="112"/>
      <c r="CG28" s="112"/>
      <c r="CH28" s="136" t="s">
        <v>678</v>
      </c>
      <c r="CI28" s="112"/>
      <c r="CJ28" s="111"/>
      <c r="CK28" s="116"/>
    </row>
    <row r="29" ht="21.0" customHeight="1">
      <c r="A29" s="131" t="s">
        <v>679</v>
      </c>
      <c r="B29" s="133" t="s">
        <v>680</v>
      </c>
      <c r="C29" s="133" t="s">
        <v>681</v>
      </c>
      <c r="D29" s="110" t="s">
        <v>682</v>
      </c>
      <c r="E29" s="29"/>
      <c r="F29" s="112"/>
      <c r="G29" s="112"/>
      <c r="H29" s="112"/>
      <c r="I29" s="31"/>
      <c r="J29" s="112"/>
      <c r="K29" s="29"/>
      <c r="L29" s="29"/>
      <c r="M29" s="111"/>
      <c r="N29" s="29"/>
      <c r="O29" s="31"/>
      <c r="P29" s="29"/>
      <c r="Q29" s="112"/>
      <c r="R29" s="30"/>
      <c r="S29" s="29"/>
      <c r="T29" s="30"/>
      <c r="U29" s="30"/>
      <c r="V29" s="31"/>
      <c r="W29" s="29"/>
      <c r="X29" s="31"/>
      <c r="Y29" s="29"/>
      <c r="Z29" s="111"/>
      <c r="AA29" s="111"/>
      <c r="AB29" s="111"/>
      <c r="AC29" s="111"/>
      <c r="AD29" s="29"/>
      <c r="AE29" s="29"/>
      <c r="AF29" s="29"/>
      <c r="AG29" s="29"/>
      <c r="AH29" s="29"/>
      <c r="AI29" s="29"/>
      <c r="AJ29" s="111"/>
      <c r="AK29" s="31"/>
      <c r="AL29" s="111"/>
      <c r="AM29" s="111"/>
      <c r="AN29" s="111"/>
      <c r="AO29" s="112"/>
      <c r="AP29" s="111"/>
      <c r="AQ29" s="111"/>
      <c r="AR29" s="111"/>
      <c r="AS29" s="31"/>
      <c r="AT29" s="111"/>
      <c r="AU29" s="29"/>
      <c r="AV29" s="31"/>
      <c r="AW29" s="111"/>
      <c r="AX29" s="112"/>
      <c r="AY29" s="29"/>
      <c r="AZ29" s="31"/>
      <c r="BA29" s="31"/>
      <c r="BB29" s="29"/>
      <c r="BC29" s="29"/>
      <c r="BD29" s="29"/>
      <c r="BE29" s="31"/>
      <c r="BF29" s="29"/>
      <c r="BG29" s="111"/>
      <c r="BH29" s="29"/>
      <c r="BI29" s="111"/>
      <c r="BJ29" s="111"/>
      <c r="BK29" s="111"/>
      <c r="BL29" s="111"/>
      <c r="BM29" s="29"/>
      <c r="BN29" s="29"/>
      <c r="BO29" s="31"/>
      <c r="BP29" s="31"/>
      <c r="BQ29" s="30"/>
      <c r="BR29" s="111"/>
      <c r="BS29" s="29"/>
      <c r="BT29" s="131" t="s">
        <v>683</v>
      </c>
      <c r="BU29" s="111"/>
      <c r="BV29" s="112"/>
      <c r="BW29" s="111"/>
      <c r="BX29" s="111"/>
      <c r="BY29" s="111"/>
      <c r="BZ29" s="112"/>
      <c r="CA29" s="112"/>
      <c r="CB29" s="111"/>
      <c r="CC29" s="112"/>
      <c r="CD29" s="112"/>
      <c r="CE29" s="112"/>
      <c r="CF29" s="112"/>
      <c r="CG29" s="112"/>
      <c r="CH29" s="131" t="s">
        <v>683</v>
      </c>
      <c r="CI29" s="112"/>
      <c r="CJ29" s="111"/>
      <c r="CK29" s="116"/>
    </row>
    <row r="30" ht="21.0" customHeight="1">
      <c r="A30" s="136" t="s">
        <v>684</v>
      </c>
      <c r="B30" s="137" t="s">
        <v>685</v>
      </c>
      <c r="C30" s="137" t="s">
        <v>686</v>
      </c>
      <c r="D30" s="110" t="s">
        <v>687</v>
      </c>
      <c r="E30" s="29"/>
      <c r="F30" s="112"/>
      <c r="G30" s="112"/>
      <c r="H30" s="112"/>
      <c r="I30" s="31"/>
      <c r="J30" s="112"/>
      <c r="K30" s="29"/>
      <c r="L30" s="29"/>
      <c r="M30" s="111"/>
      <c r="N30" s="29"/>
      <c r="O30" s="31"/>
      <c r="P30" s="29"/>
      <c r="Q30" s="112"/>
      <c r="R30" s="30"/>
      <c r="S30" s="29"/>
      <c r="T30" s="30"/>
      <c r="U30" s="30"/>
      <c r="V30" s="31"/>
      <c r="W30" s="29"/>
      <c r="X30" s="31"/>
      <c r="Y30" s="29"/>
      <c r="Z30" s="111"/>
      <c r="AA30" s="111"/>
      <c r="AB30" s="111"/>
      <c r="AC30" s="111"/>
      <c r="AD30" s="29"/>
      <c r="AE30" s="29"/>
      <c r="AF30" s="29"/>
      <c r="AG30" s="29"/>
      <c r="AH30" s="29"/>
      <c r="AI30" s="29"/>
      <c r="AJ30" s="111"/>
      <c r="AK30" s="31"/>
      <c r="AL30" s="111"/>
      <c r="AM30" s="111"/>
      <c r="AN30" s="111"/>
      <c r="AO30" s="112"/>
      <c r="AP30" s="111"/>
      <c r="AQ30" s="111"/>
      <c r="AR30" s="111"/>
      <c r="AS30" s="31"/>
      <c r="AT30" s="111"/>
      <c r="AU30" s="29"/>
      <c r="AV30" s="31"/>
      <c r="AW30" s="111"/>
      <c r="AX30" s="112"/>
      <c r="AY30" s="29"/>
      <c r="AZ30" s="31"/>
      <c r="BA30" s="31"/>
      <c r="BB30" s="29"/>
      <c r="BC30" s="29"/>
      <c r="BD30" s="29"/>
      <c r="BE30" s="31"/>
      <c r="BF30" s="29"/>
      <c r="BG30" s="111"/>
      <c r="BH30" s="29"/>
      <c r="BI30" s="111"/>
      <c r="BJ30" s="111"/>
      <c r="BK30" s="111"/>
      <c r="BL30" s="111"/>
      <c r="BM30" s="29"/>
      <c r="BN30" s="29"/>
      <c r="BO30" s="31"/>
      <c r="BP30" s="31"/>
      <c r="BQ30" s="30"/>
      <c r="BR30" s="30"/>
      <c r="BS30" s="29"/>
      <c r="BT30" s="111"/>
      <c r="BU30" s="111"/>
      <c r="BV30" s="112"/>
      <c r="BW30" s="111"/>
      <c r="BX30" s="111"/>
      <c r="BY30" s="111"/>
      <c r="BZ30" s="112"/>
      <c r="CA30" s="112"/>
      <c r="CB30" s="111"/>
      <c r="CC30" s="112"/>
      <c r="CD30" s="112"/>
      <c r="CE30" s="112"/>
      <c r="CF30" s="112"/>
      <c r="CG30" s="112"/>
      <c r="CH30" s="136" t="s">
        <v>688</v>
      </c>
      <c r="CI30" s="112"/>
      <c r="CJ30" s="111"/>
      <c r="CK30" s="116"/>
    </row>
    <row r="31" ht="21.0" customHeight="1">
      <c r="A31" s="107" t="s">
        <v>689</v>
      </c>
      <c r="B31" s="109" t="s">
        <v>690</v>
      </c>
      <c r="C31" s="109" t="s">
        <v>666</v>
      </c>
      <c r="D31" s="110" t="s">
        <v>691</v>
      </c>
      <c r="E31" s="29"/>
      <c r="F31" s="111"/>
      <c r="G31" s="111"/>
      <c r="H31" s="111"/>
      <c r="I31" s="29"/>
      <c r="J31" s="111"/>
      <c r="K31" s="29"/>
      <c r="L31" s="29"/>
      <c r="M31" s="111"/>
      <c r="N31" s="29"/>
      <c r="O31" s="29"/>
      <c r="P31" s="29"/>
      <c r="Q31" s="112"/>
      <c r="R31" s="30"/>
      <c r="S31" s="29"/>
      <c r="T31" s="30"/>
      <c r="U31" s="30"/>
      <c r="V31" s="29"/>
      <c r="W31" s="29"/>
      <c r="X31" s="29"/>
      <c r="Y31" s="29"/>
      <c r="Z31" s="111"/>
      <c r="AA31" s="111"/>
      <c r="AB31" s="111"/>
      <c r="AC31" s="111"/>
      <c r="AD31" s="29"/>
      <c r="AE31" s="29"/>
      <c r="AF31" s="29"/>
      <c r="AG31" s="107" t="s">
        <v>692</v>
      </c>
      <c r="AH31" s="29"/>
      <c r="AI31" s="29"/>
      <c r="AJ31" s="111"/>
      <c r="AK31" s="29"/>
      <c r="AL31" s="111"/>
      <c r="AM31" s="111"/>
      <c r="AN31" s="111"/>
      <c r="AO31" s="112"/>
      <c r="AP31" s="111"/>
      <c r="AQ31" s="111"/>
      <c r="AR31" s="111"/>
      <c r="AS31" s="29"/>
      <c r="AT31" s="111"/>
      <c r="AU31" s="29"/>
      <c r="AV31" s="29"/>
      <c r="AW31" s="111"/>
      <c r="AX31" s="111"/>
      <c r="AY31" s="29"/>
      <c r="AZ31" s="29"/>
      <c r="BA31" s="29"/>
      <c r="BB31" s="29"/>
      <c r="BC31" s="29"/>
      <c r="BD31" s="29"/>
      <c r="BE31" s="29"/>
      <c r="BF31" s="29"/>
      <c r="BG31" s="111"/>
      <c r="BH31" s="29"/>
      <c r="BI31" s="111"/>
      <c r="BJ31" s="111"/>
      <c r="BK31" s="111"/>
      <c r="BL31" s="111"/>
      <c r="BM31" s="29"/>
      <c r="BN31" s="29"/>
      <c r="BO31" s="29"/>
      <c r="BP31" s="29"/>
      <c r="BQ31" s="30"/>
      <c r="BR31" s="30"/>
      <c r="BS31" s="29"/>
      <c r="BT31" s="111"/>
      <c r="BU31" s="111"/>
      <c r="BV31" s="111"/>
      <c r="BW31" s="111"/>
      <c r="BX31" s="111"/>
      <c r="BY31" s="111"/>
      <c r="BZ31" s="112"/>
      <c r="CA31" s="111"/>
      <c r="CB31" s="111"/>
      <c r="CC31" s="111"/>
      <c r="CD31" s="111"/>
      <c r="CE31" s="111"/>
      <c r="CF31" s="112"/>
      <c r="CG31" s="111"/>
      <c r="CH31" s="111"/>
      <c r="CI31" s="111"/>
      <c r="CJ31" s="111"/>
      <c r="CK31" s="116"/>
    </row>
    <row r="32" ht="21.0" customHeight="1">
      <c r="A32" s="131" t="s">
        <v>693</v>
      </c>
      <c r="B32" s="133" t="s">
        <v>694</v>
      </c>
      <c r="C32" s="133" t="s">
        <v>695</v>
      </c>
      <c r="D32" s="110" t="s">
        <v>696</v>
      </c>
      <c r="E32" s="29"/>
      <c r="F32" s="111"/>
      <c r="G32" s="111"/>
      <c r="H32" s="111"/>
      <c r="I32" s="29"/>
      <c r="J32" s="111"/>
      <c r="K32" s="29"/>
      <c r="L32" s="29"/>
      <c r="M32" s="111"/>
      <c r="N32" s="29"/>
      <c r="O32" s="29"/>
      <c r="P32" s="29"/>
      <c r="Q32" s="112"/>
      <c r="R32" s="30"/>
      <c r="S32" s="29"/>
      <c r="T32" s="30"/>
      <c r="U32" s="30"/>
      <c r="V32" s="29"/>
      <c r="W32" s="29"/>
      <c r="X32" s="29"/>
      <c r="Y32" s="29"/>
      <c r="Z32" s="111"/>
      <c r="AA32" s="111"/>
      <c r="AB32" s="111"/>
      <c r="AC32" s="111"/>
      <c r="AD32" s="29"/>
      <c r="AE32" s="29"/>
      <c r="AF32" s="29"/>
      <c r="AG32" s="29"/>
      <c r="AH32" s="29"/>
      <c r="AI32" s="29"/>
      <c r="AJ32" s="111"/>
      <c r="AK32" s="29"/>
      <c r="AL32" s="111"/>
      <c r="AM32" s="111"/>
      <c r="AN32" s="111"/>
      <c r="AO32" s="112"/>
      <c r="AP32" s="111"/>
      <c r="AQ32" s="111"/>
      <c r="AR32" s="111"/>
      <c r="AS32" s="29"/>
      <c r="AT32" s="111"/>
      <c r="AU32" s="29"/>
      <c r="AV32" s="29"/>
      <c r="AW32" s="111"/>
      <c r="AX32" s="111"/>
      <c r="AY32" s="29"/>
      <c r="AZ32" s="29"/>
      <c r="BA32" s="29"/>
      <c r="BB32" s="29"/>
      <c r="BC32" s="29"/>
      <c r="BD32" s="29"/>
      <c r="BE32" s="29"/>
      <c r="BF32" s="29"/>
      <c r="BG32" s="111"/>
      <c r="BH32" s="29"/>
      <c r="BI32" s="111"/>
      <c r="BJ32" s="111"/>
      <c r="BK32" s="111"/>
      <c r="BL32" s="111"/>
      <c r="BM32" s="29"/>
      <c r="BN32" s="29"/>
      <c r="BO32" s="29"/>
      <c r="BP32" s="29"/>
      <c r="BQ32" s="30"/>
      <c r="BR32" s="30"/>
      <c r="BS32" s="29"/>
      <c r="BT32" s="111"/>
      <c r="BU32" s="111"/>
      <c r="BV32" s="111"/>
      <c r="BW32" s="111"/>
      <c r="BX32" s="111"/>
      <c r="BY32" s="111"/>
      <c r="BZ32" s="112"/>
      <c r="CA32" s="111"/>
      <c r="CB32" s="111"/>
      <c r="CC32" s="111"/>
      <c r="CD32" s="111"/>
      <c r="CE32" s="111"/>
      <c r="CF32" s="131" t="s">
        <v>697</v>
      </c>
      <c r="CG32" s="111"/>
      <c r="CH32" s="111"/>
      <c r="CI32" s="111"/>
      <c r="CJ32" s="111"/>
      <c r="CK32" s="116"/>
    </row>
    <row r="33" ht="21.0" customHeight="1">
      <c r="A33" s="131" t="s">
        <v>698</v>
      </c>
      <c r="B33" s="133" t="s">
        <v>698</v>
      </c>
      <c r="C33" s="133" t="s">
        <v>699</v>
      </c>
      <c r="D33" s="110" t="s">
        <v>700</v>
      </c>
      <c r="E33" s="29"/>
      <c r="F33" s="112"/>
      <c r="G33" s="112"/>
      <c r="H33" s="112"/>
      <c r="I33" s="31"/>
      <c r="J33" s="112"/>
      <c r="K33" s="29"/>
      <c r="L33" s="29"/>
      <c r="M33" s="111"/>
      <c r="N33" s="29"/>
      <c r="O33" s="31"/>
      <c r="P33" s="29"/>
      <c r="Q33" s="112"/>
      <c r="R33" s="30"/>
      <c r="S33" s="29"/>
      <c r="T33" s="30"/>
      <c r="U33" s="30"/>
      <c r="V33" s="31"/>
      <c r="W33" s="29"/>
      <c r="X33" s="31"/>
      <c r="Y33" s="29"/>
      <c r="Z33" s="111"/>
      <c r="AA33" s="111"/>
      <c r="AB33" s="111"/>
      <c r="AC33" s="111"/>
      <c r="AD33" s="29"/>
      <c r="AE33" s="29"/>
      <c r="AF33" s="29"/>
      <c r="AG33" s="29"/>
      <c r="AH33" s="29"/>
      <c r="AI33" s="29"/>
      <c r="AJ33" s="111"/>
      <c r="AK33" s="31"/>
      <c r="AL33" s="111"/>
      <c r="AM33" s="111"/>
      <c r="AN33" s="111"/>
      <c r="AO33" s="112"/>
      <c r="AP33" s="112"/>
      <c r="AQ33" s="131" t="s">
        <v>701</v>
      </c>
      <c r="AR33" s="131" t="s">
        <v>701</v>
      </c>
      <c r="AS33" s="31"/>
      <c r="AT33" s="111"/>
      <c r="AU33" s="29"/>
      <c r="AV33" s="31"/>
      <c r="AW33" s="111"/>
      <c r="AX33" s="112"/>
      <c r="AY33" s="29"/>
      <c r="AZ33" s="31"/>
      <c r="BA33" s="31"/>
      <c r="BB33" s="29"/>
      <c r="BC33" s="29"/>
      <c r="BD33" s="29"/>
      <c r="BE33" s="31"/>
      <c r="BF33" s="29"/>
      <c r="BG33" s="111"/>
      <c r="BH33" s="29"/>
      <c r="BI33" s="111"/>
      <c r="BJ33" s="111"/>
      <c r="BK33" s="111"/>
      <c r="BL33" s="111"/>
      <c r="BM33" s="29"/>
      <c r="BN33" s="29"/>
      <c r="BO33" s="31"/>
      <c r="BP33" s="31"/>
      <c r="BQ33" s="30"/>
      <c r="BR33" s="30"/>
      <c r="BS33" s="29"/>
      <c r="BT33" s="111"/>
      <c r="BU33" s="111"/>
      <c r="BV33" s="112"/>
      <c r="BW33" s="111"/>
      <c r="BX33" s="111"/>
      <c r="BY33" s="111"/>
      <c r="BZ33" s="112"/>
      <c r="CA33" s="112"/>
      <c r="CB33" s="111"/>
      <c r="CC33" s="112"/>
      <c r="CD33" s="112"/>
      <c r="CE33" s="112"/>
      <c r="CF33" s="112"/>
      <c r="CG33" s="112"/>
      <c r="CH33" s="131" t="s">
        <v>701</v>
      </c>
      <c r="CI33" s="112"/>
      <c r="CJ33" s="131" t="s">
        <v>701</v>
      </c>
      <c r="CK33" s="116"/>
    </row>
    <row r="34" ht="21.0" customHeight="1">
      <c r="A34" s="136" t="s">
        <v>702</v>
      </c>
      <c r="B34" s="137" t="s">
        <v>703</v>
      </c>
      <c r="C34" s="137" t="s">
        <v>704</v>
      </c>
      <c r="D34" s="110" t="s">
        <v>705</v>
      </c>
      <c r="E34" s="29"/>
      <c r="F34" s="111"/>
      <c r="G34" s="111"/>
      <c r="H34" s="111"/>
      <c r="I34" s="29"/>
      <c r="J34" s="111"/>
      <c r="K34" s="29"/>
      <c r="L34" s="29"/>
      <c r="M34" s="111"/>
      <c r="N34" s="29"/>
      <c r="O34" s="29"/>
      <c r="P34" s="29"/>
      <c r="Q34" s="112"/>
      <c r="R34" s="30"/>
      <c r="S34" s="29"/>
      <c r="T34" s="30"/>
      <c r="U34" s="30"/>
      <c r="V34" s="29"/>
      <c r="W34" s="29"/>
      <c r="X34" s="29"/>
      <c r="Y34" s="29"/>
      <c r="Z34" s="111"/>
      <c r="AA34" s="111"/>
      <c r="AB34" s="111"/>
      <c r="AC34" s="111"/>
      <c r="AD34" s="29"/>
      <c r="AE34" s="29"/>
      <c r="AF34" s="29"/>
      <c r="AG34" s="29"/>
      <c r="AH34" s="29"/>
      <c r="AI34" s="29"/>
      <c r="AJ34" s="111"/>
      <c r="AK34" s="29"/>
      <c r="AL34" s="111"/>
      <c r="AM34" s="111"/>
      <c r="AN34" s="111"/>
      <c r="AO34" s="112"/>
      <c r="AP34" s="111"/>
      <c r="AQ34" s="111"/>
      <c r="AR34" s="111"/>
      <c r="AS34" s="29"/>
      <c r="AT34" s="111"/>
      <c r="AU34" s="29"/>
      <c r="AV34" s="29"/>
      <c r="AW34" s="111"/>
      <c r="AX34" s="111"/>
      <c r="AY34" s="29"/>
      <c r="AZ34" s="29"/>
      <c r="BA34" s="29"/>
      <c r="BB34" s="29"/>
      <c r="BC34" s="29"/>
      <c r="BD34" s="29"/>
      <c r="BE34" s="29"/>
      <c r="BF34" s="29"/>
      <c r="BG34" s="111"/>
      <c r="BH34" s="29"/>
      <c r="BI34" s="111"/>
      <c r="BJ34" s="111"/>
      <c r="BK34" s="111"/>
      <c r="BL34" s="111"/>
      <c r="BM34" s="29"/>
      <c r="BN34" s="29"/>
      <c r="BO34" s="29"/>
      <c r="BP34" s="29"/>
      <c r="BQ34" s="30"/>
      <c r="BR34" s="30"/>
      <c r="BS34" s="29"/>
      <c r="BT34" s="111"/>
      <c r="BU34" s="111"/>
      <c r="BV34" s="111"/>
      <c r="BW34" s="111"/>
      <c r="BX34" s="111"/>
      <c r="BY34" s="111"/>
      <c r="BZ34" s="112"/>
      <c r="CA34" s="111"/>
      <c r="CB34" s="111"/>
      <c r="CC34" s="111"/>
      <c r="CD34" s="111"/>
      <c r="CE34" s="111"/>
      <c r="CF34" s="136" t="s">
        <v>706</v>
      </c>
      <c r="CG34" s="111"/>
      <c r="CH34" s="111"/>
      <c r="CI34" s="111"/>
      <c r="CJ34" s="111"/>
      <c r="CK34" s="116"/>
    </row>
    <row r="35" ht="21.0" customHeight="1">
      <c r="A35" s="136" t="s">
        <v>707</v>
      </c>
      <c r="B35" s="137" t="s">
        <v>708</v>
      </c>
      <c r="C35" s="137" t="s">
        <v>704</v>
      </c>
      <c r="D35" s="110" t="s">
        <v>709</v>
      </c>
      <c r="E35" s="29"/>
      <c r="F35" s="111"/>
      <c r="G35" s="111"/>
      <c r="H35" s="111"/>
      <c r="I35" s="29"/>
      <c r="J35" s="111"/>
      <c r="K35" s="29"/>
      <c r="L35" s="29"/>
      <c r="M35" s="111"/>
      <c r="N35" s="29"/>
      <c r="O35" s="29"/>
      <c r="P35" s="29"/>
      <c r="Q35" s="112"/>
      <c r="R35" s="30"/>
      <c r="S35" s="29"/>
      <c r="T35" s="30"/>
      <c r="U35" s="30"/>
      <c r="V35" s="29"/>
      <c r="W35" s="29"/>
      <c r="X35" s="29"/>
      <c r="Y35" s="29"/>
      <c r="Z35" s="111"/>
      <c r="AA35" s="111"/>
      <c r="AB35" s="111"/>
      <c r="AC35" s="111"/>
      <c r="AD35" s="29"/>
      <c r="AE35" s="29"/>
      <c r="AF35" s="29"/>
      <c r="AG35" s="29"/>
      <c r="AH35" s="29"/>
      <c r="AI35" s="29"/>
      <c r="AJ35" s="111"/>
      <c r="AK35" s="29"/>
      <c r="AL35" s="161"/>
      <c r="AM35" s="161"/>
      <c r="AN35" s="136" t="s">
        <v>710</v>
      </c>
      <c r="AO35" s="136" t="s">
        <v>710</v>
      </c>
      <c r="AP35" s="111"/>
      <c r="AQ35" s="111"/>
      <c r="AR35" s="111"/>
      <c r="AS35" s="29"/>
      <c r="AT35" s="111"/>
      <c r="AU35" s="29"/>
      <c r="AV35" s="29"/>
      <c r="AW35" s="111"/>
      <c r="AX35" s="111"/>
      <c r="AY35" s="29"/>
      <c r="AZ35" s="29"/>
      <c r="BA35" s="29"/>
      <c r="BB35" s="29"/>
      <c r="BC35" s="29"/>
      <c r="BD35" s="29"/>
      <c r="BE35" s="29"/>
      <c r="BF35" s="29"/>
      <c r="BG35" s="111"/>
      <c r="BH35" s="29"/>
      <c r="BI35" s="111"/>
      <c r="BJ35" s="111"/>
      <c r="BK35" s="111"/>
      <c r="BL35" s="111"/>
      <c r="BM35" s="29"/>
      <c r="BN35" s="29"/>
      <c r="BO35" s="29"/>
      <c r="BP35" s="29"/>
      <c r="BQ35" s="30"/>
      <c r="BR35" s="30"/>
      <c r="BS35" s="29"/>
      <c r="BT35" s="111"/>
      <c r="BU35" s="111"/>
      <c r="BV35" s="111"/>
      <c r="BW35" s="111"/>
      <c r="BX35" s="111"/>
      <c r="BY35" s="111"/>
      <c r="BZ35" s="112"/>
      <c r="CA35" s="111"/>
      <c r="CB35" s="111"/>
      <c r="CC35" s="111"/>
      <c r="CD35" s="111"/>
      <c r="CE35" s="111"/>
      <c r="CF35" s="136" t="s">
        <v>710</v>
      </c>
      <c r="CG35" s="111"/>
      <c r="CH35" s="111"/>
      <c r="CI35" s="111"/>
      <c r="CJ35" s="111"/>
      <c r="CK35" s="116"/>
    </row>
    <row r="36" ht="21.0" customHeight="1">
      <c r="A36" s="136" t="s">
        <v>711</v>
      </c>
      <c r="B36" s="137" t="s">
        <v>712</v>
      </c>
      <c r="C36" s="137" t="s">
        <v>713</v>
      </c>
      <c r="D36" s="110" t="s">
        <v>714</v>
      </c>
      <c r="E36" s="29"/>
      <c r="F36" s="111"/>
      <c r="G36" s="111"/>
      <c r="H36" s="111"/>
      <c r="I36" s="29"/>
      <c r="J36" s="111"/>
      <c r="K36" s="29"/>
      <c r="L36" s="31"/>
      <c r="M36" s="111"/>
      <c r="N36" s="29"/>
      <c r="O36" s="29"/>
      <c r="P36" s="31"/>
      <c r="Q36" s="115"/>
      <c r="R36" s="14"/>
      <c r="S36" s="31"/>
      <c r="T36" s="14"/>
      <c r="U36" s="14"/>
      <c r="V36" s="29"/>
      <c r="W36" s="31"/>
      <c r="X36" s="29"/>
      <c r="Y36" s="31"/>
      <c r="Z36" s="112"/>
      <c r="AA36" s="112"/>
      <c r="AB36" s="112"/>
      <c r="AC36" s="112"/>
      <c r="AD36" s="31"/>
      <c r="AE36" s="136" t="s">
        <v>715</v>
      </c>
      <c r="AF36" s="136" t="s">
        <v>715</v>
      </c>
      <c r="AG36" s="136" t="s">
        <v>715</v>
      </c>
      <c r="AH36" s="31"/>
      <c r="AI36" s="31"/>
      <c r="AJ36" s="112"/>
      <c r="AK36" s="29"/>
      <c r="AL36" s="111"/>
      <c r="AM36" s="111"/>
      <c r="AN36" s="111"/>
      <c r="AO36" s="112"/>
      <c r="AP36" s="112"/>
      <c r="AQ36" s="112"/>
      <c r="AR36" s="112"/>
      <c r="AS36" s="29"/>
      <c r="AT36" s="112"/>
      <c r="AU36" s="31"/>
      <c r="AV36" s="29"/>
      <c r="AW36" s="112"/>
      <c r="AX36" s="111"/>
      <c r="AY36" s="31"/>
      <c r="AZ36" s="29"/>
      <c r="BA36" s="29"/>
      <c r="BB36" s="31"/>
      <c r="BC36" s="29"/>
      <c r="BD36" s="31"/>
      <c r="BE36" s="29"/>
      <c r="BF36" s="31"/>
      <c r="BG36" s="111"/>
      <c r="BH36" s="31"/>
      <c r="BI36" s="112"/>
      <c r="BJ36" s="111"/>
      <c r="BK36" s="111"/>
      <c r="BL36" s="111"/>
      <c r="BM36" s="31"/>
      <c r="BN36" s="31"/>
      <c r="BO36" s="29"/>
      <c r="BP36" s="29"/>
      <c r="BQ36" s="14"/>
      <c r="BR36" s="14"/>
      <c r="BS36" s="31"/>
      <c r="BT36" s="112"/>
      <c r="BU36" s="111"/>
      <c r="BV36" s="111"/>
      <c r="BW36" s="111"/>
      <c r="BX36" s="111"/>
      <c r="BY36" s="111"/>
      <c r="BZ36" s="112"/>
      <c r="CA36" s="111"/>
      <c r="CB36" s="112"/>
      <c r="CC36" s="111"/>
      <c r="CD36" s="111"/>
      <c r="CE36" s="111"/>
      <c r="CF36" s="136" t="s">
        <v>715</v>
      </c>
      <c r="CG36" s="111"/>
      <c r="CH36" s="111"/>
      <c r="CI36" s="111"/>
      <c r="CJ36" s="136" t="s">
        <v>715</v>
      </c>
      <c r="CK36" s="116"/>
    </row>
    <row r="37" ht="21.0" customHeight="1">
      <c r="A37" s="107" t="s">
        <v>716</v>
      </c>
      <c r="B37" s="109" t="s">
        <v>717</v>
      </c>
      <c r="C37" s="109" t="s">
        <v>717</v>
      </c>
      <c r="D37" s="110" t="s">
        <v>718</v>
      </c>
      <c r="E37" s="29"/>
      <c r="F37" s="111"/>
      <c r="G37" s="111"/>
      <c r="H37" s="111"/>
      <c r="I37" s="29"/>
      <c r="J37" s="111"/>
      <c r="K37" s="29"/>
      <c r="L37" s="29"/>
      <c r="M37" s="111"/>
      <c r="N37" s="29"/>
      <c r="O37" s="29"/>
      <c r="P37" s="29"/>
      <c r="Q37" s="112"/>
      <c r="R37" s="30"/>
      <c r="S37" s="29"/>
      <c r="T37" s="30"/>
      <c r="U37" s="30"/>
      <c r="V37" s="29"/>
      <c r="W37" s="29"/>
      <c r="X37" s="29"/>
      <c r="Y37" s="29"/>
      <c r="Z37" s="111"/>
      <c r="AA37" s="111"/>
      <c r="AB37" s="111"/>
      <c r="AC37" s="111"/>
      <c r="AD37" s="29"/>
      <c r="AE37" s="29"/>
      <c r="AF37" s="29"/>
      <c r="AG37" s="109" t="s">
        <v>719</v>
      </c>
      <c r="AH37" s="29"/>
      <c r="AI37" s="29"/>
      <c r="AJ37" s="111"/>
      <c r="AK37" s="29"/>
      <c r="AL37" s="111"/>
      <c r="AM37" s="111"/>
      <c r="AN37" s="111"/>
      <c r="AO37" s="112"/>
      <c r="AP37" s="111"/>
      <c r="AQ37" s="111"/>
      <c r="AR37" s="111"/>
      <c r="AS37" s="29"/>
      <c r="AT37" s="111"/>
      <c r="AU37" s="29"/>
      <c r="AV37" s="29"/>
      <c r="AW37" s="111"/>
      <c r="AX37" s="111"/>
      <c r="AY37" s="29"/>
      <c r="AZ37" s="29"/>
      <c r="BA37" s="29"/>
      <c r="BB37" s="29"/>
      <c r="BC37" s="29"/>
      <c r="BD37" s="29"/>
      <c r="BE37" s="29"/>
      <c r="BF37" s="29"/>
      <c r="BG37" s="111"/>
      <c r="BH37" s="29"/>
      <c r="BI37" s="111"/>
      <c r="BJ37" s="111"/>
      <c r="BK37" s="111"/>
      <c r="BL37" s="111"/>
      <c r="BM37" s="29"/>
      <c r="BN37" s="29"/>
      <c r="BO37" s="107" t="s">
        <v>719</v>
      </c>
      <c r="BP37" s="107" t="s">
        <v>719</v>
      </c>
      <c r="BQ37" s="30"/>
      <c r="BR37" s="30"/>
      <c r="BS37" s="29"/>
      <c r="BT37" s="111"/>
      <c r="BU37" s="111"/>
      <c r="BV37" s="111"/>
      <c r="BW37" s="111"/>
      <c r="BX37" s="111"/>
      <c r="BY37" s="111"/>
      <c r="BZ37" s="112"/>
      <c r="CA37" s="111"/>
      <c r="CB37" s="111"/>
      <c r="CC37" s="107" t="s">
        <v>719</v>
      </c>
      <c r="CD37" s="111"/>
      <c r="CE37" s="111"/>
      <c r="CF37" s="111"/>
      <c r="CG37" s="111"/>
      <c r="CH37" s="111"/>
      <c r="CI37" s="111"/>
      <c r="CJ37" s="111"/>
      <c r="CK37" s="116"/>
    </row>
    <row r="38" ht="21.0" customHeight="1">
      <c r="A38" s="136" t="s">
        <v>720</v>
      </c>
      <c r="B38" s="162"/>
      <c r="C38" s="137" t="s">
        <v>721</v>
      </c>
      <c r="D38" s="110" t="s">
        <v>722</v>
      </c>
      <c r="E38" s="29"/>
      <c r="F38" s="111"/>
      <c r="G38" s="111"/>
      <c r="H38" s="111"/>
      <c r="I38" s="29"/>
      <c r="J38" s="111"/>
      <c r="K38" s="29"/>
      <c r="L38" s="29"/>
      <c r="M38" s="111"/>
      <c r="N38" s="111"/>
      <c r="O38" s="29"/>
      <c r="P38" s="29"/>
      <c r="Q38" s="112"/>
      <c r="R38" s="30"/>
      <c r="S38" s="29"/>
      <c r="T38" s="30"/>
      <c r="U38" s="30"/>
      <c r="V38" s="29"/>
      <c r="W38" s="29"/>
      <c r="X38" s="29"/>
      <c r="Y38" s="29"/>
      <c r="Z38" s="111"/>
      <c r="AA38" s="111"/>
      <c r="AB38" s="111"/>
      <c r="AC38" s="111"/>
      <c r="AD38" s="29"/>
      <c r="AE38" s="29"/>
      <c r="AF38" s="29"/>
      <c r="AG38" s="136" t="s">
        <v>723</v>
      </c>
      <c r="AH38" s="29"/>
      <c r="AI38" s="29"/>
      <c r="AJ38" s="111"/>
      <c r="AK38" s="29"/>
      <c r="AL38" s="111"/>
      <c r="AM38" s="111"/>
      <c r="AN38" s="136" t="s">
        <v>723</v>
      </c>
      <c r="AO38" s="112"/>
      <c r="AP38" s="111"/>
      <c r="AQ38" s="111"/>
      <c r="AR38" s="111"/>
      <c r="AS38" s="29"/>
      <c r="AT38" s="111"/>
      <c r="AU38" s="29"/>
      <c r="AV38" s="29"/>
      <c r="AW38" s="111"/>
      <c r="AX38" s="111"/>
      <c r="AY38" s="29"/>
      <c r="AZ38" s="29"/>
      <c r="BA38" s="29"/>
      <c r="BB38" s="29"/>
      <c r="BC38" s="29"/>
      <c r="BD38" s="29"/>
      <c r="BE38" s="29"/>
      <c r="BF38" s="29"/>
      <c r="BG38" s="111"/>
      <c r="BH38" s="29"/>
      <c r="BI38" s="111"/>
      <c r="BJ38" s="111"/>
      <c r="BK38" s="111"/>
      <c r="BL38" s="111"/>
      <c r="BM38" s="29"/>
      <c r="BN38" s="29"/>
      <c r="BO38" s="29"/>
      <c r="BP38" s="29"/>
      <c r="BQ38" s="30"/>
      <c r="BR38" s="30"/>
      <c r="BS38" s="29"/>
      <c r="BT38" s="111"/>
      <c r="BU38" s="111"/>
      <c r="BV38" s="136" t="s">
        <v>723</v>
      </c>
      <c r="BW38" s="111"/>
      <c r="BX38" s="111"/>
      <c r="BY38" s="111"/>
      <c r="BZ38" s="112"/>
      <c r="CA38" s="136" t="s">
        <v>723</v>
      </c>
      <c r="CB38" s="111"/>
      <c r="CC38" s="136" t="s">
        <v>723</v>
      </c>
      <c r="CD38" s="111"/>
      <c r="CE38" s="111"/>
      <c r="CF38" s="111"/>
      <c r="CG38" s="136" t="s">
        <v>723</v>
      </c>
      <c r="CH38" s="111"/>
      <c r="CI38" s="111"/>
      <c r="CJ38" s="111"/>
      <c r="CK38" s="116"/>
    </row>
    <row r="39" ht="21.0" customHeight="1">
      <c r="A39" s="136" t="s">
        <v>724</v>
      </c>
      <c r="B39" s="137" t="s">
        <v>725</v>
      </c>
      <c r="C39" s="137" t="s">
        <v>726</v>
      </c>
      <c r="D39" s="110" t="s">
        <v>727</v>
      </c>
      <c r="E39" s="29"/>
      <c r="F39" s="111"/>
      <c r="G39" s="111"/>
      <c r="H39" s="111"/>
      <c r="I39" s="29"/>
      <c r="J39" s="136" t="s">
        <v>728</v>
      </c>
      <c r="K39" s="29"/>
      <c r="L39" s="29"/>
      <c r="M39" s="111"/>
      <c r="N39" s="111"/>
      <c r="O39" s="29"/>
      <c r="P39" s="29"/>
      <c r="Q39" s="112"/>
      <c r="R39" s="30"/>
      <c r="S39" s="29"/>
      <c r="T39" s="30"/>
      <c r="U39" s="30"/>
      <c r="V39" s="29"/>
      <c r="W39" s="29"/>
      <c r="X39" s="29"/>
      <c r="Y39" s="29"/>
      <c r="Z39" s="111"/>
      <c r="AA39" s="111"/>
      <c r="AB39" s="111"/>
      <c r="AC39" s="111"/>
      <c r="AD39" s="29"/>
      <c r="AE39" s="136" t="s">
        <v>728</v>
      </c>
      <c r="AF39" s="136" t="s">
        <v>728</v>
      </c>
      <c r="AG39" s="136" t="s">
        <v>728</v>
      </c>
      <c r="AH39" s="29"/>
      <c r="AI39" s="29"/>
      <c r="AJ39" s="111"/>
      <c r="AK39" s="29"/>
      <c r="AL39" s="111"/>
      <c r="AM39" s="111"/>
      <c r="AN39" s="111"/>
      <c r="AO39" s="112"/>
      <c r="AP39" s="111"/>
      <c r="AQ39" s="111"/>
      <c r="AR39" s="111"/>
      <c r="AS39" s="29"/>
      <c r="AT39" s="111"/>
      <c r="AU39" s="29"/>
      <c r="AV39" s="29"/>
      <c r="AW39" s="111"/>
      <c r="AX39" s="111"/>
      <c r="AY39" s="29"/>
      <c r="AZ39" s="29"/>
      <c r="BA39" s="29"/>
      <c r="BB39" s="29"/>
      <c r="BC39" s="29"/>
      <c r="BD39" s="29"/>
      <c r="BE39" s="29"/>
      <c r="BF39" s="29"/>
      <c r="BG39" s="111"/>
      <c r="BH39" s="29"/>
      <c r="BI39" s="111"/>
      <c r="BJ39" s="111"/>
      <c r="BK39" s="111"/>
      <c r="BL39" s="111"/>
      <c r="BM39" s="29"/>
      <c r="BN39" s="29"/>
      <c r="BO39" s="29"/>
      <c r="BP39" s="29"/>
      <c r="BQ39" s="30"/>
      <c r="BR39" s="30"/>
      <c r="BS39" s="29"/>
      <c r="BT39" s="136" t="s">
        <v>729</v>
      </c>
      <c r="BU39" s="111"/>
      <c r="BV39" s="111"/>
      <c r="BW39" s="111"/>
      <c r="BX39" s="111"/>
      <c r="BY39" s="111"/>
      <c r="BZ39" s="112"/>
      <c r="CA39" s="136" t="s">
        <v>728</v>
      </c>
      <c r="CB39" s="111"/>
      <c r="CC39" s="136" t="s">
        <v>728</v>
      </c>
      <c r="CD39" s="111"/>
      <c r="CE39" s="111"/>
      <c r="CF39" s="111"/>
      <c r="CG39" s="136" t="s">
        <v>728</v>
      </c>
      <c r="CH39" s="111"/>
      <c r="CI39" s="111"/>
      <c r="CJ39" s="111"/>
      <c r="CK39" s="116"/>
    </row>
    <row r="40" ht="21.0" customHeight="1">
      <c r="A40" s="128" t="s">
        <v>730</v>
      </c>
      <c r="B40" s="125" t="s">
        <v>731</v>
      </c>
      <c r="C40" s="125" t="s">
        <v>732</v>
      </c>
      <c r="D40" s="110" t="s">
        <v>733</v>
      </c>
      <c r="E40" s="29"/>
      <c r="F40" s="111"/>
      <c r="G40" s="111"/>
      <c r="H40" s="111"/>
      <c r="I40" s="29"/>
      <c r="J40" s="161"/>
      <c r="K40" s="29"/>
      <c r="L40" s="29"/>
      <c r="M40" s="111"/>
      <c r="N40" s="111"/>
      <c r="O40" s="29"/>
      <c r="P40" s="29"/>
      <c r="Q40" s="112"/>
      <c r="R40" s="30"/>
      <c r="S40" s="29"/>
      <c r="T40" s="30"/>
      <c r="U40" s="30"/>
      <c r="V40" s="29"/>
      <c r="W40" s="29"/>
      <c r="X40" s="29"/>
      <c r="Y40" s="29"/>
      <c r="Z40" s="111"/>
      <c r="AA40" s="111"/>
      <c r="AB40" s="111"/>
      <c r="AC40" s="111"/>
      <c r="AD40" s="29"/>
      <c r="AE40" s="29"/>
      <c r="AF40" s="29"/>
      <c r="AG40" s="29"/>
      <c r="AH40" s="29"/>
      <c r="AI40" s="29"/>
      <c r="AJ40" s="111"/>
      <c r="AK40" s="29"/>
      <c r="AL40" s="111"/>
      <c r="AM40" s="111"/>
      <c r="AN40" s="111"/>
      <c r="AO40" s="112"/>
      <c r="AP40" s="111"/>
      <c r="AQ40" s="111"/>
      <c r="AR40" s="111"/>
      <c r="AS40" s="29"/>
      <c r="AT40" s="111"/>
      <c r="AU40" s="29"/>
      <c r="AV40" s="29"/>
      <c r="AW40" s="111"/>
      <c r="AX40" s="111"/>
      <c r="AY40" s="29"/>
      <c r="AZ40" s="29"/>
      <c r="BA40" s="29"/>
      <c r="BB40" s="29"/>
      <c r="BC40" s="29"/>
      <c r="BD40" s="29"/>
      <c r="BE40" s="29"/>
      <c r="BF40" s="29"/>
      <c r="BG40" s="111"/>
      <c r="BH40" s="29"/>
      <c r="BI40" s="111"/>
      <c r="BJ40" s="111"/>
      <c r="BK40" s="111"/>
      <c r="BL40" s="111"/>
      <c r="BM40" s="29"/>
      <c r="BN40" s="29"/>
      <c r="BO40" s="29"/>
      <c r="BP40" s="29"/>
      <c r="BQ40" s="30"/>
      <c r="BR40" s="30"/>
      <c r="BS40" s="29"/>
      <c r="BT40" s="111"/>
      <c r="BU40" s="111"/>
      <c r="BV40" s="111"/>
      <c r="BW40" s="111"/>
      <c r="BX40" s="111"/>
      <c r="BY40" s="111"/>
      <c r="BZ40" s="112"/>
      <c r="CA40" s="128" t="s">
        <v>734</v>
      </c>
      <c r="CB40" s="111"/>
      <c r="CC40" s="112"/>
      <c r="CD40" s="111"/>
      <c r="CE40" s="111"/>
      <c r="CF40" s="112"/>
      <c r="CG40" s="112"/>
      <c r="CH40" s="111"/>
      <c r="CI40" s="111"/>
      <c r="CJ40" s="111"/>
      <c r="CK40" s="116"/>
    </row>
    <row r="41" ht="21.0" customHeight="1">
      <c r="A41" s="118" t="s">
        <v>735</v>
      </c>
      <c r="B41" s="119" t="s">
        <v>736</v>
      </c>
      <c r="C41" s="119" t="s">
        <v>737</v>
      </c>
      <c r="D41" s="110" t="s">
        <v>738</v>
      </c>
      <c r="E41" s="29"/>
      <c r="F41" s="111"/>
      <c r="G41" s="111"/>
      <c r="H41" s="111"/>
      <c r="I41" s="29"/>
      <c r="J41" s="111"/>
      <c r="K41" s="29"/>
      <c r="L41" s="29"/>
      <c r="M41" s="111"/>
      <c r="N41" s="111"/>
      <c r="O41" s="29"/>
      <c r="P41" s="29"/>
      <c r="Q41" s="112"/>
      <c r="R41" s="30"/>
      <c r="S41" s="29"/>
      <c r="T41" s="30"/>
      <c r="U41" s="30"/>
      <c r="V41" s="29"/>
      <c r="W41" s="29"/>
      <c r="X41" s="29"/>
      <c r="Y41" s="29"/>
      <c r="Z41" s="111"/>
      <c r="AA41" s="111"/>
      <c r="AB41" s="111"/>
      <c r="AC41" s="111"/>
      <c r="AD41" s="29"/>
      <c r="AE41" s="29"/>
      <c r="AF41" s="29"/>
      <c r="AG41" s="29"/>
      <c r="AH41" s="29"/>
      <c r="AI41" s="29"/>
      <c r="AJ41" s="111"/>
      <c r="AK41" s="29"/>
      <c r="AL41" s="111"/>
      <c r="AM41" s="111"/>
      <c r="AN41" s="111"/>
      <c r="AO41" s="112"/>
      <c r="AP41" s="111"/>
      <c r="AQ41" s="111"/>
      <c r="AR41" s="111"/>
      <c r="AS41" s="29"/>
      <c r="AT41" s="111"/>
      <c r="AU41" s="29"/>
      <c r="AV41" s="29"/>
      <c r="AW41" s="111"/>
      <c r="AX41" s="111"/>
      <c r="AY41" s="29"/>
      <c r="AZ41" s="29"/>
      <c r="BA41" s="29"/>
      <c r="BB41" s="29"/>
      <c r="BC41" s="29"/>
      <c r="BD41" s="29"/>
      <c r="BE41" s="29"/>
      <c r="BF41" s="29"/>
      <c r="BG41" s="111"/>
      <c r="BH41" s="29"/>
      <c r="BI41" s="111"/>
      <c r="BJ41" s="111"/>
      <c r="BK41" s="111"/>
      <c r="BL41" s="111"/>
      <c r="BM41" s="29"/>
      <c r="BN41" s="29"/>
      <c r="BO41" s="29"/>
      <c r="BP41" s="29"/>
      <c r="BQ41" s="30"/>
      <c r="BR41" s="30"/>
      <c r="BS41" s="29"/>
      <c r="BT41" s="111"/>
      <c r="BU41" s="111"/>
      <c r="BV41" s="111"/>
      <c r="BW41" s="111"/>
      <c r="BX41" s="111"/>
      <c r="BY41" s="111"/>
      <c r="BZ41" s="112"/>
      <c r="CA41" s="111"/>
      <c r="CB41" s="111"/>
      <c r="CC41" s="111"/>
      <c r="CD41" s="111"/>
      <c r="CE41" s="111"/>
      <c r="CF41" s="118" t="s">
        <v>739</v>
      </c>
      <c r="CG41" s="111"/>
      <c r="CH41" s="111"/>
      <c r="CI41" s="111"/>
      <c r="CJ41" s="111"/>
      <c r="CK41" s="116"/>
    </row>
    <row r="42" ht="21.0" customHeight="1">
      <c r="A42" s="163" t="s">
        <v>740</v>
      </c>
      <c r="B42" s="164" t="s">
        <v>741</v>
      </c>
      <c r="C42" s="164" t="s">
        <v>742</v>
      </c>
      <c r="D42" s="110" t="s">
        <v>743</v>
      </c>
      <c r="E42" s="29"/>
      <c r="F42" s="111"/>
      <c r="G42" s="111"/>
      <c r="H42" s="111"/>
      <c r="I42" s="29"/>
      <c r="J42" s="111"/>
      <c r="K42" s="29"/>
      <c r="L42" s="29"/>
      <c r="M42" s="111"/>
      <c r="N42" s="111"/>
      <c r="O42" s="29"/>
      <c r="P42" s="29"/>
      <c r="Q42" s="112"/>
      <c r="R42" s="30"/>
      <c r="S42" s="29"/>
      <c r="T42" s="30"/>
      <c r="U42" s="30"/>
      <c r="V42" s="29"/>
      <c r="W42" s="29"/>
      <c r="X42" s="29"/>
      <c r="Y42" s="29"/>
      <c r="Z42" s="111"/>
      <c r="AA42" s="111"/>
      <c r="AB42" s="111"/>
      <c r="AC42" s="111"/>
      <c r="AD42" s="29"/>
      <c r="AE42" s="29"/>
      <c r="AF42" s="29"/>
      <c r="AG42" s="29"/>
      <c r="AH42" s="29"/>
      <c r="AI42" s="29"/>
      <c r="AJ42" s="111"/>
      <c r="AK42" s="29"/>
      <c r="AL42" s="111"/>
      <c r="AM42" s="111"/>
      <c r="AN42" s="111"/>
      <c r="AO42" s="112"/>
      <c r="AP42" s="111"/>
      <c r="AQ42" s="111"/>
      <c r="AR42" s="111"/>
      <c r="AS42" s="29"/>
      <c r="AT42" s="111"/>
      <c r="AU42" s="29"/>
      <c r="AV42" s="29"/>
      <c r="AW42" s="111"/>
      <c r="AX42" s="111"/>
      <c r="AY42" s="29"/>
      <c r="AZ42" s="29"/>
      <c r="BA42" s="29"/>
      <c r="BB42" s="29"/>
      <c r="BC42" s="29"/>
      <c r="BD42" s="29"/>
      <c r="BE42" s="29"/>
      <c r="BF42" s="29"/>
      <c r="BG42" s="111"/>
      <c r="BH42" s="29"/>
      <c r="BI42" s="111"/>
      <c r="BJ42" s="111"/>
      <c r="BK42" s="111"/>
      <c r="BL42" s="111"/>
      <c r="BM42" s="29"/>
      <c r="BN42" s="29"/>
      <c r="BO42" s="29"/>
      <c r="BP42" s="29"/>
      <c r="BQ42" s="30"/>
      <c r="BR42" s="30"/>
      <c r="BS42" s="29"/>
      <c r="BT42" s="111"/>
      <c r="BU42" s="111"/>
      <c r="BV42" s="111"/>
      <c r="BW42" s="111"/>
      <c r="BX42" s="111"/>
      <c r="BY42" s="163" t="s">
        <v>744</v>
      </c>
      <c r="BZ42" s="112"/>
      <c r="CA42" s="111"/>
      <c r="CB42" s="111"/>
      <c r="CC42" s="112"/>
      <c r="CD42" s="111"/>
      <c r="CE42" s="111"/>
      <c r="CF42" s="111"/>
      <c r="CG42" s="111"/>
      <c r="CH42" s="111"/>
      <c r="CI42" s="111"/>
      <c r="CJ42" s="111"/>
      <c r="CK42" s="116"/>
    </row>
    <row r="43" ht="21.0" customHeight="1">
      <c r="A43" s="131" t="s">
        <v>745</v>
      </c>
      <c r="B43" s="165"/>
      <c r="C43" s="133" t="s">
        <v>45</v>
      </c>
      <c r="D43" s="110" t="s">
        <v>746</v>
      </c>
      <c r="E43" s="29"/>
      <c r="F43" s="111"/>
      <c r="G43" s="111"/>
      <c r="H43" s="111"/>
      <c r="I43" s="29"/>
      <c r="J43" s="111"/>
      <c r="K43" s="29"/>
      <c r="L43" s="29"/>
      <c r="M43" s="111"/>
      <c r="N43" s="111"/>
      <c r="O43" s="29"/>
      <c r="P43" s="29"/>
      <c r="Q43" s="112"/>
      <c r="R43" s="30"/>
      <c r="S43" s="29"/>
      <c r="T43" s="30"/>
      <c r="U43" s="30"/>
      <c r="V43" s="29"/>
      <c r="W43" s="29"/>
      <c r="X43" s="29"/>
      <c r="Y43" s="29"/>
      <c r="Z43" s="111"/>
      <c r="AA43" s="111"/>
      <c r="AB43" s="111"/>
      <c r="AC43" s="111"/>
      <c r="AD43" s="29"/>
      <c r="AE43" s="29"/>
      <c r="AF43" s="29"/>
      <c r="AG43" s="29"/>
      <c r="AH43" s="29"/>
      <c r="AI43" s="29"/>
      <c r="AJ43" s="111"/>
      <c r="AK43" s="29"/>
      <c r="AL43" s="111"/>
      <c r="AM43" s="111"/>
      <c r="AN43" s="111"/>
      <c r="AO43" s="112"/>
      <c r="AP43" s="111"/>
      <c r="AQ43" s="111"/>
      <c r="AR43" s="111"/>
      <c r="AS43" s="29"/>
      <c r="AT43" s="111"/>
      <c r="AU43" s="29"/>
      <c r="AV43" s="29"/>
      <c r="AW43" s="111"/>
      <c r="AX43" s="111"/>
      <c r="AY43" s="29"/>
      <c r="AZ43" s="29"/>
      <c r="BA43" s="29"/>
      <c r="BB43" s="29"/>
      <c r="BC43" s="29"/>
      <c r="BD43" s="29"/>
      <c r="BE43" s="29"/>
      <c r="BF43" s="29"/>
      <c r="BG43" s="111"/>
      <c r="BH43" s="29"/>
      <c r="BI43" s="111"/>
      <c r="BJ43" s="111"/>
      <c r="BK43" s="111"/>
      <c r="BL43" s="111"/>
      <c r="BM43" s="29"/>
      <c r="BN43" s="29"/>
      <c r="BO43" s="29"/>
      <c r="BP43" s="29"/>
      <c r="BQ43" s="30"/>
      <c r="BR43" s="30"/>
      <c r="BS43" s="29"/>
      <c r="BT43" s="111"/>
      <c r="BU43" s="111"/>
      <c r="BV43" s="111"/>
      <c r="BW43" s="111"/>
      <c r="BX43" s="111"/>
      <c r="BY43" s="111"/>
      <c r="BZ43" s="112"/>
      <c r="CA43" s="111"/>
      <c r="CB43" s="111"/>
      <c r="CC43" s="112"/>
      <c r="CD43" s="111"/>
      <c r="CE43" s="111"/>
      <c r="CF43" s="131" t="s">
        <v>747</v>
      </c>
      <c r="CG43" s="111"/>
      <c r="CH43" s="111"/>
      <c r="CI43" s="111"/>
      <c r="CJ43" s="111"/>
      <c r="CK43" s="116"/>
    </row>
    <row r="44" ht="21.0" customHeight="1">
      <c r="A44" s="166" t="s">
        <v>36</v>
      </c>
      <c r="B44" s="166" t="s">
        <v>37</v>
      </c>
      <c r="C44" s="166" t="s">
        <v>748</v>
      </c>
      <c r="D44" s="110" t="s">
        <v>749</v>
      </c>
      <c r="E44" s="29"/>
      <c r="F44" s="112"/>
      <c r="G44" s="112"/>
      <c r="H44" s="112"/>
      <c r="I44" s="31"/>
      <c r="J44" s="112"/>
      <c r="K44" s="29"/>
      <c r="L44" s="29"/>
      <c r="M44" s="111"/>
      <c r="N44" s="111"/>
      <c r="O44" s="31"/>
      <c r="P44" s="29"/>
      <c r="Q44" s="112"/>
      <c r="R44" s="30"/>
      <c r="S44" s="29"/>
      <c r="T44" s="30"/>
      <c r="U44" s="30"/>
      <c r="V44" s="31"/>
      <c r="W44" s="166" t="s">
        <v>750</v>
      </c>
      <c r="X44" s="31"/>
      <c r="Y44" s="29"/>
      <c r="Z44" s="112"/>
      <c r="AA44" s="112"/>
      <c r="AB44" s="112"/>
      <c r="AC44" s="112"/>
      <c r="AD44" s="29"/>
      <c r="AE44" s="29"/>
      <c r="AF44" s="29"/>
      <c r="AG44" s="29"/>
      <c r="AH44" s="29"/>
      <c r="AI44" s="29"/>
      <c r="AJ44" s="111"/>
      <c r="AK44" s="31"/>
      <c r="AL44" s="166" t="s">
        <v>750</v>
      </c>
      <c r="AM44" s="111"/>
      <c r="AN44" s="111"/>
      <c r="AO44" s="112"/>
      <c r="AP44" s="112"/>
      <c r="AQ44" s="112"/>
      <c r="AR44" s="112"/>
      <c r="AS44" s="31"/>
      <c r="AT44" s="112"/>
      <c r="AU44" s="29"/>
      <c r="AV44" s="31"/>
      <c r="AW44" s="111"/>
      <c r="AX44" s="112"/>
      <c r="AY44" s="29"/>
      <c r="AZ44" s="31"/>
      <c r="BA44" s="31"/>
      <c r="BB44" s="29"/>
      <c r="BC44" s="29"/>
      <c r="BD44" s="29"/>
      <c r="BE44" s="31"/>
      <c r="BF44" s="166" t="s">
        <v>750</v>
      </c>
      <c r="BG44" s="166" t="s">
        <v>750</v>
      </c>
      <c r="BH44" s="29"/>
      <c r="BI44" s="166" t="s">
        <v>750</v>
      </c>
      <c r="BJ44" s="166" t="s">
        <v>750</v>
      </c>
      <c r="BK44" s="111"/>
      <c r="BL44" s="111"/>
      <c r="BM44" s="29"/>
      <c r="BN44" s="29"/>
      <c r="BO44" s="31"/>
      <c r="BP44" s="31"/>
      <c r="BQ44" s="30"/>
      <c r="BR44" s="30"/>
      <c r="BS44" s="29"/>
      <c r="BT44" s="111"/>
      <c r="BU44" s="112"/>
      <c r="BV44" s="112"/>
      <c r="BW44" s="111"/>
      <c r="BX44" s="111"/>
      <c r="BY44" s="111"/>
      <c r="BZ44" s="112"/>
      <c r="CA44" s="112"/>
      <c r="CB44" s="111"/>
      <c r="CC44" s="112"/>
      <c r="CD44" s="111"/>
      <c r="CE44" s="112"/>
      <c r="CF44" s="111"/>
      <c r="CG44" s="112"/>
      <c r="CH44" s="111"/>
      <c r="CI44" s="111"/>
      <c r="CJ44" s="111"/>
      <c r="CK44" s="116"/>
    </row>
    <row r="45" ht="21.0" customHeight="1">
      <c r="A45" s="131" t="s">
        <v>42</v>
      </c>
      <c r="B45" s="133" t="s">
        <v>43</v>
      </c>
      <c r="C45" s="133" t="s">
        <v>45</v>
      </c>
      <c r="D45" s="110" t="s">
        <v>751</v>
      </c>
      <c r="E45" s="31"/>
      <c r="F45" s="131" t="s">
        <v>752</v>
      </c>
      <c r="G45" s="131" t="s">
        <v>752</v>
      </c>
      <c r="H45" s="131" t="s">
        <v>752</v>
      </c>
      <c r="I45" s="131" t="s">
        <v>752</v>
      </c>
      <c r="J45" s="131" t="s">
        <v>752</v>
      </c>
      <c r="K45" s="29"/>
      <c r="L45" s="31"/>
      <c r="M45" s="111"/>
      <c r="N45" s="111"/>
      <c r="O45" s="31"/>
      <c r="P45" s="31"/>
      <c r="Q45" s="112"/>
      <c r="R45" s="14"/>
      <c r="S45" s="31"/>
      <c r="T45" s="14"/>
      <c r="U45" s="14"/>
      <c r="V45" s="131" t="s">
        <v>752</v>
      </c>
      <c r="W45" s="31"/>
      <c r="X45" s="31"/>
      <c r="Y45" s="31"/>
      <c r="Z45" s="112"/>
      <c r="AA45" s="131" t="s">
        <v>752</v>
      </c>
      <c r="AB45" s="131" t="s">
        <v>753</v>
      </c>
      <c r="AC45" s="131" t="s">
        <v>752</v>
      </c>
      <c r="AD45" s="131" t="s">
        <v>752</v>
      </c>
      <c r="AE45" s="131" t="s">
        <v>752</v>
      </c>
      <c r="AF45" s="131" t="s">
        <v>752</v>
      </c>
      <c r="AG45" s="31"/>
      <c r="AH45" s="31"/>
      <c r="AI45" s="31"/>
      <c r="AJ45" s="112"/>
      <c r="AK45" s="31"/>
      <c r="AL45" s="112"/>
      <c r="AM45" s="112"/>
      <c r="AN45" s="112"/>
      <c r="AO45" s="131" t="s">
        <v>752</v>
      </c>
      <c r="AP45" s="167"/>
      <c r="AQ45" s="131" t="s">
        <v>752</v>
      </c>
      <c r="AR45" s="131" t="s">
        <v>752</v>
      </c>
      <c r="AS45" s="131" t="s">
        <v>752</v>
      </c>
      <c r="AT45" s="131" t="s">
        <v>752</v>
      </c>
      <c r="AU45" s="131" t="s">
        <v>752</v>
      </c>
      <c r="AV45" s="31"/>
      <c r="AW45" s="131" t="s">
        <v>752</v>
      </c>
      <c r="AX45" s="131" t="s">
        <v>752</v>
      </c>
      <c r="AY45" s="31"/>
      <c r="AZ45" s="31"/>
      <c r="BA45" s="31"/>
      <c r="BB45" s="31"/>
      <c r="BC45" s="31"/>
      <c r="BD45" s="31"/>
      <c r="BE45" s="31"/>
      <c r="BF45" s="31"/>
      <c r="BG45" s="111"/>
      <c r="BH45" s="31"/>
      <c r="BI45" s="112"/>
      <c r="BJ45" s="111"/>
      <c r="BK45" s="168" t="s">
        <v>752</v>
      </c>
      <c r="BL45" s="168" t="s">
        <v>752</v>
      </c>
      <c r="BM45" s="31"/>
      <c r="BN45" s="31"/>
      <c r="BO45" s="131" t="s">
        <v>752</v>
      </c>
      <c r="BP45" s="131" t="s">
        <v>752</v>
      </c>
      <c r="BQ45" s="14"/>
      <c r="BR45" s="14"/>
      <c r="BS45" s="31"/>
      <c r="BT45" s="112"/>
      <c r="BU45" s="111"/>
      <c r="BV45" s="131" t="s">
        <v>752</v>
      </c>
      <c r="BW45" s="168" t="s">
        <v>752</v>
      </c>
      <c r="BX45" s="111"/>
      <c r="BY45" s="111"/>
      <c r="BZ45" s="112"/>
      <c r="CA45" s="131" t="s">
        <v>752</v>
      </c>
      <c r="CB45" s="111"/>
      <c r="CC45" s="111"/>
      <c r="CD45" s="111"/>
      <c r="CE45" s="131" t="s">
        <v>752</v>
      </c>
      <c r="CF45" s="131" t="s">
        <v>752</v>
      </c>
      <c r="CG45" s="131" t="s">
        <v>752</v>
      </c>
      <c r="CH45" s="111"/>
      <c r="CI45" s="111"/>
      <c r="CJ45" s="111"/>
      <c r="CK45" s="116"/>
    </row>
    <row r="46" ht="21.0" customHeight="1">
      <c r="A46" s="128" t="s">
        <v>754</v>
      </c>
      <c r="B46" s="125" t="s">
        <v>755</v>
      </c>
      <c r="C46" s="125" t="s">
        <v>756</v>
      </c>
      <c r="D46" s="110" t="s">
        <v>757</v>
      </c>
      <c r="E46" s="29"/>
      <c r="F46" s="111"/>
      <c r="G46" s="111"/>
      <c r="H46" s="111"/>
      <c r="I46" s="29"/>
      <c r="J46" s="111"/>
      <c r="K46" s="29"/>
      <c r="L46" s="31"/>
      <c r="M46" s="111"/>
      <c r="N46" s="111"/>
      <c r="O46" s="29"/>
      <c r="P46" s="31"/>
      <c r="Q46" s="112"/>
      <c r="R46" s="14"/>
      <c r="S46" s="31"/>
      <c r="T46" s="14"/>
      <c r="U46" s="14"/>
      <c r="V46" s="29"/>
      <c r="W46" s="31"/>
      <c r="X46" s="29"/>
      <c r="Y46" s="31"/>
      <c r="Z46" s="112"/>
      <c r="AA46" s="112"/>
      <c r="AB46" s="112"/>
      <c r="AC46" s="112"/>
      <c r="AD46" s="31"/>
      <c r="AE46" s="31"/>
      <c r="AF46" s="31"/>
      <c r="AG46" s="31"/>
      <c r="AH46" s="31"/>
      <c r="AI46" s="31"/>
      <c r="AJ46" s="112"/>
      <c r="AK46" s="29"/>
      <c r="AL46" s="112"/>
      <c r="AM46" s="112"/>
      <c r="AN46" s="112"/>
      <c r="AO46" s="112"/>
      <c r="AP46" s="112"/>
      <c r="AQ46" s="112"/>
      <c r="AR46" s="112"/>
      <c r="AS46" s="29"/>
      <c r="AT46" s="112"/>
      <c r="AU46" s="31"/>
      <c r="AV46" s="29"/>
      <c r="AW46" s="112"/>
      <c r="AX46" s="112"/>
      <c r="AY46" s="31"/>
      <c r="AZ46" s="29"/>
      <c r="BA46" s="29"/>
      <c r="BB46" s="31"/>
      <c r="BC46" s="29"/>
      <c r="BD46" s="31"/>
      <c r="BE46" s="29"/>
      <c r="BF46" s="31"/>
      <c r="BG46" s="111"/>
      <c r="BH46" s="31"/>
      <c r="BI46" s="112"/>
      <c r="BJ46" s="111"/>
      <c r="BK46" s="111"/>
      <c r="BL46" s="111"/>
      <c r="BM46" s="31"/>
      <c r="BN46" s="31"/>
      <c r="BO46" s="29"/>
      <c r="BP46" s="29"/>
      <c r="BQ46" s="14"/>
      <c r="BR46" s="14"/>
      <c r="BS46" s="31"/>
      <c r="BT46" s="112"/>
      <c r="BU46" s="111"/>
      <c r="BV46" s="111"/>
      <c r="BW46" s="111"/>
      <c r="BX46" s="111"/>
      <c r="BY46" s="111"/>
      <c r="BZ46" s="112"/>
      <c r="CA46" s="128" t="s">
        <v>758</v>
      </c>
      <c r="CB46" s="111"/>
      <c r="CC46" s="111"/>
      <c r="CD46" s="111"/>
      <c r="CE46" s="111"/>
      <c r="CF46" s="111"/>
      <c r="CG46" s="111"/>
      <c r="CH46" s="111"/>
      <c r="CI46" s="111"/>
      <c r="CJ46" s="111"/>
      <c r="CK46" s="116"/>
    </row>
    <row r="47" ht="21.0" customHeight="1">
      <c r="A47" s="128" t="s">
        <v>759</v>
      </c>
      <c r="B47" s="125" t="s">
        <v>760</v>
      </c>
      <c r="C47" s="125" t="s">
        <v>761</v>
      </c>
      <c r="D47" s="110" t="s">
        <v>762</v>
      </c>
      <c r="E47" s="29"/>
      <c r="F47" s="111"/>
      <c r="G47" s="111"/>
      <c r="H47" s="111"/>
      <c r="I47" s="29"/>
      <c r="J47" s="111"/>
      <c r="K47" s="29"/>
      <c r="L47" s="31"/>
      <c r="M47" s="111"/>
      <c r="N47" s="169" t="s">
        <v>763</v>
      </c>
      <c r="O47" s="29"/>
      <c r="P47" s="31"/>
      <c r="Q47" s="112"/>
      <c r="R47" s="14"/>
      <c r="S47" s="31"/>
      <c r="T47" s="14"/>
      <c r="U47" s="14"/>
      <c r="V47" s="29"/>
      <c r="W47" s="31"/>
      <c r="X47" s="29"/>
      <c r="Y47" s="31"/>
      <c r="Z47" s="112"/>
      <c r="AA47" s="112"/>
      <c r="AB47" s="112"/>
      <c r="AC47" s="112"/>
      <c r="AD47" s="31"/>
      <c r="AE47" s="31"/>
      <c r="AF47" s="31"/>
      <c r="AG47" s="31"/>
      <c r="AH47" s="31"/>
      <c r="AI47" s="31"/>
      <c r="AJ47" s="112"/>
      <c r="AK47" s="29"/>
      <c r="AL47" s="169" t="s">
        <v>763</v>
      </c>
      <c r="AM47" s="169" t="s">
        <v>763</v>
      </c>
      <c r="AN47" s="112"/>
      <c r="AO47" s="112"/>
      <c r="AP47" s="112"/>
      <c r="AQ47" s="112"/>
      <c r="AR47" s="112"/>
      <c r="AS47" s="29"/>
      <c r="AT47" s="112"/>
      <c r="AU47" s="31"/>
      <c r="AV47" s="29"/>
      <c r="AW47" s="112"/>
      <c r="AX47" s="111"/>
      <c r="AY47" s="31"/>
      <c r="AZ47" s="29"/>
      <c r="BA47" s="29"/>
      <c r="BB47" s="31"/>
      <c r="BC47" s="29"/>
      <c r="BD47" s="31"/>
      <c r="BE47" s="29"/>
      <c r="BF47" s="31"/>
      <c r="BG47" s="111"/>
      <c r="BH47" s="31"/>
      <c r="BI47" s="112"/>
      <c r="BJ47" s="111"/>
      <c r="BK47" s="111"/>
      <c r="BL47" s="111"/>
      <c r="BM47" s="31"/>
      <c r="BN47" s="31"/>
      <c r="BO47" s="29"/>
      <c r="BP47" s="29"/>
      <c r="BQ47" s="14"/>
      <c r="BR47" s="14"/>
      <c r="BS47" s="31"/>
      <c r="BT47" s="112"/>
      <c r="BU47" s="111"/>
      <c r="BV47" s="111"/>
      <c r="BW47" s="111"/>
      <c r="BX47" s="111"/>
      <c r="BY47" s="111"/>
      <c r="BZ47" s="112"/>
      <c r="CA47" s="128" t="s">
        <v>701</v>
      </c>
      <c r="CB47" s="111"/>
      <c r="CC47" s="111"/>
      <c r="CD47" s="111"/>
      <c r="CE47" s="111"/>
      <c r="CF47" s="111"/>
      <c r="CG47" s="111"/>
      <c r="CH47" s="111"/>
      <c r="CI47" s="111"/>
      <c r="CJ47" s="111"/>
      <c r="CK47" s="116"/>
    </row>
    <row r="48" ht="21.0" customHeight="1">
      <c r="A48" s="166" t="s">
        <v>764</v>
      </c>
      <c r="B48" s="166" t="s">
        <v>765</v>
      </c>
      <c r="C48" s="166" t="s">
        <v>766</v>
      </c>
      <c r="D48" s="110" t="s">
        <v>767</v>
      </c>
      <c r="E48" s="29"/>
      <c r="F48" s="111"/>
      <c r="G48" s="111"/>
      <c r="H48" s="111"/>
      <c r="I48" s="29"/>
      <c r="J48" s="166" t="s">
        <v>768</v>
      </c>
      <c r="K48" s="29"/>
      <c r="L48" s="29"/>
      <c r="M48" s="111"/>
      <c r="N48" s="111"/>
      <c r="O48" s="29"/>
      <c r="P48" s="29"/>
      <c r="Q48" s="112"/>
      <c r="R48" s="30"/>
      <c r="S48" s="29"/>
      <c r="T48" s="30"/>
      <c r="U48" s="30"/>
      <c r="V48" s="29"/>
      <c r="W48" s="29"/>
      <c r="X48" s="29"/>
      <c r="Y48" s="29"/>
      <c r="Z48" s="111"/>
      <c r="AA48" s="111"/>
      <c r="AB48" s="111"/>
      <c r="AC48" s="111"/>
      <c r="AD48" s="29"/>
      <c r="AE48" s="29"/>
      <c r="AF48" s="166" t="s">
        <v>768</v>
      </c>
      <c r="AG48" s="29"/>
      <c r="AH48" s="29"/>
      <c r="AI48" s="29"/>
      <c r="AJ48" s="111"/>
      <c r="AK48" s="29"/>
      <c r="AL48" s="111"/>
      <c r="AM48" s="111"/>
      <c r="AN48" s="111"/>
      <c r="AO48" s="112"/>
      <c r="AP48" s="111"/>
      <c r="AQ48" s="111"/>
      <c r="AR48" s="111"/>
      <c r="AS48" s="29"/>
      <c r="AT48" s="111"/>
      <c r="AU48" s="29"/>
      <c r="AV48" s="29"/>
      <c r="AW48" s="111"/>
      <c r="AX48" s="111"/>
      <c r="AY48" s="29"/>
      <c r="AZ48" s="29"/>
      <c r="BA48" s="29"/>
      <c r="BB48" s="29"/>
      <c r="BC48" s="29"/>
      <c r="BD48" s="29"/>
      <c r="BE48" s="29"/>
      <c r="BF48" s="29"/>
      <c r="BG48" s="111"/>
      <c r="BH48" s="29"/>
      <c r="BI48" s="111"/>
      <c r="BJ48" s="111"/>
      <c r="BK48" s="111"/>
      <c r="BL48" s="111"/>
      <c r="BM48" s="29"/>
      <c r="BN48" s="29"/>
      <c r="BO48" s="29"/>
      <c r="BP48" s="29"/>
      <c r="BQ48" s="30"/>
      <c r="BR48" s="30"/>
      <c r="BS48" s="29"/>
      <c r="BT48" s="111"/>
      <c r="BU48" s="111"/>
      <c r="BV48" s="111"/>
      <c r="BW48" s="111"/>
      <c r="BX48" s="111"/>
      <c r="BY48" s="111"/>
      <c r="BZ48" s="112"/>
      <c r="CA48" s="111"/>
      <c r="CB48" s="111"/>
      <c r="CC48" s="166" t="s">
        <v>768</v>
      </c>
      <c r="CD48" s="111"/>
      <c r="CE48" s="111"/>
      <c r="CF48" s="111"/>
      <c r="CG48" s="111"/>
      <c r="CH48" s="111"/>
      <c r="CI48" s="111"/>
      <c r="CJ48" s="111"/>
      <c r="CK48" s="116"/>
    </row>
    <row r="49" ht="21.0" customHeight="1">
      <c r="A49" s="131" t="s">
        <v>769</v>
      </c>
      <c r="B49" s="133" t="s">
        <v>770</v>
      </c>
      <c r="C49" s="133" t="s">
        <v>50</v>
      </c>
      <c r="D49" s="110" t="s">
        <v>771</v>
      </c>
      <c r="E49" s="31"/>
      <c r="F49" s="112"/>
      <c r="G49" s="112"/>
      <c r="H49" s="112"/>
      <c r="I49" s="31"/>
      <c r="J49" s="112"/>
      <c r="K49" s="29"/>
      <c r="L49" s="31"/>
      <c r="M49" s="111"/>
      <c r="N49" s="112"/>
      <c r="O49" s="31"/>
      <c r="P49" s="31"/>
      <c r="Q49" s="112"/>
      <c r="R49" s="14"/>
      <c r="S49" s="31"/>
      <c r="T49" s="14"/>
      <c r="U49" s="14"/>
      <c r="V49" s="31"/>
      <c r="W49" s="31"/>
      <c r="X49" s="31"/>
      <c r="Y49" s="31"/>
      <c r="Z49" s="112"/>
      <c r="AA49" s="112"/>
      <c r="AB49" s="112"/>
      <c r="AC49" s="112"/>
      <c r="AD49" s="31"/>
      <c r="AE49" s="31"/>
      <c r="AF49" s="31"/>
      <c r="AG49" s="31"/>
      <c r="AH49" s="31"/>
      <c r="AI49" s="31"/>
      <c r="AJ49" s="112"/>
      <c r="AK49" s="31"/>
      <c r="AL49" s="112"/>
      <c r="AM49" s="112"/>
      <c r="AN49" s="112"/>
      <c r="AO49" s="112"/>
      <c r="AP49" s="112"/>
      <c r="AQ49" s="112"/>
      <c r="AR49" s="112"/>
      <c r="AS49" s="31"/>
      <c r="AT49" s="112"/>
      <c r="AU49" s="31"/>
      <c r="AV49" s="31"/>
      <c r="AW49" s="112"/>
      <c r="AX49" s="112"/>
      <c r="AY49" s="31"/>
      <c r="AZ49" s="31"/>
      <c r="BA49" s="31"/>
      <c r="BB49" s="31"/>
      <c r="BC49" s="31"/>
      <c r="BD49" s="31"/>
      <c r="BE49" s="31"/>
      <c r="BF49" s="31"/>
      <c r="BG49" s="111"/>
      <c r="BH49" s="31"/>
      <c r="BI49" s="112"/>
      <c r="BJ49" s="112"/>
      <c r="BK49" s="111"/>
      <c r="BL49" s="111"/>
      <c r="BM49" s="31"/>
      <c r="BN49" s="31"/>
      <c r="BO49" s="31"/>
      <c r="BP49" s="31"/>
      <c r="BQ49" s="14"/>
      <c r="BR49" s="14"/>
      <c r="BS49" s="31"/>
      <c r="BT49" s="112"/>
      <c r="BU49" s="112"/>
      <c r="BV49" s="112"/>
      <c r="BW49" s="112"/>
      <c r="BX49" s="112"/>
      <c r="BY49" s="112"/>
      <c r="BZ49" s="112"/>
      <c r="CA49" s="131" t="s">
        <v>772</v>
      </c>
      <c r="CB49" s="112"/>
      <c r="CC49" s="112"/>
      <c r="CD49" s="112"/>
      <c r="CE49" s="112"/>
      <c r="CF49" s="112"/>
      <c r="CG49" s="112"/>
      <c r="CH49" s="112"/>
      <c r="CI49" s="112"/>
      <c r="CJ49" s="112"/>
      <c r="CK49" s="116"/>
    </row>
    <row r="50" ht="21.0" customHeight="1">
      <c r="A50" s="131" t="s">
        <v>48</v>
      </c>
      <c r="B50" s="133" t="s">
        <v>49</v>
      </c>
      <c r="C50" s="133" t="s">
        <v>50</v>
      </c>
      <c r="D50" s="110" t="s">
        <v>773</v>
      </c>
      <c r="E50" s="29"/>
      <c r="F50" s="111"/>
      <c r="G50" s="111"/>
      <c r="H50" s="111"/>
      <c r="I50" s="131" t="s">
        <v>774</v>
      </c>
      <c r="J50" s="131" t="s">
        <v>774</v>
      </c>
      <c r="K50" s="29"/>
      <c r="L50" s="31"/>
      <c r="M50" s="111"/>
      <c r="N50" s="131" t="s">
        <v>774</v>
      </c>
      <c r="O50" s="31"/>
      <c r="P50" s="31"/>
      <c r="Q50" s="112"/>
      <c r="R50" s="14"/>
      <c r="S50" s="31"/>
      <c r="T50" s="14"/>
      <c r="U50" s="14"/>
      <c r="V50" s="31"/>
      <c r="W50" s="131" t="s">
        <v>774</v>
      </c>
      <c r="X50" s="31"/>
      <c r="Y50" s="31"/>
      <c r="Z50" s="112"/>
      <c r="AA50" s="170" t="s">
        <v>774</v>
      </c>
      <c r="AB50" s="170" t="s">
        <v>774</v>
      </c>
      <c r="AC50" s="171"/>
      <c r="AD50" s="31"/>
      <c r="AE50" s="31"/>
      <c r="AF50" s="31"/>
      <c r="AG50" s="31"/>
      <c r="AH50" s="31"/>
      <c r="AI50" s="31"/>
      <c r="AJ50" s="112"/>
      <c r="AK50" s="31"/>
      <c r="AL50" s="131" t="s">
        <v>774</v>
      </c>
      <c r="AM50" s="131" t="s">
        <v>774</v>
      </c>
      <c r="AN50" s="112"/>
      <c r="AO50" s="131" t="s">
        <v>774</v>
      </c>
      <c r="AP50" s="112"/>
      <c r="AQ50" s="171"/>
      <c r="AR50" s="171"/>
      <c r="AS50" s="31"/>
      <c r="AT50" s="171"/>
      <c r="AU50" s="31"/>
      <c r="AV50" s="31"/>
      <c r="AW50" s="171"/>
      <c r="AX50" s="111"/>
      <c r="AY50" s="31"/>
      <c r="AZ50" s="31"/>
      <c r="BA50" s="131" t="s">
        <v>774</v>
      </c>
      <c r="BB50" s="31"/>
      <c r="BC50" s="31"/>
      <c r="BD50" s="31"/>
      <c r="BE50" s="31"/>
      <c r="BF50" s="31"/>
      <c r="BG50" s="111"/>
      <c r="BH50" s="31"/>
      <c r="BI50" s="131" t="s">
        <v>774</v>
      </c>
      <c r="BJ50" s="131" t="s">
        <v>774</v>
      </c>
      <c r="BK50" s="168" t="s">
        <v>774</v>
      </c>
      <c r="BL50" s="168" t="s">
        <v>774</v>
      </c>
      <c r="BM50" s="31"/>
      <c r="BN50" s="31"/>
      <c r="BO50" s="172" t="s">
        <v>775</v>
      </c>
      <c r="BP50" s="131" t="s">
        <v>774</v>
      </c>
      <c r="BQ50" s="14"/>
      <c r="BR50" s="14"/>
      <c r="BS50" s="131" t="s">
        <v>774</v>
      </c>
      <c r="BT50" s="112"/>
      <c r="BU50" s="112"/>
      <c r="BV50" s="131" t="s">
        <v>774</v>
      </c>
      <c r="BW50" s="111"/>
      <c r="BX50" s="168" t="s">
        <v>774</v>
      </c>
      <c r="BY50" s="111"/>
      <c r="BZ50" s="112"/>
      <c r="CA50" s="131" t="s">
        <v>774</v>
      </c>
      <c r="CB50" s="131" t="s">
        <v>774</v>
      </c>
      <c r="CC50" s="111"/>
      <c r="CD50" s="131" t="s">
        <v>774</v>
      </c>
      <c r="CE50" s="131" t="s">
        <v>774</v>
      </c>
      <c r="CF50" s="111"/>
      <c r="CG50" s="111"/>
      <c r="CH50" s="111"/>
      <c r="CI50" s="111"/>
      <c r="CJ50" s="111"/>
      <c r="CK50" s="116"/>
    </row>
    <row r="51" ht="21.0" customHeight="1">
      <c r="A51" s="136" t="s">
        <v>776</v>
      </c>
      <c r="B51" s="137" t="s">
        <v>777</v>
      </c>
      <c r="C51" s="137" t="s">
        <v>778</v>
      </c>
      <c r="D51" s="110" t="s">
        <v>779</v>
      </c>
      <c r="E51" s="29"/>
      <c r="F51" s="111"/>
      <c r="G51" s="111"/>
      <c r="H51" s="111"/>
      <c r="I51" s="29"/>
      <c r="J51" s="111"/>
      <c r="K51" s="29"/>
      <c r="L51" s="31"/>
      <c r="M51" s="111"/>
      <c r="N51" s="112"/>
      <c r="O51" s="29"/>
      <c r="P51" s="31"/>
      <c r="Q51" s="112"/>
      <c r="R51" s="14"/>
      <c r="S51" s="31"/>
      <c r="T51" s="14"/>
      <c r="U51" s="14"/>
      <c r="V51" s="29"/>
      <c r="W51" s="31"/>
      <c r="X51" s="29"/>
      <c r="Y51" s="31"/>
      <c r="Z51" s="171"/>
      <c r="AA51" s="171"/>
      <c r="AB51" s="171"/>
      <c r="AC51" s="171"/>
      <c r="AD51" s="31"/>
      <c r="AE51" s="136" t="s">
        <v>780</v>
      </c>
      <c r="AF51" s="136" t="s">
        <v>780</v>
      </c>
      <c r="AG51" s="31"/>
      <c r="AH51" s="31"/>
      <c r="AI51" s="31"/>
      <c r="AJ51" s="112"/>
      <c r="AK51" s="29"/>
      <c r="AL51" s="111"/>
      <c r="AM51" s="111"/>
      <c r="AN51" s="112"/>
      <c r="AO51" s="112"/>
      <c r="AP51" s="112"/>
      <c r="AQ51" s="171"/>
      <c r="AR51" s="171"/>
      <c r="AS51" s="29"/>
      <c r="AT51" s="171"/>
      <c r="AU51" s="31"/>
      <c r="AV51" s="29"/>
      <c r="AW51" s="171"/>
      <c r="AX51" s="111"/>
      <c r="AY51" s="31"/>
      <c r="AZ51" s="29"/>
      <c r="BA51" s="29"/>
      <c r="BB51" s="31"/>
      <c r="BC51" s="29"/>
      <c r="BD51" s="31"/>
      <c r="BE51" s="29"/>
      <c r="BF51" s="31"/>
      <c r="BG51" s="111"/>
      <c r="BH51" s="31"/>
      <c r="BI51" s="112"/>
      <c r="BJ51" s="112"/>
      <c r="BK51" s="111"/>
      <c r="BL51" s="111"/>
      <c r="BM51" s="31"/>
      <c r="BN51" s="31"/>
      <c r="BO51" s="172" t="s">
        <v>775</v>
      </c>
      <c r="BP51" s="136" t="s">
        <v>780</v>
      </c>
      <c r="BQ51" s="14"/>
      <c r="BR51" s="14"/>
      <c r="BS51" s="31"/>
      <c r="BT51" s="112"/>
      <c r="BU51" s="111"/>
      <c r="BV51" s="111"/>
      <c r="BW51" s="111"/>
      <c r="BX51" s="111"/>
      <c r="BY51" s="111"/>
      <c r="BZ51" s="112"/>
      <c r="CA51" s="111"/>
      <c r="CB51" s="112"/>
      <c r="CC51" s="111"/>
      <c r="CD51" s="111"/>
      <c r="CE51" s="111"/>
      <c r="CF51" s="111"/>
      <c r="CG51" s="111"/>
      <c r="CH51" s="111"/>
      <c r="CI51" s="111"/>
      <c r="CJ51" s="111"/>
      <c r="CK51" s="116"/>
    </row>
    <row r="52" ht="21.0" customHeight="1">
      <c r="A52" s="120" t="s">
        <v>781</v>
      </c>
      <c r="B52" s="173"/>
      <c r="C52" s="174" t="s">
        <v>782</v>
      </c>
      <c r="D52" s="110" t="s">
        <v>783</v>
      </c>
      <c r="E52" s="29"/>
      <c r="F52" s="111"/>
      <c r="G52" s="111"/>
      <c r="H52" s="111"/>
      <c r="I52" s="29"/>
      <c r="J52" s="111"/>
      <c r="K52" s="29"/>
      <c r="L52" s="31"/>
      <c r="M52" s="111"/>
      <c r="N52" s="112"/>
      <c r="O52" s="29"/>
      <c r="P52" s="31"/>
      <c r="Q52" s="112"/>
      <c r="R52" s="14"/>
      <c r="S52" s="31"/>
      <c r="T52" s="14"/>
      <c r="U52" s="14"/>
      <c r="V52" s="29"/>
      <c r="W52" s="31"/>
      <c r="X52" s="29"/>
      <c r="Y52" s="31"/>
      <c r="Z52" s="171"/>
      <c r="AA52" s="171"/>
      <c r="AB52" s="171"/>
      <c r="AC52" s="171"/>
      <c r="AD52" s="31"/>
      <c r="AE52" s="31"/>
      <c r="AF52" s="31"/>
      <c r="AG52" s="31"/>
      <c r="AH52" s="31"/>
      <c r="AI52" s="31"/>
      <c r="AJ52" s="112"/>
      <c r="AK52" s="29"/>
      <c r="AL52" s="111"/>
      <c r="AM52" s="111"/>
      <c r="AN52" s="112"/>
      <c r="AO52" s="112"/>
      <c r="AP52" s="112"/>
      <c r="AQ52" s="171"/>
      <c r="AR52" s="171"/>
      <c r="AS52" s="29"/>
      <c r="AT52" s="171"/>
      <c r="AU52" s="31"/>
      <c r="AV52" s="29"/>
      <c r="AW52" s="171"/>
      <c r="AX52" s="111"/>
      <c r="AY52" s="31"/>
      <c r="AZ52" s="29"/>
      <c r="BA52" s="29"/>
      <c r="BB52" s="31"/>
      <c r="BC52" s="29"/>
      <c r="BD52" s="31"/>
      <c r="BE52" s="29"/>
      <c r="BF52" s="31"/>
      <c r="BG52" s="111"/>
      <c r="BH52" s="118" t="s">
        <v>784</v>
      </c>
      <c r="BI52" s="118" t="s">
        <v>784</v>
      </c>
      <c r="BJ52" s="118" t="s">
        <v>784</v>
      </c>
      <c r="BK52" s="111"/>
      <c r="BL52" s="111"/>
      <c r="BM52" s="31"/>
      <c r="BN52" s="31"/>
      <c r="BO52" s="29"/>
      <c r="BP52" s="29"/>
      <c r="BQ52" s="14"/>
      <c r="BR52" s="14"/>
      <c r="BS52" s="31"/>
      <c r="BT52" s="112"/>
      <c r="BU52" s="111"/>
      <c r="BV52" s="111"/>
      <c r="BW52" s="111"/>
      <c r="BX52" s="111"/>
      <c r="BY52" s="111"/>
      <c r="BZ52" s="112"/>
      <c r="CA52" s="111"/>
      <c r="CB52" s="112"/>
      <c r="CC52" s="111"/>
      <c r="CD52" s="111"/>
      <c r="CE52" s="111"/>
      <c r="CF52" s="111"/>
      <c r="CG52" s="111"/>
      <c r="CH52" s="111"/>
      <c r="CI52" s="111"/>
      <c r="CJ52" s="111"/>
      <c r="CK52" s="116"/>
    </row>
    <row r="53" ht="21.0" customHeight="1">
      <c r="A53" s="136" t="s">
        <v>785</v>
      </c>
      <c r="B53" s="137" t="s">
        <v>13</v>
      </c>
      <c r="C53" s="137" t="s">
        <v>786</v>
      </c>
      <c r="D53" s="110" t="s">
        <v>787</v>
      </c>
      <c r="E53" s="31"/>
      <c r="F53" s="112"/>
      <c r="G53" s="112"/>
      <c r="H53" s="111"/>
      <c r="I53" s="29"/>
      <c r="J53" s="111"/>
      <c r="K53" s="29"/>
      <c r="L53" s="175"/>
      <c r="M53" s="111"/>
      <c r="N53" s="112"/>
      <c r="O53" s="29"/>
      <c r="P53" s="175"/>
      <c r="Q53" s="112"/>
      <c r="R53" s="176"/>
      <c r="S53" s="175"/>
      <c r="T53" s="176"/>
      <c r="U53" s="176"/>
      <c r="V53" s="29"/>
      <c r="W53" s="175"/>
      <c r="X53" s="29"/>
      <c r="Y53" s="175"/>
      <c r="Z53" s="171"/>
      <c r="AA53" s="171"/>
      <c r="AB53" s="171"/>
      <c r="AC53" s="171"/>
      <c r="AD53" s="175"/>
      <c r="AE53" s="175"/>
      <c r="AF53" s="175"/>
      <c r="AG53" s="175"/>
      <c r="AH53" s="175"/>
      <c r="AI53" s="175"/>
      <c r="AJ53" s="171"/>
      <c r="AK53" s="29"/>
      <c r="AL53" s="111"/>
      <c r="AM53" s="111"/>
      <c r="AN53" s="112"/>
      <c r="AO53" s="112"/>
      <c r="AP53" s="112"/>
      <c r="AQ53" s="171"/>
      <c r="AR53" s="171"/>
      <c r="AS53" s="29"/>
      <c r="AT53" s="171"/>
      <c r="AU53" s="175"/>
      <c r="AV53" s="29"/>
      <c r="AW53" s="171"/>
      <c r="AX53" s="111"/>
      <c r="AY53" s="175"/>
      <c r="AZ53" s="29"/>
      <c r="BA53" s="29"/>
      <c r="BB53" s="175"/>
      <c r="BC53" s="29"/>
      <c r="BD53" s="175"/>
      <c r="BE53" s="29"/>
      <c r="BF53" s="175"/>
      <c r="BG53" s="111"/>
      <c r="BH53" s="175"/>
      <c r="BI53" s="171"/>
      <c r="BJ53" s="112"/>
      <c r="BK53" s="111"/>
      <c r="BL53" s="111"/>
      <c r="BM53" s="175"/>
      <c r="BN53" s="175"/>
      <c r="BO53" s="29"/>
      <c r="BP53" s="29"/>
      <c r="BQ53" s="176"/>
      <c r="BR53" s="176"/>
      <c r="BS53" s="175"/>
      <c r="BT53" s="171"/>
      <c r="BU53" s="111"/>
      <c r="BV53" s="111"/>
      <c r="BW53" s="112"/>
      <c r="BX53" s="111"/>
      <c r="BY53" s="112"/>
      <c r="BZ53" s="112"/>
      <c r="CA53" s="136" t="s">
        <v>788</v>
      </c>
      <c r="CB53" s="112"/>
      <c r="CC53" s="111"/>
      <c r="CD53" s="111"/>
      <c r="CE53" s="111"/>
      <c r="CF53" s="111"/>
      <c r="CG53" s="111"/>
      <c r="CH53" s="111"/>
      <c r="CI53" s="111"/>
      <c r="CJ53" s="112"/>
      <c r="CK53" s="116"/>
    </row>
    <row r="54" ht="21.0" customHeight="1">
      <c r="A54" s="136" t="s">
        <v>789</v>
      </c>
      <c r="B54" s="162"/>
      <c r="C54" s="137" t="s">
        <v>790</v>
      </c>
      <c r="D54" s="110" t="s">
        <v>791</v>
      </c>
      <c r="E54" s="31"/>
      <c r="F54" s="112"/>
      <c r="G54" s="112"/>
      <c r="H54" s="112"/>
      <c r="I54" s="31"/>
      <c r="J54" s="112"/>
      <c r="K54" s="29"/>
      <c r="L54" s="31"/>
      <c r="M54" s="111"/>
      <c r="N54" s="111"/>
      <c r="O54" s="31"/>
      <c r="P54" s="31"/>
      <c r="Q54" s="112"/>
      <c r="R54" s="14"/>
      <c r="S54" s="31"/>
      <c r="T54" s="14"/>
      <c r="U54" s="14"/>
      <c r="V54" s="31"/>
      <c r="W54" s="31"/>
      <c r="X54" s="31"/>
      <c r="Y54" s="31"/>
      <c r="Z54" s="112"/>
      <c r="AA54" s="112"/>
      <c r="AB54" s="112"/>
      <c r="AC54" s="112"/>
      <c r="AD54" s="31"/>
      <c r="AE54" s="31"/>
      <c r="AF54" s="31"/>
      <c r="AG54" s="31"/>
      <c r="AH54" s="31"/>
      <c r="AI54" s="31"/>
      <c r="AJ54" s="112"/>
      <c r="AK54" s="31"/>
      <c r="AL54" s="111"/>
      <c r="AM54" s="111"/>
      <c r="AN54" s="112"/>
      <c r="AO54" s="112"/>
      <c r="AP54" s="112"/>
      <c r="AQ54" s="112"/>
      <c r="AR54" s="112"/>
      <c r="AS54" s="31"/>
      <c r="AT54" s="112"/>
      <c r="AU54" s="31"/>
      <c r="AV54" s="31"/>
      <c r="AW54" s="112"/>
      <c r="AX54" s="112"/>
      <c r="AY54" s="31"/>
      <c r="AZ54" s="31"/>
      <c r="BA54" s="31"/>
      <c r="BB54" s="31"/>
      <c r="BC54" s="31"/>
      <c r="BD54" s="31"/>
      <c r="BE54" s="31"/>
      <c r="BF54" s="31"/>
      <c r="BG54" s="111"/>
      <c r="BH54" s="31"/>
      <c r="BI54" s="111"/>
      <c r="BJ54" s="111"/>
      <c r="BK54" s="112"/>
      <c r="BL54" s="112"/>
      <c r="BM54" s="31"/>
      <c r="BN54" s="31"/>
      <c r="BO54" s="31"/>
      <c r="BP54" s="31"/>
      <c r="BQ54" s="14"/>
      <c r="BR54" s="14"/>
      <c r="BS54" s="31"/>
      <c r="BT54" s="112"/>
      <c r="BU54" s="112"/>
      <c r="BV54" s="112"/>
      <c r="BW54" s="111"/>
      <c r="BX54" s="112"/>
      <c r="BY54" s="137" t="s">
        <v>789</v>
      </c>
      <c r="BZ54" s="112"/>
      <c r="CA54" s="112"/>
      <c r="CB54" s="112"/>
      <c r="CC54" s="112"/>
      <c r="CD54" s="112"/>
      <c r="CE54" s="112"/>
      <c r="CF54" s="112"/>
      <c r="CG54" s="112"/>
      <c r="CH54" s="112"/>
      <c r="CI54" s="112"/>
      <c r="CJ54" s="111"/>
      <c r="CK54" s="116"/>
    </row>
    <row r="55" ht="21.0" customHeight="1">
      <c r="A55" s="136" t="s">
        <v>792</v>
      </c>
      <c r="B55" s="137" t="s">
        <v>793</v>
      </c>
      <c r="C55" s="137" t="s">
        <v>794</v>
      </c>
      <c r="D55" s="110" t="s">
        <v>795</v>
      </c>
      <c r="E55" s="31"/>
      <c r="F55" s="112"/>
      <c r="G55" s="112"/>
      <c r="H55" s="112"/>
      <c r="I55" s="31"/>
      <c r="J55" s="112"/>
      <c r="K55" s="29"/>
      <c r="L55" s="31"/>
      <c r="M55" s="111"/>
      <c r="N55" s="111"/>
      <c r="O55" s="31"/>
      <c r="P55" s="31"/>
      <c r="Q55" s="112"/>
      <c r="R55" s="14"/>
      <c r="S55" s="31"/>
      <c r="T55" s="14"/>
      <c r="U55" s="14"/>
      <c r="V55" s="31"/>
      <c r="W55" s="31"/>
      <c r="X55" s="31"/>
      <c r="Y55" s="31"/>
      <c r="Z55" s="112"/>
      <c r="AA55" s="112"/>
      <c r="AB55" s="112"/>
      <c r="AC55" s="112"/>
      <c r="AD55" s="31"/>
      <c r="AE55" s="136" t="s">
        <v>796</v>
      </c>
      <c r="AF55" s="31"/>
      <c r="AG55" s="31"/>
      <c r="AH55" s="31"/>
      <c r="AI55" s="31"/>
      <c r="AJ55" s="112"/>
      <c r="AK55" s="31"/>
      <c r="AL55" s="111"/>
      <c r="AM55" s="111"/>
      <c r="AN55" s="112"/>
      <c r="AO55" s="112"/>
      <c r="AP55" s="112"/>
      <c r="AQ55" s="112"/>
      <c r="AR55" s="112"/>
      <c r="AS55" s="31"/>
      <c r="AT55" s="112"/>
      <c r="AU55" s="31"/>
      <c r="AV55" s="31"/>
      <c r="AW55" s="112"/>
      <c r="AX55" s="112"/>
      <c r="AY55" s="31"/>
      <c r="AZ55" s="31"/>
      <c r="BA55" s="31"/>
      <c r="BB55" s="31"/>
      <c r="BC55" s="31"/>
      <c r="BD55" s="31"/>
      <c r="BE55" s="31"/>
      <c r="BF55" s="31"/>
      <c r="BG55" s="111"/>
      <c r="BH55" s="31"/>
      <c r="BI55" s="112"/>
      <c r="BJ55" s="111"/>
      <c r="BK55" s="112"/>
      <c r="BL55" s="112"/>
      <c r="BM55" s="31"/>
      <c r="BN55" s="31"/>
      <c r="BO55" s="31"/>
      <c r="BP55" s="31"/>
      <c r="BQ55" s="14"/>
      <c r="BR55" s="14"/>
      <c r="BS55" s="31"/>
      <c r="BT55" s="112"/>
      <c r="BU55" s="112"/>
      <c r="BV55" s="112"/>
      <c r="BW55" s="111"/>
      <c r="BX55" s="112"/>
      <c r="BY55" s="111"/>
      <c r="BZ55" s="112"/>
      <c r="CA55" s="111"/>
      <c r="CB55" s="111"/>
      <c r="CC55" s="111"/>
      <c r="CD55" s="111"/>
      <c r="CE55" s="111"/>
      <c r="CF55" s="111"/>
      <c r="CG55" s="111"/>
      <c r="CH55" s="111"/>
      <c r="CI55" s="111"/>
      <c r="CJ55" s="111"/>
      <c r="CK55" s="116"/>
    </row>
    <row r="56" ht="21.0" customHeight="1">
      <c r="A56" s="131" t="s">
        <v>63</v>
      </c>
      <c r="B56" s="133" t="s">
        <v>64</v>
      </c>
      <c r="C56" s="133" t="s">
        <v>65</v>
      </c>
      <c r="D56" s="110" t="s">
        <v>797</v>
      </c>
      <c r="E56" s="131" t="s">
        <v>67</v>
      </c>
      <c r="F56" s="131" t="s">
        <v>67</v>
      </c>
      <c r="G56" s="131" t="s">
        <v>67</v>
      </c>
      <c r="H56" s="131" t="s">
        <v>67</v>
      </c>
      <c r="I56" s="131" t="s">
        <v>67</v>
      </c>
      <c r="J56" s="131" t="s">
        <v>67</v>
      </c>
      <c r="K56" s="31"/>
      <c r="L56" s="31"/>
      <c r="M56" s="131" t="s">
        <v>67</v>
      </c>
      <c r="N56" s="131" t="s">
        <v>67</v>
      </c>
      <c r="O56" s="31"/>
      <c r="P56" s="31"/>
      <c r="Q56" s="131" t="s">
        <v>67</v>
      </c>
      <c r="R56" s="14"/>
      <c r="S56" s="31"/>
      <c r="T56" s="112"/>
      <c r="U56" s="131" t="s">
        <v>67</v>
      </c>
      <c r="V56" s="31"/>
      <c r="W56" s="31"/>
      <c r="X56" s="31"/>
      <c r="Y56" s="112"/>
      <c r="Z56" s="131" t="s">
        <v>67</v>
      </c>
      <c r="AA56" s="170" t="s">
        <v>67</v>
      </c>
      <c r="AB56" s="170" t="s">
        <v>67</v>
      </c>
      <c r="AC56" s="171"/>
      <c r="AD56" s="31"/>
      <c r="AE56" s="31"/>
      <c r="AF56" s="31"/>
      <c r="AG56" s="31"/>
      <c r="AH56" s="31"/>
      <c r="AI56" s="31"/>
      <c r="AJ56" s="131" t="s">
        <v>67</v>
      </c>
      <c r="AK56" s="31"/>
      <c r="AL56" s="131" t="s">
        <v>67</v>
      </c>
      <c r="AM56" s="131" t="s">
        <v>67</v>
      </c>
      <c r="AN56" s="131" t="s">
        <v>67</v>
      </c>
      <c r="AO56" s="112"/>
      <c r="AP56" s="112"/>
      <c r="AQ56" s="171"/>
      <c r="AR56" s="171"/>
      <c r="AS56" s="31"/>
      <c r="AT56" s="171"/>
      <c r="AU56" s="31"/>
      <c r="AV56" s="31"/>
      <c r="AW56" s="171"/>
      <c r="AX56" s="112"/>
      <c r="AY56" s="131" t="s">
        <v>67</v>
      </c>
      <c r="AZ56" s="31"/>
      <c r="BA56" s="31"/>
      <c r="BB56" s="131" t="s">
        <v>67</v>
      </c>
      <c r="BC56" s="31"/>
      <c r="BD56" s="31"/>
      <c r="BE56" s="31"/>
      <c r="BF56" s="31"/>
      <c r="BG56" s="131" t="s">
        <v>67</v>
      </c>
      <c r="BH56" s="31"/>
      <c r="BI56" s="177" t="s">
        <v>775</v>
      </c>
      <c r="BJ56" s="131" t="s">
        <v>67</v>
      </c>
      <c r="BK56" s="131" t="s">
        <v>67</v>
      </c>
      <c r="BL56" s="131" t="s">
        <v>67</v>
      </c>
      <c r="BM56" s="31"/>
      <c r="BN56" s="131" t="s">
        <v>67</v>
      </c>
      <c r="BO56" s="131" t="s">
        <v>67</v>
      </c>
      <c r="BP56" s="131" t="s">
        <v>67</v>
      </c>
      <c r="BQ56" s="131" t="s">
        <v>67</v>
      </c>
      <c r="BR56" s="131" t="s">
        <v>67</v>
      </c>
      <c r="BS56" s="31"/>
      <c r="BT56" s="131" t="s">
        <v>67</v>
      </c>
      <c r="BU56" s="131" t="s">
        <v>67</v>
      </c>
      <c r="BV56" s="131" t="s">
        <v>67</v>
      </c>
      <c r="BW56" s="131" t="s">
        <v>67</v>
      </c>
      <c r="BX56" s="112"/>
      <c r="BY56" s="112"/>
      <c r="BZ56" s="131" t="s">
        <v>67</v>
      </c>
      <c r="CA56" s="111"/>
      <c r="CB56" s="111"/>
      <c r="CC56" s="111"/>
      <c r="CD56" s="111"/>
      <c r="CE56" s="111"/>
      <c r="CF56" s="111"/>
      <c r="CG56" s="111"/>
      <c r="CH56" s="111"/>
      <c r="CI56" s="111"/>
      <c r="CJ56" s="112"/>
      <c r="CK56" s="116"/>
    </row>
    <row r="57" ht="21.0" customHeight="1">
      <c r="A57" s="107" t="s">
        <v>798</v>
      </c>
      <c r="B57" s="109" t="s">
        <v>799</v>
      </c>
      <c r="C57" s="109" t="s">
        <v>799</v>
      </c>
      <c r="D57" s="110" t="s">
        <v>800</v>
      </c>
      <c r="E57" s="31"/>
      <c r="F57" s="112"/>
      <c r="G57" s="111"/>
      <c r="H57" s="111"/>
      <c r="I57" s="29"/>
      <c r="J57" s="111"/>
      <c r="K57" s="29"/>
      <c r="L57" s="31"/>
      <c r="M57" s="111"/>
      <c r="N57" s="112"/>
      <c r="O57" s="29"/>
      <c r="P57" s="31"/>
      <c r="Q57" s="112"/>
      <c r="R57" s="14"/>
      <c r="S57" s="31"/>
      <c r="T57" s="14"/>
      <c r="U57" s="14"/>
      <c r="V57" s="29"/>
      <c r="W57" s="31"/>
      <c r="X57" s="29"/>
      <c r="Y57" s="31"/>
      <c r="Z57" s="171"/>
      <c r="AA57" s="171"/>
      <c r="AB57" s="171"/>
      <c r="AC57" s="171"/>
      <c r="AD57" s="31"/>
      <c r="AE57" s="31"/>
      <c r="AF57" s="31"/>
      <c r="AG57" s="31"/>
      <c r="AH57" s="31"/>
      <c r="AI57" s="31"/>
      <c r="AJ57" s="112"/>
      <c r="AK57" s="29"/>
      <c r="AL57" s="111"/>
      <c r="AM57" s="111"/>
      <c r="AN57" s="112"/>
      <c r="AO57" s="112"/>
      <c r="AP57" s="112"/>
      <c r="AQ57" s="171"/>
      <c r="AR57" s="171"/>
      <c r="AS57" s="29"/>
      <c r="AT57" s="171"/>
      <c r="AU57" s="31"/>
      <c r="AV57" s="29"/>
      <c r="AW57" s="171"/>
      <c r="AX57" s="112"/>
      <c r="AY57" s="31"/>
      <c r="AZ57" s="29"/>
      <c r="BA57" s="29"/>
      <c r="BB57" s="31"/>
      <c r="BC57" s="29"/>
      <c r="BD57" s="31"/>
      <c r="BE57" s="29"/>
      <c r="BF57" s="31"/>
      <c r="BG57" s="112"/>
      <c r="BH57" s="31"/>
      <c r="BI57" s="107" t="s">
        <v>801</v>
      </c>
      <c r="BJ57" s="112"/>
      <c r="BK57" s="112"/>
      <c r="BL57" s="112"/>
      <c r="BM57" s="31"/>
      <c r="BN57" s="31"/>
      <c r="BO57" s="29"/>
      <c r="BP57" s="29"/>
      <c r="BQ57" s="14"/>
      <c r="BR57" s="14"/>
      <c r="BS57" s="31"/>
      <c r="BT57" s="112"/>
      <c r="BU57" s="111"/>
      <c r="BV57" s="111"/>
      <c r="BW57" s="112"/>
      <c r="BX57" s="112"/>
      <c r="BY57" s="107" t="s">
        <v>801</v>
      </c>
      <c r="BZ57" s="112"/>
      <c r="CA57" s="111"/>
      <c r="CB57" s="111"/>
      <c r="CC57" s="111"/>
      <c r="CD57" s="111"/>
      <c r="CE57" s="111"/>
      <c r="CF57" s="111"/>
      <c r="CG57" s="111"/>
      <c r="CH57" s="111"/>
      <c r="CI57" s="111"/>
      <c r="CJ57" s="112"/>
      <c r="CK57" s="116"/>
    </row>
    <row r="58" ht="21.0" customHeight="1">
      <c r="A58" s="107" t="s">
        <v>802</v>
      </c>
      <c r="B58" s="109" t="s">
        <v>803</v>
      </c>
      <c r="C58" s="109" t="s">
        <v>804</v>
      </c>
      <c r="D58" s="110" t="s">
        <v>805</v>
      </c>
      <c r="E58" s="29"/>
      <c r="F58" s="111"/>
      <c r="G58" s="111"/>
      <c r="H58" s="111"/>
      <c r="I58" s="29"/>
      <c r="J58" s="111"/>
      <c r="K58" s="29"/>
      <c r="L58" s="175"/>
      <c r="M58" s="111"/>
      <c r="N58" s="112"/>
      <c r="O58" s="29"/>
      <c r="P58" s="175"/>
      <c r="Q58" s="112"/>
      <c r="R58" s="176"/>
      <c r="S58" s="175"/>
      <c r="T58" s="176"/>
      <c r="U58" s="176"/>
      <c r="V58" s="29"/>
      <c r="W58" s="175"/>
      <c r="X58" s="29"/>
      <c r="Y58" s="175"/>
      <c r="Z58" s="171"/>
      <c r="AA58" s="171"/>
      <c r="AB58" s="171"/>
      <c r="AC58" s="171"/>
      <c r="AD58" s="175"/>
      <c r="AE58" s="175"/>
      <c r="AF58" s="175"/>
      <c r="AG58" s="175"/>
      <c r="AH58" s="175"/>
      <c r="AI58" s="175"/>
      <c r="AJ58" s="171"/>
      <c r="AK58" s="29"/>
      <c r="AL58" s="111"/>
      <c r="AM58" s="111"/>
      <c r="AN58" s="112"/>
      <c r="AO58" s="112"/>
      <c r="AP58" s="112"/>
      <c r="AQ58" s="171"/>
      <c r="AR58" s="171"/>
      <c r="AS58" s="29"/>
      <c r="AT58" s="171"/>
      <c r="AU58" s="175"/>
      <c r="AV58" s="29"/>
      <c r="AW58" s="171"/>
      <c r="AX58" s="112"/>
      <c r="AY58" s="175"/>
      <c r="AZ58" s="29"/>
      <c r="BA58" s="29"/>
      <c r="BB58" s="175"/>
      <c r="BC58" s="29"/>
      <c r="BD58" s="175"/>
      <c r="BE58" s="29"/>
      <c r="BF58" s="175"/>
      <c r="BG58" s="112"/>
      <c r="BH58" s="175"/>
      <c r="BI58" s="171"/>
      <c r="BJ58" s="112"/>
      <c r="BK58" s="112"/>
      <c r="BL58" s="112"/>
      <c r="BM58" s="175"/>
      <c r="BN58" s="175"/>
      <c r="BO58" s="29"/>
      <c r="BP58" s="29"/>
      <c r="BQ58" s="176"/>
      <c r="BR58" s="176"/>
      <c r="BS58" s="175"/>
      <c r="BT58" s="171"/>
      <c r="BU58" s="111"/>
      <c r="BV58" s="111"/>
      <c r="BW58" s="112"/>
      <c r="BX58" s="112"/>
      <c r="BY58" s="107" t="s">
        <v>806</v>
      </c>
      <c r="BZ58" s="112"/>
      <c r="CA58" s="111"/>
      <c r="CB58" s="111"/>
      <c r="CC58" s="111"/>
      <c r="CD58" s="111"/>
      <c r="CE58" s="111"/>
      <c r="CF58" s="111"/>
      <c r="CG58" s="111"/>
      <c r="CH58" s="111"/>
      <c r="CI58" s="111"/>
      <c r="CJ58" s="112"/>
      <c r="CK58" s="116"/>
    </row>
    <row r="59" ht="21.0" customHeight="1">
      <c r="A59" s="107" t="s">
        <v>53</v>
      </c>
      <c r="B59" s="109" t="s">
        <v>807</v>
      </c>
      <c r="C59" s="109" t="s">
        <v>808</v>
      </c>
      <c r="D59" s="110" t="s">
        <v>809</v>
      </c>
      <c r="E59" s="29"/>
      <c r="F59" s="111"/>
      <c r="G59" s="111"/>
      <c r="H59" s="111"/>
      <c r="I59" s="29"/>
      <c r="J59" s="111"/>
      <c r="K59" s="29"/>
      <c r="L59" s="31"/>
      <c r="M59" s="111"/>
      <c r="N59" s="112"/>
      <c r="O59" s="29"/>
      <c r="P59" s="31"/>
      <c r="Q59" s="171"/>
      <c r="R59" s="14"/>
      <c r="S59" s="31"/>
      <c r="T59" s="14"/>
      <c r="U59" s="14"/>
      <c r="V59" s="29"/>
      <c r="W59" s="31"/>
      <c r="X59" s="29"/>
      <c r="Y59" s="31"/>
      <c r="Z59" s="171"/>
      <c r="AA59" s="171"/>
      <c r="AB59" s="171"/>
      <c r="AC59" s="171"/>
      <c r="AD59" s="107" t="s">
        <v>810</v>
      </c>
      <c r="AE59" s="107" t="s">
        <v>810</v>
      </c>
      <c r="AF59" s="31"/>
      <c r="AG59" s="31"/>
      <c r="AH59" s="31"/>
      <c r="AI59" s="31"/>
      <c r="AJ59" s="112"/>
      <c r="AK59" s="29"/>
      <c r="AL59" s="111"/>
      <c r="AM59" s="111"/>
      <c r="AN59" s="107" t="s">
        <v>810</v>
      </c>
      <c r="AO59" s="112"/>
      <c r="AP59" s="112"/>
      <c r="AQ59" s="171"/>
      <c r="AR59" s="171"/>
      <c r="AS59" s="29"/>
      <c r="AT59" s="171"/>
      <c r="AU59" s="31"/>
      <c r="AV59" s="29"/>
      <c r="AW59" s="171"/>
      <c r="AX59" s="112"/>
      <c r="AY59" s="31"/>
      <c r="AZ59" s="29"/>
      <c r="BA59" s="29"/>
      <c r="BB59" s="31"/>
      <c r="BC59" s="29"/>
      <c r="BD59" s="31"/>
      <c r="BE59" s="29"/>
      <c r="BF59" s="31"/>
      <c r="BG59" s="112"/>
      <c r="BH59" s="31"/>
      <c r="BI59" s="107" t="s">
        <v>810</v>
      </c>
      <c r="BJ59" s="107" t="s">
        <v>810</v>
      </c>
      <c r="BK59" s="112"/>
      <c r="BL59" s="112"/>
      <c r="BM59" s="31"/>
      <c r="BN59" s="31"/>
      <c r="BO59" s="107" t="s">
        <v>810</v>
      </c>
      <c r="BP59" s="107" t="s">
        <v>810</v>
      </c>
      <c r="BQ59" s="14"/>
      <c r="BR59" s="14"/>
      <c r="BS59" s="31"/>
      <c r="BT59" s="107" t="s">
        <v>810</v>
      </c>
      <c r="BU59" s="111"/>
      <c r="BV59" s="111"/>
      <c r="BW59" s="112"/>
      <c r="BX59" s="112"/>
      <c r="BY59" s="112"/>
      <c r="BZ59" s="112"/>
      <c r="CA59" s="111"/>
      <c r="CB59" s="111"/>
      <c r="CC59" s="111"/>
      <c r="CD59" s="111"/>
      <c r="CE59" s="111"/>
      <c r="CF59" s="111"/>
      <c r="CG59" s="111"/>
      <c r="CH59" s="111"/>
      <c r="CI59" s="111"/>
      <c r="CJ59" s="112"/>
      <c r="CK59" s="116"/>
    </row>
    <row r="60" ht="21.0" customHeight="1">
      <c r="A60" s="178" t="s">
        <v>811</v>
      </c>
      <c r="B60" s="179" t="s">
        <v>812</v>
      </c>
      <c r="C60" s="179" t="s">
        <v>813</v>
      </c>
      <c r="D60" s="110" t="s">
        <v>814</v>
      </c>
      <c r="E60" s="31"/>
      <c r="F60" s="112"/>
      <c r="G60" s="111"/>
      <c r="H60" s="111"/>
      <c r="I60" s="29"/>
      <c r="J60" s="111"/>
      <c r="K60" s="29"/>
      <c r="L60" s="175"/>
      <c r="M60" s="111"/>
      <c r="N60" s="112"/>
      <c r="O60" s="29"/>
      <c r="P60" s="175"/>
      <c r="Q60" s="171"/>
      <c r="R60" s="176"/>
      <c r="S60" s="175"/>
      <c r="T60" s="176"/>
      <c r="U60" s="176"/>
      <c r="V60" s="29"/>
      <c r="W60" s="175"/>
      <c r="X60" s="29"/>
      <c r="Y60" s="31"/>
      <c r="Z60" s="112"/>
      <c r="AA60" s="171"/>
      <c r="AB60" s="171"/>
      <c r="AC60" s="171"/>
      <c r="AD60" s="175"/>
      <c r="AE60" s="175"/>
      <c r="AF60" s="175"/>
      <c r="AG60" s="175"/>
      <c r="AH60" s="175"/>
      <c r="AI60" s="175"/>
      <c r="AJ60" s="171"/>
      <c r="AK60" s="29"/>
      <c r="AL60" s="112"/>
      <c r="AM60" s="112"/>
      <c r="AN60" s="112"/>
      <c r="AO60" s="112"/>
      <c r="AP60" s="112"/>
      <c r="AQ60" s="171"/>
      <c r="AR60" s="171"/>
      <c r="AS60" s="29"/>
      <c r="AT60" s="171"/>
      <c r="AU60" s="175"/>
      <c r="AV60" s="29"/>
      <c r="AW60" s="171"/>
      <c r="AX60" s="112"/>
      <c r="AY60" s="175"/>
      <c r="AZ60" s="29"/>
      <c r="BA60" s="29"/>
      <c r="BB60" s="175"/>
      <c r="BC60" s="29"/>
      <c r="BD60" s="175"/>
      <c r="BE60" s="29"/>
      <c r="BF60" s="175"/>
      <c r="BG60" s="112"/>
      <c r="BH60" s="175"/>
      <c r="BI60" s="171"/>
      <c r="BJ60" s="112"/>
      <c r="BK60" s="112"/>
      <c r="BL60" s="112"/>
      <c r="BM60" s="175"/>
      <c r="BN60" s="175"/>
      <c r="BO60" s="29"/>
      <c r="BP60" s="29"/>
      <c r="BQ60" s="176"/>
      <c r="BR60" s="176"/>
      <c r="BS60" s="175"/>
      <c r="BT60" s="171"/>
      <c r="BU60" s="111"/>
      <c r="BV60" s="111"/>
      <c r="BW60" s="112"/>
      <c r="BX60" s="112"/>
      <c r="BY60" s="178" t="s">
        <v>815</v>
      </c>
      <c r="BZ60" s="112"/>
      <c r="CA60" s="111"/>
      <c r="CB60" s="111"/>
      <c r="CC60" s="111"/>
      <c r="CD60" s="111"/>
      <c r="CE60" s="111"/>
      <c r="CF60" s="111"/>
      <c r="CG60" s="111"/>
      <c r="CH60" s="111"/>
      <c r="CI60" s="111"/>
      <c r="CJ60" s="112"/>
      <c r="CK60" s="116"/>
    </row>
    <row r="61" ht="21.0" customHeight="1">
      <c r="A61" s="168" t="s">
        <v>816</v>
      </c>
      <c r="B61" s="180" t="s">
        <v>817</v>
      </c>
      <c r="C61" s="180" t="s">
        <v>818</v>
      </c>
      <c r="D61" s="110" t="s">
        <v>819</v>
      </c>
      <c r="E61" s="31"/>
      <c r="F61" s="131" t="s">
        <v>820</v>
      </c>
      <c r="G61" s="111"/>
      <c r="H61" s="111"/>
      <c r="I61" s="131" t="s">
        <v>820</v>
      </c>
      <c r="J61" s="131" t="s">
        <v>820</v>
      </c>
      <c r="K61" s="29"/>
      <c r="L61" s="31"/>
      <c r="M61" s="111"/>
      <c r="N61" s="131" t="s">
        <v>820</v>
      </c>
      <c r="O61" s="31"/>
      <c r="P61" s="31"/>
      <c r="Q61" s="131" t="s">
        <v>820</v>
      </c>
      <c r="R61" s="14"/>
      <c r="S61" s="31"/>
      <c r="T61" s="30"/>
      <c r="U61" s="14"/>
      <c r="V61" s="31"/>
      <c r="W61" s="31"/>
      <c r="X61" s="31"/>
      <c r="Y61" s="29"/>
      <c r="Z61" s="111"/>
      <c r="AA61" s="131" t="s">
        <v>820</v>
      </c>
      <c r="AB61" s="131" t="s">
        <v>820</v>
      </c>
      <c r="AC61" s="111"/>
      <c r="AD61" s="131" t="s">
        <v>820</v>
      </c>
      <c r="AE61" s="131" t="s">
        <v>820</v>
      </c>
      <c r="AF61" s="31"/>
      <c r="AG61" s="31"/>
      <c r="AH61" s="31"/>
      <c r="AI61" s="31"/>
      <c r="AJ61" s="112"/>
      <c r="AK61" s="31"/>
      <c r="AL61" s="131" t="s">
        <v>820</v>
      </c>
      <c r="AM61" s="131" t="s">
        <v>820</v>
      </c>
      <c r="AN61" s="131" t="s">
        <v>820</v>
      </c>
      <c r="AO61" s="112"/>
      <c r="AP61" s="112"/>
      <c r="AQ61" s="131" t="s">
        <v>820</v>
      </c>
      <c r="AR61" s="131" t="s">
        <v>820</v>
      </c>
      <c r="AS61" s="31"/>
      <c r="AT61" s="169" t="s">
        <v>763</v>
      </c>
      <c r="AU61" s="31"/>
      <c r="AV61" s="31"/>
      <c r="AW61" s="131" t="s">
        <v>820</v>
      </c>
      <c r="AX61" s="112"/>
      <c r="AY61" s="31"/>
      <c r="AZ61" s="31"/>
      <c r="BA61" s="31"/>
      <c r="BB61" s="31"/>
      <c r="BC61" s="31"/>
      <c r="BD61" s="31"/>
      <c r="BE61" s="31"/>
      <c r="BF61" s="31"/>
      <c r="BG61" s="112"/>
      <c r="BH61" s="31"/>
      <c r="BI61" s="131" t="s">
        <v>820</v>
      </c>
      <c r="BJ61" s="131" t="s">
        <v>820</v>
      </c>
      <c r="BK61" s="131" t="s">
        <v>820</v>
      </c>
      <c r="BL61" s="131" t="s">
        <v>820</v>
      </c>
      <c r="BM61" s="31"/>
      <c r="BN61" s="31"/>
      <c r="BO61" s="31"/>
      <c r="BP61" s="31"/>
      <c r="BQ61" s="14"/>
      <c r="BR61" s="14"/>
      <c r="BS61" s="131" t="s">
        <v>820</v>
      </c>
      <c r="BT61" s="131" t="s">
        <v>820</v>
      </c>
      <c r="BU61" s="111"/>
      <c r="BV61" s="131" t="s">
        <v>820</v>
      </c>
      <c r="BW61" s="131" t="s">
        <v>820</v>
      </c>
      <c r="BX61" s="112"/>
      <c r="BY61" s="112"/>
      <c r="BZ61" s="131" t="s">
        <v>820</v>
      </c>
      <c r="CA61" s="181" t="s">
        <v>763</v>
      </c>
      <c r="CB61" s="112"/>
      <c r="CC61" s="111"/>
      <c r="CD61" s="111"/>
      <c r="CE61" s="111"/>
      <c r="CF61" s="111"/>
      <c r="CG61" s="111"/>
      <c r="CH61" s="111"/>
      <c r="CI61" s="111"/>
      <c r="CJ61" s="112"/>
      <c r="CK61" s="116"/>
    </row>
    <row r="62" ht="21.0" customHeight="1">
      <c r="A62" s="107" t="s">
        <v>821</v>
      </c>
      <c r="B62" s="109" t="s">
        <v>717</v>
      </c>
      <c r="C62" s="109" t="s">
        <v>717</v>
      </c>
      <c r="D62" s="110" t="s">
        <v>822</v>
      </c>
      <c r="E62" s="29"/>
      <c r="F62" s="111"/>
      <c r="G62" s="111"/>
      <c r="H62" s="111"/>
      <c r="I62" s="31"/>
      <c r="J62" s="107" t="s">
        <v>823</v>
      </c>
      <c r="K62" s="29"/>
      <c r="L62" s="31"/>
      <c r="M62" s="111"/>
      <c r="N62" s="112"/>
      <c r="O62" s="31"/>
      <c r="P62" s="31"/>
      <c r="Q62" s="112"/>
      <c r="R62" s="14"/>
      <c r="S62" s="31"/>
      <c r="T62" s="30"/>
      <c r="U62" s="14"/>
      <c r="V62" s="31"/>
      <c r="W62" s="31"/>
      <c r="X62" s="31"/>
      <c r="Y62" s="31"/>
      <c r="Z62" s="112"/>
      <c r="AA62" s="112"/>
      <c r="AB62" s="112"/>
      <c r="AC62" s="111"/>
      <c r="AD62" s="31"/>
      <c r="AE62" s="31"/>
      <c r="AF62" s="31"/>
      <c r="AG62" s="31"/>
      <c r="AH62" s="31"/>
      <c r="AI62" s="31"/>
      <c r="AJ62" s="112"/>
      <c r="AK62" s="31"/>
      <c r="AL62" s="112"/>
      <c r="AM62" s="112"/>
      <c r="AN62" s="112"/>
      <c r="AO62" s="112"/>
      <c r="AP62" s="112"/>
      <c r="AQ62" s="112"/>
      <c r="AR62" s="112"/>
      <c r="AS62" s="31"/>
      <c r="AT62" s="112"/>
      <c r="AU62" s="31"/>
      <c r="AV62" s="31"/>
      <c r="AW62" s="112"/>
      <c r="AX62" s="112"/>
      <c r="AY62" s="31"/>
      <c r="AZ62" s="31"/>
      <c r="BA62" s="31"/>
      <c r="BB62" s="31"/>
      <c r="BC62" s="31"/>
      <c r="BD62" s="31"/>
      <c r="BE62" s="31"/>
      <c r="BF62" s="31"/>
      <c r="BG62" s="111"/>
      <c r="BH62" s="31"/>
      <c r="BI62" s="107" t="s">
        <v>823</v>
      </c>
      <c r="BJ62" s="111"/>
      <c r="BK62" s="112"/>
      <c r="BL62" s="112"/>
      <c r="BM62" s="31"/>
      <c r="BN62" s="31"/>
      <c r="BO62" s="31"/>
      <c r="BP62" s="31"/>
      <c r="BQ62" s="14"/>
      <c r="BR62" s="14"/>
      <c r="BS62" s="31"/>
      <c r="BT62" s="112"/>
      <c r="BU62" s="111"/>
      <c r="BV62" s="107" t="s">
        <v>823</v>
      </c>
      <c r="BW62" s="112"/>
      <c r="BX62" s="112"/>
      <c r="BY62" s="112"/>
      <c r="BZ62" s="112"/>
      <c r="CA62" s="111"/>
      <c r="CB62" s="112"/>
      <c r="CC62" s="111"/>
      <c r="CD62" s="111"/>
      <c r="CE62" s="111"/>
      <c r="CF62" s="111"/>
      <c r="CG62" s="111"/>
      <c r="CH62" s="111"/>
      <c r="CI62" s="111"/>
      <c r="CJ62" s="112"/>
      <c r="CK62" s="116"/>
    </row>
    <row r="63" ht="21.0" customHeight="1">
      <c r="A63" s="107" t="s">
        <v>824</v>
      </c>
      <c r="B63" s="109" t="s">
        <v>804</v>
      </c>
      <c r="C63" s="109" t="s">
        <v>804</v>
      </c>
      <c r="D63" s="110" t="s">
        <v>825</v>
      </c>
      <c r="E63" s="29"/>
      <c r="F63" s="111"/>
      <c r="G63" s="111"/>
      <c r="H63" s="111"/>
      <c r="I63" s="31"/>
      <c r="J63" s="107" t="s">
        <v>826</v>
      </c>
      <c r="K63" s="29"/>
      <c r="L63" s="31"/>
      <c r="M63" s="111"/>
      <c r="N63" s="169" t="s">
        <v>763</v>
      </c>
      <c r="O63" s="31"/>
      <c r="P63" s="31"/>
      <c r="Q63" s="112"/>
      <c r="R63" s="14"/>
      <c r="S63" s="31"/>
      <c r="T63" s="14"/>
      <c r="U63" s="14"/>
      <c r="V63" s="31"/>
      <c r="W63" s="31"/>
      <c r="X63" s="31"/>
      <c r="Y63" s="31"/>
      <c r="Z63" s="112"/>
      <c r="AA63" s="112"/>
      <c r="AB63" s="112"/>
      <c r="AC63" s="112"/>
      <c r="AD63" s="31"/>
      <c r="AE63" s="107" t="s">
        <v>826</v>
      </c>
      <c r="AF63" s="31"/>
      <c r="AG63" s="31"/>
      <c r="AH63" s="31"/>
      <c r="AI63" s="31"/>
      <c r="AJ63" s="112"/>
      <c r="AK63" s="31"/>
      <c r="AL63" s="169" t="s">
        <v>763</v>
      </c>
      <c r="AM63" s="169" t="s">
        <v>763</v>
      </c>
      <c r="AN63" s="112"/>
      <c r="AO63" s="112"/>
      <c r="AP63" s="112"/>
      <c r="AQ63" s="112"/>
      <c r="AR63" s="112"/>
      <c r="AS63" s="31"/>
      <c r="AT63" s="112"/>
      <c r="AU63" s="31"/>
      <c r="AV63" s="31"/>
      <c r="AW63" s="112"/>
      <c r="AX63" s="112"/>
      <c r="AY63" s="31"/>
      <c r="AZ63" s="31"/>
      <c r="BA63" s="31"/>
      <c r="BB63" s="31"/>
      <c r="BC63" s="31"/>
      <c r="BD63" s="31"/>
      <c r="BE63" s="31"/>
      <c r="BF63" s="31"/>
      <c r="BG63" s="112"/>
      <c r="BH63" s="31"/>
      <c r="BI63" s="112"/>
      <c r="BJ63" s="112"/>
      <c r="BK63" s="107" t="s">
        <v>826</v>
      </c>
      <c r="BL63" s="107" t="s">
        <v>826</v>
      </c>
      <c r="BM63" s="31"/>
      <c r="BN63" s="31"/>
      <c r="BO63" s="31"/>
      <c r="BP63" s="31"/>
      <c r="BQ63" s="14"/>
      <c r="BR63" s="14"/>
      <c r="BS63" s="107" t="s">
        <v>826</v>
      </c>
      <c r="BT63" s="112"/>
      <c r="BU63" s="111"/>
      <c r="BV63" s="111"/>
      <c r="BW63" s="112"/>
      <c r="BX63" s="112"/>
      <c r="BY63" s="169" t="s">
        <v>763</v>
      </c>
      <c r="BZ63" s="112"/>
      <c r="CA63" s="111"/>
      <c r="CB63" s="112"/>
      <c r="CC63" s="111"/>
      <c r="CD63" s="111"/>
      <c r="CE63" s="111"/>
      <c r="CF63" s="111"/>
      <c r="CG63" s="111"/>
      <c r="CH63" s="111"/>
      <c r="CI63" s="111"/>
      <c r="CJ63" s="112"/>
      <c r="CK63" s="116"/>
    </row>
    <row r="64" ht="21.0" customHeight="1">
      <c r="A64" s="168" t="s">
        <v>827</v>
      </c>
      <c r="B64" s="180" t="s">
        <v>828</v>
      </c>
      <c r="C64" s="180" t="s">
        <v>829</v>
      </c>
      <c r="D64" s="110" t="s">
        <v>830</v>
      </c>
      <c r="E64" s="29"/>
      <c r="F64" s="168" t="s">
        <v>831</v>
      </c>
      <c r="G64" s="111"/>
      <c r="H64" s="111"/>
      <c r="I64" s="131" t="s">
        <v>831</v>
      </c>
      <c r="J64" s="131" t="s">
        <v>831</v>
      </c>
      <c r="K64" s="29"/>
      <c r="L64" s="31"/>
      <c r="M64" s="111"/>
      <c r="N64" s="168" t="s">
        <v>831</v>
      </c>
      <c r="O64" s="31"/>
      <c r="P64" s="31"/>
      <c r="Q64" s="112"/>
      <c r="R64" s="14"/>
      <c r="S64" s="31"/>
      <c r="T64" s="14"/>
      <c r="U64" s="14"/>
      <c r="V64" s="31"/>
      <c r="W64" s="31"/>
      <c r="X64" s="29"/>
      <c r="Y64" s="29"/>
      <c r="Z64" s="111"/>
      <c r="AA64" s="131" t="s">
        <v>831</v>
      </c>
      <c r="AB64" s="131" t="s">
        <v>831</v>
      </c>
      <c r="AC64" s="112"/>
      <c r="AD64" s="31"/>
      <c r="AE64" s="31"/>
      <c r="AF64" s="31"/>
      <c r="AG64" s="31"/>
      <c r="AH64" s="31"/>
      <c r="AI64" s="31"/>
      <c r="AJ64" s="112"/>
      <c r="AK64" s="31"/>
      <c r="AL64" s="168" t="s">
        <v>831</v>
      </c>
      <c r="AM64" s="168" t="s">
        <v>831</v>
      </c>
      <c r="AN64" s="112"/>
      <c r="AO64" s="112"/>
      <c r="AP64" s="112"/>
      <c r="AQ64" s="112"/>
      <c r="AR64" s="112"/>
      <c r="AS64" s="31"/>
      <c r="AT64" s="112"/>
      <c r="AU64" s="31"/>
      <c r="AV64" s="31"/>
      <c r="AW64" s="168" t="s">
        <v>831</v>
      </c>
      <c r="AX64" s="112"/>
      <c r="AY64" s="31"/>
      <c r="AZ64" s="31"/>
      <c r="BA64" s="31"/>
      <c r="BB64" s="31"/>
      <c r="BC64" s="31"/>
      <c r="BD64" s="31"/>
      <c r="BE64" s="168" t="s">
        <v>831</v>
      </c>
      <c r="BF64" s="31"/>
      <c r="BG64" s="111"/>
      <c r="BH64" s="31"/>
      <c r="BI64" s="131" t="s">
        <v>831</v>
      </c>
      <c r="BJ64" s="111"/>
      <c r="BK64" s="112"/>
      <c r="BL64" s="112"/>
      <c r="BM64" s="31"/>
      <c r="BN64" s="31"/>
      <c r="BO64" s="29"/>
      <c r="BP64" s="29"/>
      <c r="BQ64" s="14"/>
      <c r="BR64" s="14"/>
      <c r="BS64" s="31"/>
      <c r="BT64" s="112"/>
      <c r="BU64" s="168" t="s">
        <v>831</v>
      </c>
      <c r="BV64" s="112"/>
      <c r="BW64" s="168" t="s">
        <v>831</v>
      </c>
      <c r="BX64" s="168" t="s">
        <v>831</v>
      </c>
      <c r="BY64" s="111"/>
      <c r="BZ64" s="112"/>
      <c r="CA64" s="111"/>
      <c r="CB64" s="112"/>
      <c r="CC64" s="111"/>
      <c r="CD64" s="111"/>
      <c r="CE64" s="111"/>
      <c r="CF64" s="111"/>
      <c r="CG64" s="111"/>
      <c r="CH64" s="111"/>
      <c r="CI64" s="111"/>
      <c r="CJ64" s="111"/>
      <c r="CK64" s="116"/>
    </row>
    <row r="65" ht="21.0" customHeight="1">
      <c r="A65" s="182" t="s">
        <v>58</v>
      </c>
      <c r="B65" s="183"/>
      <c r="C65" s="184" t="s">
        <v>60</v>
      </c>
      <c r="D65" s="110" t="s">
        <v>832</v>
      </c>
      <c r="E65" s="29"/>
      <c r="F65" s="111"/>
      <c r="G65" s="111"/>
      <c r="H65" s="111"/>
      <c r="I65" s="31"/>
      <c r="J65" s="112"/>
      <c r="K65" s="29"/>
      <c r="L65" s="31"/>
      <c r="M65" s="111"/>
      <c r="N65" s="111"/>
      <c r="O65" s="31"/>
      <c r="P65" s="29"/>
      <c r="Q65" s="112"/>
      <c r="R65" s="182" t="s">
        <v>833</v>
      </c>
      <c r="S65" s="29"/>
      <c r="T65" s="14"/>
      <c r="U65" s="14"/>
      <c r="V65" s="31"/>
      <c r="W65" s="29"/>
      <c r="X65" s="29"/>
      <c r="Y65" s="29"/>
      <c r="Z65" s="111"/>
      <c r="AA65" s="111"/>
      <c r="AB65" s="112"/>
      <c r="AC65" s="112"/>
      <c r="AD65" s="29"/>
      <c r="AE65" s="29"/>
      <c r="AF65" s="29"/>
      <c r="AG65" s="29"/>
      <c r="AH65" s="29"/>
      <c r="AI65" s="29"/>
      <c r="AJ65" s="112"/>
      <c r="AK65" s="31"/>
      <c r="AL65" s="111"/>
      <c r="AM65" s="111"/>
      <c r="AN65" s="112"/>
      <c r="AO65" s="112"/>
      <c r="AP65" s="112"/>
      <c r="AQ65" s="112"/>
      <c r="AR65" s="112"/>
      <c r="AS65" s="31"/>
      <c r="AT65" s="112"/>
      <c r="AU65" s="29"/>
      <c r="AV65" s="31"/>
      <c r="AW65" s="111"/>
      <c r="AX65" s="112"/>
      <c r="AY65" s="31"/>
      <c r="AZ65" s="31"/>
      <c r="BA65" s="31"/>
      <c r="BB65" s="29"/>
      <c r="BC65" s="29"/>
      <c r="BD65" s="29"/>
      <c r="BE65" s="29"/>
      <c r="BF65" s="29"/>
      <c r="BG65" s="111"/>
      <c r="BH65" s="29"/>
      <c r="BI65" s="112"/>
      <c r="BJ65" s="111"/>
      <c r="BK65" s="112"/>
      <c r="BL65" s="112"/>
      <c r="BM65" s="29"/>
      <c r="BN65" s="31"/>
      <c r="BO65" s="29"/>
      <c r="BP65" s="29"/>
      <c r="BQ65" s="14"/>
      <c r="BR65" s="14"/>
      <c r="BS65" s="31"/>
      <c r="BT65" s="112"/>
      <c r="BU65" s="112"/>
      <c r="BV65" s="112"/>
      <c r="BW65" s="111"/>
      <c r="BX65" s="111"/>
      <c r="BY65" s="111"/>
      <c r="BZ65" s="112"/>
      <c r="CA65" s="111"/>
      <c r="CB65" s="112"/>
      <c r="CC65" s="111"/>
      <c r="CD65" s="111"/>
      <c r="CE65" s="111"/>
      <c r="CF65" s="111"/>
      <c r="CG65" s="111"/>
      <c r="CH65" s="111"/>
      <c r="CI65" s="111"/>
      <c r="CJ65" s="111"/>
      <c r="CK65" s="116"/>
    </row>
    <row r="66" ht="21.0" customHeight="1">
      <c r="A66" s="118" t="s">
        <v>781</v>
      </c>
      <c r="B66" s="119" t="s">
        <v>834</v>
      </c>
      <c r="C66" s="119" t="s">
        <v>835</v>
      </c>
      <c r="D66" s="110" t="s">
        <v>836</v>
      </c>
      <c r="E66" s="29"/>
      <c r="F66" s="111"/>
      <c r="G66" s="111"/>
      <c r="H66" s="111"/>
      <c r="I66" s="31"/>
      <c r="J66" s="112"/>
      <c r="K66" s="29"/>
      <c r="L66" s="31"/>
      <c r="M66" s="111"/>
      <c r="N66" s="111"/>
      <c r="O66" s="31"/>
      <c r="P66" s="31"/>
      <c r="Q66" s="112"/>
      <c r="R66" s="14"/>
      <c r="S66" s="31"/>
      <c r="T66" s="14"/>
      <c r="U66" s="14"/>
      <c r="V66" s="31"/>
      <c r="W66" s="31"/>
      <c r="X66" s="31"/>
      <c r="Y66" s="29"/>
      <c r="Z66" s="111"/>
      <c r="AA66" s="111"/>
      <c r="AB66" s="112"/>
      <c r="AC66" s="112"/>
      <c r="AD66" s="31"/>
      <c r="AE66" s="31"/>
      <c r="AF66" s="31"/>
      <c r="AG66" s="31"/>
      <c r="AH66" s="31"/>
      <c r="AI66" s="31"/>
      <c r="AJ66" s="112"/>
      <c r="AK66" s="31"/>
      <c r="AL66" s="111"/>
      <c r="AM66" s="111"/>
      <c r="AN66" s="112"/>
      <c r="AO66" s="112"/>
      <c r="AP66" s="112"/>
      <c r="AQ66" s="112"/>
      <c r="AR66" s="112"/>
      <c r="AS66" s="31"/>
      <c r="AT66" s="112"/>
      <c r="AU66" s="31"/>
      <c r="AV66" s="31"/>
      <c r="AW66" s="112"/>
      <c r="AX66" s="112"/>
      <c r="AY66" s="31"/>
      <c r="AZ66" s="31"/>
      <c r="BA66" s="31"/>
      <c r="BB66" s="31"/>
      <c r="BC66" s="31"/>
      <c r="BD66" s="31"/>
      <c r="BE66" s="31"/>
      <c r="BF66" s="31"/>
      <c r="BG66" s="111"/>
      <c r="BH66" s="31"/>
      <c r="BI66" s="118" t="s">
        <v>784</v>
      </c>
      <c r="BJ66" s="111"/>
      <c r="BK66" s="112"/>
      <c r="BL66" s="112"/>
      <c r="BM66" s="31"/>
      <c r="BN66" s="31"/>
      <c r="BO66" s="31"/>
      <c r="BP66" s="31"/>
      <c r="BQ66" s="14"/>
      <c r="BR66" s="14"/>
      <c r="BS66" s="31"/>
      <c r="BT66" s="112"/>
      <c r="BU66" s="112"/>
      <c r="BV66" s="112"/>
      <c r="BW66" s="111"/>
      <c r="BX66" s="111"/>
      <c r="BY66" s="111"/>
      <c r="BZ66" s="112"/>
      <c r="CA66" s="111"/>
      <c r="CB66" s="112"/>
      <c r="CC66" s="111"/>
      <c r="CD66" s="111"/>
      <c r="CE66" s="111"/>
      <c r="CF66" s="111"/>
      <c r="CG66" s="111"/>
      <c r="CH66" s="111"/>
      <c r="CI66" s="111"/>
      <c r="CJ66" s="111"/>
      <c r="CK66" s="116"/>
    </row>
    <row r="67" ht="21.0" customHeight="1">
      <c r="A67" s="107" t="s">
        <v>798</v>
      </c>
      <c r="B67" s="109" t="s">
        <v>837</v>
      </c>
      <c r="C67" s="109" t="s">
        <v>837</v>
      </c>
      <c r="D67" s="110" t="s">
        <v>838</v>
      </c>
      <c r="E67" s="29"/>
      <c r="F67" s="111"/>
      <c r="G67" s="111"/>
      <c r="H67" s="111"/>
      <c r="I67" s="31"/>
      <c r="J67" s="112"/>
      <c r="K67" s="29"/>
      <c r="L67" s="31"/>
      <c r="M67" s="111"/>
      <c r="N67" s="111"/>
      <c r="O67" s="31"/>
      <c r="P67" s="31"/>
      <c r="Q67" s="112"/>
      <c r="R67" s="14"/>
      <c r="S67" s="31"/>
      <c r="T67" s="14"/>
      <c r="U67" s="14"/>
      <c r="V67" s="31"/>
      <c r="W67" s="31"/>
      <c r="X67" s="31"/>
      <c r="Y67" s="31"/>
      <c r="Z67" s="112"/>
      <c r="AA67" s="112"/>
      <c r="AB67" s="112"/>
      <c r="AC67" s="112"/>
      <c r="AD67" s="31"/>
      <c r="AE67" s="31"/>
      <c r="AF67" s="31"/>
      <c r="AG67" s="31"/>
      <c r="AH67" s="31"/>
      <c r="AI67" s="31"/>
      <c r="AJ67" s="112"/>
      <c r="AK67" s="31"/>
      <c r="AL67" s="111"/>
      <c r="AM67" s="111"/>
      <c r="AN67" s="112"/>
      <c r="AO67" s="112"/>
      <c r="AP67" s="112"/>
      <c r="AQ67" s="112"/>
      <c r="AR67" s="112"/>
      <c r="AS67" s="31"/>
      <c r="AT67" s="112"/>
      <c r="AU67" s="31"/>
      <c r="AV67" s="31"/>
      <c r="AW67" s="112"/>
      <c r="AX67" s="112"/>
      <c r="AY67" s="31"/>
      <c r="AZ67" s="31"/>
      <c r="BA67" s="31"/>
      <c r="BB67" s="31"/>
      <c r="BC67" s="31"/>
      <c r="BD67" s="31"/>
      <c r="BE67" s="31"/>
      <c r="BF67" s="31"/>
      <c r="BG67" s="111"/>
      <c r="BH67" s="107" t="s">
        <v>801</v>
      </c>
      <c r="BI67" s="107" t="s">
        <v>801</v>
      </c>
      <c r="BJ67" s="111"/>
      <c r="BK67" s="112"/>
      <c r="BL67" s="112"/>
      <c r="BM67" s="31"/>
      <c r="BN67" s="31"/>
      <c r="BO67" s="31"/>
      <c r="BP67" s="31"/>
      <c r="BQ67" s="14"/>
      <c r="BR67" s="14"/>
      <c r="BS67" s="31"/>
      <c r="BT67" s="112"/>
      <c r="BU67" s="112"/>
      <c r="BV67" s="112"/>
      <c r="BW67" s="111"/>
      <c r="BX67" s="111"/>
      <c r="BY67" s="111"/>
      <c r="BZ67" s="112"/>
      <c r="CA67" s="111"/>
      <c r="CB67" s="112"/>
      <c r="CC67" s="111"/>
      <c r="CD67" s="111"/>
      <c r="CE67" s="111"/>
      <c r="CF67" s="111"/>
      <c r="CG67" s="111"/>
      <c r="CH67" s="111"/>
      <c r="CI67" s="111"/>
      <c r="CJ67" s="111"/>
      <c r="CK67" s="116"/>
    </row>
    <row r="68" ht="21.0" customHeight="1">
      <c r="A68" s="155" t="s">
        <v>810</v>
      </c>
      <c r="B68" s="156" t="s">
        <v>54</v>
      </c>
      <c r="C68" s="156" t="s">
        <v>55</v>
      </c>
      <c r="D68" s="110" t="s">
        <v>839</v>
      </c>
      <c r="E68" s="29"/>
      <c r="F68" s="111"/>
      <c r="G68" s="111"/>
      <c r="H68" s="111"/>
      <c r="I68" s="155" t="s">
        <v>810</v>
      </c>
      <c r="J68" s="155" t="s">
        <v>810</v>
      </c>
      <c r="K68" s="29"/>
      <c r="L68" s="31"/>
      <c r="M68" s="111"/>
      <c r="N68" s="111"/>
      <c r="O68" s="31"/>
      <c r="P68" s="31"/>
      <c r="Q68" s="112"/>
      <c r="R68" s="14"/>
      <c r="S68" s="31"/>
      <c r="T68" s="14"/>
      <c r="U68" s="14"/>
      <c r="V68" s="31"/>
      <c r="W68" s="31"/>
      <c r="X68" s="31"/>
      <c r="Y68" s="29"/>
      <c r="Z68" s="111"/>
      <c r="AA68" s="111"/>
      <c r="AB68" s="112"/>
      <c r="AC68" s="112"/>
      <c r="AD68" s="31"/>
      <c r="AE68" s="31"/>
      <c r="AF68" s="31"/>
      <c r="AG68" s="31"/>
      <c r="AH68" s="31"/>
      <c r="AI68" s="31"/>
      <c r="AJ68" s="112"/>
      <c r="AK68" s="31"/>
      <c r="AL68" s="111"/>
      <c r="AM68" s="111"/>
      <c r="AN68" s="112"/>
      <c r="AO68" s="112"/>
      <c r="AP68" s="112"/>
      <c r="AQ68" s="112"/>
      <c r="AR68" s="112"/>
      <c r="AS68" s="31"/>
      <c r="AT68" s="112"/>
      <c r="AU68" s="31"/>
      <c r="AV68" s="31"/>
      <c r="AW68" s="112"/>
      <c r="AX68" s="112"/>
      <c r="AY68" s="31"/>
      <c r="AZ68" s="31"/>
      <c r="BA68" s="31"/>
      <c r="BB68" s="31"/>
      <c r="BC68" s="31"/>
      <c r="BD68" s="31"/>
      <c r="BE68" s="31"/>
      <c r="BF68" s="31"/>
      <c r="BG68" s="111"/>
      <c r="BH68" s="31"/>
      <c r="BI68" s="155" t="s">
        <v>810</v>
      </c>
      <c r="BJ68" s="111"/>
      <c r="BK68" s="112"/>
      <c r="BL68" s="112"/>
      <c r="BM68" s="31"/>
      <c r="BN68" s="31"/>
      <c r="BO68" s="31"/>
      <c r="BP68" s="31"/>
      <c r="BQ68" s="14"/>
      <c r="BR68" s="14"/>
      <c r="BS68" s="31"/>
      <c r="BT68" s="112"/>
      <c r="BU68" s="112"/>
      <c r="BV68" s="112"/>
      <c r="BW68" s="111"/>
      <c r="BX68" s="111"/>
      <c r="BY68" s="111"/>
      <c r="BZ68" s="112"/>
      <c r="CA68" s="111"/>
      <c r="CB68" s="112"/>
      <c r="CC68" s="111"/>
      <c r="CD68" s="111"/>
      <c r="CE68" s="111"/>
      <c r="CF68" s="111"/>
      <c r="CG68" s="111"/>
      <c r="CH68" s="111"/>
      <c r="CI68" s="111"/>
      <c r="CJ68" s="111"/>
      <c r="CK68" s="116"/>
    </row>
    <row r="69" ht="21.0" customHeight="1">
      <c r="A69" s="168" t="s">
        <v>88</v>
      </c>
      <c r="B69" s="185"/>
      <c r="C69" s="180" t="s">
        <v>90</v>
      </c>
      <c r="D69" s="110" t="s">
        <v>840</v>
      </c>
      <c r="E69" s="131" t="s">
        <v>841</v>
      </c>
      <c r="F69" s="168" t="s">
        <v>841</v>
      </c>
      <c r="G69" s="111"/>
      <c r="H69" s="111"/>
      <c r="I69" s="131" t="s">
        <v>841</v>
      </c>
      <c r="J69" s="131" t="s">
        <v>841</v>
      </c>
      <c r="K69" s="29"/>
      <c r="L69" s="29"/>
      <c r="M69" s="168" t="s">
        <v>841</v>
      </c>
      <c r="N69" s="168" t="s">
        <v>841</v>
      </c>
      <c r="O69" s="31"/>
      <c r="P69" s="29"/>
      <c r="Q69" s="112"/>
      <c r="R69" s="30"/>
      <c r="S69" s="29"/>
      <c r="T69" s="14"/>
      <c r="U69" s="14"/>
      <c r="V69" s="31"/>
      <c r="W69" s="29"/>
      <c r="X69" s="31"/>
      <c r="Y69" s="29"/>
      <c r="Z69" s="111"/>
      <c r="AA69" s="131" t="s">
        <v>841</v>
      </c>
      <c r="AB69" s="131" t="s">
        <v>841</v>
      </c>
      <c r="AC69" s="112"/>
      <c r="AD69" s="131" t="s">
        <v>841</v>
      </c>
      <c r="AE69" s="29"/>
      <c r="AF69" s="29"/>
      <c r="AG69" s="29"/>
      <c r="AH69" s="29"/>
      <c r="AI69" s="29"/>
      <c r="AJ69" s="111"/>
      <c r="AK69" s="131" t="s">
        <v>841</v>
      </c>
      <c r="AL69" s="168" t="s">
        <v>841</v>
      </c>
      <c r="AM69" s="112"/>
      <c r="AN69" s="112"/>
      <c r="AO69" s="112"/>
      <c r="AP69" s="111"/>
      <c r="AQ69" s="168" t="s">
        <v>841</v>
      </c>
      <c r="AR69" s="112"/>
      <c r="AS69" s="131" t="s">
        <v>841</v>
      </c>
      <c r="AT69" s="131" t="s">
        <v>841</v>
      </c>
      <c r="AU69" s="29"/>
      <c r="AV69" s="31"/>
      <c r="AW69" s="131" t="s">
        <v>841</v>
      </c>
      <c r="AX69" s="112"/>
      <c r="AY69" s="29"/>
      <c r="AZ69" s="31"/>
      <c r="BA69" s="31"/>
      <c r="BB69" s="29"/>
      <c r="BC69" s="29"/>
      <c r="BD69" s="29"/>
      <c r="BE69" s="31"/>
      <c r="BF69" s="29"/>
      <c r="BG69" s="168" t="s">
        <v>841</v>
      </c>
      <c r="BH69" s="29"/>
      <c r="BI69" s="168" t="s">
        <v>841</v>
      </c>
      <c r="BJ69" s="30"/>
      <c r="BK69" s="131" t="s">
        <v>841</v>
      </c>
      <c r="BL69" s="131" t="s">
        <v>841</v>
      </c>
      <c r="BM69" s="29"/>
      <c r="BN69" s="29"/>
      <c r="BO69" s="31"/>
      <c r="BP69" s="31"/>
      <c r="BQ69" s="131" t="s">
        <v>841</v>
      </c>
      <c r="BR69" s="131" t="s">
        <v>841</v>
      </c>
      <c r="BS69" s="31"/>
      <c r="BT69" s="111"/>
      <c r="BU69" s="131" t="s">
        <v>841</v>
      </c>
      <c r="BV69" s="112"/>
      <c r="BW69" s="168" t="s">
        <v>841</v>
      </c>
      <c r="BX69" s="131" t="s">
        <v>841</v>
      </c>
      <c r="BY69" s="111"/>
      <c r="BZ69" s="112"/>
      <c r="CA69" s="111"/>
      <c r="CB69" s="112"/>
      <c r="CC69" s="111"/>
      <c r="CD69" s="111"/>
      <c r="CE69" s="111"/>
      <c r="CF69" s="111"/>
      <c r="CG69" s="111"/>
      <c r="CH69" s="111"/>
      <c r="CI69" s="111"/>
      <c r="CJ69" s="111"/>
      <c r="CK69" s="116"/>
    </row>
    <row r="70" ht="21.0" customHeight="1">
      <c r="A70" s="168" t="s">
        <v>842</v>
      </c>
      <c r="B70" s="185"/>
      <c r="C70" s="186" t="s">
        <v>843</v>
      </c>
      <c r="D70" s="110" t="s">
        <v>844</v>
      </c>
      <c r="E70" s="31"/>
      <c r="F70" s="112"/>
      <c r="G70" s="112"/>
      <c r="H70" s="112"/>
      <c r="I70" s="31"/>
      <c r="J70" s="112"/>
      <c r="K70" s="29"/>
      <c r="L70" s="31"/>
      <c r="M70" s="111"/>
      <c r="N70" s="111"/>
      <c r="O70" s="31"/>
      <c r="P70" s="131" t="s">
        <v>845</v>
      </c>
      <c r="Q70" s="112"/>
      <c r="R70" s="14"/>
      <c r="S70" s="31"/>
      <c r="T70" s="14"/>
      <c r="U70" s="14"/>
      <c r="V70" s="31"/>
      <c r="W70" s="31"/>
      <c r="X70" s="131" t="s">
        <v>845</v>
      </c>
      <c r="Y70" s="29"/>
      <c r="Z70" s="131" t="s">
        <v>845</v>
      </c>
      <c r="AA70" s="131" t="s">
        <v>845</v>
      </c>
      <c r="AB70" s="112"/>
      <c r="AC70" s="112"/>
      <c r="AD70" s="31"/>
      <c r="AE70" s="31"/>
      <c r="AF70" s="31"/>
      <c r="AG70" s="31"/>
      <c r="AH70" s="31"/>
      <c r="AI70" s="131" t="s">
        <v>845</v>
      </c>
      <c r="AJ70" s="131" t="s">
        <v>845</v>
      </c>
      <c r="AK70" s="31"/>
      <c r="AL70" s="168" t="s">
        <v>845</v>
      </c>
      <c r="AM70" s="111"/>
      <c r="AN70" s="112"/>
      <c r="AO70" s="112"/>
      <c r="AP70" s="112"/>
      <c r="AQ70" s="112"/>
      <c r="AR70" s="112"/>
      <c r="AS70" s="31"/>
      <c r="AT70" s="112"/>
      <c r="AU70" s="31"/>
      <c r="AV70" s="31"/>
      <c r="AW70" s="112"/>
      <c r="AX70" s="112"/>
      <c r="AY70" s="31"/>
      <c r="AZ70" s="31"/>
      <c r="BA70" s="31"/>
      <c r="BB70" s="31"/>
      <c r="BC70" s="31"/>
      <c r="BD70" s="31"/>
      <c r="BE70" s="31"/>
      <c r="BF70" s="131" t="s">
        <v>845</v>
      </c>
      <c r="BG70" s="30"/>
      <c r="BH70" s="31"/>
      <c r="BI70" s="168" t="s">
        <v>845</v>
      </c>
      <c r="BJ70" s="14"/>
      <c r="BK70" s="111"/>
      <c r="BL70" s="111"/>
      <c r="BM70" s="31"/>
      <c r="BN70" s="29"/>
      <c r="BO70" s="31"/>
      <c r="BP70" s="31"/>
      <c r="BQ70" s="14"/>
      <c r="BR70" s="14"/>
      <c r="BS70" s="31"/>
      <c r="BT70" s="111"/>
      <c r="BU70" s="112"/>
      <c r="BV70" s="112"/>
      <c r="BW70" s="111"/>
      <c r="BX70" s="112"/>
      <c r="BY70" s="111"/>
      <c r="BZ70" s="112"/>
      <c r="CA70" s="112"/>
      <c r="CB70" s="112"/>
      <c r="CC70" s="112"/>
      <c r="CD70" s="112"/>
      <c r="CE70" s="112"/>
      <c r="CF70" s="112"/>
      <c r="CG70" s="112"/>
      <c r="CH70" s="112"/>
      <c r="CI70" s="112"/>
      <c r="CJ70" s="111"/>
      <c r="CK70" s="116"/>
    </row>
    <row r="71" ht="21.0" customHeight="1">
      <c r="A71" s="168" t="s">
        <v>846</v>
      </c>
      <c r="B71" s="185"/>
      <c r="C71" s="186" t="s">
        <v>843</v>
      </c>
      <c r="D71" s="110" t="s">
        <v>847</v>
      </c>
      <c r="E71" s="29"/>
      <c r="F71" s="111"/>
      <c r="G71" s="111"/>
      <c r="H71" s="111"/>
      <c r="I71" s="29"/>
      <c r="J71" s="111"/>
      <c r="K71" s="29"/>
      <c r="L71" s="29"/>
      <c r="M71" s="111"/>
      <c r="N71" s="111"/>
      <c r="O71" s="29"/>
      <c r="P71" s="29"/>
      <c r="Q71" s="112"/>
      <c r="R71" s="30"/>
      <c r="S71" s="29"/>
      <c r="T71" s="30"/>
      <c r="U71" s="30"/>
      <c r="V71" s="29"/>
      <c r="W71" s="29"/>
      <c r="X71" s="29"/>
      <c r="Y71" s="29"/>
      <c r="Z71" s="111"/>
      <c r="AA71" s="111"/>
      <c r="AB71" s="111"/>
      <c r="AC71" s="111"/>
      <c r="AD71" s="29"/>
      <c r="AE71" s="29"/>
      <c r="AF71" s="29"/>
      <c r="AG71" s="29"/>
      <c r="AH71" s="29"/>
      <c r="AI71" s="29"/>
      <c r="AJ71" s="111"/>
      <c r="AK71" s="29"/>
      <c r="AL71" s="111"/>
      <c r="AM71" s="111"/>
      <c r="AN71" s="112"/>
      <c r="AO71" s="111"/>
      <c r="AP71" s="111"/>
      <c r="AQ71" s="111"/>
      <c r="AR71" s="111"/>
      <c r="AS71" s="29"/>
      <c r="AT71" s="111"/>
      <c r="AU71" s="29"/>
      <c r="AV71" s="29"/>
      <c r="AW71" s="111"/>
      <c r="AX71" s="111"/>
      <c r="AY71" s="29"/>
      <c r="AZ71" s="29"/>
      <c r="BA71" s="29"/>
      <c r="BB71" s="29"/>
      <c r="BC71" s="29"/>
      <c r="BD71" s="29"/>
      <c r="BE71" s="29"/>
      <c r="BF71" s="29"/>
      <c r="BG71" s="111"/>
      <c r="BH71" s="29"/>
      <c r="BI71" s="111"/>
      <c r="BJ71" s="111"/>
      <c r="BK71" s="111"/>
      <c r="BL71" s="111"/>
      <c r="BM71" s="29"/>
      <c r="BN71" s="29"/>
      <c r="BO71" s="29"/>
      <c r="BP71" s="29"/>
      <c r="BQ71" s="30"/>
      <c r="BR71" s="30"/>
      <c r="BS71" s="29"/>
      <c r="BT71" s="111"/>
      <c r="BU71" s="111"/>
      <c r="BV71" s="112"/>
      <c r="BW71" s="111"/>
      <c r="BX71" s="112"/>
      <c r="BY71" s="111"/>
      <c r="BZ71" s="111"/>
      <c r="CA71" s="111"/>
      <c r="CB71" s="111"/>
      <c r="CC71" s="111"/>
      <c r="CD71" s="111"/>
      <c r="CE71" s="111"/>
      <c r="CF71" s="111"/>
      <c r="CG71" s="111"/>
      <c r="CH71" s="111"/>
      <c r="CI71" s="111"/>
      <c r="CJ71" s="111"/>
      <c r="CK71" s="116"/>
    </row>
    <row r="72" ht="21.0" customHeight="1">
      <c r="A72" s="136" t="s">
        <v>93</v>
      </c>
      <c r="B72" s="162"/>
      <c r="C72" s="137" t="s">
        <v>95</v>
      </c>
      <c r="D72" s="110" t="s">
        <v>848</v>
      </c>
      <c r="E72" s="29"/>
      <c r="F72" s="29"/>
      <c r="G72" s="29"/>
      <c r="H72" s="29"/>
      <c r="I72" s="136" t="s">
        <v>849</v>
      </c>
      <c r="J72" s="136" t="s">
        <v>849</v>
      </c>
      <c r="K72" s="29"/>
      <c r="L72" s="29"/>
      <c r="M72" s="111"/>
      <c r="N72" s="112"/>
      <c r="O72" s="29"/>
      <c r="P72" s="136" t="s">
        <v>849</v>
      </c>
      <c r="Q72" s="112"/>
      <c r="R72" s="33"/>
      <c r="S72" s="187" t="s">
        <v>849</v>
      </c>
      <c r="T72" s="30"/>
      <c r="U72" s="30"/>
      <c r="V72" s="29"/>
      <c r="W72" s="136" t="s">
        <v>849</v>
      </c>
      <c r="X72" s="29"/>
      <c r="Y72" s="29"/>
      <c r="Z72" s="111"/>
      <c r="AA72" s="111"/>
      <c r="AB72" s="111"/>
      <c r="AC72" s="111"/>
      <c r="AD72" s="136" t="s">
        <v>849</v>
      </c>
      <c r="AE72" s="29"/>
      <c r="AF72" s="29"/>
      <c r="AG72" s="29"/>
      <c r="AH72" s="30"/>
      <c r="AI72" s="29"/>
      <c r="AJ72" s="188"/>
      <c r="AK72" s="189"/>
      <c r="AL72" s="112"/>
      <c r="AM72" s="112"/>
      <c r="AN72" s="112"/>
      <c r="AO72" s="111"/>
      <c r="AP72" s="111"/>
      <c r="AQ72" s="111"/>
      <c r="AR72" s="111"/>
      <c r="AS72" s="188"/>
      <c r="AT72" s="148"/>
      <c r="AU72" s="188"/>
      <c r="AV72" s="189"/>
      <c r="AW72" s="190"/>
      <c r="AX72" s="191"/>
      <c r="AY72" s="189"/>
      <c r="AZ72" s="188"/>
      <c r="BA72" s="189"/>
      <c r="BB72" s="29"/>
      <c r="BC72" s="29"/>
      <c r="BD72" s="29"/>
      <c r="BE72" s="29"/>
      <c r="BF72" s="29"/>
      <c r="BG72" s="190"/>
      <c r="BH72" s="187" t="s">
        <v>849</v>
      </c>
      <c r="BI72" s="136" t="s">
        <v>849</v>
      </c>
      <c r="BJ72" s="111"/>
      <c r="BK72" s="190"/>
      <c r="BL72" s="148"/>
      <c r="BM72" s="29"/>
      <c r="BN72" s="29"/>
      <c r="BO72" s="29"/>
      <c r="BP72" s="29"/>
      <c r="BQ72" s="111"/>
      <c r="BR72" s="33"/>
      <c r="BS72" s="192"/>
      <c r="BT72" s="148"/>
      <c r="BU72" s="111"/>
      <c r="BV72" s="111"/>
      <c r="BW72" s="112"/>
      <c r="BX72" s="112"/>
      <c r="BY72" s="112"/>
      <c r="BZ72" s="190"/>
      <c r="CA72" s="191"/>
      <c r="CB72" s="191"/>
      <c r="CC72" s="191"/>
      <c r="CD72" s="191"/>
      <c r="CE72" s="191"/>
      <c r="CF72" s="191"/>
      <c r="CG72" s="191"/>
      <c r="CH72" s="191"/>
      <c r="CI72" s="191"/>
      <c r="CJ72" s="191"/>
    </row>
    <row r="73" ht="21.0" customHeight="1">
      <c r="A73" s="107" t="s">
        <v>98</v>
      </c>
      <c r="B73" s="109" t="s">
        <v>99</v>
      </c>
      <c r="C73" s="109" t="s">
        <v>100</v>
      </c>
      <c r="D73" s="110" t="s">
        <v>850</v>
      </c>
      <c r="E73" s="29"/>
      <c r="F73" s="111"/>
      <c r="G73" s="29"/>
      <c r="H73" s="111"/>
      <c r="I73" s="29"/>
      <c r="J73" s="111"/>
      <c r="K73" s="29"/>
      <c r="L73" s="29"/>
      <c r="M73" s="111"/>
      <c r="N73" s="111"/>
      <c r="O73" s="29"/>
      <c r="P73" s="29"/>
      <c r="Q73" s="111"/>
      <c r="R73" s="33"/>
      <c r="S73" s="189"/>
      <c r="T73" s="30"/>
      <c r="U73" s="30"/>
      <c r="V73" s="29"/>
      <c r="W73" s="29"/>
      <c r="X73" s="29"/>
      <c r="Y73" s="111"/>
      <c r="Z73" s="111"/>
      <c r="AA73" s="111"/>
      <c r="AB73" s="111"/>
      <c r="AC73" s="111"/>
      <c r="AD73" s="29"/>
      <c r="AE73" s="188"/>
      <c r="AF73" s="192"/>
      <c r="AG73" s="192"/>
      <c r="AH73" s="189"/>
      <c r="AI73" s="29"/>
      <c r="AJ73" s="190"/>
      <c r="AK73" s="189"/>
      <c r="AL73" s="111"/>
      <c r="AM73" s="111"/>
      <c r="AN73" s="111"/>
      <c r="AO73" s="111"/>
      <c r="AP73" s="111"/>
      <c r="AQ73" s="111"/>
      <c r="AR73" s="111"/>
      <c r="AS73" s="188"/>
      <c r="AT73" s="148"/>
      <c r="AU73" s="193" t="s">
        <v>851</v>
      </c>
      <c r="AV73" s="189"/>
      <c r="AW73" s="190"/>
      <c r="AX73" s="191"/>
      <c r="AY73" s="194" t="s">
        <v>851</v>
      </c>
      <c r="AZ73" s="188"/>
      <c r="BA73" s="192"/>
      <c r="BB73" s="189"/>
      <c r="BC73" s="29"/>
      <c r="BD73" s="29"/>
      <c r="BE73" s="29"/>
      <c r="BF73" s="29"/>
      <c r="BG73" s="111"/>
      <c r="BH73" s="188"/>
      <c r="BI73" s="148"/>
      <c r="BJ73" s="111"/>
      <c r="BK73" s="190"/>
      <c r="BL73" s="148"/>
      <c r="BM73" s="29"/>
      <c r="BN73" s="111"/>
      <c r="BO73" s="29"/>
      <c r="BP73" s="29"/>
      <c r="BQ73" s="30"/>
      <c r="BR73" s="33"/>
      <c r="BS73" s="192"/>
      <c r="BT73" s="148"/>
      <c r="BU73" s="111"/>
      <c r="BV73" s="111"/>
      <c r="BW73" s="111"/>
      <c r="BX73" s="111"/>
      <c r="BY73" s="111"/>
      <c r="BZ73" s="190"/>
      <c r="CA73" s="191"/>
      <c r="CB73" s="191"/>
      <c r="CC73" s="191"/>
      <c r="CD73" s="191"/>
      <c r="CE73" s="191"/>
      <c r="CF73" s="191"/>
      <c r="CG73" s="191"/>
      <c r="CH73" s="191"/>
      <c r="CI73" s="191"/>
      <c r="CJ73" s="191"/>
    </row>
    <row r="74" ht="21.0" customHeight="1">
      <c r="A74" s="168" t="s">
        <v>852</v>
      </c>
      <c r="B74" s="195"/>
      <c r="C74" s="186" t="s">
        <v>853</v>
      </c>
      <c r="D74" s="110" t="s">
        <v>854</v>
      </c>
      <c r="E74" s="29"/>
      <c r="F74" s="111"/>
      <c r="G74" s="29"/>
      <c r="H74" s="111"/>
      <c r="I74" s="29"/>
      <c r="J74" s="111"/>
      <c r="K74" s="29"/>
      <c r="L74" s="29"/>
      <c r="M74" s="111"/>
      <c r="N74" s="111"/>
      <c r="O74" s="29"/>
      <c r="P74" s="29"/>
      <c r="Q74" s="111"/>
      <c r="R74" s="33"/>
      <c r="S74" s="189"/>
      <c r="T74" s="30"/>
      <c r="U74" s="30"/>
      <c r="V74" s="29"/>
      <c r="W74" s="29"/>
      <c r="X74" s="29"/>
      <c r="Y74" s="30"/>
      <c r="Z74" s="111"/>
      <c r="AA74" s="111"/>
      <c r="AB74" s="111"/>
      <c r="AC74" s="111"/>
      <c r="AD74" s="29"/>
      <c r="AE74" s="188"/>
      <c r="AF74" s="192"/>
      <c r="AG74" s="192"/>
      <c r="AH74" s="189"/>
      <c r="AI74" s="29"/>
      <c r="AJ74" s="190"/>
      <c r="AK74" s="189"/>
      <c r="AL74" s="111"/>
      <c r="AM74" s="111"/>
      <c r="AN74" s="111"/>
      <c r="AO74" s="111"/>
      <c r="AP74" s="186" t="s">
        <v>855</v>
      </c>
      <c r="AQ74" s="111"/>
      <c r="AR74" s="111"/>
      <c r="AS74" s="188"/>
      <c r="AT74" s="148"/>
      <c r="AU74" s="190"/>
      <c r="AV74" s="189"/>
      <c r="AW74" s="190"/>
      <c r="AX74" s="191"/>
      <c r="AY74" s="35"/>
      <c r="AZ74" s="188"/>
      <c r="BA74" s="192"/>
      <c r="BB74" s="189"/>
      <c r="BC74" s="29"/>
      <c r="BD74" s="29"/>
      <c r="BE74" s="29"/>
      <c r="BF74" s="29"/>
      <c r="BG74" s="111"/>
      <c r="BH74" s="188"/>
      <c r="BI74" s="148"/>
      <c r="BJ74" s="111"/>
      <c r="BK74" s="190"/>
      <c r="BL74" s="148"/>
      <c r="BM74" s="29"/>
      <c r="BN74" s="30"/>
      <c r="BO74" s="29"/>
      <c r="BP74" s="29"/>
      <c r="BQ74" s="30"/>
      <c r="BR74" s="33"/>
      <c r="BS74" s="192"/>
      <c r="BT74" s="148"/>
      <c r="BU74" s="111"/>
      <c r="BV74" s="111"/>
      <c r="BW74" s="111"/>
      <c r="BX74" s="111"/>
      <c r="BY74" s="111"/>
      <c r="BZ74" s="190"/>
      <c r="CA74" s="191"/>
      <c r="CB74" s="191"/>
      <c r="CC74" s="191"/>
      <c r="CD74" s="191"/>
      <c r="CE74" s="191"/>
      <c r="CF74" s="191"/>
      <c r="CG74" s="191"/>
      <c r="CH74" s="191"/>
      <c r="CI74" s="191"/>
      <c r="CJ74" s="191"/>
    </row>
    <row r="75" ht="21.0" customHeight="1">
      <c r="A75" s="168" t="s">
        <v>103</v>
      </c>
      <c r="B75" s="186" t="s">
        <v>104</v>
      </c>
      <c r="C75" s="186" t="s">
        <v>105</v>
      </c>
      <c r="D75" s="110" t="s">
        <v>856</v>
      </c>
      <c r="E75" s="30"/>
      <c r="F75" s="111"/>
      <c r="G75" s="111"/>
      <c r="H75" s="111"/>
      <c r="I75" s="29"/>
      <c r="J75" s="168" t="s">
        <v>857</v>
      </c>
      <c r="K75" s="168" t="s">
        <v>857</v>
      </c>
      <c r="L75" s="29"/>
      <c r="M75" s="168" t="s">
        <v>857</v>
      </c>
      <c r="N75" s="111"/>
      <c r="O75" s="29"/>
      <c r="P75" s="29"/>
      <c r="Q75" s="111"/>
      <c r="R75" s="168" t="s">
        <v>857</v>
      </c>
      <c r="S75" s="29"/>
      <c r="T75" s="30"/>
      <c r="U75" s="30"/>
      <c r="V75" s="29"/>
      <c r="W75" s="29"/>
      <c r="X75" s="29"/>
      <c r="Y75" s="30"/>
      <c r="Z75" s="111"/>
      <c r="AA75" s="111"/>
      <c r="AB75" s="111"/>
      <c r="AC75" s="111"/>
      <c r="AD75" s="29"/>
      <c r="AE75" s="29"/>
      <c r="AF75" s="29"/>
      <c r="AG75" s="29"/>
      <c r="AH75" s="29"/>
      <c r="AI75" s="29"/>
      <c r="AJ75" s="168" t="s">
        <v>857</v>
      </c>
      <c r="AK75" s="29"/>
      <c r="AL75" s="111"/>
      <c r="AM75" s="111"/>
      <c r="AN75" s="111"/>
      <c r="AO75" s="111"/>
      <c r="AP75" s="111"/>
      <c r="AQ75" s="111"/>
      <c r="AR75" s="111"/>
      <c r="AS75" s="29"/>
      <c r="AT75" s="111"/>
      <c r="AU75" s="168" t="s">
        <v>857</v>
      </c>
      <c r="AV75" s="29"/>
      <c r="AW75" s="111"/>
      <c r="AX75" s="111"/>
      <c r="AY75" s="30"/>
      <c r="AZ75" s="29"/>
      <c r="BA75" s="168" t="s">
        <v>857</v>
      </c>
      <c r="BB75" s="29"/>
      <c r="BC75" s="29"/>
      <c r="BD75" s="29"/>
      <c r="BE75" s="168" t="s">
        <v>857</v>
      </c>
      <c r="BF75" s="168" t="s">
        <v>857</v>
      </c>
      <c r="BG75" s="168" t="s">
        <v>857</v>
      </c>
      <c r="BH75" s="30"/>
      <c r="BI75" s="168" t="s">
        <v>857</v>
      </c>
      <c r="BJ75" s="111"/>
      <c r="BK75" s="111"/>
      <c r="BL75" s="111"/>
      <c r="BM75" s="29"/>
      <c r="BN75" s="30"/>
      <c r="BO75" s="29"/>
      <c r="BP75" s="29"/>
      <c r="BQ75" s="30"/>
      <c r="BR75" s="30"/>
      <c r="BS75" s="29"/>
      <c r="BT75" s="111"/>
      <c r="BU75" s="111"/>
      <c r="BV75" s="111"/>
      <c r="BW75" s="168" t="s">
        <v>857</v>
      </c>
      <c r="BX75" s="111"/>
      <c r="BY75" s="111"/>
      <c r="BZ75" s="111"/>
      <c r="CA75" s="111"/>
      <c r="CB75" s="111"/>
      <c r="CC75" s="111"/>
      <c r="CD75" s="111"/>
      <c r="CE75" s="111"/>
      <c r="CF75" s="111"/>
      <c r="CG75" s="111"/>
      <c r="CH75" s="111"/>
      <c r="CI75" s="111"/>
      <c r="CJ75" s="111"/>
      <c r="CK75" s="116"/>
    </row>
    <row r="76" ht="21.0" customHeight="1">
      <c r="A76" s="128" t="s">
        <v>858</v>
      </c>
      <c r="B76" s="196"/>
      <c r="C76" s="125" t="s">
        <v>859</v>
      </c>
      <c r="D76" s="110" t="s">
        <v>860</v>
      </c>
      <c r="E76" s="111"/>
      <c r="F76" s="111"/>
      <c r="G76" s="111"/>
      <c r="H76" s="111"/>
      <c r="I76" s="29"/>
      <c r="J76" s="111"/>
      <c r="K76" s="29"/>
      <c r="L76" s="29"/>
      <c r="M76" s="111"/>
      <c r="N76" s="111"/>
      <c r="O76" s="29"/>
      <c r="P76" s="29"/>
      <c r="Q76" s="111"/>
      <c r="R76" s="30"/>
      <c r="S76" s="29"/>
      <c r="T76" s="30"/>
      <c r="U76" s="30"/>
      <c r="V76" s="29"/>
      <c r="W76" s="29"/>
      <c r="X76" s="29"/>
      <c r="Y76" s="111"/>
      <c r="Z76" s="111"/>
      <c r="AA76" s="111"/>
      <c r="AB76" s="111"/>
      <c r="AC76" s="111"/>
      <c r="AD76" s="29"/>
      <c r="AE76" s="29"/>
      <c r="AF76" s="29"/>
      <c r="AG76" s="29"/>
      <c r="AH76" s="29"/>
      <c r="AI76" s="29"/>
      <c r="AJ76" s="29"/>
      <c r="AK76" s="29"/>
      <c r="AL76" s="111"/>
      <c r="AM76" s="111"/>
      <c r="AN76" s="111"/>
      <c r="AO76" s="111"/>
      <c r="AP76" s="111"/>
      <c r="AQ76" s="111"/>
      <c r="AR76" s="111"/>
      <c r="AS76" s="29"/>
      <c r="AT76" s="111"/>
      <c r="AU76" s="29"/>
      <c r="AV76" s="29"/>
      <c r="AW76" s="111"/>
      <c r="AX76" s="111"/>
      <c r="AY76" s="128" t="s">
        <v>861</v>
      </c>
      <c r="AZ76" s="29"/>
      <c r="BA76" s="29"/>
      <c r="BB76" s="29"/>
      <c r="BC76" s="29"/>
      <c r="BD76" s="29"/>
      <c r="BE76" s="29"/>
      <c r="BF76" s="29"/>
      <c r="BG76" s="111"/>
      <c r="BH76" s="29"/>
      <c r="BI76" s="197"/>
      <c r="BJ76" s="111"/>
      <c r="BK76" s="111"/>
      <c r="BL76" s="111"/>
      <c r="BM76" s="29"/>
      <c r="BN76" s="111"/>
      <c r="BO76" s="29"/>
      <c r="BP76" s="29"/>
      <c r="BQ76" s="30"/>
      <c r="BR76" s="30"/>
      <c r="BS76" s="29"/>
      <c r="BT76" s="111"/>
      <c r="BU76" s="111"/>
      <c r="BV76" s="111"/>
      <c r="BW76" s="111"/>
      <c r="BX76" s="111"/>
      <c r="BY76" s="111"/>
      <c r="BZ76" s="111"/>
      <c r="CA76" s="111"/>
      <c r="CB76" s="111"/>
      <c r="CC76" s="111"/>
      <c r="CD76" s="111"/>
      <c r="CE76" s="111"/>
      <c r="CF76" s="111"/>
      <c r="CG76" s="111"/>
      <c r="CH76" s="111"/>
      <c r="CI76" s="111"/>
      <c r="CJ76" s="111"/>
      <c r="CK76" s="116"/>
    </row>
    <row r="77" ht="21.0" customHeight="1">
      <c r="A77" s="168" t="s">
        <v>113</v>
      </c>
      <c r="B77" s="168" t="s">
        <v>114</v>
      </c>
      <c r="C77" s="168" t="s">
        <v>115</v>
      </c>
      <c r="D77" s="110" t="s">
        <v>862</v>
      </c>
      <c r="E77" s="168" t="s">
        <v>863</v>
      </c>
      <c r="F77" s="111"/>
      <c r="G77" s="111"/>
      <c r="H77" s="111"/>
      <c r="I77" s="29"/>
      <c r="J77" s="111"/>
      <c r="K77" s="29"/>
      <c r="L77" s="29"/>
      <c r="M77" s="111"/>
      <c r="N77" s="168" t="s">
        <v>863</v>
      </c>
      <c r="O77" s="29"/>
      <c r="P77" s="29"/>
      <c r="Q77" s="111"/>
      <c r="R77" s="168" t="s">
        <v>863</v>
      </c>
      <c r="S77" s="29"/>
      <c r="T77" s="111"/>
      <c r="U77" s="168" t="s">
        <v>863</v>
      </c>
      <c r="V77" s="29"/>
      <c r="W77" s="29"/>
      <c r="X77" s="29"/>
      <c r="Y77" s="168" t="s">
        <v>863</v>
      </c>
      <c r="Z77" s="111"/>
      <c r="AA77" s="168" t="s">
        <v>863</v>
      </c>
      <c r="AB77" s="111"/>
      <c r="AC77" s="111"/>
      <c r="AD77" s="29"/>
      <c r="AE77" s="29"/>
      <c r="AF77" s="29"/>
      <c r="AG77" s="29"/>
      <c r="AH77" s="29"/>
      <c r="AI77" s="29"/>
      <c r="AJ77" s="168" t="s">
        <v>863</v>
      </c>
      <c r="AK77" s="29"/>
      <c r="AL77" s="111"/>
      <c r="AM77" s="111"/>
      <c r="AN77" s="111"/>
      <c r="AO77" s="111"/>
      <c r="AP77" s="111"/>
      <c r="AQ77" s="168" t="s">
        <v>863</v>
      </c>
      <c r="AR77" s="111"/>
      <c r="AS77" s="168" t="s">
        <v>863</v>
      </c>
      <c r="AT77" s="111"/>
      <c r="AU77" s="168" t="s">
        <v>863</v>
      </c>
      <c r="AV77" s="29"/>
      <c r="AW77" s="168" t="s">
        <v>863</v>
      </c>
      <c r="AX77" s="111"/>
      <c r="AY77" s="29"/>
      <c r="AZ77" s="29"/>
      <c r="BA77" s="131" t="s">
        <v>863</v>
      </c>
      <c r="BB77" s="131" t="s">
        <v>863</v>
      </c>
      <c r="BC77" s="29"/>
      <c r="BD77" s="168" t="s">
        <v>863</v>
      </c>
      <c r="BE77" s="29"/>
      <c r="BF77" s="168" t="s">
        <v>863</v>
      </c>
      <c r="BG77" s="168" t="s">
        <v>863</v>
      </c>
      <c r="BH77" s="29"/>
      <c r="BI77" s="168" t="s">
        <v>863</v>
      </c>
      <c r="BJ77" s="111"/>
      <c r="BK77" s="168" t="s">
        <v>863</v>
      </c>
      <c r="BL77" s="111"/>
      <c r="BM77" s="168" t="s">
        <v>863</v>
      </c>
      <c r="BN77" s="29"/>
      <c r="BO77" s="29"/>
      <c r="BP77" s="29"/>
      <c r="BQ77" s="30"/>
      <c r="BR77" s="30"/>
      <c r="BS77" s="29"/>
      <c r="BT77" s="111"/>
      <c r="BU77" s="111"/>
      <c r="BV77" s="168" t="s">
        <v>863</v>
      </c>
      <c r="BW77" s="168" t="s">
        <v>863</v>
      </c>
      <c r="BX77" s="111"/>
      <c r="BY77" s="111"/>
      <c r="BZ77" s="111"/>
      <c r="CA77" s="111"/>
      <c r="CB77" s="111"/>
      <c r="CC77" s="111"/>
      <c r="CD77" s="111"/>
      <c r="CE77" s="111"/>
      <c r="CF77" s="111"/>
      <c r="CG77" s="111"/>
      <c r="CH77" s="111"/>
      <c r="CI77" s="111"/>
      <c r="CJ77" s="111"/>
      <c r="CK77" s="116"/>
    </row>
    <row r="78" ht="21.0" customHeight="1">
      <c r="A78" s="168" t="s">
        <v>864</v>
      </c>
      <c r="B78" s="197"/>
      <c r="C78" s="168" t="s">
        <v>865</v>
      </c>
      <c r="D78" s="110" t="s">
        <v>866</v>
      </c>
      <c r="E78" s="29"/>
      <c r="F78" s="111"/>
      <c r="G78" s="111"/>
      <c r="H78" s="111"/>
      <c r="I78" s="29"/>
      <c r="J78" s="111"/>
      <c r="K78" s="29"/>
      <c r="L78" s="29"/>
      <c r="M78" s="111"/>
      <c r="N78" s="111"/>
      <c r="O78" s="29"/>
      <c r="P78" s="29"/>
      <c r="Q78" s="111"/>
      <c r="R78" s="30"/>
      <c r="S78" s="29"/>
      <c r="T78" s="30"/>
      <c r="U78" s="30"/>
      <c r="V78" s="29"/>
      <c r="W78" s="29"/>
      <c r="X78" s="168" t="s">
        <v>701</v>
      </c>
      <c r="Y78" s="29"/>
      <c r="Z78" s="111"/>
      <c r="AA78" s="111"/>
      <c r="AB78" s="111"/>
      <c r="AC78" s="111"/>
      <c r="AD78" s="29"/>
      <c r="AE78" s="29"/>
      <c r="AF78" s="29"/>
      <c r="AG78" s="29"/>
      <c r="AH78" s="29"/>
      <c r="AI78" s="29"/>
      <c r="AJ78" s="111"/>
      <c r="AK78" s="29"/>
      <c r="AL78" s="111"/>
      <c r="AM78" s="111"/>
      <c r="AN78" s="111"/>
      <c r="AO78" s="111"/>
      <c r="AP78" s="111"/>
      <c r="AQ78" s="111"/>
      <c r="AR78" s="111"/>
      <c r="AS78" s="29"/>
      <c r="AT78" s="111"/>
      <c r="AU78" s="29"/>
      <c r="AV78" s="29"/>
      <c r="AW78" s="111"/>
      <c r="AX78" s="111"/>
      <c r="AY78" s="29"/>
      <c r="AZ78" s="29"/>
      <c r="BA78" s="29"/>
      <c r="BB78" s="29"/>
      <c r="BC78" s="29"/>
      <c r="BD78" s="29"/>
      <c r="BE78" s="29"/>
      <c r="BF78" s="29"/>
      <c r="BG78" s="111"/>
      <c r="BH78" s="29"/>
      <c r="BI78" s="111"/>
      <c r="BJ78" s="111"/>
      <c r="BK78" s="111"/>
      <c r="BL78" s="111"/>
      <c r="BM78" s="29"/>
      <c r="BN78" s="29"/>
      <c r="BO78" s="29"/>
      <c r="BP78" s="29"/>
      <c r="BQ78" s="30"/>
      <c r="BR78" s="30"/>
      <c r="BS78" s="29"/>
      <c r="BT78" s="111"/>
      <c r="BU78" s="111"/>
      <c r="BV78" s="111"/>
      <c r="BW78" s="111"/>
      <c r="BX78" s="111"/>
      <c r="BY78" s="111"/>
      <c r="BZ78" s="111"/>
      <c r="CA78" s="111"/>
      <c r="CB78" s="111"/>
      <c r="CC78" s="111"/>
      <c r="CD78" s="111"/>
      <c r="CE78" s="111"/>
      <c r="CF78" s="111"/>
      <c r="CG78" s="111"/>
      <c r="CH78" s="111"/>
      <c r="CI78" s="111"/>
      <c r="CJ78" s="111"/>
      <c r="CK78" s="116"/>
    </row>
    <row r="79" ht="21.0" customHeight="1">
      <c r="A79" s="168" t="s">
        <v>123</v>
      </c>
      <c r="B79" s="168" t="s">
        <v>124</v>
      </c>
      <c r="C79" s="168" t="s">
        <v>125</v>
      </c>
      <c r="D79" s="110" t="s">
        <v>867</v>
      </c>
      <c r="E79" s="168" t="s">
        <v>868</v>
      </c>
      <c r="F79" s="111"/>
      <c r="G79" s="111"/>
      <c r="H79" s="111"/>
      <c r="I79" s="29"/>
      <c r="J79" s="111"/>
      <c r="K79" s="29"/>
      <c r="L79" s="29"/>
      <c r="M79" s="111"/>
      <c r="N79" s="111"/>
      <c r="O79" s="29"/>
      <c r="P79" s="29"/>
      <c r="Q79" s="111"/>
      <c r="R79" s="30"/>
      <c r="S79" s="29"/>
      <c r="T79" s="30"/>
      <c r="U79" s="30"/>
      <c r="V79" s="29"/>
      <c r="W79" s="168" t="s">
        <v>868</v>
      </c>
      <c r="X79" s="29"/>
      <c r="Y79" s="29"/>
      <c r="Z79" s="111"/>
      <c r="AA79" s="111"/>
      <c r="AB79" s="111"/>
      <c r="AC79" s="111"/>
      <c r="AD79" s="29"/>
      <c r="AE79" s="29"/>
      <c r="AF79" s="29"/>
      <c r="AG79" s="29"/>
      <c r="AH79" s="29"/>
      <c r="AI79" s="131" t="s">
        <v>868</v>
      </c>
      <c r="AJ79" s="111"/>
      <c r="AK79" s="168" t="s">
        <v>868</v>
      </c>
      <c r="AL79" s="111"/>
      <c r="AM79" s="111"/>
      <c r="AN79" s="111"/>
      <c r="AO79" s="111"/>
      <c r="AP79" s="111"/>
      <c r="AQ79" s="111"/>
      <c r="AR79" s="111"/>
      <c r="AS79" s="29"/>
      <c r="AT79" s="111"/>
      <c r="AU79" s="168" t="s">
        <v>868</v>
      </c>
      <c r="AV79" s="29"/>
      <c r="AW79" s="111"/>
      <c r="AX79" s="111"/>
      <c r="AY79" s="29"/>
      <c r="AZ79" s="29"/>
      <c r="BA79" s="29"/>
      <c r="BB79" s="29"/>
      <c r="BC79" s="168" t="s">
        <v>868</v>
      </c>
      <c r="BD79" s="168" t="s">
        <v>868</v>
      </c>
      <c r="BE79" s="29"/>
      <c r="BF79" s="29"/>
      <c r="BG79" s="168" t="s">
        <v>868</v>
      </c>
      <c r="BH79" s="29"/>
      <c r="BI79" s="111"/>
      <c r="BJ79" s="111"/>
      <c r="BK79" s="111"/>
      <c r="BL79" s="111"/>
      <c r="BM79" s="29"/>
      <c r="BN79" s="29"/>
      <c r="BO79" s="29"/>
      <c r="BP79" s="29"/>
      <c r="BQ79" s="30"/>
      <c r="BR79" s="30"/>
      <c r="BS79" s="29"/>
      <c r="BT79" s="111"/>
      <c r="BU79" s="111"/>
      <c r="BV79" s="111"/>
      <c r="BW79" s="111"/>
      <c r="BX79" s="111"/>
      <c r="BY79" s="111"/>
      <c r="BZ79" s="111"/>
      <c r="CA79" s="111"/>
      <c r="CB79" s="111"/>
      <c r="CC79" s="111"/>
      <c r="CD79" s="111"/>
      <c r="CE79" s="111"/>
      <c r="CF79" s="111"/>
      <c r="CG79" s="111"/>
      <c r="CH79" s="111"/>
      <c r="CI79" s="111"/>
      <c r="CJ79" s="111"/>
      <c r="CK79" s="116"/>
    </row>
    <row r="80" ht="21.0" customHeight="1">
      <c r="A80" s="168" t="s">
        <v>128</v>
      </c>
      <c r="B80" s="168" t="s">
        <v>124</v>
      </c>
      <c r="C80" s="168" t="s">
        <v>125</v>
      </c>
      <c r="D80" s="110" t="s">
        <v>869</v>
      </c>
      <c r="E80" s="29"/>
      <c r="F80" s="111"/>
      <c r="G80" s="111"/>
      <c r="H80" s="111"/>
      <c r="I80" s="29"/>
      <c r="J80" s="111"/>
      <c r="K80" s="29"/>
      <c r="L80" s="29"/>
      <c r="M80" s="111"/>
      <c r="N80" s="111"/>
      <c r="O80" s="29"/>
      <c r="P80" s="29"/>
      <c r="Q80" s="111"/>
      <c r="R80" s="30"/>
      <c r="S80" s="29"/>
      <c r="T80" s="30"/>
      <c r="U80" s="30"/>
      <c r="V80" s="29"/>
      <c r="W80" s="168" t="s">
        <v>870</v>
      </c>
      <c r="X80" s="29"/>
      <c r="Y80" s="29"/>
      <c r="Z80" s="111"/>
      <c r="AA80" s="111"/>
      <c r="AB80" s="111"/>
      <c r="AC80" s="111"/>
      <c r="AD80" s="29"/>
      <c r="AE80" s="29"/>
      <c r="AF80" s="29"/>
      <c r="AG80" s="29"/>
      <c r="AH80" s="29"/>
      <c r="AI80" s="29"/>
      <c r="AJ80" s="111"/>
      <c r="AK80" s="29"/>
      <c r="AL80" s="111"/>
      <c r="AM80" s="111"/>
      <c r="AN80" s="111"/>
      <c r="AO80" s="111"/>
      <c r="AP80" s="111"/>
      <c r="AQ80" s="111"/>
      <c r="AR80" s="111"/>
      <c r="AS80" s="168" t="s">
        <v>870</v>
      </c>
      <c r="AT80" s="111"/>
      <c r="AU80" s="29"/>
      <c r="AV80" s="29"/>
      <c r="AW80" s="111"/>
      <c r="AX80" s="111"/>
      <c r="AY80" s="29"/>
      <c r="AZ80" s="168" t="s">
        <v>870</v>
      </c>
      <c r="BA80" s="29"/>
      <c r="BB80" s="29"/>
      <c r="BC80" s="168" t="s">
        <v>870</v>
      </c>
      <c r="BD80" s="168" t="s">
        <v>870</v>
      </c>
      <c r="BE80" s="29"/>
      <c r="BF80" s="29"/>
      <c r="BG80" s="168" t="s">
        <v>870</v>
      </c>
      <c r="BH80" s="29"/>
      <c r="BI80" s="111"/>
      <c r="BJ80" s="111"/>
      <c r="BK80" s="111"/>
      <c r="BL80" s="111"/>
      <c r="BM80" s="29"/>
      <c r="BN80" s="29"/>
      <c r="BO80" s="29"/>
      <c r="BP80" s="29"/>
      <c r="BQ80" s="30"/>
      <c r="BR80" s="30"/>
      <c r="BS80" s="29"/>
      <c r="BT80" s="111"/>
      <c r="BU80" s="111"/>
      <c r="BV80" s="111"/>
      <c r="BW80" s="111"/>
      <c r="BX80" s="111"/>
      <c r="BY80" s="111"/>
      <c r="BZ80" s="111"/>
      <c r="CA80" s="111"/>
      <c r="CB80" s="111"/>
      <c r="CC80" s="111"/>
      <c r="CD80" s="111"/>
      <c r="CE80" s="111"/>
      <c r="CF80" s="111"/>
      <c r="CG80" s="111"/>
      <c r="CH80" s="111"/>
      <c r="CI80" s="111"/>
      <c r="CJ80" s="111"/>
      <c r="CK80" s="116"/>
    </row>
    <row r="81" ht="21.0" customHeight="1">
      <c r="A81" s="168" t="s">
        <v>132</v>
      </c>
      <c r="B81" s="197"/>
      <c r="C81" s="168" t="s">
        <v>125</v>
      </c>
      <c r="D81" s="110" t="s">
        <v>871</v>
      </c>
      <c r="E81" s="111"/>
      <c r="F81" s="111"/>
      <c r="G81" s="111"/>
      <c r="H81" s="111"/>
      <c r="I81" s="131" t="s">
        <v>872</v>
      </c>
      <c r="J81" s="111"/>
      <c r="K81" s="29"/>
      <c r="L81" s="29"/>
      <c r="M81" s="111"/>
      <c r="N81" s="111"/>
      <c r="O81" s="131" t="s">
        <v>872</v>
      </c>
      <c r="P81" s="29"/>
      <c r="Q81" s="111"/>
      <c r="R81" s="30"/>
      <c r="S81" s="29"/>
      <c r="T81" s="30"/>
      <c r="U81" s="30"/>
      <c r="V81" s="131" t="s">
        <v>872</v>
      </c>
      <c r="W81" s="29"/>
      <c r="X81" s="29"/>
      <c r="Y81" s="29"/>
      <c r="Z81" s="111"/>
      <c r="AA81" s="111"/>
      <c r="AB81" s="111"/>
      <c r="AC81" s="111"/>
      <c r="AD81" s="29"/>
      <c r="AE81" s="29"/>
      <c r="AF81" s="29"/>
      <c r="AG81" s="29"/>
      <c r="AH81" s="29"/>
      <c r="AI81" s="131" t="s">
        <v>872</v>
      </c>
      <c r="AJ81" s="168" t="s">
        <v>872</v>
      </c>
      <c r="AK81" s="29"/>
      <c r="AL81" s="111"/>
      <c r="AM81" s="111"/>
      <c r="AN81" s="111"/>
      <c r="AO81" s="111"/>
      <c r="AP81" s="111"/>
      <c r="AQ81" s="111"/>
      <c r="AR81" s="111"/>
      <c r="AS81" s="29"/>
      <c r="AT81" s="111"/>
      <c r="AU81" s="29"/>
      <c r="AV81" s="29"/>
      <c r="AW81" s="111"/>
      <c r="AX81" s="111"/>
      <c r="AY81" s="168" t="s">
        <v>872</v>
      </c>
      <c r="AZ81" s="29"/>
      <c r="BA81" s="29"/>
      <c r="BB81" s="29"/>
      <c r="BC81" s="29"/>
      <c r="BD81" s="29"/>
      <c r="BE81" s="29"/>
      <c r="BF81" s="29"/>
      <c r="BG81" s="111"/>
      <c r="BH81" s="168" t="s">
        <v>872</v>
      </c>
      <c r="BI81" s="111"/>
      <c r="BJ81" s="111"/>
      <c r="BK81" s="111"/>
      <c r="BL81" s="111"/>
      <c r="BM81" s="29"/>
      <c r="BN81" s="29"/>
      <c r="BO81" s="29"/>
      <c r="BP81" s="29"/>
      <c r="BQ81" s="30"/>
      <c r="BR81" s="30"/>
      <c r="BS81" s="29"/>
      <c r="BT81" s="111"/>
      <c r="BU81" s="111"/>
      <c r="BV81" s="111"/>
      <c r="BW81" s="111"/>
      <c r="BX81" s="111"/>
      <c r="BY81" s="111"/>
      <c r="BZ81" s="111"/>
      <c r="CA81" s="111"/>
      <c r="CB81" s="111"/>
      <c r="CC81" s="111"/>
      <c r="CD81" s="111"/>
      <c r="CE81" s="111"/>
      <c r="CF81" s="111"/>
      <c r="CG81" s="111"/>
      <c r="CH81" s="111"/>
      <c r="CI81" s="111"/>
      <c r="CJ81" s="111"/>
      <c r="CK81" s="116"/>
    </row>
    <row r="82" ht="21.0" customHeight="1">
      <c r="A82" s="168" t="s">
        <v>136</v>
      </c>
      <c r="B82" s="168" t="s">
        <v>137</v>
      </c>
      <c r="C82" s="168" t="s">
        <v>125</v>
      </c>
      <c r="D82" s="110" t="s">
        <v>873</v>
      </c>
      <c r="E82" s="29"/>
      <c r="F82" s="111"/>
      <c r="G82" s="111"/>
      <c r="H82" s="111"/>
      <c r="I82" s="29"/>
      <c r="J82" s="111"/>
      <c r="K82" s="168" t="s">
        <v>874</v>
      </c>
      <c r="L82" s="29"/>
      <c r="M82" s="111"/>
      <c r="N82" s="111"/>
      <c r="O82" s="29"/>
      <c r="P82" s="29"/>
      <c r="Q82" s="111"/>
      <c r="R82" s="30"/>
      <c r="S82" s="168" t="s">
        <v>875</v>
      </c>
      <c r="T82" s="30"/>
      <c r="U82" s="30"/>
      <c r="V82" s="29"/>
      <c r="W82" s="168" t="s">
        <v>874</v>
      </c>
      <c r="X82" s="29"/>
      <c r="Y82" s="168" t="s">
        <v>874</v>
      </c>
      <c r="Z82" s="111"/>
      <c r="AA82" s="111"/>
      <c r="AB82" s="111"/>
      <c r="AC82" s="111"/>
      <c r="AD82" s="29"/>
      <c r="AE82" s="29"/>
      <c r="AF82" s="29"/>
      <c r="AG82" s="29"/>
      <c r="AH82" s="29"/>
      <c r="AI82" s="29"/>
      <c r="AJ82" s="111"/>
      <c r="AK82" s="168" t="s">
        <v>874</v>
      </c>
      <c r="AL82" s="111"/>
      <c r="AM82" s="111"/>
      <c r="AN82" s="111"/>
      <c r="AO82" s="111"/>
      <c r="AP82" s="111"/>
      <c r="AQ82" s="111"/>
      <c r="AR82" s="111"/>
      <c r="AS82" s="29"/>
      <c r="AT82" s="111"/>
      <c r="AU82" s="29"/>
      <c r="AV82" s="29"/>
      <c r="AW82" s="111"/>
      <c r="AX82" s="111"/>
      <c r="AY82" s="29"/>
      <c r="AZ82" s="168" t="s">
        <v>874</v>
      </c>
      <c r="BA82" s="29"/>
      <c r="BB82" s="168" t="s">
        <v>874</v>
      </c>
      <c r="BC82" s="29"/>
      <c r="BD82" s="168" t="s">
        <v>874</v>
      </c>
      <c r="BE82" s="29"/>
      <c r="BF82" s="29"/>
      <c r="BG82" s="111"/>
      <c r="BH82" s="168" t="s">
        <v>874</v>
      </c>
      <c r="BI82" s="111"/>
      <c r="BJ82" s="111"/>
      <c r="BK82" s="111"/>
      <c r="BL82" s="111"/>
      <c r="BM82" s="29"/>
      <c r="BN82" s="29"/>
      <c r="BO82" s="29"/>
      <c r="BP82" s="29"/>
      <c r="BQ82" s="30"/>
      <c r="BR82" s="30"/>
      <c r="BS82" s="29"/>
      <c r="BT82" s="111"/>
      <c r="BU82" s="111"/>
      <c r="BV82" s="111"/>
      <c r="BW82" s="111"/>
      <c r="BX82" s="111"/>
      <c r="BY82" s="111"/>
      <c r="BZ82" s="111"/>
      <c r="CA82" s="111"/>
      <c r="CB82" s="111"/>
      <c r="CC82" s="111"/>
      <c r="CD82" s="111"/>
      <c r="CE82" s="111"/>
      <c r="CF82" s="111"/>
      <c r="CG82" s="111"/>
      <c r="CH82" s="111"/>
      <c r="CI82" s="111"/>
      <c r="CJ82" s="111"/>
      <c r="CK82" s="116"/>
    </row>
    <row r="83" ht="21.0" customHeight="1">
      <c r="A83" s="168" t="s">
        <v>876</v>
      </c>
      <c r="B83" s="168" t="s">
        <v>877</v>
      </c>
      <c r="C83" s="168" t="s">
        <v>125</v>
      </c>
      <c r="D83" s="110" t="s">
        <v>878</v>
      </c>
      <c r="E83" s="29"/>
      <c r="F83" s="111"/>
      <c r="G83" s="111"/>
      <c r="H83" s="111"/>
      <c r="I83" s="29"/>
      <c r="J83" s="111"/>
      <c r="K83" s="29"/>
      <c r="L83" s="29"/>
      <c r="M83" s="111"/>
      <c r="N83" s="111"/>
      <c r="O83" s="29"/>
      <c r="P83" s="29"/>
      <c r="Q83" s="111"/>
      <c r="R83" s="30"/>
      <c r="S83" s="29"/>
      <c r="T83" s="30"/>
      <c r="U83" s="30"/>
      <c r="V83" s="29"/>
      <c r="W83" s="29"/>
      <c r="X83" s="29"/>
      <c r="Y83" s="29"/>
      <c r="Z83" s="111"/>
      <c r="AA83" s="111"/>
      <c r="AB83" s="111"/>
      <c r="AC83" s="111"/>
      <c r="AD83" s="29"/>
      <c r="AE83" s="29"/>
      <c r="AF83" s="29"/>
      <c r="AG83" s="29"/>
      <c r="AH83" s="29"/>
      <c r="AI83" s="29"/>
      <c r="AJ83" s="111"/>
      <c r="AK83" s="29"/>
      <c r="AL83" s="111"/>
      <c r="AM83" s="111"/>
      <c r="AN83" s="111"/>
      <c r="AO83" s="111"/>
      <c r="AP83" s="111"/>
      <c r="AQ83" s="111"/>
      <c r="AR83" s="111"/>
      <c r="AS83" s="29"/>
      <c r="AT83" s="111"/>
      <c r="AU83" s="29"/>
      <c r="AV83" s="29"/>
      <c r="AW83" s="111"/>
      <c r="AX83" s="111"/>
      <c r="AY83" s="29"/>
      <c r="AZ83" s="29"/>
      <c r="BA83" s="29"/>
      <c r="BB83" s="29"/>
      <c r="BC83" s="29"/>
      <c r="BD83" s="29"/>
      <c r="BE83" s="29"/>
      <c r="BF83" s="29"/>
      <c r="BG83" s="168" t="s">
        <v>879</v>
      </c>
      <c r="BH83" s="29"/>
      <c r="BI83" s="111"/>
      <c r="BJ83" s="111"/>
      <c r="BK83" s="111"/>
      <c r="BL83" s="111"/>
      <c r="BM83" s="29"/>
      <c r="BN83" s="29"/>
      <c r="BO83" s="29"/>
      <c r="BP83" s="29"/>
      <c r="BQ83" s="30"/>
      <c r="BR83" s="30"/>
      <c r="BS83" s="29"/>
      <c r="BT83" s="111"/>
      <c r="BU83" s="111"/>
      <c r="BV83" s="111"/>
      <c r="BW83" s="111"/>
      <c r="BX83" s="111"/>
      <c r="BY83" s="111"/>
      <c r="BZ83" s="111"/>
      <c r="CA83" s="111"/>
      <c r="CB83" s="111"/>
      <c r="CC83" s="111"/>
      <c r="CD83" s="111"/>
      <c r="CE83" s="111"/>
      <c r="CF83" s="111"/>
      <c r="CG83" s="111"/>
      <c r="CH83" s="111"/>
      <c r="CI83" s="111"/>
      <c r="CJ83" s="111"/>
      <c r="CK83" s="116"/>
    </row>
    <row r="84" ht="21.0" customHeight="1">
      <c r="A84" s="107" t="s">
        <v>880</v>
      </c>
      <c r="B84" s="109" t="s">
        <v>881</v>
      </c>
      <c r="C84" s="109" t="s">
        <v>882</v>
      </c>
      <c r="D84" s="110" t="s">
        <v>883</v>
      </c>
      <c r="E84" s="107" t="s">
        <v>884</v>
      </c>
      <c r="F84" s="111"/>
      <c r="G84" s="111"/>
      <c r="H84" s="111"/>
      <c r="I84" s="29"/>
      <c r="J84" s="111"/>
      <c r="K84" s="107" t="s">
        <v>884</v>
      </c>
      <c r="L84" s="29"/>
      <c r="M84" s="111"/>
      <c r="N84" s="111"/>
      <c r="O84" s="29"/>
      <c r="P84" s="107" t="s">
        <v>884</v>
      </c>
      <c r="Q84" s="111"/>
      <c r="R84" s="30"/>
      <c r="S84" s="107" t="s">
        <v>884</v>
      </c>
      <c r="T84" s="107" t="s">
        <v>884</v>
      </c>
      <c r="U84" s="30"/>
      <c r="V84" s="107" t="s">
        <v>884</v>
      </c>
      <c r="W84" s="29"/>
      <c r="X84" s="29"/>
      <c r="Y84" s="107" t="s">
        <v>884</v>
      </c>
      <c r="Z84" s="111"/>
      <c r="AA84" s="111"/>
      <c r="AB84" s="111"/>
      <c r="AC84" s="111"/>
      <c r="AD84" s="29"/>
      <c r="AE84" s="29"/>
      <c r="AF84" s="29"/>
      <c r="AG84" s="29"/>
      <c r="AH84" s="30"/>
      <c r="AI84" s="107" t="s">
        <v>884</v>
      </c>
      <c r="AJ84" s="111"/>
      <c r="AK84" s="29"/>
      <c r="AL84" s="111"/>
      <c r="AM84" s="111"/>
      <c r="AN84" s="111"/>
      <c r="AO84" s="111"/>
      <c r="AP84" s="111"/>
      <c r="AQ84" s="111"/>
      <c r="AR84" s="111"/>
      <c r="AS84" s="29"/>
      <c r="AT84" s="111"/>
      <c r="AU84" s="29"/>
      <c r="AV84" s="29"/>
      <c r="AW84" s="111"/>
      <c r="AX84" s="111"/>
      <c r="AY84" s="29"/>
      <c r="AZ84" s="29"/>
      <c r="BA84" s="29"/>
      <c r="BB84" s="29"/>
      <c r="BC84" s="29"/>
      <c r="BD84" s="29"/>
      <c r="BE84" s="29"/>
      <c r="BF84" s="29"/>
      <c r="BG84" s="111"/>
      <c r="BH84" s="29"/>
      <c r="BI84" s="111"/>
      <c r="BJ84" s="111"/>
      <c r="BK84" s="111"/>
      <c r="BL84" s="111"/>
      <c r="BM84" s="29"/>
      <c r="BN84" s="29"/>
      <c r="BO84" s="29"/>
      <c r="BP84" s="29"/>
      <c r="BQ84" s="30"/>
      <c r="BR84" s="30"/>
      <c r="BS84" s="29"/>
      <c r="BT84" s="111"/>
      <c r="BU84" s="111"/>
      <c r="BV84" s="111"/>
      <c r="BW84" s="111"/>
      <c r="BX84" s="111"/>
      <c r="BY84" s="111"/>
      <c r="BZ84" s="111"/>
      <c r="CA84" s="111"/>
      <c r="CB84" s="111"/>
      <c r="CC84" s="111"/>
      <c r="CD84" s="111"/>
      <c r="CE84" s="111"/>
      <c r="CF84" s="111"/>
      <c r="CG84" s="111"/>
      <c r="CH84" s="111"/>
      <c r="CI84" s="111"/>
      <c r="CJ84" s="111"/>
      <c r="CK84" s="116"/>
    </row>
    <row r="85" ht="21.0" customHeight="1">
      <c r="A85" s="198" t="s">
        <v>885</v>
      </c>
      <c r="B85" s="199" t="s">
        <v>77</v>
      </c>
      <c r="C85" s="199" t="s">
        <v>78</v>
      </c>
      <c r="D85" s="110" t="s">
        <v>886</v>
      </c>
      <c r="E85" s="14"/>
      <c r="F85" s="111"/>
      <c r="G85" s="111"/>
      <c r="H85" s="111"/>
      <c r="I85" s="29"/>
      <c r="J85" s="111"/>
      <c r="K85" s="29"/>
      <c r="L85" s="29"/>
      <c r="M85" s="111"/>
      <c r="N85" s="111"/>
      <c r="O85" s="29"/>
      <c r="P85" s="198" t="s">
        <v>887</v>
      </c>
      <c r="Q85" s="111"/>
      <c r="R85" s="30"/>
      <c r="S85" s="198" t="s">
        <v>887</v>
      </c>
      <c r="T85" s="198" t="s">
        <v>887</v>
      </c>
      <c r="U85" s="30"/>
      <c r="V85" s="29"/>
      <c r="W85" s="29"/>
      <c r="X85" s="29"/>
      <c r="Y85" s="29"/>
      <c r="Z85" s="111"/>
      <c r="AA85" s="111"/>
      <c r="AB85" s="111"/>
      <c r="AC85" s="111"/>
      <c r="AD85" s="29"/>
      <c r="AE85" s="29"/>
      <c r="AF85" s="29"/>
      <c r="AG85" s="29"/>
      <c r="AH85" s="30"/>
      <c r="AI85" s="200" t="s">
        <v>885</v>
      </c>
      <c r="AJ85" s="111"/>
      <c r="AK85" s="29"/>
      <c r="AL85" s="111"/>
      <c r="AM85" s="111"/>
      <c r="AN85" s="111"/>
      <c r="AO85" s="111"/>
      <c r="AP85" s="111"/>
      <c r="AQ85" s="111"/>
      <c r="AR85" s="111"/>
      <c r="AS85" s="29"/>
      <c r="AT85" s="111"/>
      <c r="AU85" s="29"/>
      <c r="AV85" s="29"/>
      <c r="AW85" s="111"/>
      <c r="AX85" s="111"/>
      <c r="AY85" s="29"/>
      <c r="AZ85" s="29"/>
      <c r="BA85" s="29"/>
      <c r="BB85" s="29"/>
      <c r="BC85" s="29"/>
      <c r="BD85" s="29"/>
      <c r="BE85" s="29"/>
      <c r="BF85" s="29"/>
      <c r="BG85" s="30"/>
      <c r="BH85" s="29"/>
      <c r="BI85" s="111"/>
      <c r="BJ85" s="111"/>
      <c r="BK85" s="111"/>
      <c r="BL85" s="111"/>
      <c r="BM85" s="29"/>
      <c r="BN85" s="29"/>
      <c r="BO85" s="29"/>
      <c r="BP85" s="29"/>
      <c r="BQ85" s="30"/>
      <c r="BR85" s="30"/>
      <c r="BS85" s="29"/>
      <c r="BT85" s="111"/>
      <c r="BU85" s="111"/>
      <c r="BV85" s="111"/>
      <c r="BW85" s="111"/>
      <c r="BX85" s="111"/>
      <c r="BY85" s="111"/>
      <c r="BZ85" s="111"/>
      <c r="CA85" s="111"/>
      <c r="CB85" s="111"/>
      <c r="CC85" s="111"/>
      <c r="CD85" s="111"/>
      <c r="CE85" s="111"/>
      <c r="CF85" s="111"/>
      <c r="CG85" s="111"/>
      <c r="CH85" s="111"/>
      <c r="CI85" s="111"/>
      <c r="CJ85" s="111"/>
      <c r="CK85" s="116"/>
    </row>
    <row r="86" ht="21.0" customHeight="1">
      <c r="A86" s="107" t="s">
        <v>156</v>
      </c>
      <c r="B86" s="108"/>
      <c r="C86" s="109" t="s">
        <v>158</v>
      </c>
      <c r="D86" s="110" t="s">
        <v>888</v>
      </c>
      <c r="E86" s="14"/>
      <c r="F86" s="111"/>
      <c r="G86" s="111"/>
      <c r="H86" s="111"/>
      <c r="I86" s="31"/>
      <c r="J86" s="111"/>
      <c r="K86" s="29"/>
      <c r="L86" s="29"/>
      <c r="M86" s="111"/>
      <c r="N86" s="111"/>
      <c r="O86" s="29"/>
      <c r="P86" s="30"/>
      <c r="Q86" s="111"/>
      <c r="R86" s="30"/>
      <c r="S86" s="111"/>
      <c r="T86" s="30"/>
      <c r="U86" s="30"/>
      <c r="V86" s="29"/>
      <c r="W86" s="29"/>
      <c r="X86" s="29"/>
      <c r="Y86" s="29"/>
      <c r="Z86" s="111"/>
      <c r="AA86" s="111"/>
      <c r="AB86" s="111"/>
      <c r="AC86" s="111"/>
      <c r="AD86" s="31"/>
      <c r="AE86" s="29"/>
      <c r="AF86" s="29"/>
      <c r="AG86" s="29"/>
      <c r="AH86" s="30"/>
      <c r="AI86" s="30"/>
      <c r="AJ86" s="111"/>
      <c r="AK86" s="29"/>
      <c r="AL86" s="111"/>
      <c r="AM86" s="111"/>
      <c r="AN86" s="111"/>
      <c r="AO86" s="111"/>
      <c r="AP86" s="111"/>
      <c r="AQ86" s="111"/>
      <c r="AR86" s="111"/>
      <c r="AS86" s="29"/>
      <c r="AT86" s="111"/>
      <c r="AU86" s="29"/>
      <c r="AV86" s="29"/>
      <c r="AW86" s="111"/>
      <c r="AX86" s="111"/>
      <c r="AY86" s="29"/>
      <c r="AZ86" s="29"/>
      <c r="BA86" s="29"/>
      <c r="BB86" s="29"/>
      <c r="BC86" s="29"/>
      <c r="BD86" s="29"/>
      <c r="BE86" s="29"/>
      <c r="BF86" s="29"/>
      <c r="BG86" s="30"/>
      <c r="BH86" s="29"/>
      <c r="BI86" s="111"/>
      <c r="BJ86" s="111"/>
      <c r="BK86" s="111"/>
      <c r="BL86" s="111"/>
      <c r="BM86" s="29"/>
      <c r="BN86" s="29"/>
      <c r="BO86" s="29"/>
      <c r="BP86" s="29"/>
      <c r="BQ86" s="30"/>
      <c r="BR86" s="30"/>
      <c r="BS86" s="29"/>
      <c r="BT86" s="111"/>
      <c r="BU86" s="111"/>
      <c r="BV86" s="111"/>
      <c r="BW86" s="111"/>
      <c r="BX86" s="111"/>
      <c r="BY86" s="111"/>
      <c r="BZ86" s="111"/>
      <c r="CA86" s="111"/>
      <c r="CB86" s="111"/>
      <c r="CC86" s="111"/>
      <c r="CD86" s="111"/>
      <c r="CE86" s="111"/>
      <c r="CF86" s="111"/>
      <c r="CG86" s="111"/>
      <c r="CH86" s="111"/>
      <c r="CI86" s="111"/>
      <c r="CJ86" s="111"/>
      <c r="CK86" s="116"/>
    </row>
    <row r="87" ht="21.0" customHeight="1">
      <c r="A87" s="107" t="s">
        <v>151</v>
      </c>
      <c r="B87" s="108"/>
      <c r="C87" s="109" t="s">
        <v>889</v>
      </c>
      <c r="D87" s="110" t="s">
        <v>890</v>
      </c>
      <c r="E87" s="14"/>
      <c r="F87" s="111"/>
      <c r="G87" s="111"/>
      <c r="H87" s="111"/>
      <c r="I87" s="107" t="s">
        <v>891</v>
      </c>
      <c r="J87" s="111"/>
      <c r="K87" s="29"/>
      <c r="L87" s="29"/>
      <c r="M87" s="111"/>
      <c r="N87" s="111"/>
      <c r="O87" s="29"/>
      <c r="P87" s="30"/>
      <c r="Q87" s="111"/>
      <c r="R87" s="30"/>
      <c r="S87" s="111"/>
      <c r="T87" s="30"/>
      <c r="U87" s="30"/>
      <c r="V87" s="29"/>
      <c r="W87" s="29"/>
      <c r="X87" s="29"/>
      <c r="Y87" s="29"/>
      <c r="Z87" s="111"/>
      <c r="AA87" s="111"/>
      <c r="AB87" s="111"/>
      <c r="AC87" s="111"/>
      <c r="AD87" s="107" t="s">
        <v>891</v>
      </c>
      <c r="AE87" s="29"/>
      <c r="AF87" s="29"/>
      <c r="AG87" s="29"/>
      <c r="AH87" s="30"/>
      <c r="AI87" s="30"/>
      <c r="AJ87" s="111"/>
      <c r="AK87" s="29"/>
      <c r="AL87" s="111"/>
      <c r="AM87" s="111"/>
      <c r="AN87" s="111"/>
      <c r="AO87" s="111"/>
      <c r="AP87" s="111"/>
      <c r="AQ87" s="111"/>
      <c r="AR87" s="111"/>
      <c r="AS87" s="29"/>
      <c r="AT87" s="111"/>
      <c r="AU87" s="29"/>
      <c r="AV87" s="29"/>
      <c r="AW87" s="111"/>
      <c r="AX87" s="111"/>
      <c r="AY87" s="29"/>
      <c r="AZ87" s="29"/>
      <c r="BA87" s="29"/>
      <c r="BB87" s="29"/>
      <c r="BC87" s="29"/>
      <c r="BD87" s="29"/>
      <c r="BE87" s="29"/>
      <c r="BF87" s="29"/>
      <c r="BG87" s="30"/>
      <c r="BH87" s="29"/>
      <c r="BI87" s="111"/>
      <c r="BJ87" s="111"/>
      <c r="BK87" s="111"/>
      <c r="BL87" s="111"/>
      <c r="BM87" s="29"/>
      <c r="BN87" s="29"/>
      <c r="BO87" s="29"/>
      <c r="BP87" s="29"/>
      <c r="BQ87" s="30"/>
      <c r="BR87" s="30"/>
      <c r="BS87" s="29"/>
      <c r="BT87" s="111"/>
      <c r="BU87" s="111"/>
      <c r="BV87" s="111"/>
      <c r="BW87" s="111"/>
      <c r="BX87" s="111"/>
      <c r="BY87" s="111"/>
      <c r="BZ87" s="111"/>
      <c r="CA87" s="111"/>
      <c r="CB87" s="111"/>
      <c r="CC87" s="111"/>
      <c r="CD87" s="111"/>
      <c r="CE87" s="111"/>
      <c r="CF87" s="111"/>
      <c r="CG87" s="111"/>
      <c r="CH87" s="111"/>
      <c r="CI87" s="111"/>
      <c r="CJ87" s="111"/>
      <c r="CK87" s="116"/>
    </row>
    <row r="88" ht="21.0" customHeight="1">
      <c r="A88" s="142" t="s">
        <v>161</v>
      </c>
      <c r="B88" s="201" t="s">
        <v>892</v>
      </c>
      <c r="C88" s="201" t="s">
        <v>893</v>
      </c>
      <c r="D88" s="202" t="s">
        <v>894</v>
      </c>
      <c r="E88" s="203"/>
      <c r="F88" s="141"/>
      <c r="G88" s="141"/>
      <c r="H88" s="141"/>
      <c r="I88" s="204"/>
      <c r="J88" s="141"/>
      <c r="K88" s="122"/>
      <c r="L88" s="122"/>
      <c r="M88" s="141"/>
      <c r="N88" s="141"/>
      <c r="O88" s="204"/>
      <c r="P88" s="123"/>
      <c r="Q88" s="141"/>
      <c r="R88" s="205"/>
      <c r="S88" s="206" t="s">
        <v>895</v>
      </c>
      <c r="T88" s="123"/>
      <c r="U88" s="123"/>
      <c r="V88" s="122"/>
      <c r="W88" s="122"/>
      <c r="X88" s="122"/>
      <c r="Y88" s="122"/>
      <c r="Z88" s="141"/>
      <c r="AA88" s="141"/>
      <c r="AB88" s="141"/>
      <c r="AC88" s="141"/>
      <c r="AD88" s="204"/>
      <c r="AE88" s="207"/>
      <c r="AF88" s="208"/>
      <c r="AG88" s="209"/>
      <c r="AH88" s="123"/>
      <c r="AI88" s="123"/>
      <c r="AJ88" s="210"/>
      <c r="AK88" s="211"/>
      <c r="AL88" s="141"/>
      <c r="AM88" s="141"/>
      <c r="AN88" s="141"/>
      <c r="AO88" s="141"/>
      <c r="AP88" s="141"/>
      <c r="AQ88" s="141"/>
      <c r="AR88" s="141"/>
      <c r="AS88" s="204"/>
      <c r="AT88" s="141"/>
      <c r="AU88" s="122"/>
      <c r="AV88" s="204"/>
      <c r="AW88" s="141"/>
      <c r="AX88" s="141"/>
      <c r="AY88" s="122"/>
      <c r="AZ88" s="207"/>
      <c r="BA88" s="211"/>
      <c r="BB88" s="122"/>
      <c r="BC88" s="122"/>
      <c r="BD88" s="204"/>
      <c r="BE88" s="122"/>
      <c r="BF88" s="122"/>
      <c r="BG88" s="123"/>
      <c r="BH88" s="212"/>
      <c r="BI88" s="213"/>
      <c r="BJ88" s="141"/>
      <c r="BK88" s="141"/>
      <c r="BL88" s="141"/>
      <c r="BM88" s="204"/>
      <c r="BN88" s="122"/>
      <c r="BO88" s="122"/>
      <c r="BP88" s="122"/>
      <c r="BQ88" s="123"/>
      <c r="BR88" s="123"/>
      <c r="BS88" s="122"/>
      <c r="BT88" s="141"/>
      <c r="BU88" s="141"/>
      <c r="BV88" s="141"/>
      <c r="BW88" s="141"/>
      <c r="BX88" s="141"/>
      <c r="BY88" s="141"/>
      <c r="BZ88" s="141"/>
      <c r="CA88" s="141"/>
      <c r="CB88" s="141"/>
      <c r="CC88" s="141"/>
      <c r="CD88" s="141"/>
      <c r="CE88" s="141"/>
      <c r="CF88" s="141"/>
      <c r="CG88" s="141"/>
      <c r="CH88" s="141"/>
      <c r="CI88" s="141"/>
      <c r="CJ88" s="141"/>
      <c r="CK88" s="116"/>
    </row>
    <row r="89" ht="21.0" customHeight="1">
      <c r="A89" s="103" t="s">
        <v>896</v>
      </c>
      <c r="B89" s="104"/>
      <c r="C89" s="104"/>
      <c r="D89" s="104"/>
      <c r="E89" s="103">
        <v>6.0</v>
      </c>
      <c r="F89" s="103">
        <v>5.0</v>
      </c>
      <c r="G89" s="103">
        <v>3.0</v>
      </c>
      <c r="H89" s="103">
        <v>2.0</v>
      </c>
      <c r="I89" s="103">
        <v>10.0</v>
      </c>
      <c r="J89" s="103">
        <v>13.0</v>
      </c>
      <c r="K89" s="103">
        <v>4.0</v>
      </c>
      <c r="L89" s="103">
        <v>1.0</v>
      </c>
      <c r="M89" s="103" t="s">
        <v>897</v>
      </c>
      <c r="N89" s="103">
        <v>7.0</v>
      </c>
      <c r="O89" s="103" t="s">
        <v>898</v>
      </c>
      <c r="P89" s="103">
        <v>5.0</v>
      </c>
      <c r="Q89" s="103" t="s">
        <v>899</v>
      </c>
      <c r="R89" s="103">
        <v>3.0</v>
      </c>
      <c r="S89" s="103" t="s">
        <v>897</v>
      </c>
      <c r="T89" s="103" t="s">
        <v>899</v>
      </c>
      <c r="U89" s="103" t="s">
        <v>899</v>
      </c>
      <c r="V89" s="103" t="s">
        <v>900</v>
      </c>
      <c r="W89" s="103">
        <v>6.0</v>
      </c>
      <c r="X89" s="103" t="s">
        <v>898</v>
      </c>
      <c r="Y89" s="104"/>
      <c r="Z89" s="103">
        <v>4.0</v>
      </c>
      <c r="AA89" s="103" t="s">
        <v>901</v>
      </c>
      <c r="AB89" s="103" t="s">
        <v>902</v>
      </c>
      <c r="AC89" s="103" t="s">
        <v>900</v>
      </c>
      <c r="AD89" s="103">
        <v>6.0</v>
      </c>
      <c r="AE89" s="103">
        <v>8.0</v>
      </c>
      <c r="AF89" s="103">
        <v>6.0</v>
      </c>
      <c r="AG89" s="103">
        <v>6.0</v>
      </c>
      <c r="AH89" s="103">
        <v>5.0</v>
      </c>
      <c r="AI89" s="103" t="s">
        <v>903</v>
      </c>
      <c r="AJ89" s="103">
        <v>5.0</v>
      </c>
      <c r="AK89" s="104"/>
      <c r="AL89" s="103" t="s">
        <v>902</v>
      </c>
      <c r="AM89" s="103" t="s">
        <v>902</v>
      </c>
      <c r="AN89" s="103">
        <v>11.0</v>
      </c>
      <c r="AO89" s="103" t="s">
        <v>904</v>
      </c>
      <c r="AP89" s="103" t="s">
        <v>898</v>
      </c>
      <c r="AQ89" s="103">
        <v>5.0</v>
      </c>
      <c r="AR89" s="103">
        <v>3.0</v>
      </c>
      <c r="AS89" s="103">
        <v>5.0</v>
      </c>
      <c r="AT89" s="103">
        <v>3.0</v>
      </c>
      <c r="AU89" s="103">
        <v>7.0</v>
      </c>
      <c r="AV89" s="103" t="s">
        <v>905</v>
      </c>
      <c r="AW89" s="103">
        <v>7.0</v>
      </c>
      <c r="AX89" s="103">
        <v>4.0</v>
      </c>
      <c r="AY89" s="103" t="s">
        <v>903</v>
      </c>
      <c r="AZ89" s="103" t="s">
        <v>906</v>
      </c>
      <c r="BA89" s="103" t="s">
        <v>900</v>
      </c>
      <c r="BB89" s="103">
        <v>3.0</v>
      </c>
      <c r="BC89" s="103" t="s">
        <v>906</v>
      </c>
      <c r="BD89" s="103">
        <v>4.0</v>
      </c>
      <c r="BE89" s="103" t="s">
        <v>900</v>
      </c>
      <c r="BF89" s="103">
        <v>5.0</v>
      </c>
      <c r="BG89" s="103">
        <v>11.0</v>
      </c>
      <c r="BH89" s="103" t="s">
        <v>907</v>
      </c>
      <c r="BI89" s="103" t="s">
        <v>908</v>
      </c>
      <c r="BJ89" s="103">
        <v>8.0</v>
      </c>
      <c r="BK89" s="103" t="s">
        <v>901</v>
      </c>
      <c r="BL89" s="103" t="s">
        <v>909</v>
      </c>
      <c r="BM89" s="103" t="s">
        <v>898</v>
      </c>
      <c r="BN89" s="103" t="s">
        <v>898</v>
      </c>
      <c r="BO89" s="103">
        <v>4.0</v>
      </c>
      <c r="BP89" s="103">
        <v>5.0</v>
      </c>
      <c r="BQ89" s="103" t="s">
        <v>902</v>
      </c>
      <c r="BR89" s="103" t="s">
        <v>899</v>
      </c>
      <c r="BS89" s="103">
        <v>5.0</v>
      </c>
      <c r="BT89" s="103">
        <v>13.0</v>
      </c>
      <c r="BU89" s="103" t="s">
        <v>903</v>
      </c>
      <c r="BV89" s="103">
        <v>8.0</v>
      </c>
      <c r="BW89" s="103">
        <v>7.0</v>
      </c>
      <c r="BX89" s="103" t="s">
        <v>900</v>
      </c>
      <c r="BY89" s="103">
        <v>5.0</v>
      </c>
      <c r="BZ89" s="103">
        <v>3.0</v>
      </c>
      <c r="CA89" s="103">
        <v>11.0</v>
      </c>
      <c r="CB89" s="103">
        <v>2.0</v>
      </c>
      <c r="CC89" s="103" t="s">
        <v>910</v>
      </c>
      <c r="CD89" s="103" t="s">
        <v>911</v>
      </c>
      <c r="CE89" s="103">
        <v>14.0</v>
      </c>
      <c r="CF89" s="103">
        <v>13.0</v>
      </c>
      <c r="CG89" s="103">
        <v>4.0</v>
      </c>
      <c r="CH89" s="103" t="s">
        <v>912</v>
      </c>
      <c r="CI89" s="103">
        <v>10.0</v>
      </c>
      <c r="CJ89" s="103" t="s">
        <v>904</v>
      </c>
      <c r="CK89" s="104"/>
      <c r="CL89" s="104"/>
      <c r="CM89" s="104"/>
      <c r="CN89" s="104"/>
      <c r="CO89" s="104"/>
      <c r="CP89" s="104"/>
      <c r="CQ89" s="104"/>
      <c r="CR89" s="104"/>
      <c r="CS89" s="104"/>
      <c r="CT89" s="104"/>
      <c r="CU89" s="104"/>
      <c r="CV89" s="104"/>
      <c r="CW89" s="104"/>
      <c r="CX89" s="104"/>
      <c r="CY89" s="104"/>
      <c r="CZ89" s="104"/>
      <c r="DA89" s="104"/>
      <c r="DB89" s="104"/>
      <c r="DC89" s="104"/>
      <c r="DD89" s="104"/>
      <c r="DE89" s="104"/>
    </row>
    <row r="90" ht="21.0" customHeight="1">
      <c r="A90" s="103" t="s">
        <v>913</v>
      </c>
      <c r="B90" s="104"/>
      <c r="C90" s="104"/>
      <c r="D90" s="104"/>
      <c r="E90" s="104"/>
      <c r="F90" s="214">
        <v>1500.0</v>
      </c>
      <c r="G90" s="214">
        <v>1500.0</v>
      </c>
      <c r="H90" s="214">
        <v>1500.0</v>
      </c>
      <c r="I90" s="104"/>
      <c r="J90" s="104"/>
      <c r="K90" s="104"/>
      <c r="L90" s="104"/>
      <c r="M90" s="104"/>
      <c r="N90" s="103" t="s">
        <v>914</v>
      </c>
      <c r="O90" s="104"/>
      <c r="P90" s="104"/>
      <c r="Q90" s="104"/>
      <c r="R90" s="104"/>
      <c r="S90" s="104"/>
      <c r="T90" s="104"/>
      <c r="U90" s="104"/>
      <c r="V90" s="104"/>
      <c r="W90" s="104"/>
      <c r="X90" s="104"/>
      <c r="Y90" s="104"/>
      <c r="Z90" s="104"/>
      <c r="AA90" s="103">
        <v>2700.0</v>
      </c>
      <c r="AB90" s="103">
        <v>2700.0</v>
      </c>
      <c r="AC90" s="104"/>
      <c r="AD90" s="104"/>
      <c r="AE90" s="104"/>
      <c r="AF90" s="104"/>
      <c r="AG90" s="103" t="s">
        <v>915</v>
      </c>
      <c r="AH90" s="104"/>
      <c r="AI90" s="103" t="s">
        <v>916</v>
      </c>
      <c r="AJ90" s="103" t="s">
        <v>917</v>
      </c>
      <c r="AK90" s="103" t="s">
        <v>918</v>
      </c>
      <c r="AL90" s="104"/>
      <c r="AM90" s="103">
        <v>1500.0</v>
      </c>
      <c r="AN90" s="103">
        <v>1500.0</v>
      </c>
      <c r="AO90" s="104"/>
      <c r="AP90" s="104"/>
      <c r="AQ90" s="104"/>
      <c r="AR90" s="104"/>
      <c r="AS90" s="103" t="s">
        <v>919</v>
      </c>
      <c r="AT90" s="103" t="s">
        <v>920</v>
      </c>
      <c r="AU90" s="103" t="s">
        <v>921</v>
      </c>
      <c r="AV90" s="104"/>
      <c r="AW90" s="104"/>
      <c r="AX90" s="103" t="s">
        <v>922</v>
      </c>
      <c r="AY90" s="104"/>
      <c r="AZ90" s="104"/>
      <c r="BA90" s="104"/>
      <c r="BB90" s="104"/>
      <c r="BC90" s="104"/>
      <c r="BD90" s="104"/>
      <c r="BE90" s="104"/>
      <c r="BF90" s="104"/>
      <c r="BG90" s="104"/>
      <c r="BH90" s="104"/>
      <c r="BI90" s="104"/>
      <c r="BJ90" s="104"/>
      <c r="BK90" s="104"/>
      <c r="BL90" s="104"/>
      <c r="BM90" s="104"/>
      <c r="BN90" s="104"/>
      <c r="BO90" s="104"/>
      <c r="BP90" s="104"/>
      <c r="BQ90" s="104"/>
      <c r="BR90" s="104"/>
      <c r="BS90" s="103" t="s">
        <v>923</v>
      </c>
      <c r="BT90" s="104"/>
      <c r="BU90" s="104"/>
      <c r="BV90" s="103" t="s">
        <v>924</v>
      </c>
      <c r="BW90" s="103" t="s">
        <v>925</v>
      </c>
      <c r="BX90" s="104"/>
      <c r="BY90" s="104"/>
      <c r="BZ90" s="103" t="s">
        <v>926</v>
      </c>
      <c r="CA90" s="103" t="s">
        <v>927</v>
      </c>
      <c r="CB90" s="103">
        <v>1500.0</v>
      </c>
      <c r="CC90" s="104"/>
      <c r="CD90" s="104"/>
      <c r="CE90" s="104"/>
      <c r="CF90" s="104"/>
      <c r="CG90" s="104"/>
      <c r="CH90" s="104"/>
      <c r="CI90" s="104"/>
      <c r="CJ90" s="104"/>
      <c r="CK90" s="104"/>
      <c r="CL90" s="104"/>
      <c r="CM90" s="104"/>
      <c r="CN90" s="104"/>
      <c r="CO90" s="104"/>
      <c r="CP90" s="104"/>
      <c r="CQ90" s="104"/>
      <c r="CR90" s="104"/>
      <c r="CS90" s="104"/>
      <c r="CT90" s="104"/>
      <c r="CU90" s="104"/>
      <c r="CV90" s="104"/>
      <c r="CW90" s="104"/>
      <c r="CX90" s="104"/>
      <c r="CY90" s="104"/>
      <c r="CZ90" s="104"/>
      <c r="DA90" s="104"/>
      <c r="DB90" s="104"/>
      <c r="DC90" s="104"/>
      <c r="DD90" s="104"/>
      <c r="DE90" s="104"/>
    </row>
    <row r="91" ht="21.0" customHeight="1">
      <c r="A91" s="105" t="s">
        <v>458</v>
      </c>
      <c r="B91" s="105" t="s">
        <v>928</v>
      </c>
      <c r="C91" s="105" t="s">
        <v>929</v>
      </c>
      <c r="D91" s="105" t="s">
        <v>930</v>
      </c>
      <c r="E91" s="105" t="s">
        <v>21</v>
      </c>
      <c r="F91" s="105" t="s">
        <v>931</v>
      </c>
      <c r="G91" s="105" t="s">
        <v>460</v>
      </c>
      <c r="H91" s="105" t="s">
        <v>461</v>
      </c>
      <c r="I91" s="105" t="s">
        <v>462</v>
      </c>
      <c r="J91" s="105" t="s">
        <v>462</v>
      </c>
      <c r="K91" s="105" t="s">
        <v>932</v>
      </c>
      <c r="L91" s="105" t="s">
        <v>464</v>
      </c>
      <c r="M91" s="105" t="s">
        <v>466</v>
      </c>
      <c r="N91" s="105" t="s">
        <v>933</v>
      </c>
      <c r="O91" s="105" t="s">
        <v>467</v>
      </c>
      <c r="P91" s="105" t="s">
        <v>468</v>
      </c>
      <c r="Q91" s="105" t="s">
        <v>469</v>
      </c>
      <c r="R91" s="105" t="s">
        <v>307</v>
      </c>
      <c r="S91" s="105" t="s">
        <v>6</v>
      </c>
      <c r="T91" s="105" t="s">
        <v>470</v>
      </c>
      <c r="U91" s="105" t="s">
        <v>471</v>
      </c>
      <c r="V91" s="105" t="s">
        <v>472</v>
      </c>
      <c r="W91" s="105" t="s">
        <v>473</v>
      </c>
      <c r="X91" s="105" t="s">
        <v>474</v>
      </c>
      <c r="Y91" s="105" t="s">
        <v>435</v>
      </c>
      <c r="Z91" s="105" t="s">
        <v>475</v>
      </c>
      <c r="AA91" s="105" t="s">
        <v>475</v>
      </c>
      <c r="AB91" s="105" t="s">
        <v>476</v>
      </c>
      <c r="AC91" s="105" t="s">
        <v>477</v>
      </c>
      <c r="AD91" s="105" t="s">
        <v>478</v>
      </c>
      <c r="AE91" s="105" t="s">
        <v>478</v>
      </c>
      <c r="AF91" s="105" t="s">
        <v>478</v>
      </c>
      <c r="AG91" s="105" t="s">
        <v>479</v>
      </c>
      <c r="AH91" s="105" t="s">
        <v>480</v>
      </c>
      <c r="AI91" s="105" t="s">
        <v>18</v>
      </c>
      <c r="AJ91" s="105" t="s">
        <v>18</v>
      </c>
      <c r="AK91" s="105" t="s">
        <v>934</v>
      </c>
      <c r="AL91" s="105" t="s">
        <v>482</v>
      </c>
      <c r="AM91" s="105" t="s">
        <v>483</v>
      </c>
      <c r="AN91" s="105" t="s">
        <v>484</v>
      </c>
      <c r="AO91" s="105" t="s">
        <v>485</v>
      </c>
      <c r="AP91" s="105" t="s">
        <v>486</v>
      </c>
      <c r="AQ91" s="105" t="s">
        <v>487</v>
      </c>
      <c r="AR91" s="105" t="s">
        <v>488</v>
      </c>
      <c r="AS91" s="105" t="s">
        <v>935</v>
      </c>
      <c r="AT91" s="105" t="s">
        <v>935</v>
      </c>
      <c r="AU91" s="105" t="s">
        <v>490</v>
      </c>
      <c r="AV91" s="105" t="s">
        <v>936</v>
      </c>
      <c r="AW91" s="105" t="s">
        <v>492</v>
      </c>
      <c r="AX91" s="105" t="s">
        <v>493</v>
      </c>
      <c r="AY91" s="105" t="s">
        <v>16</v>
      </c>
      <c r="AZ91" s="105" t="s">
        <v>494</v>
      </c>
      <c r="BA91" s="105" t="s">
        <v>495</v>
      </c>
      <c r="BB91" s="105" t="s">
        <v>496</v>
      </c>
      <c r="BC91" s="105" t="s">
        <v>497</v>
      </c>
      <c r="BD91" s="105" t="s">
        <v>937</v>
      </c>
      <c r="BE91" s="105" t="s">
        <v>499</v>
      </c>
      <c r="BF91" s="105" t="s">
        <v>500</v>
      </c>
      <c r="BG91" s="105" t="s">
        <v>501</v>
      </c>
      <c r="BH91" s="105" t="s">
        <v>502</v>
      </c>
      <c r="BI91" s="105" t="s">
        <v>938</v>
      </c>
      <c r="BJ91" s="105" t="s">
        <v>502</v>
      </c>
      <c r="BK91" s="105" t="s">
        <v>504</v>
      </c>
      <c r="BL91" s="105" t="s">
        <v>505</v>
      </c>
      <c r="BM91" s="105" t="s">
        <v>506</v>
      </c>
      <c r="BN91" s="105" t="s">
        <v>507</v>
      </c>
      <c r="BO91" s="105" t="s">
        <v>508</v>
      </c>
      <c r="BP91" s="105" t="s">
        <v>509</v>
      </c>
      <c r="BQ91" s="105" t="s">
        <v>510</v>
      </c>
      <c r="BR91" s="105" t="s">
        <v>511</v>
      </c>
      <c r="BS91" s="105" t="s">
        <v>939</v>
      </c>
      <c r="BT91" s="105" t="s">
        <v>513</v>
      </c>
      <c r="BU91" s="105" t="s">
        <v>514</v>
      </c>
      <c r="BV91" s="105" t="s">
        <v>515</v>
      </c>
      <c r="BW91" s="105" t="s">
        <v>516</v>
      </c>
      <c r="BX91" s="105" t="s">
        <v>517</v>
      </c>
      <c r="BY91" s="105" t="s">
        <v>940</v>
      </c>
      <c r="BZ91" s="105" t="s">
        <v>941</v>
      </c>
      <c r="CA91" s="105" t="s">
        <v>520</v>
      </c>
      <c r="CB91" s="105" t="s">
        <v>521</v>
      </c>
      <c r="CC91" s="105" t="s">
        <v>522</v>
      </c>
      <c r="CD91" s="105" t="s">
        <v>523</v>
      </c>
      <c r="CE91" s="105" t="s">
        <v>524</v>
      </c>
      <c r="CF91" s="105" t="s">
        <v>525</v>
      </c>
      <c r="CG91" s="105" t="s">
        <v>526</v>
      </c>
      <c r="CH91" s="105" t="s">
        <v>527</v>
      </c>
      <c r="CI91" s="105" t="s">
        <v>528</v>
      </c>
      <c r="CJ91" s="105" t="s">
        <v>529</v>
      </c>
      <c r="CK91" s="106"/>
      <c r="CL91" s="106"/>
      <c r="CM91" s="106"/>
      <c r="CN91" s="106"/>
      <c r="CO91" s="106"/>
      <c r="CP91" s="106"/>
      <c r="CQ91" s="106"/>
      <c r="CR91" s="106"/>
      <c r="CS91" s="106"/>
      <c r="CT91" s="106"/>
      <c r="CU91" s="106"/>
      <c r="CV91" s="106"/>
      <c r="CW91" s="106"/>
      <c r="CX91" s="106"/>
      <c r="CY91" s="106"/>
      <c r="CZ91" s="106"/>
      <c r="DA91" s="106"/>
      <c r="DB91" s="106"/>
      <c r="DC91" s="106"/>
      <c r="DD91" s="106"/>
      <c r="DE91" s="106"/>
    </row>
    <row r="92" ht="21.0" customHeight="1">
      <c r="A92" s="215"/>
      <c r="B92" s="215"/>
      <c r="C92" s="215"/>
      <c r="D92" s="215"/>
      <c r="E92" s="216" t="s">
        <v>29</v>
      </c>
      <c r="F92" s="216" t="s">
        <v>29</v>
      </c>
      <c r="G92" s="216" t="s">
        <v>29</v>
      </c>
      <c r="H92" s="216" t="s">
        <v>29</v>
      </c>
      <c r="I92" s="216" t="s">
        <v>42</v>
      </c>
      <c r="J92" s="216" t="s">
        <v>724</v>
      </c>
      <c r="K92" s="216" t="s">
        <v>140</v>
      </c>
      <c r="L92" s="216" t="s">
        <v>48</v>
      </c>
      <c r="M92" s="216" t="s">
        <v>29</v>
      </c>
      <c r="N92" s="216" t="s">
        <v>29</v>
      </c>
      <c r="O92" s="216" t="s">
        <v>132</v>
      </c>
      <c r="P92" s="216" t="s">
        <v>29</v>
      </c>
      <c r="Q92" s="216" t="s">
        <v>816</v>
      </c>
      <c r="R92" s="216" t="s">
        <v>58</v>
      </c>
      <c r="S92" s="216" t="s">
        <v>885</v>
      </c>
      <c r="T92" s="216" t="s">
        <v>885</v>
      </c>
      <c r="U92" s="216" t="s">
        <v>63</v>
      </c>
      <c r="V92" s="216" t="s">
        <v>42</v>
      </c>
      <c r="W92" s="216" t="s">
        <v>36</v>
      </c>
      <c r="X92" s="216" t="s">
        <v>842</v>
      </c>
      <c r="Y92" s="216" t="s">
        <v>113</v>
      </c>
      <c r="Z92" s="216" t="s">
        <v>29</v>
      </c>
      <c r="AA92" s="216" t="s">
        <v>942</v>
      </c>
      <c r="AB92" s="216" t="s">
        <v>942</v>
      </c>
      <c r="AC92" s="216" t="s">
        <v>942</v>
      </c>
      <c r="AD92" s="216" t="s">
        <v>42</v>
      </c>
      <c r="AE92" s="216" t="s">
        <v>711</v>
      </c>
      <c r="AF92" s="216" t="s">
        <v>943</v>
      </c>
      <c r="AG92" s="216" t="s">
        <v>944</v>
      </c>
      <c r="AH92" s="216" t="s">
        <v>29</v>
      </c>
      <c r="AI92" s="216" t="s">
        <v>842</v>
      </c>
      <c r="AJ92" s="216" t="s">
        <v>63</v>
      </c>
      <c r="AK92" s="216" t="s">
        <v>88</v>
      </c>
      <c r="AL92" s="216" t="s">
        <v>942</v>
      </c>
      <c r="AM92" s="216" t="s">
        <v>942</v>
      </c>
      <c r="AN92" s="216" t="s">
        <v>942</v>
      </c>
      <c r="AO92" s="216" t="s">
        <v>942</v>
      </c>
      <c r="AP92" s="216" t="s">
        <v>852</v>
      </c>
      <c r="AQ92" s="216" t="s">
        <v>42</v>
      </c>
      <c r="AR92" s="216" t="s">
        <v>42</v>
      </c>
      <c r="AS92" s="216" t="s">
        <v>945</v>
      </c>
      <c r="AT92" s="216" t="s">
        <v>29</v>
      </c>
      <c r="AU92" s="216" t="s">
        <v>942</v>
      </c>
      <c r="AV92" s="216" t="s">
        <v>946</v>
      </c>
      <c r="AW92" s="216" t="s">
        <v>942</v>
      </c>
      <c r="AX92" s="216" t="s">
        <v>942</v>
      </c>
      <c r="AY92" s="216" t="s">
        <v>63</v>
      </c>
      <c r="AZ92" s="216" t="s">
        <v>128</v>
      </c>
      <c r="BA92" s="216" t="s">
        <v>48</v>
      </c>
      <c r="BB92" s="216" t="s">
        <v>63</v>
      </c>
      <c r="BC92" s="216" t="s">
        <v>123</v>
      </c>
      <c r="BD92" s="216" t="s">
        <v>113</v>
      </c>
      <c r="BE92" s="216" t="s">
        <v>827</v>
      </c>
      <c r="BF92" s="216" t="s">
        <v>29</v>
      </c>
      <c r="BG92" s="216" t="s">
        <v>29</v>
      </c>
      <c r="BH92" s="216" t="s">
        <v>947</v>
      </c>
      <c r="BI92" s="216" t="s">
        <v>942</v>
      </c>
      <c r="BJ92" s="216" t="s">
        <v>942</v>
      </c>
      <c r="BK92" s="216" t="s">
        <v>571</v>
      </c>
      <c r="BL92" s="216" t="s">
        <v>571</v>
      </c>
      <c r="BM92" s="216" t="s">
        <v>113</v>
      </c>
      <c r="BN92" s="216" t="s">
        <v>63</v>
      </c>
      <c r="BO92" s="216" t="s">
        <v>716</v>
      </c>
      <c r="BP92" s="216" t="s">
        <v>716</v>
      </c>
      <c r="BQ92" s="216" t="s">
        <v>942</v>
      </c>
      <c r="BR92" s="216" t="s">
        <v>63</v>
      </c>
      <c r="BS92" s="216" t="s">
        <v>942</v>
      </c>
      <c r="BT92" s="216" t="s">
        <v>724</v>
      </c>
      <c r="BU92" s="216" t="s">
        <v>571</v>
      </c>
      <c r="BV92" s="216" t="s">
        <v>942</v>
      </c>
      <c r="BW92" s="216" t="s">
        <v>42</v>
      </c>
      <c r="BX92" s="216" t="s">
        <v>48</v>
      </c>
      <c r="BY92" s="216" t="s">
        <v>740</v>
      </c>
      <c r="BZ92" s="216" t="s">
        <v>29</v>
      </c>
      <c r="CA92" s="216" t="s">
        <v>664</v>
      </c>
      <c r="CB92" s="216" t="s">
        <v>29</v>
      </c>
      <c r="CC92" s="216" t="s">
        <v>943</v>
      </c>
      <c r="CD92" s="216" t="s">
        <v>559</v>
      </c>
      <c r="CE92" s="216" t="s">
        <v>942</v>
      </c>
      <c r="CF92" s="216" t="s">
        <v>942</v>
      </c>
      <c r="CG92" s="216" t="s">
        <v>943</v>
      </c>
      <c r="CH92" s="216" t="s">
        <v>948</v>
      </c>
      <c r="CI92" s="216" t="s">
        <v>563</v>
      </c>
      <c r="CJ92" s="216" t="s">
        <v>942</v>
      </c>
      <c r="CK92" s="215"/>
      <c r="CL92" s="215"/>
      <c r="CM92" s="215"/>
      <c r="CN92" s="215"/>
      <c r="CO92" s="215"/>
      <c r="CP92" s="215"/>
      <c r="CQ92" s="215"/>
      <c r="CR92" s="215"/>
      <c r="CS92" s="215"/>
      <c r="CT92" s="215"/>
      <c r="CU92" s="215"/>
      <c r="CV92" s="215"/>
      <c r="CW92" s="215"/>
      <c r="CX92" s="215"/>
      <c r="CY92" s="215"/>
      <c r="CZ92" s="215"/>
      <c r="DA92" s="215"/>
      <c r="DB92" s="215"/>
      <c r="DC92" s="215"/>
      <c r="DD92" s="215"/>
      <c r="DE92" s="215"/>
    </row>
    <row r="93" ht="21.0" customHeight="1">
      <c r="A93" s="215"/>
      <c r="B93" s="215"/>
      <c r="C93" s="215"/>
      <c r="D93" s="215"/>
      <c r="E93" s="216" t="s">
        <v>63</v>
      </c>
      <c r="F93" s="216" t="s">
        <v>63</v>
      </c>
      <c r="G93" s="216" t="s">
        <v>63</v>
      </c>
      <c r="H93" s="216" t="s">
        <v>36</v>
      </c>
      <c r="I93" s="216" t="s">
        <v>48</v>
      </c>
      <c r="J93" s="216" t="s">
        <v>42</v>
      </c>
      <c r="K93" s="216" t="s">
        <v>136</v>
      </c>
      <c r="L93" s="215"/>
      <c r="M93" s="216" t="s">
        <v>63</v>
      </c>
      <c r="N93" s="216" t="s">
        <v>48</v>
      </c>
      <c r="O93" s="215"/>
      <c r="P93" s="216" t="s">
        <v>885</v>
      </c>
      <c r="Q93" s="216" t="s">
        <v>63</v>
      </c>
      <c r="R93" s="216" t="s">
        <v>103</v>
      </c>
      <c r="S93" s="216" t="s">
        <v>93</v>
      </c>
      <c r="T93" s="216" t="s">
        <v>140</v>
      </c>
      <c r="U93" s="216" t="s">
        <v>113</v>
      </c>
      <c r="V93" s="216" t="s">
        <v>132</v>
      </c>
      <c r="W93" s="216" t="s">
        <v>48</v>
      </c>
      <c r="X93" s="216" t="s">
        <v>949</v>
      </c>
      <c r="Y93" s="216" t="s">
        <v>136</v>
      </c>
      <c r="Z93" s="216" t="s">
        <v>63</v>
      </c>
      <c r="AA93" s="216" t="s">
        <v>29</v>
      </c>
      <c r="AB93" s="216" t="s">
        <v>29</v>
      </c>
      <c r="AC93" s="216" t="s">
        <v>29</v>
      </c>
      <c r="AD93" s="216" t="s">
        <v>53</v>
      </c>
      <c r="AE93" s="216" t="s">
        <v>724</v>
      </c>
      <c r="AF93" s="216" t="s">
        <v>711</v>
      </c>
      <c r="AG93" s="216" t="s">
        <v>689</v>
      </c>
      <c r="AH93" s="216" t="s">
        <v>42</v>
      </c>
      <c r="AI93" s="216" t="s">
        <v>123</v>
      </c>
      <c r="AJ93" s="216" t="s">
        <v>842</v>
      </c>
      <c r="AK93" s="216" t="s">
        <v>123</v>
      </c>
      <c r="AL93" s="216" t="s">
        <v>29</v>
      </c>
      <c r="AM93" s="216" t="s">
        <v>29</v>
      </c>
      <c r="AN93" s="216" t="s">
        <v>571</v>
      </c>
      <c r="AO93" s="216" t="s">
        <v>571</v>
      </c>
      <c r="AP93" s="216" t="s">
        <v>950</v>
      </c>
      <c r="AQ93" s="216" t="s">
        <v>816</v>
      </c>
      <c r="AR93" s="216" t="s">
        <v>816</v>
      </c>
      <c r="AS93" s="216" t="s">
        <v>42</v>
      </c>
      <c r="AT93" s="216" t="s">
        <v>42</v>
      </c>
      <c r="AU93" s="216" t="s">
        <v>29</v>
      </c>
      <c r="AV93" s="216" t="s">
        <v>123</v>
      </c>
      <c r="AW93" s="216" t="s">
        <v>943</v>
      </c>
      <c r="AX93" s="216" t="s">
        <v>943</v>
      </c>
      <c r="AY93" s="216" t="s">
        <v>98</v>
      </c>
      <c r="AZ93" s="216" t="s">
        <v>946</v>
      </c>
      <c r="BA93" s="216" t="s">
        <v>103</v>
      </c>
      <c r="BB93" s="216" t="s">
        <v>113</v>
      </c>
      <c r="BC93" s="216" t="s">
        <v>128</v>
      </c>
      <c r="BD93" s="216" t="s">
        <v>123</v>
      </c>
      <c r="BE93" s="216" t="s">
        <v>103</v>
      </c>
      <c r="BF93" s="216" t="s">
        <v>951</v>
      </c>
      <c r="BG93" s="216" t="s">
        <v>36</v>
      </c>
      <c r="BH93" s="216" t="s">
        <v>798</v>
      </c>
      <c r="BI93" s="216" t="s">
        <v>29</v>
      </c>
      <c r="BJ93" s="216" t="s">
        <v>29</v>
      </c>
      <c r="BK93" s="216" t="s">
        <v>42</v>
      </c>
      <c r="BL93" s="216" t="s">
        <v>42</v>
      </c>
      <c r="BM93" s="215"/>
      <c r="BN93" s="215"/>
      <c r="BO93" s="216" t="s">
        <v>42</v>
      </c>
      <c r="BP93" s="216" t="s">
        <v>42</v>
      </c>
      <c r="BQ93" s="216" t="s">
        <v>601</v>
      </c>
      <c r="BR93" s="216" t="s">
        <v>88</v>
      </c>
      <c r="BS93" s="216" t="s">
        <v>29</v>
      </c>
      <c r="BT93" s="216" t="s">
        <v>942</v>
      </c>
      <c r="BU93" s="216" t="s">
        <v>29</v>
      </c>
      <c r="BV93" s="216" t="s">
        <v>29</v>
      </c>
      <c r="BW93" s="216" t="s">
        <v>63</v>
      </c>
      <c r="BX93" s="216" t="s">
        <v>827</v>
      </c>
      <c r="BY93" s="216" t="s">
        <v>798</v>
      </c>
      <c r="BZ93" s="216" t="s">
        <v>63</v>
      </c>
      <c r="CA93" s="216" t="s">
        <v>635</v>
      </c>
      <c r="CB93" s="216" t="s">
        <v>48</v>
      </c>
      <c r="CC93" s="216" t="s">
        <v>716</v>
      </c>
      <c r="CD93" s="216" t="s">
        <v>571</v>
      </c>
      <c r="CE93" s="216" t="s">
        <v>571</v>
      </c>
      <c r="CF93" s="216" t="s">
        <v>576</v>
      </c>
      <c r="CG93" s="216" t="s">
        <v>720</v>
      </c>
      <c r="CH93" s="216" t="s">
        <v>29</v>
      </c>
      <c r="CI93" s="216" t="s">
        <v>942</v>
      </c>
      <c r="CJ93" s="216" t="s">
        <v>601</v>
      </c>
      <c r="CK93" s="215"/>
      <c r="CL93" s="215"/>
      <c r="CM93" s="215"/>
      <c r="CN93" s="215"/>
      <c r="CO93" s="215"/>
      <c r="CP93" s="215"/>
      <c r="CQ93" s="215"/>
      <c r="CR93" s="215"/>
      <c r="CS93" s="215"/>
      <c r="CT93" s="215"/>
      <c r="CU93" s="215"/>
      <c r="CV93" s="215"/>
      <c r="CW93" s="215"/>
      <c r="CX93" s="215"/>
      <c r="CY93" s="215"/>
      <c r="CZ93" s="215"/>
      <c r="DA93" s="215"/>
      <c r="DB93" s="215"/>
      <c r="DC93" s="215"/>
      <c r="DD93" s="215"/>
      <c r="DE93" s="215"/>
    </row>
    <row r="94" ht="21.0" customHeight="1">
      <c r="A94" s="215"/>
      <c r="B94" s="215"/>
      <c r="C94" s="215"/>
      <c r="D94" s="215"/>
      <c r="E94" s="216" t="s">
        <v>88</v>
      </c>
      <c r="F94" s="216" t="s">
        <v>816</v>
      </c>
      <c r="G94" s="216" t="s">
        <v>42</v>
      </c>
      <c r="H94" s="215"/>
      <c r="I94" s="216" t="s">
        <v>63</v>
      </c>
      <c r="J94" s="216" t="s">
        <v>764</v>
      </c>
      <c r="K94" s="216" t="s">
        <v>103</v>
      </c>
      <c r="L94" s="215"/>
      <c r="M94" s="216" t="s">
        <v>88</v>
      </c>
      <c r="N94" s="216" t="s">
        <v>63</v>
      </c>
      <c r="O94" s="215"/>
      <c r="P94" s="216" t="s">
        <v>842</v>
      </c>
      <c r="Q94" s="215"/>
      <c r="R94" s="216" t="s">
        <v>113</v>
      </c>
      <c r="S94" s="216" t="s">
        <v>880</v>
      </c>
      <c r="T94" s="215"/>
      <c r="U94" s="215"/>
      <c r="V94" s="216" t="s">
        <v>140</v>
      </c>
      <c r="W94" s="216" t="s">
        <v>93</v>
      </c>
      <c r="X94" s="215"/>
      <c r="Y94" s="216" t="s">
        <v>140</v>
      </c>
      <c r="Z94" s="216" t="s">
        <v>827</v>
      </c>
      <c r="AA94" s="216" t="s">
        <v>42</v>
      </c>
      <c r="AB94" s="216" t="s">
        <v>42</v>
      </c>
      <c r="AC94" s="216" t="s">
        <v>42</v>
      </c>
      <c r="AD94" s="216" t="s">
        <v>816</v>
      </c>
      <c r="AE94" s="216" t="s">
        <v>42</v>
      </c>
      <c r="AF94" s="216" t="s">
        <v>724</v>
      </c>
      <c r="AG94" s="216" t="s">
        <v>716</v>
      </c>
      <c r="AH94" s="216" t="s">
        <v>93</v>
      </c>
      <c r="AI94" s="216" t="s">
        <v>952</v>
      </c>
      <c r="AJ94" s="216" t="s">
        <v>103</v>
      </c>
      <c r="AK94" s="216" t="s">
        <v>136</v>
      </c>
      <c r="AL94" s="216" t="s">
        <v>48</v>
      </c>
      <c r="AM94" s="216" t="s">
        <v>48</v>
      </c>
      <c r="AN94" s="216" t="s">
        <v>948</v>
      </c>
      <c r="AO94" s="216" t="s">
        <v>948</v>
      </c>
      <c r="AP94" s="216" t="s">
        <v>953</v>
      </c>
      <c r="AQ94" s="216" t="s">
        <v>88</v>
      </c>
      <c r="AR94" s="216" t="s">
        <v>701</v>
      </c>
      <c r="AS94" s="216" t="s">
        <v>88</v>
      </c>
      <c r="AT94" s="216" t="s">
        <v>88</v>
      </c>
      <c r="AU94" s="216" t="s">
        <v>42</v>
      </c>
      <c r="AV94" s="216" t="s">
        <v>950</v>
      </c>
      <c r="AW94" s="216" t="s">
        <v>635</v>
      </c>
      <c r="AX94" s="216" t="s">
        <v>635</v>
      </c>
      <c r="AY94" s="216" t="s">
        <v>858</v>
      </c>
      <c r="AZ94" s="215"/>
      <c r="BA94" s="216" t="s">
        <v>113</v>
      </c>
      <c r="BB94" s="216" t="s">
        <v>136</v>
      </c>
      <c r="BC94" s="215"/>
      <c r="BD94" s="216" t="s">
        <v>128</v>
      </c>
      <c r="BE94" s="216" t="s">
        <v>113</v>
      </c>
      <c r="BF94" s="216" t="s">
        <v>842</v>
      </c>
      <c r="BG94" s="216" t="s">
        <v>63</v>
      </c>
      <c r="BH94" s="216" t="s">
        <v>93</v>
      </c>
      <c r="BI94" s="216" t="s">
        <v>36</v>
      </c>
      <c r="BJ94" s="216" t="s">
        <v>36</v>
      </c>
      <c r="BK94" s="216" t="s">
        <v>48</v>
      </c>
      <c r="BL94" s="216" t="s">
        <v>48</v>
      </c>
      <c r="BM94" s="215"/>
      <c r="BN94" s="215"/>
      <c r="BO94" s="216" t="s">
        <v>63</v>
      </c>
      <c r="BP94" s="216" t="s">
        <v>48</v>
      </c>
      <c r="BQ94" s="216" t="s">
        <v>654</v>
      </c>
      <c r="BR94" s="215"/>
      <c r="BS94" s="216" t="s">
        <v>48</v>
      </c>
      <c r="BT94" s="216" t="s">
        <v>948</v>
      </c>
      <c r="BU94" s="216" t="s">
        <v>63</v>
      </c>
      <c r="BV94" s="216" t="s">
        <v>720</v>
      </c>
      <c r="BW94" s="216" t="s">
        <v>816</v>
      </c>
      <c r="BX94" s="216" t="s">
        <v>88</v>
      </c>
      <c r="BY94" s="216" t="s">
        <v>802</v>
      </c>
      <c r="BZ94" s="216" t="s">
        <v>816</v>
      </c>
      <c r="CA94" s="216" t="s">
        <v>720</v>
      </c>
      <c r="CB94" s="215"/>
      <c r="CC94" s="216" t="s">
        <v>720</v>
      </c>
      <c r="CD94" s="216" t="s">
        <v>948</v>
      </c>
      <c r="CE94" s="216" t="s">
        <v>948</v>
      </c>
      <c r="CF94" s="216" t="s">
        <v>29</v>
      </c>
      <c r="CG94" s="216" t="s">
        <v>724</v>
      </c>
      <c r="CH94" s="216" t="s">
        <v>635</v>
      </c>
      <c r="CI94" s="216" t="s">
        <v>571</v>
      </c>
      <c r="CJ94" s="216" t="s">
        <v>621</v>
      </c>
      <c r="CK94" s="215"/>
      <c r="CL94" s="215"/>
      <c r="CM94" s="215"/>
      <c r="CN94" s="215"/>
      <c r="CO94" s="215"/>
      <c r="CP94" s="215"/>
      <c r="CQ94" s="215"/>
      <c r="CR94" s="215"/>
      <c r="CS94" s="215"/>
      <c r="CT94" s="215"/>
      <c r="CU94" s="215"/>
      <c r="CV94" s="215"/>
      <c r="CW94" s="215"/>
      <c r="CX94" s="215"/>
      <c r="CY94" s="215"/>
      <c r="CZ94" s="215"/>
      <c r="DA94" s="215"/>
      <c r="DB94" s="215"/>
      <c r="DC94" s="215"/>
      <c r="DD94" s="215"/>
      <c r="DE94" s="215"/>
    </row>
    <row r="95" ht="21.0" customHeight="1">
      <c r="A95" s="215"/>
      <c r="B95" s="215"/>
      <c r="C95" s="215"/>
      <c r="D95" s="215"/>
      <c r="E95" s="216" t="s">
        <v>113</v>
      </c>
      <c r="F95" s="216" t="s">
        <v>827</v>
      </c>
      <c r="G95" s="215"/>
      <c r="H95" s="215"/>
      <c r="I95" s="216" t="s">
        <v>53</v>
      </c>
      <c r="J95" s="216" t="s">
        <v>48</v>
      </c>
      <c r="K95" s="216" t="s">
        <v>123</v>
      </c>
      <c r="L95" s="215"/>
      <c r="M95" s="216" t="s">
        <v>103</v>
      </c>
      <c r="N95" s="216" t="s">
        <v>816</v>
      </c>
      <c r="O95" s="215"/>
      <c r="P95" s="216" t="s">
        <v>93</v>
      </c>
      <c r="Q95" s="215"/>
      <c r="R95" s="215"/>
      <c r="S95" s="216" t="s">
        <v>161</v>
      </c>
      <c r="T95" s="215"/>
      <c r="U95" s="215"/>
      <c r="V95" s="215"/>
      <c r="W95" s="216" t="s">
        <v>123</v>
      </c>
      <c r="X95" s="215"/>
      <c r="Y95" s="215"/>
      <c r="Z95" s="216" t="s">
        <v>842</v>
      </c>
      <c r="AA95" s="216" t="s">
        <v>48</v>
      </c>
      <c r="AB95" s="216" t="s">
        <v>48</v>
      </c>
      <c r="AC95" s="215"/>
      <c r="AD95" s="216" t="s">
        <v>954</v>
      </c>
      <c r="AE95" s="216" t="s">
        <v>776</v>
      </c>
      <c r="AF95" s="216" t="s">
        <v>42</v>
      </c>
      <c r="AG95" s="216" t="s">
        <v>955</v>
      </c>
      <c r="AH95" s="216" t="s">
        <v>132</v>
      </c>
      <c r="AI95" s="216" t="s">
        <v>956</v>
      </c>
      <c r="AJ95" s="216" t="s">
        <v>113</v>
      </c>
      <c r="AK95" s="216" t="s">
        <v>950</v>
      </c>
      <c r="AL95" s="216" t="s">
        <v>63</v>
      </c>
      <c r="AM95" s="216" t="s">
        <v>63</v>
      </c>
      <c r="AN95" s="216" t="s">
        <v>601</v>
      </c>
      <c r="AO95" s="216" t="s">
        <v>601</v>
      </c>
      <c r="AP95" s="216" t="s">
        <v>957</v>
      </c>
      <c r="AQ95" s="216" t="s">
        <v>113</v>
      </c>
      <c r="AR95" s="215"/>
      <c r="AS95" s="216" t="s">
        <v>113</v>
      </c>
      <c r="AT95" s="215"/>
      <c r="AU95" s="216" t="s">
        <v>98</v>
      </c>
      <c r="AV95" s="216" t="s">
        <v>953</v>
      </c>
      <c r="AW95" s="216" t="s">
        <v>42</v>
      </c>
      <c r="AX95" s="216" t="s">
        <v>42</v>
      </c>
      <c r="AY95" s="216" t="s">
        <v>132</v>
      </c>
      <c r="AZ95" s="215"/>
      <c r="BA95" s="215"/>
      <c r="BB95" s="215"/>
      <c r="BC95" s="215"/>
      <c r="BD95" s="216" t="s">
        <v>136</v>
      </c>
      <c r="BE95" s="215"/>
      <c r="BF95" s="216" t="s">
        <v>103</v>
      </c>
      <c r="BG95" s="216" t="s">
        <v>88</v>
      </c>
      <c r="BH95" s="216" t="s">
        <v>132</v>
      </c>
      <c r="BI95" s="216" t="s">
        <v>48</v>
      </c>
      <c r="BJ95" s="216" t="s">
        <v>48</v>
      </c>
      <c r="BK95" s="216" t="s">
        <v>63</v>
      </c>
      <c r="BL95" s="216" t="s">
        <v>63</v>
      </c>
      <c r="BM95" s="215"/>
      <c r="BN95" s="215"/>
      <c r="BO95" s="216" t="s">
        <v>53</v>
      </c>
      <c r="BP95" s="216" t="s">
        <v>776</v>
      </c>
      <c r="BQ95" s="216" t="s">
        <v>958</v>
      </c>
      <c r="BR95" s="215"/>
      <c r="BS95" s="216" t="s">
        <v>816</v>
      </c>
      <c r="BT95" s="216" t="s">
        <v>601</v>
      </c>
      <c r="BU95" s="216" t="s">
        <v>827</v>
      </c>
      <c r="BV95" s="216" t="s">
        <v>42</v>
      </c>
      <c r="BW95" s="216" t="s">
        <v>827</v>
      </c>
      <c r="BX95" s="215"/>
      <c r="BY95" s="216" t="s">
        <v>811</v>
      </c>
      <c r="BZ95" s="215"/>
      <c r="CA95" s="216" t="s">
        <v>724</v>
      </c>
      <c r="CB95" s="215"/>
      <c r="CC95" s="216" t="s">
        <v>724</v>
      </c>
      <c r="CD95" s="216" t="s">
        <v>601</v>
      </c>
      <c r="CE95" s="216" t="s">
        <v>591</v>
      </c>
      <c r="CF95" s="216" t="s">
        <v>943</v>
      </c>
      <c r="CG95" s="216" t="s">
        <v>42</v>
      </c>
      <c r="CH95" s="216" t="s">
        <v>649</v>
      </c>
      <c r="CI95" s="216" t="s">
        <v>576</v>
      </c>
      <c r="CJ95" s="216" t="s">
        <v>29</v>
      </c>
      <c r="CK95" s="215"/>
      <c r="CL95" s="215"/>
      <c r="CM95" s="215"/>
      <c r="CN95" s="215"/>
      <c r="CO95" s="215"/>
      <c r="CP95" s="215"/>
      <c r="CQ95" s="215"/>
      <c r="CR95" s="215"/>
      <c r="CS95" s="215"/>
      <c r="CT95" s="215"/>
      <c r="CU95" s="215"/>
      <c r="CV95" s="215"/>
      <c r="CW95" s="215"/>
      <c r="CX95" s="215"/>
      <c r="CY95" s="215"/>
      <c r="CZ95" s="215"/>
      <c r="DA95" s="215"/>
      <c r="DB95" s="215"/>
      <c r="DC95" s="215"/>
      <c r="DD95" s="215"/>
      <c r="DE95" s="215"/>
    </row>
    <row r="96" ht="21.0" customHeight="1">
      <c r="A96" s="215"/>
      <c r="B96" s="215"/>
      <c r="C96" s="215"/>
      <c r="D96" s="215"/>
      <c r="E96" s="216" t="s">
        <v>123</v>
      </c>
      <c r="F96" s="216" t="s">
        <v>88</v>
      </c>
      <c r="G96" s="215"/>
      <c r="H96" s="215"/>
      <c r="I96" s="216" t="s">
        <v>816</v>
      </c>
      <c r="J96" s="216" t="s">
        <v>63</v>
      </c>
      <c r="K96" s="215"/>
      <c r="L96" s="215"/>
      <c r="M96" s="216" t="s">
        <v>113</v>
      </c>
      <c r="N96" s="216" t="s">
        <v>827</v>
      </c>
      <c r="O96" s="215"/>
      <c r="P96" s="216" t="s">
        <v>140</v>
      </c>
      <c r="Q96" s="215"/>
      <c r="R96" s="215"/>
      <c r="S96" s="216" t="s">
        <v>959</v>
      </c>
      <c r="T96" s="215"/>
      <c r="U96" s="215"/>
      <c r="V96" s="215"/>
      <c r="W96" s="216" t="s">
        <v>136</v>
      </c>
      <c r="X96" s="215"/>
      <c r="Y96" s="215"/>
      <c r="Z96" s="215"/>
      <c r="AA96" s="216" t="s">
        <v>63</v>
      </c>
      <c r="AB96" s="216" t="s">
        <v>63</v>
      </c>
      <c r="AC96" s="215"/>
      <c r="AD96" s="216" t="s">
        <v>88</v>
      </c>
      <c r="AE96" s="216" t="s">
        <v>792</v>
      </c>
      <c r="AF96" s="216" t="s">
        <v>764</v>
      </c>
      <c r="AG96" s="216" t="s">
        <v>720</v>
      </c>
      <c r="AH96" s="216" t="s">
        <v>140</v>
      </c>
      <c r="AI96" s="216" t="s">
        <v>140</v>
      </c>
      <c r="AJ96" s="215"/>
      <c r="AK96" s="216" t="s">
        <v>953</v>
      </c>
      <c r="AL96" s="216" t="s">
        <v>816</v>
      </c>
      <c r="AM96" s="216" t="s">
        <v>816</v>
      </c>
      <c r="AN96" s="216" t="s">
        <v>29</v>
      </c>
      <c r="AO96" s="216" t="s">
        <v>29</v>
      </c>
      <c r="AP96" s="216" t="s">
        <v>960</v>
      </c>
      <c r="AQ96" s="216" t="s">
        <v>701</v>
      </c>
      <c r="AR96" s="215"/>
      <c r="AS96" s="216" t="s">
        <v>128</v>
      </c>
      <c r="AT96" s="215"/>
      <c r="AU96" s="216" t="s">
        <v>103</v>
      </c>
      <c r="AV96" s="216" t="s">
        <v>957</v>
      </c>
      <c r="AW96" s="216" t="s">
        <v>816</v>
      </c>
      <c r="AX96" s="215"/>
      <c r="AY96" s="215"/>
      <c r="AZ96" s="215"/>
      <c r="BA96" s="215"/>
      <c r="BB96" s="215"/>
      <c r="BC96" s="215"/>
      <c r="BD96" s="215"/>
      <c r="BE96" s="215"/>
      <c r="BF96" s="216" t="s">
        <v>113</v>
      </c>
      <c r="BG96" s="216" t="s">
        <v>103</v>
      </c>
      <c r="BH96" s="216" t="s">
        <v>946</v>
      </c>
      <c r="BI96" s="216" t="s">
        <v>781</v>
      </c>
      <c r="BJ96" s="216" t="s">
        <v>781</v>
      </c>
      <c r="BK96" s="216" t="s">
        <v>816</v>
      </c>
      <c r="BL96" s="216" t="s">
        <v>816</v>
      </c>
      <c r="BM96" s="215"/>
      <c r="BN96" s="215"/>
      <c r="BO96" s="215"/>
      <c r="BP96" s="216" t="s">
        <v>63</v>
      </c>
      <c r="BQ96" s="216" t="s">
        <v>63</v>
      </c>
      <c r="BR96" s="215"/>
      <c r="BS96" s="216" t="s">
        <v>824</v>
      </c>
      <c r="BT96" s="216" t="s">
        <v>581</v>
      </c>
      <c r="BU96" s="216" t="s">
        <v>88</v>
      </c>
      <c r="BV96" s="216" t="s">
        <v>48</v>
      </c>
      <c r="BW96" s="216" t="s">
        <v>88</v>
      </c>
      <c r="BX96" s="215"/>
      <c r="BY96" s="216" t="s">
        <v>789</v>
      </c>
      <c r="BZ96" s="215"/>
      <c r="CA96" s="216" t="s">
        <v>730</v>
      </c>
      <c r="CB96" s="215"/>
      <c r="CC96" s="216" t="s">
        <v>764</v>
      </c>
      <c r="CD96" s="216" t="s">
        <v>615</v>
      </c>
      <c r="CE96" s="216" t="s">
        <v>601</v>
      </c>
      <c r="CF96" s="216" t="s">
        <v>631</v>
      </c>
      <c r="CG96" s="215"/>
      <c r="CH96" s="216" t="s">
        <v>674</v>
      </c>
      <c r="CI96" s="216" t="s">
        <v>948</v>
      </c>
      <c r="CJ96" s="216" t="s">
        <v>943</v>
      </c>
      <c r="CK96" s="215"/>
      <c r="CL96" s="215"/>
      <c r="CM96" s="215"/>
      <c r="CN96" s="215"/>
      <c r="CO96" s="215"/>
      <c r="CP96" s="215"/>
      <c r="CQ96" s="215"/>
      <c r="CR96" s="215"/>
      <c r="CS96" s="215"/>
      <c r="CT96" s="215"/>
      <c r="CU96" s="215"/>
      <c r="CV96" s="215"/>
      <c r="CW96" s="215"/>
      <c r="CX96" s="215"/>
      <c r="CY96" s="215"/>
      <c r="CZ96" s="215"/>
      <c r="DA96" s="215"/>
      <c r="DB96" s="215"/>
      <c r="DC96" s="215"/>
      <c r="DD96" s="215"/>
      <c r="DE96" s="215"/>
    </row>
    <row r="97" ht="21.0" customHeight="1">
      <c r="A97" s="215"/>
      <c r="B97" s="215"/>
      <c r="C97" s="215"/>
      <c r="D97" s="215"/>
      <c r="E97" s="216" t="s">
        <v>140</v>
      </c>
      <c r="F97" s="215"/>
      <c r="G97" s="215"/>
      <c r="H97" s="215"/>
      <c r="I97" s="216" t="s">
        <v>827</v>
      </c>
      <c r="J97" s="216" t="s">
        <v>816</v>
      </c>
      <c r="K97" s="215"/>
      <c r="L97" s="215"/>
      <c r="M97" s="215"/>
      <c r="N97" s="216" t="s">
        <v>88</v>
      </c>
      <c r="O97" s="215"/>
      <c r="P97" s="215"/>
      <c r="Q97" s="215"/>
      <c r="R97" s="215"/>
      <c r="S97" s="215"/>
      <c r="T97" s="215"/>
      <c r="U97" s="215"/>
      <c r="V97" s="215"/>
      <c r="W97" s="216" t="s">
        <v>140</v>
      </c>
      <c r="X97" s="215"/>
      <c r="Y97" s="215"/>
      <c r="Z97" s="215"/>
      <c r="AA97" s="216" t="s">
        <v>816</v>
      </c>
      <c r="AB97" s="216" t="s">
        <v>816</v>
      </c>
      <c r="AC97" s="215"/>
      <c r="AD97" s="216" t="s">
        <v>93</v>
      </c>
      <c r="AE97" s="216" t="s">
        <v>53</v>
      </c>
      <c r="AF97" s="216" t="s">
        <v>776</v>
      </c>
      <c r="AG97" s="216" t="s">
        <v>724</v>
      </c>
      <c r="AH97" s="215"/>
      <c r="AI97" s="216" t="s">
        <v>885</v>
      </c>
      <c r="AJ97" s="215"/>
      <c r="AK97" s="216" t="s">
        <v>957</v>
      </c>
      <c r="AL97" s="216" t="s">
        <v>827</v>
      </c>
      <c r="AM97" s="216" t="s">
        <v>827</v>
      </c>
      <c r="AN97" s="216" t="s">
        <v>958</v>
      </c>
      <c r="AO97" s="216" t="s">
        <v>635</v>
      </c>
      <c r="AP97" s="215"/>
      <c r="AQ97" s="215"/>
      <c r="AR97" s="215"/>
      <c r="AS97" s="215"/>
      <c r="AT97" s="215"/>
      <c r="AU97" s="216" t="s">
        <v>113</v>
      </c>
      <c r="AV97" s="216" t="s">
        <v>960</v>
      </c>
      <c r="AW97" s="216" t="s">
        <v>827</v>
      </c>
      <c r="AX97" s="215"/>
      <c r="AY97" s="215"/>
      <c r="AZ97" s="215"/>
      <c r="BA97" s="215"/>
      <c r="BB97" s="215"/>
      <c r="BC97" s="215"/>
      <c r="BD97" s="215"/>
      <c r="BE97" s="215"/>
      <c r="BF97" s="215"/>
      <c r="BG97" s="216" t="s">
        <v>113</v>
      </c>
      <c r="BH97" s="216" t="s">
        <v>950</v>
      </c>
      <c r="BI97" s="216" t="s">
        <v>789</v>
      </c>
      <c r="BJ97" s="216" t="s">
        <v>63</v>
      </c>
      <c r="BK97" s="216" t="s">
        <v>824</v>
      </c>
      <c r="BL97" s="216" t="s">
        <v>824</v>
      </c>
      <c r="BM97" s="215"/>
      <c r="BN97" s="215"/>
      <c r="BO97" s="215"/>
      <c r="BP97" s="216" t="s">
        <v>53</v>
      </c>
      <c r="BQ97" s="216" t="s">
        <v>88</v>
      </c>
      <c r="BR97" s="215"/>
      <c r="BS97" s="215"/>
      <c r="BT97" s="216" t="s">
        <v>29</v>
      </c>
      <c r="BU97" s="215"/>
      <c r="BV97" s="216" t="s">
        <v>63</v>
      </c>
      <c r="BW97" s="216" t="s">
        <v>103</v>
      </c>
      <c r="BX97" s="215"/>
      <c r="BY97" s="215"/>
      <c r="BZ97" s="215"/>
      <c r="CA97" s="216" t="s">
        <v>42</v>
      </c>
      <c r="CB97" s="215"/>
      <c r="CC97" s="215"/>
      <c r="CD97" s="216" t="s">
        <v>635</v>
      </c>
      <c r="CE97" s="216" t="s">
        <v>610</v>
      </c>
      <c r="CF97" s="216" t="s">
        <v>958</v>
      </c>
      <c r="CG97" s="215"/>
      <c r="CH97" s="216" t="s">
        <v>679</v>
      </c>
      <c r="CI97" s="216" t="s">
        <v>961</v>
      </c>
      <c r="CJ97" s="216" t="s">
        <v>631</v>
      </c>
      <c r="CK97" s="215"/>
      <c r="CL97" s="215"/>
      <c r="CM97" s="215"/>
      <c r="CN97" s="215"/>
      <c r="CO97" s="215"/>
      <c r="CP97" s="215"/>
      <c r="CQ97" s="215"/>
      <c r="CR97" s="215"/>
      <c r="CS97" s="215"/>
      <c r="CT97" s="215"/>
      <c r="CU97" s="215"/>
      <c r="CV97" s="215"/>
      <c r="CW97" s="215"/>
      <c r="CX97" s="215"/>
      <c r="CY97" s="215"/>
      <c r="CZ97" s="215"/>
      <c r="DA97" s="215"/>
      <c r="DB97" s="215"/>
      <c r="DC97" s="215"/>
      <c r="DD97" s="215"/>
      <c r="DE97" s="215"/>
    </row>
    <row r="98" ht="21.0" customHeight="1">
      <c r="A98" s="215"/>
      <c r="B98" s="215"/>
      <c r="C98" s="215"/>
      <c r="D98" s="215"/>
      <c r="E98" s="215"/>
      <c r="F98" s="215"/>
      <c r="G98" s="215"/>
      <c r="H98" s="215"/>
      <c r="I98" s="216" t="s">
        <v>88</v>
      </c>
      <c r="J98" s="216" t="s">
        <v>962</v>
      </c>
      <c r="K98" s="215"/>
      <c r="L98" s="215"/>
      <c r="M98" s="215"/>
      <c r="N98" s="216" t="s">
        <v>113</v>
      </c>
      <c r="O98" s="215"/>
      <c r="P98" s="215"/>
      <c r="Q98" s="215"/>
      <c r="R98" s="215"/>
      <c r="S98" s="215"/>
      <c r="T98" s="215"/>
      <c r="U98" s="215"/>
      <c r="V98" s="215"/>
      <c r="W98" s="215"/>
      <c r="X98" s="215"/>
      <c r="Y98" s="215"/>
      <c r="Z98" s="215"/>
      <c r="AA98" s="216" t="s">
        <v>827</v>
      </c>
      <c r="AB98" s="215"/>
      <c r="AC98" s="215"/>
      <c r="AD98" s="216" t="s">
        <v>151</v>
      </c>
      <c r="AE98" s="216" t="s">
        <v>816</v>
      </c>
      <c r="AF98" s="215"/>
      <c r="AG98" s="215"/>
      <c r="AH98" s="215"/>
      <c r="AI98" s="216" t="s">
        <v>963</v>
      </c>
      <c r="AJ98" s="215"/>
      <c r="AK98" s="216" t="s">
        <v>960</v>
      </c>
      <c r="AL98" s="216" t="s">
        <v>88</v>
      </c>
      <c r="AM98" s="215"/>
      <c r="AN98" s="216" t="s">
        <v>707</v>
      </c>
      <c r="AO98" s="216" t="s">
        <v>958</v>
      </c>
      <c r="AP98" s="215"/>
      <c r="AQ98" s="215"/>
      <c r="AR98" s="215"/>
      <c r="AS98" s="215"/>
      <c r="AT98" s="215"/>
      <c r="AU98" s="216" t="s">
        <v>123</v>
      </c>
      <c r="AV98" s="215"/>
      <c r="AW98" s="216" t="s">
        <v>88</v>
      </c>
      <c r="AX98" s="215"/>
      <c r="AY98" s="215"/>
      <c r="AZ98" s="215"/>
      <c r="BA98" s="215"/>
      <c r="BB98" s="215"/>
      <c r="BC98" s="215"/>
      <c r="BD98" s="215"/>
      <c r="BE98" s="215"/>
      <c r="BF98" s="215"/>
      <c r="BG98" s="216" t="s">
        <v>123</v>
      </c>
      <c r="BH98" s="216" t="s">
        <v>953</v>
      </c>
      <c r="BI98" s="216" t="s">
        <v>798</v>
      </c>
      <c r="BJ98" s="216" t="s">
        <v>53</v>
      </c>
      <c r="BK98" s="216" t="s">
        <v>842</v>
      </c>
      <c r="BL98" s="216" t="s">
        <v>842</v>
      </c>
      <c r="BM98" s="215"/>
      <c r="BN98" s="215"/>
      <c r="BO98" s="215"/>
      <c r="BP98" s="215"/>
      <c r="BQ98" s="215"/>
      <c r="BR98" s="215"/>
      <c r="BS98" s="215"/>
      <c r="BT98" s="216" t="s">
        <v>943</v>
      </c>
      <c r="BU98" s="215"/>
      <c r="BV98" s="216" t="s">
        <v>816</v>
      </c>
      <c r="BW98" s="216" t="s">
        <v>113</v>
      </c>
      <c r="BX98" s="215"/>
      <c r="BY98" s="215"/>
      <c r="BZ98" s="215"/>
      <c r="CA98" s="216" t="s">
        <v>754</v>
      </c>
      <c r="CB98" s="215"/>
      <c r="CC98" s="215"/>
      <c r="CD98" s="216" t="s">
        <v>639</v>
      </c>
      <c r="CE98" s="216" t="s">
        <v>615</v>
      </c>
      <c r="CF98" s="216" t="s">
        <v>693</v>
      </c>
      <c r="CG98" s="215"/>
      <c r="CH98" s="216" t="s">
        <v>684</v>
      </c>
      <c r="CI98" s="216" t="s">
        <v>601</v>
      </c>
      <c r="CJ98" s="216" t="s">
        <v>649</v>
      </c>
      <c r="CK98" s="215"/>
      <c r="CL98" s="215"/>
      <c r="CM98" s="215"/>
      <c r="CN98" s="215"/>
      <c r="CO98" s="215"/>
      <c r="CP98" s="215"/>
      <c r="CQ98" s="215"/>
      <c r="CR98" s="215"/>
      <c r="CS98" s="215"/>
      <c r="CT98" s="215"/>
      <c r="CU98" s="215"/>
      <c r="CV98" s="215"/>
      <c r="CW98" s="215"/>
      <c r="CX98" s="215"/>
      <c r="CY98" s="215"/>
      <c r="CZ98" s="215"/>
      <c r="DA98" s="215"/>
      <c r="DB98" s="215"/>
      <c r="DC98" s="215"/>
      <c r="DD98" s="215"/>
      <c r="DE98" s="215"/>
    </row>
    <row r="99" ht="21.0" customHeight="1">
      <c r="A99" s="215"/>
      <c r="B99" s="215"/>
      <c r="C99" s="215"/>
      <c r="D99" s="215"/>
      <c r="E99" s="215"/>
      <c r="F99" s="215"/>
      <c r="G99" s="215"/>
      <c r="H99" s="215"/>
      <c r="I99" s="216" t="s">
        <v>93</v>
      </c>
      <c r="J99" s="216" t="s">
        <v>824</v>
      </c>
      <c r="K99" s="215"/>
      <c r="L99" s="215"/>
      <c r="M99" s="215"/>
      <c r="N99" s="215"/>
      <c r="O99" s="215"/>
      <c r="P99" s="215"/>
      <c r="Q99" s="215"/>
      <c r="R99" s="215"/>
      <c r="S99" s="215"/>
      <c r="T99" s="215"/>
      <c r="U99" s="215"/>
      <c r="V99" s="215"/>
      <c r="W99" s="215"/>
      <c r="X99" s="215"/>
      <c r="Y99" s="215"/>
      <c r="Z99" s="215"/>
      <c r="AA99" s="216" t="s">
        <v>842</v>
      </c>
      <c r="AB99" s="215"/>
      <c r="AC99" s="215"/>
      <c r="AD99" s="216" t="s">
        <v>964</v>
      </c>
      <c r="AE99" s="216" t="s">
        <v>824</v>
      </c>
      <c r="AF99" s="215"/>
      <c r="AG99" s="215"/>
      <c r="AH99" s="215"/>
      <c r="AI99" s="216" t="s">
        <v>965</v>
      </c>
      <c r="AJ99" s="215"/>
      <c r="AK99" s="215"/>
      <c r="AL99" s="216" t="s">
        <v>842</v>
      </c>
      <c r="AM99" s="215"/>
      <c r="AN99" s="216" t="s">
        <v>720</v>
      </c>
      <c r="AO99" s="216" t="s">
        <v>707</v>
      </c>
      <c r="AP99" s="215"/>
      <c r="AQ99" s="215"/>
      <c r="AR99" s="215"/>
      <c r="AS99" s="215"/>
      <c r="AT99" s="215"/>
      <c r="AU99" s="215"/>
      <c r="AV99" s="215"/>
      <c r="AW99" s="216" t="s">
        <v>113</v>
      </c>
      <c r="AX99" s="215"/>
      <c r="AY99" s="215"/>
      <c r="AZ99" s="215"/>
      <c r="BA99" s="215"/>
      <c r="BB99" s="215"/>
      <c r="BC99" s="215"/>
      <c r="BD99" s="215"/>
      <c r="BE99" s="215"/>
      <c r="BF99" s="215"/>
      <c r="BG99" s="216" t="s">
        <v>128</v>
      </c>
      <c r="BH99" s="216" t="s">
        <v>957</v>
      </c>
      <c r="BI99" s="216" t="s">
        <v>53</v>
      </c>
      <c r="BJ99" s="216" t="s">
        <v>816</v>
      </c>
      <c r="BK99" s="216" t="s">
        <v>949</v>
      </c>
      <c r="BL99" s="215"/>
      <c r="BM99" s="215"/>
      <c r="BN99" s="215"/>
      <c r="BO99" s="215"/>
      <c r="BP99" s="215"/>
      <c r="BQ99" s="215"/>
      <c r="BR99" s="215"/>
      <c r="BS99" s="215"/>
      <c r="BT99" s="216" t="s">
        <v>631</v>
      </c>
      <c r="BU99" s="215"/>
      <c r="BV99" s="216" t="s">
        <v>962</v>
      </c>
      <c r="BW99" s="215"/>
      <c r="BX99" s="215"/>
      <c r="BY99" s="215"/>
      <c r="BZ99" s="215"/>
      <c r="CA99" s="216" t="s">
        <v>769</v>
      </c>
      <c r="CB99" s="215"/>
      <c r="CC99" s="215"/>
      <c r="CD99" s="216" t="s">
        <v>958</v>
      </c>
      <c r="CE99" s="216" t="s">
        <v>29</v>
      </c>
      <c r="CF99" s="216" t="s">
        <v>702</v>
      </c>
      <c r="CG99" s="215"/>
      <c r="CH99" s="216" t="s">
        <v>701</v>
      </c>
      <c r="CI99" s="216" t="s">
        <v>610</v>
      </c>
      <c r="CJ99" s="216" t="s">
        <v>958</v>
      </c>
      <c r="CK99" s="215"/>
      <c r="CL99" s="215"/>
      <c r="CM99" s="215"/>
      <c r="CN99" s="215"/>
      <c r="CO99" s="215"/>
      <c r="CP99" s="215"/>
      <c r="CQ99" s="215"/>
      <c r="CR99" s="215"/>
      <c r="CS99" s="215"/>
      <c r="CT99" s="215"/>
      <c r="CU99" s="215"/>
      <c r="CV99" s="215"/>
      <c r="CW99" s="215"/>
      <c r="CX99" s="215"/>
      <c r="CY99" s="215"/>
      <c r="CZ99" s="215"/>
      <c r="DA99" s="215"/>
      <c r="DB99" s="215"/>
      <c r="DC99" s="215"/>
      <c r="DD99" s="215"/>
      <c r="DE99" s="215"/>
    </row>
    <row r="100" ht="21.0" customHeight="1">
      <c r="A100" s="215"/>
      <c r="B100" s="215"/>
      <c r="C100" s="215"/>
      <c r="D100" s="215"/>
      <c r="E100" s="215"/>
      <c r="F100" s="215"/>
      <c r="G100" s="215"/>
      <c r="H100" s="215"/>
      <c r="I100" s="216" t="s">
        <v>132</v>
      </c>
      <c r="J100" s="216" t="s">
        <v>827</v>
      </c>
      <c r="K100" s="215"/>
      <c r="L100" s="215"/>
      <c r="M100" s="215"/>
      <c r="N100" s="215"/>
      <c r="O100" s="215"/>
      <c r="P100" s="215"/>
      <c r="Q100" s="215"/>
      <c r="R100" s="215"/>
      <c r="S100" s="215"/>
      <c r="T100" s="215"/>
      <c r="U100" s="215"/>
      <c r="V100" s="215"/>
      <c r="W100" s="215"/>
      <c r="X100" s="215"/>
      <c r="Y100" s="215"/>
      <c r="Z100" s="215"/>
      <c r="AA100" s="216" t="s">
        <v>113</v>
      </c>
      <c r="AB100" s="215"/>
      <c r="AC100" s="215"/>
      <c r="AD100" s="215"/>
      <c r="AE100" s="215"/>
      <c r="AF100" s="215"/>
      <c r="AG100" s="215"/>
      <c r="AH100" s="215"/>
      <c r="AI100" s="216" t="s">
        <v>957</v>
      </c>
      <c r="AJ100" s="215"/>
      <c r="AK100" s="215"/>
      <c r="AL100" s="216" t="s">
        <v>36</v>
      </c>
      <c r="AM100" s="215"/>
      <c r="AN100" s="216" t="s">
        <v>63</v>
      </c>
      <c r="AO100" s="216" t="s">
        <v>42</v>
      </c>
      <c r="AP100" s="215"/>
      <c r="AQ100" s="215"/>
      <c r="AR100" s="215"/>
      <c r="AS100" s="215"/>
      <c r="AT100" s="215"/>
      <c r="AU100" s="215"/>
      <c r="AV100" s="215"/>
      <c r="AW100" s="215"/>
      <c r="AX100" s="215"/>
      <c r="AY100" s="215"/>
      <c r="AZ100" s="215"/>
      <c r="BA100" s="215"/>
      <c r="BB100" s="215"/>
      <c r="BC100" s="215"/>
      <c r="BD100" s="215"/>
      <c r="BE100" s="215"/>
      <c r="BF100" s="215"/>
      <c r="BG100" s="216" t="s">
        <v>876</v>
      </c>
      <c r="BH100" s="216" t="s">
        <v>960</v>
      </c>
      <c r="BI100" s="216" t="s">
        <v>816</v>
      </c>
      <c r="BJ100" s="215"/>
      <c r="BK100" s="215"/>
      <c r="BL100" s="215"/>
      <c r="BM100" s="215"/>
      <c r="BN100" s="215"/>
      <c r="BO100" s="215"/>
      <c r="BP100" s="215"/>
      <c r="BQ100" s="215"/>
      <c r="BR100" s="215"/>
      <c r="BS100" s="215"/>
      <c r="BT100" s="216" t="s">
        <v>669</v>
      </c>
      <c r="BU100" s="215"/>
      <c r="BV100" s="216" t="s">
        <v>113</v>
      </c>
      <c r="BW100" s="215"/>
      <c r="BX100" s="215"/>
      <c r="BY100" s="215"/>
      <c r="BZ100" s="215"/>
      <c r="CA100" s="216" t="s">
        <v>48</v>
      </c>
      <c r="CB100" s="215"/>
      <c r="CC100" s="215"/>
      <c r="CD100" s="216" t="s">
        <v>48</v>
      </c>
      <c r="CE100" s="216" t="s">
        <v>631</v>
      </c>
      <c r="CF100" s="216" t="s">
        <v>707</v>
      </c>
      <c r="CG100" s="215"/>
      <c r="CH100" s="215"/>
      <c r="CI100" s="216" t="s">
        <v>615</v>
      </c>
      <c r="CJ100" s="216" t="s">
        <v>711</v>
      </c>
      <c r="CK100" s="215"/>
      <c r="CL100" s="215"/>
      <c r="CM100" s="215"/>
      <c r="CN100" s="215"/>
      <c r="CO100" s="215"/>
      <c r="CP100" s="215"/>
      <c r="CQ100" s="215"/>
      <c r="CR100" s="215"/>
      <c r="CS100" s="215"/>
      <c r="CT100" s="215"/>
      <c r="CU100" s="215"/>
      <c r="CV100" s="215"/>
      <c r="CW100" s="215"/>
      <c r="CX100" s="215"/>
      <c r="CY100" s="215"/>
      <c r="CZ100" s="215"/>
      <c r="DA100" s="215"/>
      <c r="DB100" s="215"/>
      <c r="DC100" s="215"/>
      <c r="DD100" s="215"/>
      <c r="DE100" s="215"/>
    </row>
    <row r="101" ht="21.0" customHeight="1">
      <c r="A101" s="215"/>
      <c r="B101" s="215"/>
      <c r="C101" s="215"/>
      <c r="D101" s="215"/>
      <c r="E101" s="215"/>
      <c r="F101" s="215"/>
      <c r="G101" s="215"/>
      <c r="H101" s="215"/>
      <c r="I101" s="216" t="s">
        <v>151</v>
      </c>
      <c r="J101" s="216" t="s">
        <v>53</v>
      </c>
      <c r="K101" s="215"/>
      <c r="L101" s="215"/>
      <c r="M101" s="215"/>
      <c r="N101" s="215"/>
      <c r="O101" s="215"/>
      <c r="P101" s="215"/>
      <c r="Q101" s="215"/>
      <c r="R101" s="215"/>
      <c r="S101" s="215"/>
      <c r="T101" s="215"/>
      <c r="U101" s="215"/>
      <c r="V101" s="215"/>
      <c r="W101" s="215"/>
      <c r="X101" s="215"/>
      <c r="Y101" s="215"/>
      <c r="Z101" s="215"/>
      <c r="AA101" s="215"/>
      <c r="AB101" s="215"/>
      <c r="AC101" s="215"/>
      <c r="AD101" s="215"/>
      <c r="AE101" s="215"/>
      <c r="AF101" s="215"/>
      <c r="AG101" s="215"/>
      <c r="AH101" s="215"/>
      <c r="AI101" s="216" t="s">
        <v>960</v>
      </c>
      <c r="AJ101" s="215"/>
      <c r="AK101" s="215"/>
      <c r="AL101" s="215"/>
      <c r="AM101" s="215"/>
      <c r="AN101" s="216" t="s">
        <v>53</v>
      </c>
      <c r="AO101" s="216" t="s">
        <v>48</v>
      </c>
      <c r="AP101" s="215"/>
      <c r="AQ101" s="215"/>
      <c r="AR101" s="215"/>
      <c r="AS101" s="215"/>
      <c r="AT101" s="215"/>
      <c r="AU101" s="215"/>
      <c r="AV101" s="215"/>
      <c r="AW101" s="215"/>
      <c r="AX101" s="215"/>
      <c r="AY101" s="215"/>
      <c r="AZ101" s="215"/>
      <c r="BA101" s="215"/>
      <c r="BB101" s="215"/>
      <c r="BC101" s="215"/>
      <c r="BD101" s="215"/>
      <c r="BE101" s="215"/>
      <c r="BF101" s="215"/>
      <c r="BG101" s="216" t="s">
        <v>140</v>
      </c>
      <c r="BH101" s="215"/>
      <c r="BI101" s="216" t="s">
        <v>962</v>
      </c>
      <c r="BJ101" s="215"/>
      <c r="BK101" s="215"/>
      <c r="BL101" s="215"/>
      <c r="BM101" s="215"/>
      <c r="BN101" s="215"/>
      <c r="BO101" s="215"/>
      <c r="BP101" s="215"/>
      <c r="BQ101" s="215"/>
      <c r="BR101" s="215"/>
      <c r="BS101" s="215"/>
      <c r="BT101" s="216" t="s">
        <v>679</v>
      </c>
      <c r="BU101" s="215"/>
      <c r="BV101" s="215"/>
      <c r="BW101" s="215"/>
      <c r="BX101" s="215"/>
      <c r="BY101" s="215"/>
      <c r="BZ101" s="215"/>
      <c r="CA101" s="216" t="s">
        <v>785</v>
      </c>
      <c r="CB101" s="215"/>
      <c r="CC101" s="215"/>
      <c r="CD101" s="215"/>
      <c r="CE101" s="216" t="s">
        <v>639</v>
      </c>
      <c r="CF101" s="216" t="s">
        <v>711</v>
      </c>
      <c r="CG101" s="215"/>
      <c r="CH101" s="215"/>
      <c r="CI101" s="216" t="s">
        <v>943</v>
      </c>
      <c r="CJ101" s="215"/>
      <c r="CK101" s="215"/>
      <c r="CL101" s="215"/>
      <c r="CM101" s="215"/>
      <c r="CN101" s="215"/>
      <c r="CO101" s="215"/>
      <c r="CP101" s="215"/>
      <c r="CQ101" s="215"/>
      <c r="CR101" s="215"/>
      <c r="CS101" s="215"/>
      <c r="CT101" s="215"/>
      <c r="CU101" s="215"/>
      <c r="CV101" s="215"/>
      <c r="CW101" s="215"/>
      <c r="CX101" s="215"/>
      <c r="CY101" s="215"/>
      <c r="CZ101" s="215"/>
      <c r="DA101" s="215"/>
      <c r="DB101" s="215"/>
      <c r="DC101" s="215"/>
      <c r="DD101" s="215"/>
      <c r="DE101" s="215"/>
    </row>
    <row r="102" ht="21.0" customHeight="1">
      <c r="A102" s="215"/>
      <c r="B102" s="215"/>
      <c r="C102" s="215"/>
      <c r="D102" s="215"/>
      <c r="E102" s="215"/>
      <c r="F102" s="215"/>
      <c r="G102" s="215"/>
      <c r="H102" s="215"/>
      <c r="I102" s="215"/>
      <c r="J102" s="216" t="s">
        <v>88</v>
      </c>
      <c r="K102" s="215"/>
      <c r="L102" s="215"/>
      <c r="M102" s="215"/>
      <c r="N102" s="215"/>
      <c r="O102" s="215"/>
      <c r="P102" s="215"/>
      <c r="Q102" s="215"/>
      <c r="R102" s="215"/>
      <c r="S102" s="215"/>
      <c r="T102" s="215"/>
      <c r="U102" s="215"/>
      <c r="V102" s="215"/>
      <c r="W102" s="215"/>
      <c r="X102" s="215"/>
      <c r="Y102" s="215"/>
      <c r="Z102" s="215"/>
      <c r="AA102" s="215"/>
      <c r="AB102" s="215"/>
      <c r="AC102" s="215"/>
      <c r="AD102" s="215"/>
      <c r="AE102" s="215"/>
      <c r="AF102" s="215"/>
      <c r="AG102" s="215"/>
      <c r="AH102" s="215"/>
      <c r="AI102" s="215"/>
      <c r="AJ102" s="215"/>
      <c r="AK102" s="215"/>
      <c r="AL102" s="215"/>
      <c r="AM102" s="215"/>
      <c r="AN102" s="216" t="s">
        <v>816</v>
      </c>
      <c r="AO102" s="215"/>
      <c r="AP102" s="215"/>
      <c r="AQ102" s="215"/>
      <c r="AR102" s="215"/>
      <c r="AS102" s="215"/>
      <c r="AT102" s="215"/>
      <c r="AU102" s="215"/>
      <c r="AV102" s="215"/>
      <c r="AW102" s="215"/>
      <c r="AX102" s="215"/>
      <c r="AY102" s="215"/>
      <c r="AZ102" s="215"/>
      <c r="BA102" s="215"/>
      <c r="BB102" s="215"/>
      <c r="BC102" s="215"/>
      <c r="BD102" s="215"/>
      <c r="BE102" s="215"/>
      <c r="BF102" s="215"/>
      <c r="BG102" s="216" t="s">
        <v>949</v>
      </c>
      <c r="BH102" s="215"/>
      <c r="BI102" s="216" t="s">
        <v>827</v>
      </c>
      <c r="BJ102" s="215"/>
      <c r="BK102" s="215"/>
      <c r="BL102" s="215"/>
      <c r="BM102" s="215"/>
      <c r="BN102" s="215"/>
      <c r="BO102" s="215"/>
      <c r="BP102" s="215"/>
      <c r="BQ102" s="215"/>
      <c r="BR102" s="215"/>
      <c r="BS102" s="215"/>
      <c r="BT102" s="216" t="s">
        <v>63</v>
      </c>
      <c r="BU102" s="215"/>
      <c r="BV102" s="215"/>
      <c r="BW102" s="215"/>
      <c r="BX102" s="215"/>
      <c r="BY102" s="215"/>
      <c r="BZ102" s="215"/>
      <c r="CA102" s="215"/>
      <c r="CB102" s="215"/>
      <c r="CC102" s="215"/>
      <c r="CD102" s="215"/>
      <c r="CE102" s="216" t="s">
        <v>644</v>
      </c>
      <c r="CF102" s="216" t="s">
        <v>735</v>
      </c>
      <c r="CG102" s="215"/>
      <c r="CH102" s="215"/>
      <c r="CI102" s="215"/>
      <c r="CJ102" s="215"/>
      <c r="CK102" s="215"/>
      <c r="CL102" s="215"/>
      <c r="CM102" s="215"/>
      <c r="CN102" s="215"/>
      <c r="CO102" s="215"/>
      <c r="CP102" s="215"/>
      <c r="CQ102" s="215"/>
      <c r="CR102" s="215"/>
      <c r="CS102" s="215"/>
      <c r="CT102" s="215"/>
      <c r="CU102" s="215"/>
      <c r="CV102" s="215"/>
      <c r="CW102" s="215"/>
      <c r="CX102" s="215"/>
      <c r="CY102" s="215"/>
      <c r="CZ102" s="215"/>
      <c r="DA102" s="215"/>
      <c r="DB102" s="215"/>
      <c r="DC102" s="215"/>
      <c r="DD102" s="215"/>
      <c r="DE102" s="215"/>
    </row>
    <row r="103" ht="21.0" customHeight="1">
      <c r="A103" s="215"/>
      <c r="B103" s="215"/>
      <c r="C103" s="215"/>
      <c r="D103" s="215"/>
      <c r="E103" s="215"/>
      <c r="F103" s="215"/>
      <c r="G103" s="215"/>
      <c r="H103" s="215"/>
      <c r="I103" s="215"/>
      <c r="J103" s="216" t="s">
        <v>93</v>
      </c>
      <c r="K103" s="215"/>
      <c r="L103" s="215"/>
      <c r="M103" s="215"/>
      <c r="N103" s="215"/>
      <c r="O103" s="215"/>
      <c r="P103" s="215"/>
      <c r="Q103" s="215"/>
      <c r="R103" s="215"/>
      <c r="S103" s="215"/>
      <c r="T103" s="215"/>
      <c r="U103" s="215"/>
      <c r="V103" s="215"/>
      <c r="W103" s="215"/>
      <c r="X103" s="215"/>
      <c r="Y103" s="215"/>
      <c r="Z103" s="215"/>
      <c r="AA103" s="215"/>
      <c r="AB103" s="215"/>
      <c r="AC103" s="215"/>
      <c r="AD103" s="215"/>
      <c r="AE103" s="215"/>
      <c r="AF103" s="215"/>
      <c r="AG103" s="215"/>
      <c r="AH103" s="215"/>
      <c r="AI103" s="215"/>
      <c r="AJ103" s="215"/>
      <c r="AK103" s="215"/>
      <c r="AL103" s="215"/>
      <c r="AM103" s="215"/>
      <c r="AN103" s="215"/>
      <c r="AO103" s="215"/>
      <c r="AP103" s="215"/>
      <c r="AQ103" s="215"/>
      <c r="AR103" s="215"/>
      <c r="AS103" s="215"/>
      <c r="AT103" s="215"/>
      <c r="AU103" s="215"/>
      <c r="AV103" s="215"/>
      <c r="AW103" s="215"/>
      <c r="AX103" s="215"/>
      <c r="AY103" s="215"/>
      <c r="AZ103" s="215"/>
      <c r="BA103" s="215"/>
      <c r="BB103" s="215"/>
      <c r="BC103" s="215"/>
      <c r="BD103" s="215"/>
      <c r="BE103" s="215"/>
      <c r="BF103" s="215"/>
      <c r="BG103" s="215"/>
      <c r="BH103" s="215"/>
      <c r="BI103" s="216" t="s">
        <v>798</v>
      </c>
      <c r="BJ103" s="215"/>
      <c r="BK103" s="215"/>
      <c r="BL103" s="215"/>
      <c r="BM103" s="215"/>
      <c r="BN103" s="215"/>
      <c r="BO103" s="215"/>
      <c r="BP103" s="215"/>
      <c r="BQ103" s="215"/>
      <c r="BR103" s="215"/>
      <c r="BS103" s="215"/>
      <c r="BT103" s="216" t="s">
        <v>53</v>
      </c>
      <c r="BU103" s="215"/>
      <c r="BV103" s="215"/>
      <c r="BW103" s="215"/>
      <c r="BX103" s="215"/>
      <c r="BY103" s="215"/>
      <c r="BZ103" s="215"/>
      <c r="CA103" s="215"/>
      <c r="CB103" s="215"/>
      <c r="CC103" s="215"/>
      <c r="CD103" s="215"/>
      <c r="CE103" s="216" t="s">
        <v>649</v>
      </c>
      <c r="CF103" s="216" t="s">
        <v>745</v>
      </c>
      <c r="CG103" s="215"/>
      <c r="CH103" s="215"/>
      <c r="CI103" s="215"/>
      <c r="CJ103" s="215"/>
      <c r="CK103" s="215"/>
      <c r="CL103" s="215"/>
      <c r="CM103" s="215"/>
      <c r="CN103" s="215"/>
      <c r="CO103" s="215"/>
      <c r="CP103" s="215"/>
      <c r="CQ103" s="215"/>
      <c r="CR103" s="215"/>
      <c r="CS103" s="215"/>
      <c r="CT103" s="215"/>
      <c r="CU103" s="215"/>
      <c r="CV103" s="215"/>
      <c r="CW103" s="215"/>
      <c r="CX103" s="215"/>
      <c r="CY103" s="215"/>
      <c r="CZ103" s="215"/>
      <c r="DA103" s="215"/>
      <c r="DB103" s="215"/>
      <c r="DC103" s="215"/>
      <c r="DD103" s="215"/>
      <c r="DE103" s="215"/>
    </row>
    <row r="104" ht="21.0" customHeight="1">
      <c r="A104" s="215"/>
      <c r="B104" s="215"/>
      <c r="C104" s="215"/>
      <c r="D104" s="215"/>
      <c r="E104" s="215"/>
      <c r="F104" s="215"/>
      <c r="G104" s="215"/>
      <c r="H104" s="215"/>
      <c r="I104" s="215"/>
      <c r="J104" s="216" t="s">
        <v>103</v>
      </c>
      <c r="K104" s="215"/>
      <c r="L104" s="215"/>
      <c r="M104" s="215"/>
      <c r="N104" s="215"/>
      <c r="O104" s="215"/>
      <c r="P104" s="215"/>
      <c r="Q104" s="215"/>
      <c r="R104" s="215"/>
      <c r="S104" s="215"/>
      <c r="T104" s="215"/>
      <c r="U104" s="215"/>
      <c r="V104" s="215"/>
      <c r="W104" s="215"/>
      <c r="X104" s="215"/>
      <c r="Y104" s="215"/>
      <c r="Z104" s="215"/>
      <c r="AA104" s="215"/>
      <c r="AB104" s="215"/>
      <c r="AC104" s="215"/>
      <c r="AD104" s="215"/>
      <c r="AE104" s="215"/>
      <c r="AF104" s="215"/>
      <c r="AG104" s="215"/>
      <c r="AH104" s="215"/>
      <c r="AI104" s="215"/>
      <c r="AJ104" s="215"/>
      <c r="AK104" s="215"/>
      <c r="AL104" s="215"/>
      <c r="AM104" s="215"/>
      <c r="AN104" s="215"/>
      <c r="AO104" s="215"/>
      <c r="AP104" s="215"/>
      <c r="AQ104" s="215"/>
      <c r="AR104" s="215"/>
      <c r="AS104" s="215"/>
      <c r="AT104" s="215"/>
      <c r="AU104" s="215"/>
      <c r="AV104" s="215"/>
      <c r="AW104" s="215"/>
      <c r="AX104" s="215"/>
      <c r="AY104" s="215"/>
      <c r="AZ104" s="215"/>
      <c r="BA104" s="215"/>
      <c r="BB104" s="215"/>
      <c r="BC104" s="215"/>
      <c r="BD104" s="215"/>
      <c r="BE104" s="215"/>
      <c r="BF104" s="215"/>
      <c r="BG104" s="215"/>
      <c r="BH104" s="215"/>
      <c r="BI104" s="216" t="s">
        <v>53</v>
      </c>
      <c r="BJ104" s="215"/>
      <c r="BK104" s="215"/>
      <c r="BL104" s="215"/>
      <c r="BM104" s="215"/>
      <c r="BN104" s="215"/>
      <c r="BO104" s="215"/>
      <c r="BP104" s="215"/>
      <c r="BQ104" s="215"/>
      <c r="BR104" s="215"/>
      <c r="BS104" s="215"/>
      <c r="BT104" s="216" t="s">
        <v>816</v>
      </c>
      <c r="BU104" s="215"/>
      <c r="BV104" s="215"/>
      <c r="BW104" s="215"/>
      <c r="BX104" s="215"/>
      <c r="BY104" s="215"/>
      <c r="BZ104" s="215"/>
      <c r="CA104" s="215"/>
      <c r="CB104" s="215"/>
      <c r="CC104" s="215"/>
      <c r="CD104" s="215"/>
      <c r="CE104" s="216" t="s">
        <v>42</v>
      </c>
      <c r="CF104" s="216" t="s">
        <v>42</v>
      </c>
      <c r="CG104" s="215"/>
      <c r="CH104" s="215"/>
      <c r="CI104" s="215"/>
      <c r="CJ104" s="215"/>
      <c r="CK104" s="215"/>
      <c r="CL104" s="215"/>
      <c r="CM104" s="215"/>
      <c r="CN104" s="215"/>
      <c r="CO104" s="215"/>
      <c r="CP104" s="215"/>
      <c r="CQ104" s="215"/>
      <c r="CR104" s="215"/>
      <c r="CS104" s="215"/>
      <c r="CT104" s="215"/>
      <c r="CU104" s="215"/>
      <c r="CV104" s="215"/>
      <c r="CW104" s="215"/>
      <c r="CX104" s="215"/>
      <c r="CY104" s="215"/>
      <c r="CZ104" s="215"/>
      <c r="DA104" s="215"/>
      <c r="DB104" s="215"/>
      <c r="DC104" s="215"/>
      <c r="DD104" s="215"/>
      <c r="DE104" s="215"/>
    </row>
    <row r="105" ht="21.0" customHeight="1">
      <c r="A105" s="215"/>
      <c r="B105" s="215"/>
      <c r="C105" s="215"/>
      <c r="D105" s="215"/>
      <c r="E105" s="215"/>
      <c r="F105" s="215"/>
      <c r="G105" s="215"/>
      <c r="H105" s="215"/>
      <c r="I105" s="215"/>
      <c r="J105" s="215"/>
      <c r="K105" s="215"/>
      <c r="L105" s="215"/>
      <c r="M105" s="215"/>
      <c r="N105" s="215"/>
      <c r="O105" s="215"/>
      <c r="P105" s="215"/>
      <c r="Q105" s="215"/>
      <c r="R105" s="215"/>
      <c r="S105" s="215"/>
      <c r="T105" s="215"/>
      <c r="U105" s="215"/>
      <c r="V105" s="215"/>
      <c r="W105" s="215"/>
      <c r="X105" s="215"/>
      <c r="Y105" s="215"/>
      <c r="Z105" s="215"/>
      <c r="AA105" s="215"/>
      <c r="AB105" s="215"/>
      <c r="AC105" s="215"/>
      <c r="AD105" s="215"/>
      <c r="AE105" s="215"/>
      <c r="AF105" s="215"/>
      <c r="AG105" s="215"/>
      <c r="AH105" s="215"/>
      <c r="AI105" s="215"/>
      <c r="AJ105" s="215"/>
      <c r="AK105" s="215"/>
      <c r="AL105" s="215"/>
      <c r="AM105" s="215"/>
      <c r="AN105" s="215"/>
      <c r="AO105" s="215"/>
      <c r="AP105" s="215"/>
      <c r="AQ105" s="215"/>
      <c r="AR105" s="215"/>
      <c r="AS105" s="215"/>
      <c r="AT105" s="215"/>
      <c r="AU105" s="215"/>
      <c r="AV105" s="215"/>
      <c r="AW105" s="215"/>
      <c r="AX105" s="215"/>
      <c r="AY105" s="215"/>
      <c r="AZ105" s="215"/>
      <c r="BA105" s="215"/>
      <c r="BB105" s="215"/>
      <c r="BC105" s="215"/>
      <c r="BD105" s="215"/>
      <c r="BE105" s="215"/>
      <c r="BF105" s="215"/>
      <c r="BG105" s="215"/>
      <c r="BH105" s="215"/>
      <c r="BI105" s="216" t="s">
        <v>88</v>
      </c>
      <c r="BJ105" s="215"/>
      <c r="BK105" s="215"/>
      <c r="BL105" s="215"/>
      <c r="BM105" s="215"/>
      <c r="BN105" s="215"/>
      <c r="BO105" s="215"/>
      <c r="BP105" s="215"/>
      <c r="BQ105" s="215"/>
      <c r="BR105" s="215"/>
      <c r="BS105" s="215"/>
      <c r="BT105" s="215"/>
      <c r="BU105" s="215"/>
      <c r="BV105" s="215"/>
      <c r="BW105" s="215"/>
      <c r="BX105" s="215"/>
      <c r="BY105" s="215"/>
      <c r="BZ105" s="215"/>
      <c r="CA105" s="215"/>
      <c r="CB105" s="215"/>
      <c r="CC105" s="215"/>
      <c r="CD105" s="215"/>
      <c r="CE105" s="216" t="s">
        <v>48</v>
      </c>
      <c r="CF105" s="215"/>
      <c r="CG105" s="215"/>
      <c r="CH105" s="215"/>
      <c r="CI105" s="215"/>
      <c r="CJ105" s="215"/>
      <c r="CK105" s="215"/>
      <c r="CL105" s="215"/>
      <c r="CM105" s="215"/>
      <c r="CN105" s="215"/>
      <c r="CO105" s="215"/>
      <c r="CP105" s="215"/>
      <c r="CQ105" s="215"/>
      <c r="CR105" s="215"/>
      <c r="CS105" s="215"/>
      <c r="CT105" s="215"/>
      <c r="CU105" s="215"/>
      <c r="CV105" s="215"/>
      <c r="CW105" s="215"/>
      <c r="CX105" s="215"/>
      <c r="CY105" s="215"/>
      <c r="CZ105" s="215"/>
      <c r="DA105" s="215"/>
      <c r="DB105" s="215"/>
      <c r="DC105" s="215"/>
      <c r="DD105" s="215"/>
      <c r="DE105" s="215"/>
    </row>
    <row r="106" ht="21.0" customHeight="1">
      <c r="A106" s="215"/>
      <c r="B106" s="215"/>
      <c r="C106" s="215"/>
      <c r="D106" s="215"/>
      <c r="E106" s="215"/>
      <c r="F106" s="215"/>
      <c r="G106" s="215"/>
      <c r="H106" s="215"/>
      <c r="I106" s="215"/>
      <c r="J106" s="215"/>
      <c r="K106" s="215"/>
      <c r="L106" s="215"/>
      <c r="M106" s="215"/>
      <c r="N106" s="215"/>
      <c r="O106" s="215"/>
      <c r="P106" s="215"/>
      <c r="Q106" s="215"/>
      <c r="R106" s="215"/>
      <c r="S106" s="215"/>
      <c r="T106" s="215"/>
      <c r="U106" s="215"/>
      <c r="V106" s="215"/>
      <c r="W106" s="215"/>
      <c r="X106" s="215"/>
      <c r="Y106" s="215"/>
      <c r="Z106" s="215"/>
      <c r="AA106" s="215"/>
      <c r="AB106" s="215"/>
      <c r="AC106" s="215"/>
      <c r="AD106" s="215"/>
      <c r="AE106" s="215"/>
      <c r="AF106" s="215"/>
      <c r="AG106" s="215"/>
      <c r="AH106" s="215"/>
      <c r="AI106" s="215"/>
      <c r="AJ106" s="215"/>
      <c r="AK106" s="215"/>
      <c r="AL106" s="215"/>
      <c r="AM106" s="215"/>
      <c r="AN106" s="215"/>
      <c r="AO106" s="215"/>
      <c r="AP106" s="215"/>
      <c r="AQ106" s="215"/>
      <c r="AR106" s="215"/>
      <c r="AS106" s="215"/>
      <c r="AT106" s="215"/>
      <c r="AU106" s="215"/>
      <c r="AV106" s="215"/>
      <c r="AW106" s="215"/>
      <c r="AX106" s="215"/>
      <c r="AY106" s="215"/>
      <c r="AZ106" s="215"/>
      <c r="BA106" s="215"/>
      <c r="BB106" s="215"/>
      <c r="BC106" s="215"/>
      <c r="BD106" s="215"/>
      <c r="BE106" s="215"/>
      <c r="BF106" s="215"/>
      <c r="BG106" s="215"/>
      <c r="BH106" s="215"/>
      <c r="BI106" s="216" t="s">
        <v>842</v>
      </c>
      <c r="BJ106" s="215"/>
      <c r="BK106" s="215"/>
      <c r="BL106" s="215"/>
      <c r="BM106" s="215"/>
      <c r="BN106" s="215"/>
      <c r="BO106" s="215"/>
      <c r="BP106" s="215"/>
      <c r="BQ106" s="215"/>
      <c r="BR106" s="215"/>
      <c r="BS106" s="215"/>
      <c r="BT106" s="215"/>
      <c r="BU106" s="215"/>
      <c r="BV106" s="215"/>
      <c r="BW106" s="215"/>
      <c r="BX106" s="215"/>
      <c r="BY106" s="215"/>
      <c r="BZ106" s="215"/>
      <c r="CA106" s="215"/>
      <c r="CB106" s="215"/>
      <c r="CC106" s="215"/>
      <c r="CD106" s="215"/>
      <c r="CE106" s="215"/>
      <c r="CF106" s="215"/>
      <c r="CG106" s="215"/>
      <c r="CH106" s="215"/>
      <c r="CI106" s="215"/>
      <c r="CJ106" s="215"/>
      <c r="CK106" s="215"/>
      <c r="CL106" s="215"/>
      <c r="CM106" s="215"/>
      <c r="CN106" s="215"/>
      <c r="CO106" s="215"/>
      <c r="CP106" s="215"/>
      <c r="CQ106" s="215"/>
      <c r="CR106" s="215"/>
      <c r="CS106" s="215"/>
      <c r="CT106" s="215"/>
      <c r="CU106" s="215"/>
      <c r="CV106" s="215"/>
      <c r="CW106" s="215"/>
      <c r="CX106" s="215"/>
      <c r="CY106" s="215"/>
      <c r="CZ106" s="215"/>
      <c r="DA106" s="215"/>
      <c r="DB106" s="215"/>
      <c r="DC106" s="215"/>
      <c r="DD106" s="215"/>
      <c r="DE106" s="215"/>
    </row>
    <row r="107" ht="21.0" customHeight="1">
      <c r="A107" s="215"/>
      <c r="B107" s="215"/>
      <c r="C107" s="215"/>
      <c r="D107" s="215"/>
      <c r="E107" s="215"/>
      <c r="F107" s="215"/>
      <c r="G107" s="215"/>
      <c r="H107" s="215"/>
      <c r="I107" s="215"/>
      <c r="J107" s="215"/>
      <c r="K107" s="215"/>
      <c r="L107" s="215"/>
      <c r="M107" s="215"/>
      <c r="N107" s="215"/>
      <c r="O107" s="215"/>
      <c r="P107" s="215"/>
      <c r="Q107" s="215"/>
      <c r="R107" s="215"/>
      <c r="S107" s="215"/>
      <c r="T107" s="215"/>
      <c r="U107" s="215"/>
      <c r="V107" s="215"/>
      <c r="W107" s="215"/>
      <c r="X107" s="215"/>
      <c r="Y107" s="215"/>
      <c r="Z107" s="215"/>
      <c r="AA107" s="215"/>
      <c r="AB107" s="215"/>
      <c r="AC107" s="215"/>
      <c r="AD107" s="215"/>
      <c r="AE107" s="215"/>
      <c r="AF107" s="215"/>
      <c r="AG107" s="215"/>
      <c r="AH107" s="215"/>
      <c r="AI107" s="215"/>
      <c r="AJ107" s="215"/>
      <c r="AK107" s="215"/>
      <c r="AL107" s="215"/>
      <c r="AM107" s="215"/>
      <c r="AN107" s="215"/>
      <c r="AO107" s="215"/>
      <c r="AP107" s="215"/>
      <c r="AQ107" s="215"/>
      <c r="AR107" s="215"/>
      <c r="AS107" s="215"/>
      <c r="AT107" s="215"/>
      <c r="AU107" s="215"/>
      <c r="AV107" s="215"/>
      <c r="AW107" s="215"/>
      <c r="AX107" s="215"/>
      <c r="AY107" s="215"/>
      <c r="AZ107" s="215"/>
      <c r="BA107" s="215"/>
      <c r="BB107" s="215"/>
      <c r="BC107" s="215"/>
      <c r="BD107" s="215"/>
      <c r="BE107" s="215"/>
      <c r="BF107" s="215"/>
      <c r="BG107" s="215"/>
      <c r="BH107" s="215"/>
      <c r="BI107" s="216" t="s">
        <v>846</v>
      </c>
      <c r="BJ107" s="215"/>
      <c r="BK107" s="215"/>
      <c r="BL107" s="215"/>
      <c r="BM107" s="215"/>
      <c r="BN107" s="215"/>
      <c r="BO107" s="215"/>
      <c r="BP107" s="215"/>
      <c r="BQ107" s="215"/>
      <c r="BR107" s="215"/>
      <c r="BS107" s="215"/>
      <c r="BT107" s="215"/>
      <c r="BU107" s="215"/>
      <c r="BV107" s="215"/>
      <c r="BW107" s="215"/>
      <c r="BX107" s="215"/>
      <c r="BY107" s="215"/>
      <c r="BZ107" s="215"/>
      <c r="CA107" s="215"/>
      <c r="CB107" s="215"/>
      <c r="CC107" s="215"/>
      <c r="CD107" s="215"/>
      <c r="CE107" s="215"/>
      <c r="CF107" s="215"/>
      <c r="CG107" s="215"/>
      <c r="CH107" s="215"/>
      <c r="CI107" s="215"/>
      <c r="CJ107" s="215"/>
      <c r="CK107" s="215"/>
      <c r="CL107" s="215"/>
      <c r="CM107" s="215"/>
      <c r="CN107" s="215"/>
      <c r="CO107" s="215"/>
      <c r="CP107" s="215"/>
      <c r="CQ107" s="215"/>
      <c r="CR107" s="215"/>
      <c r="CS107" s="215"/>
      <c r="CT107" s="215"/>
      <c r="CU107" s="215"/>
      <c r="CV107" s="215"/>
      <c r="CW107" s="215"/>
      <c r="CX107" s="215"/>
      <c r="CY107" s="215"/>
      <c r="CZ107" s="215"/>
      <c r="DA107" s="215"/>
      <c r="DB107" s="215"/>
      <c r="DC107" s="215"/>
      <c r="DD107" s="215"/>
      <c r="DE107" s="215"/>
    </row>
    <row r="108" ht="21.0" customHeight="1">
      <c r="A108" s="215"/>
      <c r="B108" s="215"/>
      <c r="C108" s="215"/>
      <c r="D108" s="215"/>
      <c r="E108" s="215"/>
      <c r="F108" s="215"/>
      <c r="G108" s="215"/>
      <c r="H108" s="215"/>
      <c r="I108" s="215"/>
      <c r="J108" s="215"/>
      <c r="K108" s="215"/>
      <c r="L108" s="215"/>
      <c r="M108" s="215"/>
      <c r="N108" s="215"/>
      <c r="O108" s="215"/>
      <c r="P108" s="215"/>
      <c r="Q108" s="215"/>
      <c r="R108" s="215"/>
      <c r="S108" s="215"/>
      <c r="T108" s="215"/>
      <c r="U108" s="215"/>
      <c r="V108" s="215"/>
      <c r="W108" s="215"/>
      <c r="X108" s="215"/>
      <c r="Y108" s="215"/>
      <c r="Z108" s="215"/>
      <c r="AA108" s="215"/>
      <c r="AB108" s="215"/>
      <c r="AC108" s="215"/>
      <c r="AD108" s="215"/>
      <c r="AE108" s="215"/>
      <c r="AF108" s="215"/>
      <c r="AG108" s="215"/>
      <c r="AH108" s="215"/>
      <c r="AI108" s="215"/>
      <c r="AJ108" s="215"/>
      <c r="AK108" s="215"/>
      <c r="AL108" s="215"/>
      <c r="AM108" s="215"/>
      <c r="AN108" s="215"/>
      <c r="AO108" s="215"/>
      <c r="AP108" s="215"/>
      <c r="AQ108" s="215"/>
      <c r="AR108" s="215"/>
      <c r="AS108" s="215"/>
      <c r="AT108" s="215"/>
      <c r="AU108" s="215"/>
      <c r="AV108" s="215"/>
      <c r="AW108" s="215"/>
      <c r="AX108" s="215"/>
      <c r="AY108" s="215"/>
      <c r="AZ108" s="215"/>
      <c r="BA108" s="215"/>
      <c r="BB108" s="215"/>
      <c r="BC108" s="215"/>
      <c r="BD108" s="215"/>
      <c r="BE108" s="215"/>
      <c r="BF108" s="215"/>
      <c r="BG108" s="215"/>
      <c r="BH108" s="215"/>
      <c r="BI108" s="216" t="s">
        <v>98</v>
      </c>
      <c r="BJ108" s="215"/>
      <c r="BK108" s="215"/>
      <c r="BL108" s="215"/>
      <c r="BM108" s="215"/>
      <c r="BN108" s="215"/>
      <c r="BO108" s="215"/>
      <c r="BP108" s="215"/>
      <c r="BQ108" s="215"/>
      <c r="BR108" s="215"/>
      <c r="BS108" s="215"/>
      <c r="BT108" s="215"/>
      <c r="BU108" s="215"/>
      <c r="BV108" s="215"/>
      <c r="BW108" s="215"/>
      <c r="BX108" s="215"/>
      <c r="BY108" s="215"/>
      <c r="BZ108" s="215"/>
      <c r="CA108" s="215"/>
      <c r="CB108" s="215"/>
      <c r="CC108" s="215"/>
      <c r="CD108" s="215"/>
      <c r="CE108" s="215"/>
      <c r="CF108" s="215"/>
      <c r="CG108" s="215"/>
      <c r="CH108" s="215"/>
      <c r="CI108" s="215"/>
      <c r="CJ108" s="215"/>
      <c r="CK108" s="215"/>
      <c r="CL108" s="215"/>
      <c r="CM108" s="215"/>
      <c r="CN108" s="215"/>
      <c r="CO108" s="215"/>
      <c r="CP108" s="215"/>
      <c r="CQ108" s="215"/>
      <c r="CR108" s="215"/>
      <c r="CS108" s="215"/>
      <c r="CT108" s="215"/>
      <c r="CU108" s="215"/>
      <c r="CV108" s="215"/>
      <c r="CW108" s="215"/>
      <c r="CX108" s="215"/>
      <c r="CY108" s="215"/>
      <c r="CZ108" s="215"/>
      <c r="DA108" s="215"/>
      <c r="DB108" s="215"/>
      <c r="DC108" s="215"/>
      <c r="DD108" s="215"/>
      <c r="DE108" s="215"/>
    </row>
    <row r="109" ht="21.0" customHeight="1">
      <c r="A109" s="215"/>
      <c r="B109" s="215"/>
      <c r="C109" s="215"/>
      <c r="D109" s="215"/>
      <c r="E109" s="215"/>
      <c r="F109" s="215"/>
      <c r="G109" s="215"/>
      <c r="H109" s="215"/>
      <c r="I109" s="215"/>
      <c r="J109" s="215"/>
      <c r="K109" s="215"/>
      <c r="L109" s="215"/>
      <c r="M109" s="215"/>
      <c r="N109" s="215"/>
      <c r="O109" s="215"/>
      <c r="P109" s="215"/>
      <c r="Q109" s="215"/>
      <c r="R109" s="215"/>
      <c r="S109" s="215"/>
      <c r="T109" s="215"/>
      <c r="U109" s="215"/>
      <c r="V109" s="215"/>
      <c r="W109" s="215"/>
      <c r="X109" s="215"/>
      <c r="Y109" s="215"/>
      <c r="Z109" s="215"/>
      <c r="AA109" s="215"/>
      <c r="AB109" s="215"/>
      <c r="AC109" s="215"/>
      <c r="AD109" s="215"/>
      <c r="AE109" s="215"/>
      <c r="AF109" s="215"/>
      <c r="AG109" s="215"/>
      <c r="AH109" s="215"/>
      <c r="AI109" s="215"/>
      <c r="AJ109" s="215"/>
      <c r="AK109" s="215"/>
      <c r="AL109" s="215"/>
      <c r="AM109" s="215"/>
      <c r="AN109" s="215"/>
      <c r="AO109" s="215"/>
      <c r="AP109" s="215"/>
      <c r="AQ109" s="215"/>
      <c r="AR109" s="215"/>
      <c r="AS109" s="215"/>
      <c r="AT109" s="215"/>
      <c r="AU109" s="215"/>
      <c r="AV109" s="215"/>
      <c r="AW109" s="215"/>
      <c r="AX109" s="215"/>
      <c r="AY109" s="215"/>
      <c r="AZ109" s="215"/>
      <c r="BA109" s="215"/>
      <c r="BB109" s="215"/>
      <c r="BC109" s="215"/>
      <c r="BD109" s="215"/>
      <c r="BE109" s="215"/>
      <c r="BF109" s="215"/>
      <c r="BG109" s="215"/>
      <c r="BH109" s="215"/>
      <c r="BI109" s="216" t="s">
        <v>858</v>
      </c>
      <c r="BJ109" s="215"/>
      <c r="BK109" s="215"/>
      <c r="BL109" s="215"/>
      <c r="BM109" s="215"/>
      <c r="BN109" s="215"/>
      <c r="BO109" s="215"/>
      <c r="BP109" s="215"/>
      <c r="BQ109" s="215"/>
      <c r="BR109" s="215"/>
      <c r="BS109" s="215"/>
      <c r="BT109" s="215"/>
      <c r="BU109" s="215"/>
      <c r="BV109" s="215"/>
      <c r="BW109" s="215"/>
      <c r="BX109" s="215"/>
      <c r="BY109" s="215"/>
      <c r="BZ109" s="215"/>
      <c r="CA109" s="215"/>
      <c r="CB109" s="215"/>
      <c r="CC109" s="215"/>
      <c r="CD109" s="215"/>
      <c r="CE109" s="215"/>
      <c r="CF109" s="215"/>
      <c r="CG109" s="215"/>
      <c r="CH109" s="215"/>
      <c r="CI109" s="215"/>
      <c r="CJ109" s="215"/>
      <c r="CK109" s="215"/>
      <c r="CL109" s="215"/>
      <c r="CM109" s="215"/>
      <c r="CN109" s="215"/>
      <c r="CO109" s="215"/>
      <c r="CP109" s="215"/>
      <c r="CQ109" s="215"/>
      <c r="CR109" s="215"/>
      <c r="CS109" s="215"/>
      <c r="CT109" s="215"/>
      <c r="CU109" s="215"/>
      <c r="CV109" s="215"/>
      <c r="CW109" s="215"/>
      <c r="CX109" s="215"/>
      <c r="CY109" s="215"/>
      <c r="CZ109" s="215"/>
      <c r="DA109" s="215"/>
      <c r="DB109" s="215"/>
      <c r="DC109" s="215"/>
      <c r="DD109" s="215"/>
      <c r="DE109" s="215"/>
    </row>
    <row r="110" ht="21.0" customHeight="1">
      <c r="A110" s="215"/>
      <c r="B110" s="215"/>
      <c r="C110" s="215"/>
      <c r="D110" s="215"/>
      <c r="E110" s="215"/>
      <c r="F110" s="215"/>
      <c r="G110" s="215"/>
      <c r="H110" s="215"/>
      <c r="I110" s="215"/>
      <c r="J110" s="215"/>
      <c r="K110" s="215"/>
      <c r="L110" s="215"/>
      <c r="M110" s="215"/>
      <c r="N110" s="215"/>
      <c r="O110" s="215"/>
      <c r="P110" s="215"/>
      <c r="Q110" s="215"/>
      <c r="R110" s="215"/>
      <c r="S110" s="215"/>
      <c r="T110" s="215"/>
      <c r="U110" s="215"/>
      <c r="V110" s="215"/>
      <c r="W110" s="215"/>
      <c r="X110" s="215"/>
      <c r="Y110" s="215"/>
      <c r="Z110" s="215"/>
      <c r="AA110" s="215"/>
      <c r="AB110" s="215"/>
      <c r="AC110" s="215"/>
      <c r="AD110" s="215"/>
      <c r="AE110" s="215"/>
      <c r="AF110" s="215"/>
      <c r="AG110" s="215"/>
      <c r="AH110" s="215"/>
      <c r="AI110" s="215"/>
      <c r="AJ110" s="215"/>
      <c r="AK110" s="215"/>
      <c r="AL110" s="215"/>
      <c r="AM110" s="215"/>
      <c r="AN110" s="215"/>
      <c r="AO110" s="215"/>
      <c r="AP110" s="215"/>
      <c r="AQ110" s="215"/>
      <c r="AR110" s="215"/>
      <c r="AS110" s="215"/>
      <c r="AT110" s="215"/>
      <c r="AU110" s="215"/>
      <c r="AV110" s="215"/>
      <c r="AW110" s="215"/>
      <c r="AX110" s="215"/>
      <c r="AY110" s="215"/>
      <c r="AZ110" s="215"/>
      <c r="BA110" s="215"/>
      <c r="BB110" s="215"/>
      <c r="BC110" s="215"/>
      <c r="BD110" s="215"/>
      <c r="BE110" s="215"/>
      <c r="BF110" s="215"/>
      <c r="BG110" s="215"/>
      <c r="BH110" s="215"/>
      <c r="BI110" s="216" t="s">
        <v>949</v>
      </c>
      <c r="BJ110" s="215"/>
      <c r="BK110" s="215"/>
      <c r="BL110" s="215"/>
      <c r="BM110" s="215"/>
      <c r="BN110" s="215"/>
      <c r="BO110" s="215"/>
      <c r="BP110" s="215"/>
      <c r="BQ110" s="215"/>
      <c r="BR110" s="215"/>
      <c r="BS110" s="215"/>
      <c r="BT110" s="215"/>
      <c r="BU110" s="215"/>
      <c r="BV110" s="215"/>
      <c r="BW110" s="215"/>
      <c r="BX110" s="215"/>
      <c r="BY110" s="215"/>
      <c r="BZ110" s="215"/>
      <c r="CA110" s="215"/>
      <c r="CB110" s="215"/>
      <c r="CC110" s="215"/>
      <c r="CD110" s="215"/>
      <c r="CE110" s="215"/>
      <c r="CF110" s="215"/>
      <c r="CG110" s="215"/>
      <c r="CH110" s="215"/>
      <c r="CI110" s="215"/>
      <c r="CJ110" s="215"/>
      <c r="CK110" s="215"/>
      <c r="CL110" s="215"/>
      <c r="CM110" s="215"/>
      <c r="CN110" s="215"/>
      <c r="CO110" s="215"/>
      <c r="CP110" s="215"/>
      <c r="CQ110" s="215"/>
      <c r="CR110" s="215"/>
      <c r="CS110" s="215"/>
      <c r="CT110" s="215"/>
      <c r="CU110" s="215"/>
      <c r="CV110" s="215"/>
      <c r="CW110" s="215"/>
      <c r="CX110" s="215"/>
      <c r="CY110" s="215"/>
      <c r="CZ110" s="215"/>
      <c r="DA110" s="215"/>
      <c r="DB110" s="215"/>
      <c r="DC110" s="215"/>
      <c r="DD110" s="215"/>
      <c r="DE110" s="215"/>
    </row>
    <row r="111" ht="21.0" customHeight="1">
      <c r="A111" s="215"/>
      <c r="B111" s="215"/>
      <c r="C111" s="215"/>
      <c r="D111" s="215"/>
      <c r="E111" s="215"/>
      <c r="F111" s="215"/>
      <c r="G111" s="215"/>
      <c r="H111" s="215"/>
      <c r="I111" s="215"/>
      <c r="J111" s="215"/>
      <c r="K111" s="215"/>
      <c r="L111" s="215"/>
      <c r="M111" s="215"/>
      <c r="N111" s="215"/>
      <c r="O111" s="215"/>
      <c r="P111" s="215"/>
      <c r="Q111" s="215"/>
      <c r="R111" s="215"/>
      <c r="S111" s="215"/>
      <c r="T111" s="215"/>
      <c r="U111" s="215"/>
      <c r="V111" s="215"/>
      <c r="W111" s="215"/>
      <c r="X111" s="215"/>
      <c r="Y111" s="215"/>
      <c r="Z111" s="215"/>
      <c r="AA111" s="215"/>
      <c r="AB111" s="215"/>
      <c r="AC111" s="215"/>
      <c r="AD111" s="215"/>
      <c r="AE111" s="215"/>
      <c r="AF111" s="215"/>
      <c r="AG111" s="215"/>
      <c r="AH111" s="215"/>
      <c r="AI111" s="215"/>
      <c r="AJ111" s="215"/>
      <c r="AK111" s="215"/>
      <c r="AL111" s="215"/>
      <c r="AM111" s="215"/>
      <c r="AN111" s="215"/>
      <c r="AO111" s="215"/>
      <c r="AP111" s="215"/>
      <c r="AQ111" s="215"/>
      <c r="AR111" s="215"/>
      <c r="AS111" s="215"/>
      <c r="AT111" s="215"/>
      <c r="AU111" s="215"/>
      <c r="AV111" s="215"/>
      <c r="AW111" s="215"/>
      <c r="AX111" s="215"/>
      <c r="AY111" s="215"/>
      <c r="AZ111" s="215"/>
      <c r="BA111" s="215"/>
      <c r="BB111" s="215"/>
      <c r="BC111" s="215"/>
      <c r="BD111" s="215"/>
      <c r="BE111" s="215"/>
      <c r="BF111" s="215"/>
      <c r="BG111" s="215"/>
      <c r="BH111" s="215"/>
      <c r="BI111" s="215"/>
      <c r="BJ111" s="215"/>
      <c r="BK111" s="215"/>
      <c r="BL111" s="215"/>
      <c r="BM111" s="215"/>
      <c r="BN111" s="215"/>
      <c r="BO111" s="215"/>
      <c r="BP111" s="215"/>
      <c r="BQ111" s="215"/>
      <c r="BR111" s="215"/>
      <c r="BS111" s="215"/>
      <c r="BT111" s="215"/>
      <c r="BU111" s="215"/>
      <c r="BV111" s="215"/>
      <c r="BW111" s="215"/>
      <c r="BX111" s="215"/>
      <c r="BY111" s="215"/>
      <c r="BZ111" s="215"/>
      <c r="CA111" s="215"/>
      <c r="CB111" s="215"/>
      <c r="CC111" s="215"/>
      <c r="CD111" s="215"/>
      <c r="CE111" s="215"/>
      <c r="CF111" s="215"/>
      <c r="CG111" s="215"/>
      <c r="CH111" s="215"/>
      <c r="CI111" s="215"/>
      <c r="CJ111" s="215"/>
      <c r="CK111" s="215"/>
      <c r="CL111" s="215"/>
      <c r="CM111" s="215"/>
      <c r="CN111" s="215"/>
      <c r="CO111" s="215"/>
      <c r="CP111" s="215"/>
      <c r="CQ111" s="215"/>
      <c r="CR111" s="215"/>
      <c r="CS111" s="215"/>
      <c r="CT111" s="215"/>
      <c r="CU111" s="215"/>
      <c r="CV111" s="215"/>
      <c r="CW111" s="215"/>
      <c r="CX111" s="215"/>
      <c r="CY111" s="215"/>
      <c r="CZ111" s="215"/>
      <c r="DA111" s="215"/>
      <c r="DB111" s="215"/>
      <c r="DC111" s="215"/>
      <c r="DD111" s="215"/>
      <c r="DE111" s="2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1" width="15.0"/>
    <col customWidth="1" min="2" max="2" width="18.43"/>
    <col customWidth="1" min="3" max="3" width="17.14"/>
    <col customWidth="1" min="4" max="4" width="58.43"/>
    <col customWidth="1" min="5" max="8" width="6.86"/>
    <col customWidth="1" min="9" max="9" width="7.71"/>
    <col customWidth="1" min="10" max="10" width="9.86"/>
    <col customWidth="1" min="11" max="11" width="7.71"/>
    <col customWidth="1" min="12" max="12" width="7.29"/>
    <col customWidth="1" min="13" max="13" width="8.86"/>
    <col customWidth="1" min="14" max="14" width="7.14"/>
    <col customWidth="1" min="15" max="15" width="6.71"/>
    <col customWidth="1" min="16" max="16" width="6.86"/>
    <col customWidth="1" min="17" max="17" width="7.14"/>
    <col customWidth="1" min="18" max="18" width="6.43"/>
    <col customWidth="1" min="19" max="19" width="7.29"/>
    <col customWidth="1" min="20" max="22" width="6.43"/>
    <col customWidth="1" min="23" max="23" width="5.71"/>
    <col customWidth="1" min="24" max="24" width="6.14"/>
    <col customWidth="1" min="25" max="25" width="8.14"/>
    <col customWidth="1" min="26" max="26" width="7.71"/>
    <col customWidth="1" min="27" max="27" width="7.0"/>
    <col customWidth="1" min="28" max="28" width="7.71"/>
    <col customWidth="1" min="29" max="29" width="6.29"/>
    <col customWidth="1" min="30" max="30" width="6.71"/>
    <col customWidth="1" min="31" max="31" width="6.29"/>
    <col customWidth="1" min="32" max="32" width="6.14"/>
    <col customWidth="1" min="33" max="33" width="6.29"/>
    <col customWidth="1" min="34" max="34" width="8.71"/>
    <col customWidth="1" min="35" max="35" width="7.0"/>
    <col customWidth="1" min="36" max="36" width="5.71"/>
    <col customWidth="1" min="37" max="37" width="7.14"/>
    <col customWidth="1" min="38" max="39" width="7.0"/>
    <col customWidth="1" min="40" max="40" width="6.14"/>
    <col customWidth="1" min="41" max="41" width="6.86"/>
    <col customWidth="1" min="42" max="42" width="6.29"/>
    <col customWidth="1" min="43" max="44" width="6.14"/>
    <col customWidth="1" min="45" max="45" width="6.71"/>
    <col customWidth="1" min="46" max="46" width="6.0"/>
    <col customWidth="1" min="47" max="47" width="6.71"/>
    <col customWidth="1" min="48" max="48" width="6.0"/>
    <col customWidth="1" min="49" max="49" width="6.86"/>
    <col customWidth="1" min="50" max="51" width="8.14"/>
    <col customWidth="1" min="52" max="52" width="7.14"/>
    <col customWidth="1" min="53" max="53" width="5.71"/>
    <col customWidth="1" min="54" max="54" width="6.86"/>
    <col customWidth="1" min="55" max="55" width="6.14"/>
    <col customWidth="1" min="56" max="56" width="6.43"/>
    <col customWidth="1" min="57" max="57" width="5.14"/>
    <col customWidth="1" min="58" max="58" width="5.71"/>
    <col customWidth="1" min="59" max="60" width="5.43"/>
    <col customWidth="1" min="61" max="61" width="6.71"/>
    <col customWidth="1" min="62" max="63" width="5.71"/>
  </cols>
  <sheetData>
    <row r="1" ht="55.5" customHeight="1">
      <c r="A1" s="217" t="s">
        <v>458</v>
      </c>
      <c r="B1" s="218" t="s">
        <v>928</v>
      </c>
      <c r="C1" s="218" t="s">
        <v>966</v>
      </c>
      <c r="D1" s="219" t="s">
        <v>4</v>
      </c>
      <c r="E1" s="105" t="s">
        <v>967</v>
      </c>
      <c r="F1" s="105" t="s">
        <v>968</v>
      </c>
      <c r="G1" s="105" t="s">
        <v>969</v>
      </c>
      <c r="H1" s="105" t="s">
        <v>970</v>
      </c>
      <c r="I1" s="105" t="s">
        <v>971</v>
      </c>
      <c r="J1" s="105" t="s">
        <v>972</v>
      </c>
      <c r="K1" s="105" t="s">
        <v>973</v>
      </c>
      <c r="L1" s="105" t="s">
        <v>974</v>
      </c>
      <c r="M1" s="105" t="s">
        <v>975</v>
      </c>
      <c r="N1" s="105" t="s">
        <v>976</v>
      </c>
      <c r="O1" s="105" t="s">
        <v>977</v>
      </c>
      <c r="P1" s="105" t="s">
        <v>978</v>
      </c>
      <c r="Q1" s="105" t="s">
        <v>979</v>
      </c>
      <c r="R1" s="105" t="s">
        <v>980</v>
      </c>
      <c r="S1" s="105" t="s">
        <v>981</v>
      </c>
      <c r="T1" s="105" t="s">
        <v>982</v>
      </c>
      <c r="U1" s="105" t="s">
        <v>983</v>
      </c>
      <c r="V1" s="105" t="s">
        <v>984</v>
      </c>
      <c r="W1" s="105" t="s">
        <v>985</v>
      </c>
      <c r="X1" s="105" t="s">
        <v>986</v>
      </c>
      <c r="Y1" s="105" t="s">
        <v>987</v>
      </c>
      <c r="Z1" s="105" t="s">
        <v>988</v>
      </c>
      <c r="AA1" s="105" t="s">
        <v>989</v>
      </c>
      <c r="AB1" s="105" t="s">
        <v>990</v>
      </c>
      <c r="AC1" s="105" t="s">
        <v>991</v>
      </c>
      <c r="AD1" s="105" t="s">
        <v>992</v>
      </c>
      <c r="AE1" s="105" t="s">
        <v>993</v>
      </c>
      <c r="AF1" s="105" t="s">
        <v>994</v>
      </c>
      <c r="AG1" s="105" t="s">
        <v>995</v>
      </c>
      <c r="AH1" s="105" t="s">
        <v>996</v>
      </c>
      <c r="AI1" s="105" t="s">
        <v>997</v>
      </c>
      <c r="AJ1" s="105" t="s">
        <v>998</v>
      </c>
      <c r="AK1" s="105" t="s">
        <v>999</v>
      </c>
      <c r="AL1" s="105" t="s">
        <v>1000</v>
      </c>
      <c r="AM1" s="105" t="s">
        <v>1001</v>
      </c>
      <c r="AN1" s="105" t="s">
        <v>1002</v>
      </c>
      <c r="AO1" s="105" t="s">
        <v>20</v>
      </c>
      <c r="AP1" s="105" t="s">
        <v>1003</v>
      </c>
      <c r="AQ1" s="105" t="s">
        <v>1004</v>
      </c>
      <c r="AR1" s="105" t="s">
        <v>1005</v>
      </c>
      <c r="AS1" s="105" t="s">
        <v>1006</v>
      </c>
      <c r="AT1" s="105" t="s">
        <v>1007</v>
      </c>
      <c r="AU1" s="105" t="s">
        <v>1008</v>
      </c>
      <c r="AV1" s="105" t="s">
        <v>1009</v>
      </c>
      <c r="AW1" s="105" t="s">
        <v>1010</v>
      </c>
      <c r="AX1" s="105" t="s">
        <v>1011</v>
      </c>
      <c r="AY1" s="105" t="s">
        <v>1012</v>
      </c>
      <c r="AZ1" s="105" t="s">
        <v>1013</v>
      </c>
      <c r="BA1" s="105" t="s">
        <v>1014</v>
      </c>
      <c r="BB1" s="105" t="s">
        <v>1015</v>
      </c>
      <c r="BC1" s="105" t="s">
        <v>1016</v>
      </c>
      <c r="BD1" s="105" t="s">
        <v>1017</v>
      </c>
      <c r="BE1" s="105" t="s">
        <v>1018</v>
      </c>
      <c r="BF1" s="105" t="s">
        <v>1019</v>
      </c>
      <c r="BG1" s="105" t="s">
        <v>1020</v>
      </c>
      <c r="BH1" s="105" t="s">
        <v>1021</v>
      </c>
      <c r="BI1" s="105" t="s">
        <v>1022</v>
      </c>
      <c r="BJ1" s="105" t="s">
        <v>1023</v>
      </c>
      <c r="BK1" s="105" t="s">
        <v>1024</v>
      </c>
    </row>
    <row r="2" ht="13.5" customHeight="1">
      <c r="A2" s="220"/>
      <c r="B2" s="220"/>
      <c r="C2" s="220"/>
      <c r="D2" s="221" t="s">
        <v>1025</v>
      </c>
      <c r="E2" s="221" t="s">
        <v>547</v>
      </c>
      <c r="F2" s="221" t="s">
        <v>1026</v>
      </c>
      <c r="G2" s="221" t="s">
        <v>1027</v>
      </c>
      <c r="H2" s="221" t="s">
        <v>1028</v>
      </c>
      <c r="I2" s="221" t="s">
        <v>1029</v>
      </c>
      <c r="J2" s="222" t="s">
        <v>1030</v>
      </c>
      <c r="K2" s="222" t="s">
        <v>1030</v>
      </c>
      <c r="L2" s="220"/>
      <c r="M2" s="222" t="s">
        <v>1031</v>
      </c>
      <c r="N2" s="220"/>
      <c r="O2" s="220"/>
      <c r="P2" s="220"/>
      <c r="Q2" s="220"/>
      <c r="R2" s="220"/>
      <c r="S2" s="221" t="s">
        <v>1032</v>
      </c>
      <c r="T2" s="220"/>
      <c r="U2" s="221" t="s">
        <v>1033</v>
      </c>
      <c r="V2" s="220"/>
      <c r="W2" s="221" t="s">
        <v>1034</v>
      </c>
      <c r="X2" s="221" t="s">
        <v>1031</v>
      </c>
      <c r="Y2" s="221" t="s">
        <v>1035</v>
      </c>
      <c r="Z2" s="221" t="s">
        <v>1036</v>
      </c>
      <c r="AA2" s="221" t="s">
        <v>1037</v>
      </c>
      <c r="AB2" s="221" t="s">
        <v>1037</v>
      </c>
      <c r="AC2" s="221" t="s">
        <v>1038</v>
      </c>
      <c r="AD2" s="221" t="s">
        <v>1039</v>
      </c>
      <c r="AE2" s="220"/>
      <c r="AF2" s="220"/>
      <c r="AG2" s="221" t="s">
        <v>1040</v>
      </c>
      <c r="AH2" s="221" t="s">
        <v>1040</v>
      </c>
      <c r="AI2" s="221" t="s">
        <v>1041</v>
      </c>
      <c r="AJ2" s="221">
        <v>2010.0</v>
      </c>
      <c r="AK2" s="221" t="s">
        <v>1042</v>
      </c>
      <c r="AL2" s="221" t="s">
        <v>1036</v>
      </c>
      <c r="AM2" s="220"/>
      <c r="AN2" s="221">
        <v>2010.0</v>
      </c>
      <c r="AO2" s="221" t="s">
        <v>1043</v>
      </c>
      <c r="AP2" s="221" t="s">
        <v>1032</v>
      </c>
      <c r="AQ2" s="221" t="s">
        <v>1044</v>
      </c>
      <c r="AR2" s="221" t="s">
        <v>1045</v>
      </c>
      <c r="AS2" s="221" t="s">
        <v>1046</v>
      </c>
      <c r="AT2" s="220"/>
      <c r="AU2" s="220"/>
      <c r="AV2" s="220"/>
      <c r="AW2" s="221">
        <v>40360.0</v>
      </c>
      <c r="AX2" s="222" t="s">
        <v>1044</v>
      </c>
      <c r="AY2" s="222" t="s">
        <v>1044</v>
      </c>
      <c r="AZ2" s="222" t="s">
        <v>1047</v>
      </c>
      <c r="BA2" s="222" t="s">
        <v>1047</v>
      </c>
      <c r="BB2" s="222" t="s">
        <v>1048</v>
      </c>
      <c r="BC2" s="222" t="s">
        <v>1049</v>
      </c>
      <c r="BD2" s="221" t="s">
        <v>1047</v>
      </c>
      <c r="BE2" s="220"/>
      <c r="BF2" s="220"/>
      <c r="BG2" s="220"/>
      <c r="BH2" s="220"/>
      <c r="BI2" s="220"/>
      <c r="BJ2" s="220"/>
      <c r="BK2" s="220"/>
    </row>
    <row r="3" ht="13.5" customHeight="1">
      <c r="A3" s="223" t="s">
        <v>1050</v>
      </c>
      <c r="B3" s="224"/>
      <c r="C3" s="225" t="s">
        <v>1051</v>
      </c>
      <c r="D3" s="223" t="s">
        <v>1052</v>
      </c>
      <c r="E3" s="226"/>
      <c r="F3" s="226"/>
      <c r="G3" s="226"/>
      <c r="H3" s="226"/>
      <c r="I3" s="226"/>
      <c r="J3" s="226"/>
      <c r="K3" s="226"/>
      <c r="L3" s="226"/>
      <c r="M3" s="226"/>
      <c r="N3" s="226"/>
      <c r="O3" s="227"/>
      <c r="P3" s="226"/>
      <c r="Q3" s="226"/>
      <c r="R3" s="226"/>
      <c r="S3" s="226"/>
      <c r="T3" s="226"/>
      <c r="U3" s="226"/>
      <c r="V3" s="226"/>
      <c r="W3" s="113"/>
      <c r="X3" s="228"/>
      <c r="Y3" s="223" t="s">
        <v>1053</v>
      </c>
      <c r="Z3" s="113"/>
      <c r="AA3" s="114"/>
      <c r="AB3" s="114"/>
      <c r="AC3" s="114"/>
      <c r="AD3" s="114"/>
      <c r="AE3" s="114"/>
      <c r="AF3" s="114"/>
      <c r="AG3" s="114"/>
      <c r="AH3" s="114"/>
      <c r="AI3" s="114"/>
      <c r="AJ3" s="114"/>
      <c r="AK3" s="228"/>
      <c r="AL3" s="226"/>
      <c r="AM3" s="226"/>
      <c r="AN3" s="113"/>
      <c r="AO3" s="228"/>
      <c r="AP3" s="226"/>
      <c r="AQ3" s="226"/>
      <c r="AR3" s="226"/>
      <c r="AS3" s="226"/>
      <c r="AT3" s="113"/>
      <c r="AU3" s="114"/>
      <c r="AV3" s="114"/>
      <c r="AW3" s="114"/>
      <c r="AX3" s="114"/>
      <c r="AY3" s="114"/>
      <c r="AZ3" s="114"/>
      <c r="BA3" s="114"/>
      <c r="BB3" s="228"/>
      <c r="BC3" s="226"/>
      <c r="BD3" s="113"/>
      <c r="BE3" s="114"/>
      <c r="BF3" s="114"/>
      <c r="BG3" s="114"/>
      <c r="BH3" s="114"/>
      <c r="BI3" s="114"/>
      <c r="BJ3" s="114"/>
      <c r="BK3" s="114"/>
    </row>
    <row r="4" ht="13.5" customHeight="1">
      <c r="A4" s="229" t="s">
        <v>1054</v>
      </c>
      <c r="B4" s="230"/>
      <c r="C4" s="231" t="s">
        <v>1055</v>
      </c>
      <c r="D4" s="229" t="s">
        <v>1056</v>
      </c>
      <c r="E4" s="134"/>
      <c r="F4" s="134"/>
      <c r="G4" s="134"/>
      <c r="H4" s="134"/>
      <c r="I4" s="134"/>
      <c r="J4" s="134"/>
      <c r="K4" s="134"/>
      <c r="L4" s="134"/>
      <c r="M4" s="134"/>
      <c r="N4" s="134"/>
      <c r="O4" s="232"/>
      <c r="P4" s="134"/>
      <c r="Q4" s="134"/>
      <c r="R4" s="134"/>
      <c r="S4" s="134"/>
      <c r="T4" s="134"/>
      <c r="U4" s="134"/>
      <c r="V4" s="134"/>
      <c r="W4" s="116"/>
      <c r="X4" s="8"/>
      <c r="Y4" s="229" t="s">
        <v>1053</v>
      </c>
      <c r="Z4" s="116"/>
      <c r="AK4" s="8"/>
      <c r="AL4" s="134"/>
      <c r="AM4" s="134"/>
      <c r="AN4" s="116"/>
      <c r="AO4" s="8"/>
      <c r="AP4" s="134"/>
      <c r="AQ4" s="134"/>
      <c r="AR4" s="134"/>
      <c r="AS4" s="134"/>
      <c r="AT4" s="116"/>
      <c r="BA4" s="8"/>
      <c r="BB4" s="134"/>
      <c r="BC4" s="134"/>
      <c r="BD4" s="116"/>
      <c r="BJ4" s="8"/>
      <c r="BK4" s="229" t="s">
        <v>1053</v>
      </c>
    </row>
    <row r="5" ht="13.5" customHeight="1">
      <c r="A5" s="229" t="s">
        <v>1057</v>
      </c>
      <c r="B5" s="230"/>
      <c r="C5" s="231" t="s">
        <v>71</v>
      </c>
      <c r="D5" s="229" t="s">
        <v>1058</v>
      </c>
      <c r="E5" s="134"/>
      <c r="F5" s="134"/>
      <c r="G5" s="134"/>
      <c r="H5" s="134"/>
      <c r="I5" s="134"/>
      <c r="J5" s="134"/>
      <c r="K5" s="134"/>
      <c r="L5" s="134"/>
      <c r="M5" s="134"/>
      <c r="N5" s="134"/>
      <c r="O5" s="232"/>
      <c r="P5" s="134"/>
      <c r="Q5" s="134"/>
      <c r="R5" s="134"/>
      <c r="S5" s="134"/>
      <c r="T5" s="134"/>
      <c r="U5" s="134"/>
      <c r="V5" s="134"/>
      <c r="W5" s="116"/>
      <c r="X5" s="8"/>
      <c r="Y5" s="229" t="s">
        <v>1053</v>
      </c>
      <c r="Z5" s="116"/>
      <c r="AK5" s="8"/>
      <c r="AL5" s="134"/>
      <c r="AM5" s="134"/>
      <c r="AN5" s="116"/>
      <c r="AO5" s="8"/>
      <c r="AP5" s="134"/>
      <c r="AQ5" s="134"/>
      <c r="AR5" s="134"/>
      <c r="AS5" s="134"/>
      <c r="AT5" s="116"/>
      <c r="BA5" s="8"/>
      <c r="BB5" s="134"/>
      <c r="BC5" s="134"/>
      <c r="BD5" s="116"/>
      <c r="BJ5" s="8"/>
      <c r="BK5" s="229" t="s">
        <v>1053</v>
      </c>
    </row>
    <row r="6" ht="13.5" customHeight="1">
      <c r="A6" s="229" t="s">
        <v>559</v>
      </c>
      <c r="B6" s="230"/>
      <c r="C6" s="231" t="s">
        <v>71</v>
      </c>
      <c r="D6" s="231" t="s">
        <v>561</v>
      </c>
      <c r="E6" s="134"/>
      <c r="F6" s="134"/>
      <c r="G6" s="134"/>
      <c r="H6" s="134"/>
      <c r="I6" s="134"/>
      <c r="J6" s="134"/>
      <c r="K6" s="134"/>
      <c r="L6" s="134"/>
      <c r="M6" s="134"/>
      <c r="N6" s="134"/>
      <c r="O6" s="232"/>
      <c r="P6" s="134"/>
      <c r="Q6" s="134"/>
      <c r="R6" s="134"/>
      <c r="S6" s="134"/>
      <c r="T6" s="134"/>
      <c r="U6" s="134"/>
      <c r="V6" s="134"/>
      <c r="W6" s="116"/>
      <c r="AK6" s="8"/>
      <c r="AL6" s="134"/>
      <c r="AM6" s="134"/>
      <c r="AN6" s="116"/>
      <c r="AO6" s="8"/>
      <c r="AP6" s="134"/>
      <c r="AQ6" s="134"/>
      <c r="AR6" s="134"/>
      <c r="AS6" s="134"/>
      <c r="AT6" s="116"/>
      <c r="BA6" s="8"/>
      <c r="BB6" s="134"/>
      <c r="BC6" s="134"/>
      <c r="BD6" s="116"/>
    </row>
    <row r="7" ht="15.75" customHeight="1">
      <c r="A7" s="229" t="s">
        <v>1059</v>
      </c>
      <c r="B7" s="231" t="s">
        <v>1060</v>
      </c>
      <c r="C7" s="231" t="s">
        <v>1061</v>
      </c>
      <c r="D7" s="229" t="s">
        <v>1062</v>
      </c>
      <c r="E7" s="134"/>
      <c r="F7" s="134"/>
      <c r="G7" s="134"/>
      <c r="H7" s="134"/>
      <c r="I7" s="134"/>
      <c r="J7" s="134"/>
      <c r="K7" s="134"/>
      <c r="L7" s="134"/>
      <c r="M7" s="134"/>
      <c r="N7" s="134"/>
      <c r="O7" s="232"/>
      <c r="P7" s="134"/>
      <c r="Q7" s="134"/>
      <c r="R7" s="134"/>
      <c r="S7" s="134"/>
      <c r="T7" s="134"/>
      <c r="U7" s="134"/>
      <c r="V7" s="134"/>
      <c r="W7" s="116"/>
      <c r="Z7" s="8"/>
      <c r="AA7" s="233"/>
      <c r="AB7" s="229" t="s">
        <v>1053</v>
      </c>
      <c r="AC7" s="116"/>
      <c r="AK7" s="8"/>
      <c r="AL7" s="134"/>
      <c r="AM7" s="134"/>
      <c r="AN7" s="116"/>
      <c r="AO7" s="8"/>
      <c r="AP7" s="134"/>
      <c r="AQ7" s="134"/>
      <c r="AR7" s="134"/>
      <c r="AS7" s="134"/>
      <c r="AT7" s="116"/>
      <c r="BA7" s="8"/>
      <c r="BB7" s="134"/>
      <c r="BC7" s="134"/>
      <c r="BD7" s="116"/>
    </row>
    <row r="8" ht="13.5" customHeight="1">
      <c r="A8" s="229" t="s">
        <v>1063</v>
      </c>
      <c r="B8" s="230"/>
      <c r="C8" s="231" t="s">
        <v>1064</v>
      </c>
      <c r="D8" s="229" t="s">
        <v>1065</v>
      </c>
      <c r="E8" s="134"/>
      <c r="F8" s="134"/>
      <c r="G8" s="134"/>
      <c r="H8" s="134"/>
      <c r="I8" s="134"/>
      <c r="J8" s="134"/>
      <c r="K8" s="134"/>
      <c r="L8" s="134"/>
      <c r="M8" s="134"/>
      <c r="N8" s="134"/>
      <c r="O8" s="232"/>
      <c r="P8" s="134"/>
      <c r="Q8" s="134"/>
      <c r="R8" s="134"/>
      <c r="S8" s="134"/>
      <c r="T8" s="134"/>
      <c r="U8" s="134"/>
      <c r="V8" s="134"/>
      <c r="W8" s="116"/>
      <c r="X8" s="8"/>
      <c r="Y8" s="229" t="s">
        <v>1053</v>
      </c>
      <c r="Z8" s="116"/>
      <c r="AK8" s="8"/>
      <c r="AL8" s="134"/>
      <c r="AM8" s="134"/>
      <c r="AN8" s="116"/>
      <c r="AO8" s="8"/>
      <c r="AP8" s="134"/>
      <c r="AQ8" s="134"/>
      <c r="AR8" s="134"/>
      <c r="AS8" s="134"/>
      <c r="AT8" s="116"/>
      <c r="BA8" s="8"/>
      <c r="BB8" s="134"/>
      <c r="BC8" s="134"/>
      <c r="BD8" s="116"/>
    </row>
    <row r="9" ht="13.5" customHeight="1">
      <c r="A9" s="229" t="s">
        <v>1066</v>
      </c>
      <c r="B9" s="230"/>
      <c r="C9" s="231" t="s">
        <v>71</v>
      </c>
      <c r="D9" s="229" t="s">
        <v>1067</v>
      </c>
      <c r="E9" s="134"/>
      <c r="F9" s="134"/>
      <c r="G9" s="134"/>
      <c r="H9" s="134"/>
      <c r="I9" s="134"/>
      <c r="J9" s="134"/>
      <c r="K9" s="134"/>
      <c r="L9" s="134"/>
      <c r="M9" s="134"/>
      <c r="N9" s="134"/>
      <c r="O9" s="232"/>
      <c r="P9" s="134"/>
      <c r="Q9" s="134"/>
      <c r="R9" s="134"/>
      <c r="S9" s="134"/>
      <c r="T9" s="134"/>
      <c r="U9" s="134"/>
      <c r="V9" s="134"/>
      <c r="W9" s="116"/>
      <c r="X9" s="8"/>
      <c r="Y9" s="229" t="s">
        <v>1053</v>
      </c>
      <c r="Z9" s="116"/>
      <c r="AC9" s="8"/>
      <c r="AD9" s="229" t="s">
        <v>1068</v>
      </c>
      <c r="AE9" s="116"/>
      <c r="AK9" s="8"/>
      <c r="AL9" s="134"/>
      <c r="AM9" s="134"/>
      <c r="AN9" s="116"/>
      <c r="AO9" s="8"/>
      <c r="AP9" s="134"/>
      <c r="AQ9" s="134"/>
      <c r="AR9" s="134"/>
      <c r="AS9" s="134"/>
      <c r="AT9" s="116"/>
      <c r="BA9" s="8"/>
      <c r="BB9" s="134"/>
      <c r="BC9" s="134"/>
      <c r="BD9" s="234"/>
      <c r="BE9" s="116"/>
      <c r="BG9" s="8"/>
      <c r="BH9" s="229" t="s">
        <v>1053</v>
      </c>
      <c r="BI9" s="116"/>
    </row>
    <row r="10" ht="13.5" customHeight="1">
      <c r="A10" s="229" t="s">
        <v>1069</v>
      </c>
      <c r="B10" s="231" t="s">
        <v>1070</v>
      </c>
      <c r="C10" s="231" t="s">
        <v>1071</v>
      </c>
      <c r="D10" s="229" t="s">
        <v>1072</v>
      </c>
      <c r="E10" s="134"/>
      <c r="F10" s="134"/>
      <c r="G10" s="134"/>
      <c r="H10" s="134"/>
      <c r="I10" s="134"/>
      <c r="J10" s="134"/>
      <c r="K10" s="134"/>
      <c r="L10" s="229" t="s">
        <v>1053</v>
      </c>
      <c r="M10" s="134"/>
      <c r="N10" s="229" t="s">
        <v>1053</v>
      </c>
      <c r="O10" s="232"/>
      <c r="P10" s="134"/>
      <c r="Q10" s="134"/>
      <c r="R10" s="134"/>
      <c r="S10" s="134"/>
      <c r="T10" s="134"/>
      <c r="U10" s="134"/>
      <c r="V10" s="134"/>
      <c r="W10" s="116"/>
      <c r="X10" s="8"/>
      <c r="Y10" s="229" t="s">
        <v>1053</v>
      </c>
      <c r="Z10" s="116"/>
      <c r="AK10" s="8"/>
      <c r="AL10" s="134"/>
      <c r="AM10" s="134"/>
      <c r="AN10" s="116"/>
      <c r="AO10" s="8"/>
      <c r="AP10" s="134"/>
      <c r="AQ10" s="134"/>
      <c r="AR10" s="134"/>
      <c r="AS10" s="134"/>
      <c r="AT10" s="116"/>
      <c r="AX10" s="8"/>
      <c r="AY10" s="229" t="s">
        <v>1053</v>
      </c>
      <c r="AZ10" s="116"/>
      <c r="BA10" s="8"/>
      <c r="BB10" s="134"/>
      <c r="BC10" s="134"/>
      <c r="BD10" s="234"/>
      <c r="BE10" s="116"/>
      <c r="BJ10" s="8"/>
      <c r="BK10" s="229" t="s">
        <v>1053</v>
      </c>
    </row>
    <row r="11" ht="13.5" customHeight="1">
      <c r="A11" s="229" t="s">
        <v>563</v>
      </c>
      <c r="B11" s="230"/>
      <c r="C11" s="231" t="s">
        <v>71</v>
      </c>
      <c r="D11" s="229" t="s">
        <v>1073</v>
      </c>
      <c r="E11" s="134"/>
      <c r="F11" s="134"/>
      <c r="G11" s="134"/>
      <c r="H11" s="134"/>
      <c r="I11" s="134"/>
      <c r="J11" s="134"/>
      <c r="K11" s="134"/>
      <c r="L11" s="134"/>
      <c r="M11" s="134"/>
      <c r="N11" s="134"/>
      <c r="O11" s="232"/>
      <c r="P11" s="134"/>
      <c r="Q11" s="134"/>
      <c r="R11" s="134"/>
      <c r="S11" s="134"/>
      <c r="T11" s="134"/>
      <c r="U11" s="134"/>
      <c r="V11" s="134"/>
      <c r="W11" s="116"/>
      <c r="AE11" s="8"/>
      <c r="AF11" s="229" t="s">
        <v>1053</v>
      </c>
      <c r="AG11" s="116"/>
      <c r="AK11" s="8"/>
      <c r="AL11" s="134"/>
      <c r="AM11" s="134"/>
      <c r="AN11" s="116"/>
      <c r="AO11" s="8"/>
      <c r="AP11" s="134"/>
      <c r="AQ11" s="134"/>
      <c r="AR11" s="134"/>
      <c r="AS11" s="134"/>
      <c r="AT11" s="116"/>
      <c r="BA11" s="8"/>
      <c r="BB11" s="134"/>
      <c r="BC11" s="134"/>
      <c r="BD11" s="234"/>
      <c r="BE11" s="116"/>
    </row>
    <row r="12" ht="13.5" customHeight="1">
      <c r="A12" s="229" t="s">
        <v>567</v>
      </c>
      <c r="B12" s="231" t="s">
        <v>1074</v>
      </c>
      <c r="C12" s="231" t="s">
        <v>71</v>
      </c>
      <c r="D12" s="229" t="s">
        <v>1075</v>
      </c>
      <c r="E12" s="229" t="s">
        <v>1053</v>
      </c>
      <c r="F12" s="229" t="s">
        <v>1053</v>
      </c>
      <c r="G12" s="229" t="s">
        <v>1053</v>
      </c>
      <c r="H12" s="229" t="s">
        <v>1053</v>
      </c>
      <c r="I12" s="229" t="s">
        <v>1053</v>
      </c>
      <c r="J12" s="229" t="s">
        <v>1053</v>
      </c>
      <c r="K12" s="229" t="s">
        <v>1053</v>
      </c>
      <c r="L12" s="134"/>
      <c r="M12" s="134"/>
      <c r="N12" s="134"/>
      <c r="O12" s="235" t="s">
        <v>1053</v>
      </c>
      <c r="P12" s="229" t="s">
        <v>1053</v>
      </c>
      <c r="Q12" s="229" t="s">
        <v>1053</v>
      </c>
      <c r="R12" s="229" t="s">
        <v>1053</v>
      </c>
      <c r="S12" s="229" t="s">
        <v>1053</v>
      </c>
      <c r="T12" s="229" t="s">
        <v>1053</v>
      </c>
      <c r="U12" s="229" t="s">
        <v>1053</v>
      </c>
      <c r="V12" s="134"/>
      <c r="W12" s="116"/>
      <c r="X12" s="8"/>
      <c r="Y12" s="229" t="s">
        <v>1053</v>
      </c>
      <c r="Z12" s="229" t="s">
        <v>1053</v>
      </c>
      <c r="AA12" s="116"/>
      <c r="AB12" s="8"/>
      <c r="AC12" s="229" t="s">
        <v>1053</v>
      </c>
      <c r="AD12" s="229" t="s">
        <v>1053</v>
      </c>
      <c r="AE12" s="229" t="s">
        <v>1053</v>
      </c>
      <c r="AF12" s="229" t="s">
        <v>1053</v>
      </c>
      <c r="AG12" s="229" t="s">
        <v>1053</v>
      </c>
      <c r="AH12" s="229" t="s">
        <v>1053</v>
      </c>
      <c r="AI12" s="229" t="s">
        <v>1053</v>
      </c>
      <c r="AJ12" s="229" t="s">
        <v>1053</v>
      </c>
      <c r="AK12" s="229" t="s">
        <v>1053</v>
      </c>
      <c r="AL12" s="229" t="s">
        <v>1053</v>
      </c>
      <c r="AM12" s="134"/>
      <c r="AN12" s="230"/>
      <c r="AO12" s="229" t="s">
        <v>1053</v>
      </c>
      <c r="AP12" s="229" t="s">
        <v>1053</v>
      </c>
      <c r="AQ12" s="229" t="s">
        <v>1053</v>
      </c>
      <c r="AR12" s="229" t="s">
        <v>1053</v>
      </c>
      <c r="AS12" s="229" t="s">
        <v>1053</v>
      </c>
      <c r="AT12" s="116"/>
      <c r="AU12" s="8"/>
      <c r="AV12" s="229" t="s">
        <v>1053</v>
      </c>
      <c r="AW12" s="229" t="s">
        <v>1053</v>
      </c>
      <c r="AX12" s="116"/>
      <c r="BA12" s="8"/>
      <c r="BB12" s="229" t="s">
        <v>1053</v>
      </c>
      <c r="BC12" s="229" t="s">
        <v>1053</v>
      </c>
      <c r="BD12" s="229" t="s">
        <v>1053</v>
      </c>
      <c r="BE12" s="229" t="s">
        <v>1053</v>
      </c>
      <c r="BF12" s="230"/>
      <c r="BG12" s="229" t="s">
        <v>1053</v>
      </c>
      <c r="BH12" s="229" t="s">
        <v>1053</v>
      </c>
      <c r="BI12" s="229" t="s">
        <v>1053</v>
      </c>
      <c r="BJ12" s="229" t="s">
        <v>1053</v>
      </c>
      <c r="BK12" s="229" t="s">
        <v>1053</v>
      </c>
    </row>
    <row r="13" ht="13.5" customHeight="1">
      <c r="A13" s="229" t="s">
        <v>1076</v>
      </c>
      <c r="B13" s="231" t="s">
        <v>1077</v>
      </c>
      <c r="C13" s="231" t="s">
        <v>71</v>
      </c>
      <c r="D13" s="229" t="s">
        <v>1078</v>
      </c>
      <c r="E13" s="134"/>
      <c r="F13" s="134"/>
      <c r="G13" s="134"/>
      <c r="H13" s="134"/>
      <c r="I13" s="134"/>
      <c r="J13" s="134"/>
      <c r="K13" s="134"/>
      <c r="L13" s="134"/>
      <c r="M13" s="134"/>
      <c r="N13" s="134"/>
      <c r="O13" s="232"/>
      <c r="P13" s="134"/>
      <c r="Q13" s="134"/>
      <c r="R13" s="134"/>
      <c r="S13" s="134"/>
      <c r="T13" s="134"/>
      <c r="U13" s="134"/>
      <c r="V13" s="134"/>
      <c r="W13" s="229" t="s">
        <v>1053</v>
      </c>
      <c r="X13" s="116"/>
      <c r="AA13" s="8"/>
      <c r="AB13" s="229" t="s">
        <v>1053</v>
      </c>
      <c r="AC13" s="116"/>
      <c r="AK13" s="8"/>
      <c r="AL13" s="134"/>
      <c r="AM13" s="134"/>
      <c r="AN13" s="116"/>
      <c r="AO13" s="8"/>
      <c r="AP13" s="134"/>
      <c r="AQ13" s="134"/>
      <c r="AR13" s="134"/>
      <c r="AS13" s="134"/>
      <c r="AT13" s="116"/>
      <c r="BA13" s="8"/>
      <c r="BB13" s="134"/>
      <c r="BC13" s="134"/>
      <c r="BD13" s="116"/>
    </row>
    <row r="14" ht="13.5" customHeight="1">
      <c r="A14" s="229" t="s">
        <v>1079</v>
      </c>
      <c r="B14" s="231" t="s">
        <v>1080</v>
      </c>
      <c r="C14" s="231" t="s">
        <v>766</v>
      </c>
      <c r="D14" s="229" t="s">
        <v>1081</v>
      </c>
      <c r="E14" s="134"/>
      <c r="F14" s="134"/>
      <c r="G14" s="134"/>
      <c r="H14" s="134"/>
      <c r="I14" s="134"/>
      <c r="J14" s="134"/>
      <c r="K14" s="134"/>
      <c r="L14" s="229" t="s">
        <v>1053</v>
      </c>
      <c r="M14" s="229" t="s">
        <v>1053</v>
      </c>
      <c r="N14" s="229" t="s">
        <v>1053</v>
      </c>
      <c r="O14" s="232"/>
      <c r="P14" s="134"/>
      <c r="Q14" s="134"/>
      <c r="R14" s="134"/>
      <c r="S14" s="134"/>
      <c r="T14" s="134"/>
      <c r="U14" s="134"/>
      <c r="V14" s="229" t="s">
        <v>898</v>
      </c>
      <c r="W14" s="116"/>
      <c r="X14" s="8"/>
      <c r="Y14" s="229" t="s">
        <v>1053</v>
      </c>
      <c r="Z14" s="116"/>
      <c r="AK14" s="8"/>
      <c r="AL14" s="134"/>
      <c r="AM14" s="134"/>
      <c r="AN14" s="116"/>
      <c r="AO14" s="8"/>
      <c r="AP14" s="134"/>
      <c r="AQ14" s="134"/>
      <c r="AR14" s="134"/>
      <c r="AS14" s="134"/>
      <c r="AT14" s="230"/>
      <c r="AU14" s="229" t="s">
        <v>1053</v>
      </c>
      <c r="AV14" s="116"/>
      <c r="BA14" s="8"/>
      <c r="BB14" s="134"/>
      <c r="BC14" s="134"/>
      <c r="BD14" s="234"/>
      <c r="BE14" s="116"/>
      <c r="BH14" s="8"/>
      <c r="BI14" s="229" t="s">
        <v>1053</v>
      </c>
      <c r="BJ14" s="229" t="s">
        <v>1053</v>
      </c>
      <c r="BK14" s="229" t="s">
        <v>1053</v>
      </c>
    </row>
    <row r="15" ht="13.5" customHeight="1">
      <c r="A15" s="229" t="s">
        <v>1082</v>
      </c>
      <c r="B15" s="230"/>
      <c r="C15" s="231" t="s">
        <v>71</v>
      </c>
      <c r="D15" s="229" t="s">
        <v>1083</v>
      </c>
      <c r="E15" s="134"/>
      <c r="F15" s="134"/>
      <c r="G15" s="134"/>
      <c r="H15" s="134"/>
      <c r="I15" s="134"/>
      <c r="J15" s="134"/>
      <c r="K15" s="134"/>
      <c r="L15" s="134"/>
      <c r="M15" s="134"/>
      <c r="N15" s="134"/>
      <c r="O15" s="232"/>
      <c r="P15" s="134"/>
      <c r="Q15" s="134"/>
      <c r="R15" s="134"/>
      <c r="S15" s="134"/>
      <c r="T15" s="134"/>
      <c r="U15" s="134"/>
      <c r="V15" s="134"/>
      <c r="W15" s="116"/>
      <c r="X15" s="8"/>
      <c r="Y15" s="229" t="s">
        <v>1053</v>
      </c>
      <c r="Z15" s="116"/>
      <c r="AK15" s="8"/>
      <c r="AL15" s="134"/>
      <c r="AM15" s="134"/>
      <c r="AN15" s="116"/>
      <c r="AO15" s="8"/>
      <c r="AP15" s="134"/>
      <c r="AQ15" s="134"/>
      <c r="AR15" s="134"/>
      <c r="AS15" s="134"/>
      <c r="AT15" s="116"/>
      <c r="BA15" s="8"/>
      <c r="BB15" s="134"/>
      <c r="BC15" s="134"/>
      <c r="BD15" s="116"/>
      <c r="BJ15" s="8"/>
      <c r="BK15" s="229" t="s">
        <v>1053</v>
      </c>
    </row>
    <row r="16" ht="13.5" customHeight="1">
      <c r="A16" s="231" t="s">
        <v>1084</v>
      </c>
      <c r="B16" s="230"/>
      <c r="C16" s="231" t="s">
        <v>71</v>
      </c>
      <c r="D16" s="231" t="s">
        <v>1085</v>
      </c>
      <c r="E16" s="134"/>
      <c r="F16" s="134"/>
      <c r="G16" s="134"/>
      <c r="H16" s="134"/>
      <c r="I16" s="134"/>
      <c r="J16" s="134"/>
      <c r="K16" s="134"/>
      <c r="L16" s="134"/>
      <c r="M16" s="134"/>
      <c r="N16" s="134"/>
      <c r="O16" s="232"/>
      <c r="P16" s="134"/>
      <c r="Q16" s="134"/>
      <c r="R16" s="134"/>
      <c r="S16" s="134"/>
      <c r="T16" s="134"/>
      <c r="U16" s="134"/>
      <c r="V16" s="134"/>
      <c r="W16" s="116"/>
      <c r="X16" s="8"/>
      <c r="Y16" s="231" t="s">
        <v>1053</v>
      </c>
      <c r="Z16" s="116"/>
      <c r="AK16" s="8"/>
      <c r="AL16" s="134"/>
      <c r="AM16" s="134"/>
      <c r="AN16" s="116"/>
      <c r="AO16" s="8"/>
      <c r="AP16" s="134"/>
      <c r="AQ16" s="134"/>
      <c r="AR16" s="134"/>
      <c r="AS16" s="134"/>
      <c r="AT16" s="116"/>
      <c r="BH16" s="8"/>
      <c r="BI16" s="231" t="s">
        <v>1053</v>
      </c>
      <c r="BJ16" s="231" t="s">
        <v>1053</v>
      </c>
      <c r="BK16" s="116"/>
    </row>
    <row r="17" ht="13.5" customHeight="1">
      <c r="A17" s="231" t="s">
        <v>1086</v>
      </c>
      <c r="B17" s="231" t="s">
        <v>1087</v>
      </c>
      <c r="C17" s="231" t="s">
        <v>1071</v>
      </c>
      <c r="D17" s="231" t="s">
        <v>1088</v>
      </c>
      <c r="E17" s="134"/>
      <c r="F17" s="134"/>
      <c r="G17" s="134"/>
      <c r="H17" s="134"/>
      <c r="I17" s="134"/>
      <c r="J17" s="134"/>
      <c r="K17" s="134"/>
      <c r="L17" s="229" t="s">
        <v>1053</v>
      </c>
      <c r="M17" s="134"/>
      <c r="N17" s="229" t="s">
        <v>1053</v>
      </c>
      <c r="O17" s="232"/>
      <c r="P17" s="134"/>
      <c r="Q17" s="134"/>
      <c r="R17" s="134"/>
      <c r="S17" s="134"/>
      <c r="T17" s="134"/>
      <c r="U17" s="134"/>
      <c r="V17" s="134"/>
      <c r="W17" s="116"/>
      <c r="X17" s="8"/>
      <c r="Y17" s="231" t="s">
        <v>1053</v>
      </c>
      <c r="Z17" s="116"/>
      <c r="AK17" s="8"/>
      <c r="AL17" s="134"/>
      <c r="AM17" s="134"/>
      <c r="AN17" s="116"/>
      <c r="AO17" s="8"/>
      <c r="AP17" s="134"/>
      <c r="AQ17" s="134"/>
      <c r="AR17" s="134"/>
      <c r="AS17" s="134"/>
      <c r="AT17" s="116"/>
      <c r="BH17" s="8"/>
      <c r="BI17" s="231" t="s">
        <v>1053</v>
      </c>
      <c r="BJ17" s="231" t="s">
        <v>763</v>
      </c>
      <c r="BK17" s="116"/>
    </row>
    <row r="18" ht="13.5" customHeight="1">
      <c r="A18" s="231" t="s">
        <v>1089</v>
      </c>
      <c r="B18" s="230"/>
      <c r="C18" s="231" t="s">
        <v>71</v>
      </c>
      <c r="D18" s="231" t="s">
        <v>1090</v>
      </c>
      <c r="E18" s="134"/>
      <c r="F18" s="134"/>
      <c r="G18" s="134"/>
      <c r="H18" s="134"/>
      <c r="I18" s="134"/>
      <c r="J18" s="134"/>
      <c r="K18" s="134"/>
      <c r="L18" s="134"/>
      <c r="M18" s="134"/>
      <c r="N18" s="134"/>
      <c r="O18" s="232"/>
      <c r="P18" s="134"/>
      <c r="Q18" s="134"/>
      <c r="R18" s="134"/>
      <c r="S18" s="134"/>
      <c r="T18" s="134"/>
      <c r="U18" s="134"/>
      <c r="V18" s="134"/>
      <c r="W18" s="116"/>
      <c r="X18" s="8"/>
      <c r="Y18" s="231" t="s">
        <v>1053</v>
      </c>
      <c r="Z18" s="116"/>
      <c r="AK18" s="8"/>
      <c r="AL18" s="134"/>
      <c r="AM18" s="134"/>
      <c r="AN18" s="116"/>
      <c r="AO18" s="8"/>
      <c r="AP18" s="134"/>
      <c r="AQ18" s="134"/>
      <c r="AR18" s="134"/>
      <c r="AS18" s="134"/>
      <c r="AT18" s="116"/>
      <c r="BG18" s="8"/>
      <c r="BH18" s="231" t="s">
        <v>1053</v>
      </c>
      <c r="BI18" s="231" t="s">
        <v>1053</v>
      </c>
      <c r="BJ18" s="231" t="s">
        <v>1053</v>
      </c>
      <c r="BK18" s="116"/>
    </row>
    <row r="19" ht="13.5" customHeight="1">
      <c r="A19" s="229" t="s">
        <v>1091</v>
      </c>
      <c r="B19" s="231" t="s">
        <v>1092</v>
      </c>
      <c r="C19" s="231" t="s">
        <v>1093</v>
      </c>
      <c r="D19" s="231" t="s">
        <v>1094</v>
      </c>
      <c r="E19" s="134"/>
      <c r="F19" s="134"/>
      <c r="G19" s="134"/>
      <c r="H19" s="134"/>
      <c r="I19" s="229" t="s">
        <v>1053</v>
      </c>
      <c r="J19" s="134"/>
      <c r="K19" s="134"/>
      <c r="L19" s="134"/>
      <c r="M19" s="134"/>
      <c r="N19" s="134"/>
      <c r="O19" s="232"/>
      <c r="P19" s="134"/>
      <c r="Q19" s="134"/>
      <c r="R19" s="134"/>
      <c r="S19" s="134"/>
      <c r="T19" s="134"/>
      <c r="U19" s="134"/>
      <c r="V19" s="134"/>
      <c r="W19" s="116"/>
      <c r="AK19" s="8"/>
      <c r="AL19" s="134"/>
      <c r="AM19" s="134"/>
      <c r="AN19" s="116"/>
      <c r="AO19" s="8"/>
      <c r="AP19" s="134"/>
      <c r="AQ19" s="134"/>
      <c r="AR19" s="134"/>
      <c r="AS19" s="134"/>
      <c r="AT19" s="116"/>
      <c r="BA19" s="8"/>
      <c r="BB19" s="134"/>
      <c r="BC19" s="134"/>
      <c r="BD19" s="234"/>
      <c r="BE19" s="116"/>
    </row>
    <row r="20" ht="13.5" customHeight="1">
      <c r="A20" s="231" t="s">
        <v>1095</v>
      </c>
      <c r="B20" s="230"/>
      <c r="C20" s="231" t="s">
        <v>71</v>
      </c>
      <c r="D20" s="231" t="s">
        <v>1096</v>
      </c>
      <c r="E20" s="134"/>
      <c r="F20" s="134"/>
      <c r="G20" s="134"/>
      <c r="H20" s="134"/>
      <c r="I20" s="134"/>
      <c r="J20" s="134"/>
      <c r="K20" s="134"/>
      <c r="L20" s="134"/>
      <c r="M20" s="134"/>
      <c r="N20" s="134"/>
      <c r="O20" s="232"/>
      <c r="P20" s="134"/>
      <c r="Q20" s="134"/>
      <c r="R20" s="134"/>
      <c r="S20" s="134"/>
      <c r="T20" s="134"/>
      <c r="U20" s="134"/>
      <c r="V20" s="134"/>
      <c r="W20" s="116"/>
      <c r="X20" s="8"/>
      <c r="Y20" s="231" t="s">
        <v>1053</v>
      </c>
      <c r="Z20" s="116"/>
      <c r="AK20" s="8"/>
      <c r="AL20" s="134"/>
      <c r="AM20" s="134"/>
      <c r="AN20" s="116"/>
      <c r="AO20" s="8"/>
      <c r="AP20" s="134"/>
      <c r="AQ20" s="134"/>
      <c r="AR20" s="134"/>
      <c r="AS20" s="134"/>
      <c r="AT20" s="116"/>
      <c r="BG20" s="8"/>
      <c r="BH20" s="231" t="s">
        <v>1053</v>
      </c>
      <c r="BI20" s="116"/>
      <c r="BJ20" s="8"/>
      <c r="BK20" s="231" t="s">
        <v>1053</v>
      </c>
    </row>
    <row r="21" ht="13.5" customHeight="1">
      <c r="A21" s="231" t="s">
        <v>1097</v>
      </c>
      <c r="B21" s="230"/>
      <c r="C21" s="231" t="s">
        <v>1098</v>
      </c>
      <c r="D21" s="231" t="s">
        <v>1099</v>
      </c>
      <c r="E21" s="134"/>
      <c r="F21" s="134"/>
      <c r="G21" s="134"/>
      <c r="H21" s="134"/>
      <c r="I21" s="134"/>
      <c r="J21" s="134"/>
      <c r="K21" s="134"/>
      <c r="L21" s="134"/>
      <c r="M21" s="134"/>
      <c r="N21" s="134"/>
      <c r="O21" s="232"/>
      <c r="P21" s="134"/>
      <c r="Q21" s="134"/>
      <c r="R21" s="134"/>
      <c r="S21" s="134"/>
      <c r="T21" s="134"/>
      <c r="U21" s="134"/>
      <c r="V21" s="134"/>
      <c r="W21" s="231" t="s">
        <v>1053</v>
      </c>
      <c r="X21" s="230"/>
      <c r="Y21" s="231" t="s">
        <v>1053</v>
      </c>
      <c r="Z21" s="116"/>
      <c r="AK21" s="8"/>
      <c r="AL21" s="134"/>
      <c r="AM21" s="134"/>
      <c r="AN21" s="116"/>
      <c r="AO21" s="8"/>
      <c r="AP21" s="134"/>
      <c r="AQ21" s="134"/>
      <c r="AR21" s="134"/>
      <c r="AS21" s="134"/>
      <c r="AT21" s="116"/>
    </row>
    <row r="22" ht="13.5" customHeight="1">
      <c r="A22" s="231" t="s">
        <v>1100</v>
      </c>
      <c r="B22" s="231" t="s">
        <v>1101</v>
      </c>
      <c r="C22" s="231" t="s">
        <v>71</v>
      </c>
      <c r="D22" s="231" t="s">
        <v>1102</v>
      </c>
      <c r="E22" s="134"/>
      <c r="F22" s="134"/>
      <c r="G22" s="134"/>
      <c r="H22" s="134"/>
      <c r="I22" s="134"/>
      <c r="J22" s="134"/>
      <c r="K22" s="134"/>
      <c r="L22" s="229" t="s">
        <v>1053</v>
      </c>
      <c r="M22" s="229" t="s">
        <v>1053</v>
      </c>
      <c r="N22" s="229" t="s">
        <v>1053</v>
      </c>
      <c r="O22" s="232"/>
      <c r="P22" s="134"/>
      <c r="Q22" s="134"/>
      <c r="R22" s="134"/>
      <c r="S22" s="134"/>
      <c r="T22" s="134"/>
      <c r="U22" s="229" t="s">
        <v>1103</v>
      </c>
      <c r="V22" s="229" t="s">
        <v>1053</v>
      </c>
      <c r="W22" s="231" t="s">
        <v>1053</v>
      </c>
      <c r="X22" s="231" t="s">
        <v>1053</v>
      </c>
      <c r="Y22" s="231" t="s">
        <v>1053</v>
      </c>
      <c r="Z22" s="116"/>
      <c r="AK22" s="8"/>
      <c r="AL22" s="134"/>
      <c r="AM22" s="134"/>
      <c r="AN22" s="116"/>
      <c r="AO22" s="8"/>
      <c r="AP22" s="134"/>
      <c r="AQ22" s="134"/>
      <c r="AR22" s="134"/>
      <c r="AS22" s="134"/>
      <c r="AT22" s="230"/>
      <c r="AU22" s="231" t="s">
        <v>1053</v>
      </c>
      <c r="AV22" s="116"/>
      <c r="AW22" s="8"/>
      <c r="AX22" s="231" t="s">
        <v>1053</v>
      </c>
      <c r="AY22" s="230"/>
      <c r="AZ22" s="231" t="s">
        <v>1053</v>
      </c>
      <c r="BA22" s="230"/>
      <c r="BB22" s="231" t="s">
        <v>1053</v>
      </c>
      <c r="BC22" s="116"/>
    </row>
    <row r="23" ht="13.5" customHeight="1">
      <c r="A23" s="229" t="s">
        <v>1104</v>
      </c>
      <c r="B23" s="231" t="s">
        <v>1105</v>
      </c>
      <c r="C23" s="231" t="s">
        <v>1061</v>
      </c>
      <c r="D23" s="229" t="s">
        <v>1106</v>
      </c>
      <c r="E23" s="134"/>
      <c r="F23" s="134"/>
      <c r="G23" s="134"/>
      <c r="H23" s="134"/>
      <c r="I23" s="134"/>
      <c r="J23" s="134"/>
      <c r="K23" s="134"/>
      <c r="L23" s="134"/>
      <c r="M23" s="134"/>
      <c r="N23" s="134"/>
      <c r="O23" s="232"/>
      <c r="P23" s="134"/>
      <c r="Q23" s="134"/>
      <c r="R23" s="134"/>
      <c r="S23" s="134"/>
      <c r="T23" s="134"/>
      <c r="U23" s="134"/>
      <c r="V23" s="134"/>
      <c r="W23" s="116"/>
      <c r="AA23" s="8"/>
      <c r="AB23" s="229" t="s">
        <v>1053</v>
      </c>
      <c r="AC23" s="116"/>
      <c r="AK23" s="8"/>
      <c r="AL23" s="134"/>
      <c r="AM23" s="134"/>
      <c r="AN23" s="116"/>
      <c r="AO23" s="8"/>
      <c r="AP23" s="134"/>
      <c r="AQ23" s="134"/>
      <c r="AR23" s="134"/>
      <c r="AS23" s="134"/>
      <c r="AT23" s="116"/>
      <c r="BA23" s="8"/>
      <c r="BB23" s="134"/>
      <c r="BC23" s="134"/>
      <c r="BD23" s="116"/>
    </row>
    <row r="24" ht="13.5" customHeight="1">
      <c r="A24" s="231" t="s">
        <v>1107</v>
      </c>
      <c r="B24" s="230"/>
      <c r="C24" s="231" t="s">
        <v>71</v>
      </c>
      <c r="D24" s="231" t="s">
        <v>1108</v>
      </c>
      <c r="E24" s="134"/>
      <c r="F24" s="134"/>
      <c r="G24" s="134"/>
      <c r="H24" s="134"/>
      <c r="I24" s="134"/>
      <c r="J24" s="134"/>
      <c r="K24" s="134"/>
      <c r="L24" s="134"/>
      <c r="M24" s="134"/>
      <c r="N24" s="134"/>
      <c r="O24" s="232"/>
      <c r="P24" s="134"/>
      <c r="Q24" s="134"/>
      <c r="R24" s="134"/>
      <c r="S24" s="134"/>
      <c r="T24" s="134"/>
      <c r="U24" s="134"/>
      <c r="V24" s="134"/>
      <c r="W24" s="116"/>
      <c r="X24" s="8"/>
      <c r="Y24" s="231" t="s">
        <v>1053</v>
      </c>
      <c r="Z24" s="116"/>
      <c r="AK24" s="8"/>
      <c r="AL24" s="134"/>
      <c r="AM24" s="134"/>
      <c r="AN24" s="116"/>
      <c r="AO24" s="8"/>
      <c r="AP24" s="134"/>
      <c r="AQ24" s="134"/>
      <c r="AR24" s="134"/>
      <c r="AS24" s="134"/>
      <c r="AT24" s="230"/>
      <c r="AU24" s="231" t="s">
        <v>1053</v>
      </c>
      <c r="AV24" s="116"/>
      <c r="BG24" s="8"/>
      <c r="BH24" s="231" t="s">
        <v>1053</v>
      </c>
      <c r="BI24" s="116"/>
    </row>
    <row r="25" ht="13.5" customHeight="1">
      <c r="A25" s="229" t="s">
        <v>1109</v>
      </c>
      <c r="B25" s="230"/>
      <c r="C25" s="231" t="s">
        <v>1061</v>
      </c>
      <c r="D25" s="229" t="s">
        <v>1110</v>
      </c>
      <c r="E25" s="134"/>
      <c r="F25" s="134"/>
      <c r="G25" s="134"/>
      <c r="H25" s="134"/>
      <c r="I25" s="134"/>
      <c r="J25" s="134"/>
      <c r="K25" s="134"/>
      <c r="L25" s="134"/>
      <c r="M25" s="134"/>
      <c r="N25" s="134"/>
      <c r="O25" s="232"/>
      <c r="P25" s="134"/>
      <c r="Q25" s="134"/>
      <c r="R25" s="134"/>
      <c r="S25" s="134"/>
      <c r="T25" s="134"/>
      <c r="U25" s="134"/>
      <c r="V25" s="134"/>
      <c r="W25" s="116"/>
      <c r="X25" s="8"/>
      <c r="Y25" s="229" t="s">
        <v>1053</v>
      </c>
      <c r="Z25" s="116"/>
      <c r="AK25" s="8"/>
      <c r="AL25" s="134"/>
      <c r="AM25" s="134"/>
      <c r="AN25" s="116"/>
      <c r="AO25" s="8"/>
      <c r="AP25" s="134"/>
      <c r="AQ25" s="134"/>
      <c r="AR25" s="134"/>
      <c r="AS25" s="134"/>
      <c r="AT25" s="116"/>
      <c r="BA25" s="8"/>
      <c r="BB25" s="134"/>
      <c r="BC25" s="134"/>
      <c r="BD25" s="116"/>
      <c r="BG25" s="8"/>
      <c r="BH25" s="229" t="s">
        <v>1053</v>
      </c>
      <c r="BI25" s="116"/>
    </row>
    <row r="26" ht="13.5" customHeight="1">
      <c r="A26" s="229" t="s">
        <v>1111</v>
      </c>
      <c r="B26" s="230"/>
      <c r="C26" s="231" t="s">
        <v>1112</v>
      </c>
      <c r="D26" s="229" t="s">
        <v>1113</v>
      </c>
      <c r="E26" s="134"/>
      <c r="F26" s="134"/>
      <c r="G26" s="134"/>
      <c r="H26" s="134"/>
      <c r="I26" s="134"/>
      <c r="J26" s="134"/>
      <c r="K26" s="134"/>
      <c r="L26" s="134"/>
      <c r="M26" s="134"/>
      <c r="N26" s="134"/>
      <c r="O26" s="232"/>
      <c r="P26" s="134"/>
      <c r="Q26" s="134"/>
      <c r="R26" s="134"/>
      <c r="S26" s="134"/>
      <c r="T26" s="134"/>
      <c r="U26" s="134"/>
      <c r="V26" s="134"/>
      <c r="W26" s="116"/>
      <c r="X26" s="8"/>
      <c r="Y26" s="229" t="s">
        <v>1053</v>
      </c>
      <c r="Z26" s="116"/>
      <c r="AK26" s="8"/>
      <c r="AL26" s="134"/>
      <c r="AM26" s="134"/>
      <c r="AN26" s="116"/>
      <c r="AO26" s="8"/>
      <c r="AP26" s="134"/>
      <c r="AQ26" s="134"/>
      <c r="AR26" s="134"/>
      <c r="AS26" s="134"/>
      <c r="AT26" s="116"/>
      <c r="BA26" s="8"/>
      <c r="BB26" s="134"/>
      <c r="BC26" s="134"/>
      <c r="BD26" s="234"/>
      <c r="BE26" s="116"/>
      <c r="BI26" s="8"/>
      <c r="BJ26" s="229" t="s">
        <v>1053</v>
      </c>
      <c r="BK26" s="116"/>
    </row>
    <row r="27" ht="13.5" customHeight="1">
      <c r="A27" s="229" t="s">
        <v>1114</v>
      </c>
      <c r="B27" s="230"/>
      <c r="C27" s="231" t="s">
        <v>1115</v>
      </c>
      <c r="D27" s="229" t="s">
        <v>1116</v>
      </c>
      <c r="E27" s="134"/>
      <c r="F27" s="134"/>
      <c r="G27" s="134"/>
      <c r="H27" s="134"/>
      <c r="I27" s="134"/>
      <c r="J27" s="134"/>
      <c r="K27" s="134"/>
      <c r="L27" s="134"/>
      <c r="M27" s="134"/>
      <c r="N27" s="134"/>
      <c r="O27" s="232"/>
      <c r="P27" s="134"/>
      <c r="Q27" s="134"/>
      <c r="R27" s="134"/>
      <c r="S27" s="134"/>
      <c r="T27" s="134"/>
      <c r="U27" s="134"/>
      <c r="V27" s="134"/>
      <c r="W27" s="229" t="s">
        <v>1053</v>
      </c>
      <c r="X27" s="230"/>
      <c r="Y27" s="229" t="s">
        <v>1053</v>
      </c>
      <c r="Z27" s="116"/>
      <c r="AK27" s="8"/>
      <c r="AL27" s="134"/>
      <c r="AM27" s="134"/>
      <c r="AN27" s="116"/>
      <c r="AO27" s="8"/>
      <c r="AP27" s="134"/>
      <c r="AQ27" s="134"/>
      <c r="AR27" s="134"/>
      <c r="AS27" s="134"/>
      <c r="AT27" s="116"/>
      <c r="BA27" s="8"/>
      <c r="BB27" s="134"/>
      <c r="BC27" s="134"/>
      <c r="BD27" s="116"/>
      <c r="BG27" s="8"/>
      <c r="BH27" s="229" t="s">
        <v>1053</v>
      </c>
      <c r="BI27" s="230"/>
      <c r="BJ27" s="229" t="s">
        <v>1053</v>
      </c>
      <c r="BK27" s="116"/>
    </row>
    <row r="28" ht="13.5" customHeight="1">
      <c r="A28" s="229" t="s">
        <v>1117</v>
      </c>
      <c r="B28" s="230"/>
      <c r="C28" s="231" t="s">
        <v>1118</v>
      </c>
      <c r="D28" s="229" t="s">
        <v>1119</v>
      </c>
      <c r="E28" s="134"/>
      <c r="F28" s="134"/>
      <c r="G28" s="134"/>
      <c r="H28" s="134"/>
      <c r="I28" s="134"/>
      <c r="J28" s="134"/>
      <c r="K28" s="134"/>
      <c r="L28" s="134"/>
      <c r="M28" s="134"/>
      <c r="N28" s="134"/>
      <c r="O28" s="232"/>
      <c r="P28" s="134"/>
      <c r="Q28" s="134"/>
      <c r="R28" s="134"/>
      <c r="S28" s="134"/>
      <c r="T28" s="134"/>
      <c r="U28" s="134"/>
      <c r="V28" s="134"/>
      <c r="W28" s="116"/>
      <c r="X28" s="8"/>
      <c r="Y28" s="229" t="s">
        <v>1053</v>
      </c>
      <c r="Z28" s="116"/>
      <c r="AK28" s="8"/>
      <c r="AL28" s="134"/>
      <c r="AM28" s="134"/>
      <c r="AN28" s="116"/>
      <c r="AO28" s="8"/>
      <c r="AP28" s="134"/>
      <c r="AQ28" s="134"/>
      <c r="AR28" s="134"/>
      <c r="AS28" s="134"/>
      <c r="AT28" s="116"/>
      <c r="BA28" s="8"/>
      <c r="BB28" s="134"/>
      <c r="BC28" s="134"/>
      <c r="BD28" s="234"/>
      <c r="BE28" s="116"/>
      <c r="BG28" s="8"/>
      <c r="BH28" s="229" t="s">
        <v>1053</v>
      </c>
      <c r="BI28" s="116"/>
    </row>
    <row r="29" ht="13.5" customHeight="1">
      <c r="A29" s="231" t="s">
        <v>1120</v>
      </c>
      <c r="B29" s="230"/>
      <c r="C29" s="231" t="s">
        <v>71</v>
      </c>
      <c r="D29" s="231" t="s">
        <v>1121</v>
      </c>
      <c r="E29" s="134"/>
      <c r="F29" s="134"/>
      <c r="G29" s="134"/>
      <c r="H29" s="134"/>
      <c r="I29" s="134"/>
      <c r="J29" s="134"/>
      <c r="K29" s="134"/>
      <c r="L29" s="134"/>
      <c r="M29" s="134"/>
      <c r="N29" s="134"/>
      <c r="O29" s="232"/>
      <c r="P29" s="134"/>
      <c r="Q29" s="134"/>
      <c r="R29" s="134"/>
      <c r="S29" s="134"/>
      <c r="T29" s="134"/>
      <c r="U29" s="134"/>
      <c r="V29" s="134"/>
      <c r="W29" s="116"/>
      <c r="X29" s="8"/>
      <c r="Y29" s="231" t="s">
        <v>1053</v>
      </c>
      <c r="Z29" s="116"/>
      <c r="AK29" s="8"/>
      <c r="AL29" s="134"/>
      <c r="AM29" s="134"/>
      <c r="AN29" s="116"/>
      <c r="AO29" s="8"/>
      <c r="AP29" s="134"/>
      <c r="AQ29" s="134"/>
      <c r="AR29" s="134"/>
      <c r="AS29" s="134"/>
      <c r="AT29" s="116"/>
      <c r="BH29" s="8"/>
      <c r="BI29" s="231" t="s">
        <v>1053</v>
      </c>
      <c r="BJ29" s="116"/>
    </row>
    <row r="30" ht="13.5" customHeight="1">
      <c r="A30" s="231" t="s">
        <v>1122</v>
      </c>
      <c r="B30" s="231" t="s">
        <v>1123</v>
      </c>
      <c r="C30" s="231" t="s">
        <v>71</v>
      </c>
      <c r="D30" s="231" t="s">
        <v>1124</v>
      </c>
      <c r="E30" s="134"/>
      <c r="F30" s="134"/>
      <c r="G30" s="134"/>
      <c r="H30" s="134"/>
      <c r="I30" s="134"/>
      <c r="J30" s="134"/>
      <c r="K30" s="134"/>
      <c r="L30" s="134"/>
      <c r="M30" s="134"/>
      <c r="N30" s="134"/>
      <c r="O30" s="232"/>
      <c r="P30" s="134"/>
      <c r="Q30" s="134"/>
      <c r="R30" s="134"/>
      <c r="S30" s="134"/>
      <c r="T30" s="134"/>
      <c r="U30" s="134"/>
      <c r="V30" s="134"/>
      <c r="W30" s="116"/>
      <c r="AA30" s="8"/>
      <c r="AB30" s="231" t="s">
        <v>1053</v>
      </c>
      <c r="AC30" s="116"/>
      <c r="AK30" s="8"/>
      <c r="AL30" s="134"/>
      <c r="AM30" s="134"/>
      <c r="AN30" s="116"/>
      <c r="AO30" s="8"/>
      <c r="AP30" s="134"/>
      <c r="AQ30" s="134"/>
      <c r="AR30" s="134"/>
      <c r="AS30" s="134"/>
      <c r="AT30" s="116"/>
    </row>
    <row r="31" ht="13.5" customHeight="1">
      <c r="A31" s="231" t="s">
        <v>1125</v>
      </c>
      <c r="B31" s="231" t="s">
        <v>1126</v>
      </c>
      <c r="C31" s="231" t="s">
        <v>1127</v>
      </c>
      <c r="D31" s="231" t="s">
        <v>1128</v>
      </c>
      <c r="E31" s="134"/>
      <c r="F31" s="134"/>
      <c r="G31" s="134"/>
      <c r="H31" s="134"/>
      <c r="I31" s="134"/>
      <c r="J31" s="134"/>
      <c r="K31" s="134"/>
      <c r="L31" s="134"/>
      <c r="M31" s="134"/>
      <c r="N31" s="134"/>
      <c r="O31" s="232"/>
      <c r="P31" s="134"/>
      <c r="Q31" s="229" t="s">
        <v>1053</v>
      </c>
      <c r="R31" s="229" t="s">
        <v>1053</v>
      </c>
      <c r="S31" s="229" t="s">
        <v>1053</v>
      </c>
      <c r="T31" s="229" t="s">
        <v>1053</v>
      </c>
      <c r="U31" s="229" t="s">
        <v>1053</v>
      </c>
      <c r="V31" s="229" t="s">
        <v>1053</v>
      </c>
      <c r="W31" s="231" t="s">
        <v>1053</v>
      </c>
      <c r="X31" s="231" t="s">
        <v>1053</v>
      </c>
      <c r="Y31" s="236" t="s">
        <v>1053</v>
      </c>
      <c r="AK31" s="8"/>
      <c r="AL31" s="134"/>
      <c r="AM31" s="134"/>
      <c r="AN31" s="116"/>
      <c r="AO31" s="8"/>
      <c r="AP31" s="134"/>
      <c r="AQ31" s="134"/>
      <c r="AR31" s="134"/>
      <c r="AS31" s="134"/>
      <c r="AT31" s="116"/>
      <c r="AV31" s="8"/>
      <c r="AW31" s="236" t="s">
        <v>1053</v>
      </c>
      <c r="AX31" s="8"/>
      <c r="AY31" s="236" t="s">
        <v>1053</v>
      </c>
    </row>
    <row r="32" ht="13.5" customHeight="1">
      <c r="A32" s="231" t="s">
        <v>1129</v>
      </c>
      <c r="B32" s="230"/>
      <c r="C32" s="231" t="s">
        <v>71</v>
      </c>
      <c r="D32" s="231" t="s">
        <v>1130</v>
      </c>
      <c r="E32" s="134"/>
      <c r="F32" s="134"/>
      <c r="G32" s="134"/>
      <c r="H32" s="134"/>
      <c r="I32" s="134"/>
      <c r="J32" s="134"/>
      <c r="K32" s="134"/>
      <c r="L32" s="134"/>
      <c r="M32" s="134"/>
      <c r="N32" s="134"/>
      <c r="O32" s="232"/>
      <c r="P32" s="134"/>
      <c r="Q32" s="134"/>
      <c r="R32" s="134"/>
      <c r="S32" s="134"/>
      <c r="T32" s="134"/>
      <c r="U32" s="134"/>
      <c r="V32" s="134"/>
      <c r="W32" s="116"/>
      <c r="X32" s="8"/>
      <c r="Y32" s="231" t="s">
        <v>1053</v>
      </c>
      <c r="Z32" s="116"/>
      <c r="AK32" s="8"/>
      <c r="AL32" s="134"/>
      <c r="AM32" s="134"/>
      <c r="AN32" s="116"/>
      <c r="AO32" s="8"/>
      <c r="AP32" s="134"/>
      <c r="AQ32" s="134"/>
      <c r="AR32" s="134"/>
      <c r="AS32" s="134"/>
      <c r="AT32" s="116"/>
    </row>
    <row r="33" ht="13.5" customHeight="1">
      <c r="A33" s="231" t="s">
        <v>1131</v>
      </c>
      <c r="B33" s="231" t="s">
        <v>1132</v>
      </c>
      <c r="C33" s="231" t="s">
        <v>1133</v>
      </c>
      <c r="D33" s="231" t="s">
        <v>1134</v>
      </c>
      <c r="E33" s="134"/>
      <c r="F33" s="134"/>
      <c r="G33" s="134"/>
      <c r="H33" s="134"/>
      <c r="I33" s="134"/>
      <c r="J33" s="134"/>
      <c r="K33" s="134"/>
      <c r="L33" s="134"/>
      <c r="M33" s="134"/>
      <c r="N33" s="134"/>
      <c r="O33" s="232"/>
      <c r="P33" s="134"/>
      <c r="Q33" s="134"/>
      <c r="R33" s="134"/>
      <c r="S33" s="134"/>
      <c r="T33" s="134"/>
      <c r="U33" s="134"/>
      <c r="V33" s="134"/>
      <c r="W33" s="236" t="s">
        <v>1053</v>
      </c>
      <c r="X33" s="8"/>
      <c r="Y33" s="236" t="s">
        <v>1053</v>
      </c>
      <c r="AK33" s="8"/>
      <c r="AL33" s="134"/>
      <c r="AM33" s="134"/>
      <c r="AN33" s="116"/>
      <c r="AO33" s="8"/>
      <c r="AP33" s="134"/>
      <c r="AQ33" s="134"/>
      <c r="AR33" s="134"/>
      <c r="AS33" s="134"/>
      <c r="AT33" s="116"/>
      <c r="AV33" s="8"/>
      <c r="AW33" s="236" t="s">
        <v>1053</v>
      </c>
    </row>
    <row r="34" ht="13.5" customHeight="1">
      <c r="A34" s="229" t="s">
        <v>1135</v>
      </c>
      <c r="B34" s="230"/>
      <c r="C34" s="231" t="s">
        <v>1136</v>
      </c>
      <c r="D34" s="229" t="s">
        <v>1137</v>
      </c>
      <c r="E34" s="134"/>
      <c r="F34" s="134"/>
      <c r="G34" s="134"/>
      <c r="H34" s="134"/>
      <c r="I34" s="134"/>
      <c r="J34" s="134"/>
      <c r="K34" s="134"/>
      <c r="L34" s="134"/>
      <c r="M34" s="134"/>
      <c r="N34" s="134"/>
      <c r="O34" s="232"/>
      <c r="P34" s="134"/>
      <c r="Q34" s="134"/>
      <c r="R34" s="134"/>
      <c r="S34" s="134"/>
      <c r="T34" s="134"/>
      <c r="U34" s="134"/>
      <c r="V34" s="134"/>
      <c r="W34" s="116"/>
      <c r="X34" s="8"/>
      <c r="Y34" s="229" t="s">
        <v>1053</v>
      </c>
      <c r="Z34" s="116"/>
      <c r="AK34" s="8"/>
      <c r="AL34" s="134"/>
      <c r="AM34" s="134"/>
      <c r="AN34" s="116"/>
      <c r="AO34" s="8"/>
      <c r="AP34" s="134"/>
      <c r="AQ34" s="134"/>
      <c r="AR34" s="134"/>
      <c r="AS34" s="134"/>
      <c r="AT34" s="230"/>
      <c r="AU34" s="229" t="s">
        <v>1053</v>
      </c>
      <c r="AV34" s="116"/>
      <c r="BA34" s="8"/>
      <c r="BB34" s="134"/>
      <c r="BC34" s="134"/>
      <c r="BD34" s="116"/>
      <c r="BH34" s="8"/>
      <c r="BI34" s="229" t="s">
        <v>1053</v>
      </c>
      <c r="BJ34" s="116"/>
    </row>
    <row r="35" ht="13.5" customHeight="1">
      <c r="A35" s="229" t="s">
        <v>1138</v>
      </c>
      <c r="B35" s="230"/>
      <c r="C35" s="231" t="s">
        <v>1136</v>
      </c>
      <c r="D35" s="229" t="s">
        <v>1139</v>
      </c>
      <c r="E35" s="134"/>
      <c r="F35" s="134"/>
      <c r="G35" s="134"/>
      <c r="H35" s="134"/>
      <c r="I35" s="134"/>
      <c r="J35" s="134"/>
      <c r="K35" s="134"/>
      <c r="L35" s="134"/>
      <c r="M35" s="134"/>
      <c r="N35" s="134"/>
      <c r="O35" s="232"/>
      <c r="P35" s="134"/>
      <c r="Q35" s="134"/>
      <c r="R35" s="134"/>
      <c r="S35" s="134"/>
      <c r="T35" s="134"/>
      <c r="U35" s="134"/>
      <c r="V35" s="134"/>
      <c r="W35" s="116"/>
      <c r="X35" s="8"/>
      <c r="Y35" s="229" t="s">
        <v>1053</v>
      </c>
      <c r="Z35" s="116"/>
      <c r="AK35" s="8"/>
      <c r="AL35" s="134"/>
      <c r="AM35" s="134"/>
      <c r="AN35" s="116"/>
      <c r="AO35" s="8"/>
      <c r="AP35" s="134"/>
      <c r="AQ35" s="134"/>
      <c r="AR35" s="134"/>
      <c r="AS35" s="134"/>
      <c r="AT35" s="116"/>
      <c r="BA35" s="8"/>
      <c r="BB35" s="134"/>
      <c r="BC35" s="134"/>
      <c r="BD35" s="234"/>
      <c r="BE35" s="116"/>
      <c r="BH35" s="8"/>
      <c r="BI35" s="229" t="s">
        <v>1053</v>
      </c>
      <c r="BJ35" s="116"/>
    </row>
    <row r="36" ht="13.5" customHeight="1">
      <c r="A36" s="229" t="s">
        <v>1140</v>
      </c>
      <c r="B36" s="231" t="s">
        <v>1141</v>
      </c>
      <c r="C36" s="231" t="s">
        <v>1141</v>
      </c>
      <c r="D36" s="229" t="s">
        <v>1142</v>
      </c>
      <c r="E36" s="134"/>
      <c r="F36" s="134"/>
      <c r="G36" s="134"/>
      <c r="H36" s="134"/>
      <c r="I36" s="134"/>
      <c r="J36" s="134"/>
      <c r="K36" s="134"/>
      <c r="L36" s="134"/>
      <c r="M36" s="134"/>
      <c r="N36" s="134"/>
      <c r="O36" s="232"/>
      <c r="P36" s="134"/>
      <c r="Q36" s="134"/>
      <c r="R36" s="134"/>
      <c r="S36" s="134"/>
      <c r="T36" s="134"/>
      <c r="U36" s="134"/>
      <c r="V36" s="134"/>
      <c r="W36" s="116"/>
      <c r="X36" s="8"/>
      <c r="Y36" s="229" t="s">
        <v>1053</v>
      </c>
      <c r="Z36" s="116"/>
      <c r="AK36" s="8"/>
      <c r="AL36" s="134"/>
      <c r="AM36" s="134"/>
      <c r="AN36" s="116"/>
      <c r="AO36" s="8"/>
      <c r="AP36" s="134"/>
      <c r="AQ36" s="134"/>
      <c r="AR36" s="134"/>
      <c r="AS36" s="134"/>
      <c r="AT36" s="116"/>
      <c r="BA36" s="8"/>
      <c r="BB36" s="134"/>
      <c r="BC36" s="134"/>
      <c r="BD36" s="116"/>
      <c r="BH36" s="8"/>
      <c r="BI36" s="229" t="s">
        <v>1053</v>
      </c>
      <c r="BJ36" s="116"/>
    </row>
    <row r="37" ht="13.5" customHeight="1">
      <c r="A37" s="229" t="s">
        <v>1143</v>
      </c>
      <c r="B37" s="230"/>
      <c r="C37" s="231" t="s">
        <v>1144</v>
      </c>
      <c r="D37" s="229" t="s">
        <v>1145</v>
      </c>
      <c r="E37" s="134"/>
      <c r="F37" s="134"/>
      <c r="G37" s="134"/>
      <c r="H37" s="134"/>
      <c r="I37" s="134"/>
      <c r="J37" s="134"/>
      <c r="K37" s="134"/>
      <c r="L37" s="134"/>
      <c r="M37" s="134"/>
      <c r="N37" s="134"/>
      <c r="O37" s="232"/>
      <c r="P37" s="134"/>
      <c r="Q37" s="134"/>
      <c r="R37" s="134"/>
      <c r="S37" s="134"/>
      <c r="T37" s="134"/>
      <c r="U37" s="134"/>
      <c r="V37" s="134"/>
      <c r="W37" s="116"/>
      <c r="X37" s="8"/>
      <c r="Y37" s="229" t="s">
        <v>1053</v>
      </c>
      <c r="Z37" s="116"/>
      <c r="AK37" s="8"/>
      <c r="AL37" s="134"/>
      <c r="AM37" s="134"/>
      <c r="AN37" s="116"/>
      <c r="AO37" s="8"/>
      <c r="AP37" s="134"/>
      <c r="AQ37" s="134"/>
      <c r="AR37" s="134"/>
      <c r="AS37" s="134"/>
      <c r="AT37" s="116"/>
      <c r="BA37" s="8"/>
      <c r="BB37" s="134"/>
      <c r="BC37" s="134"/>
      <c r="BD37" s="234"/>
      <c r="BE37" s="116"/>
      <c r="BG37" s="8"/>
      <c r="BH37" s="229" t="s">
        <v>1053</v>
      </c>
      <c r="BI37" s="116"/>
    </row>
    <row r="38" ht="13.5" customHeight="1">
      <c r="A38" s="231" t="s">
        <v>1146</v>
      </c>
      <c r="B38" s="231" t="s">
        <v>572</v>
      </c>
      <c r="C38" s="231" t="s">
        <v>1147</v>
      </c>
      <c r="D38" s="231" t="s">
        <v>1148</v>
      </c>
      <c r="E38" s="229" t="s">
        <v>1053</v>
      </c>
      <c r="F38" s="229" t="s">
        <v>1053</v>
      </c>
      <c r="G38" s="229" t="s">
        <v>1053</v>
      </c>
      <c r="H38" s="229" t="s">
        <v>1053</v>
      </c>
      <c r="I38" s="134"/>
      <c r="J38" s="229" t="s">
        <v>1053</v>
      </c>
      <c r="K38" s="229" t="s">
        <v>1053</v>
      </c>
      <c r="L38" s="229" t="s">
        <v>1053</v>
      </c>
      <c r="M38" s="229" t="s">
        <v>1053</v>
      </c>
      <c r="N38" s="229" t="s">
        <v>1053</v>
      </c>
      <c r="O38" s="232"/>
      <c r="P38" s="229" t="s">
        <v>1053</v>
      </c>
      <c r="Q38" s="229" t="s">
        <v>1053</v>
      </c>
      <c r="R38" s="229" t="s">
        <v>1053</v>
      </c>
      <c r="S38" s="229" t="s">
        <v>1053</v>
      </c>
      <c r="T38" s="229" t="s">
        <v>1053</v>
      </c>
      <c r="U38" s="229" t="s">
        <v>1053</v>
      </c>
      <c r="V38" s="229" t="s">
        <v>1053</v>
      </c>
      <c r="W38" s="231" t="s">
        <v>1053</v>
      </c>
      <c r="X38" s="231" t="s">
        <v>1053</v>
      </c>
      <c r="Y38" s="231" t="s">
        <v>1053</v>
      </c>
      <c r="Z38" s="236" t="s">
        <v>1053</v>
      </c>
      <c r="AC38" s="8"/>
      <c r="AD38" s="236" t="s">
        <v>1053</v>
      </c>
      <c r="AE38" s="8"/>
      <c r="AF38" s="231" t="s">
        <v>1053</v>
      </c>
      <c r="AG38" s="231" t="s">
        <v>1053</v>
      </c>
      <c r="AH38" s="231" t="s">
        <v>1053</v>
      </c>
      <c r="AI38" s="236" t="s">
        <v>1053</v>
      </c>
      <c r="AK38" s="8"/>
      <c r="AL38" s="134"/>
      <c r="AM38" s="134"/>
      <c r="AN38" s="231" t="s">
        <v>1053</v>
      </c>
      <c r="AO38" s="231" t="s">
        <v>1053</v>
      </c>
      <c r="AP38" s="229" t="s">
        <v>1053</v>
      </c>
      <c r="AQ38" s="229" t="s">
        <v>1053</v>
      </c>
      <c r="AR38" s="229" t="s">
        <v>1053</v>
      </c>
      <c r="AS38" s="229" t="s">
        <v>1053</v>
      </c>
      <c r="AT38" s="236" t="s">
        <v>1053</v>
      </c>
      <c r="AV38" s="8"/>
      <c r="AW38" s="231" t="s">
        <v>1053</v>
      </c>
      <c r="AX38" s="236" t="s">
        <v>1053</v>
      </c>
      <c r="AY38" s="8"/>
      <c r="AZ38" s="236" t="s">
        <v>1053</v>
      </c>
      <c r="BA38" s="8"/>
      <c r="BB38" s="231" t="s">
        <v>1053</v>
      </c>
      <c r="BC38" s="231" t="s">
        <v>1053</v>
      </c>
      <c r="BD38" s="236" t="s">
        <v>1053</v>
      </c>
      <c r="BE38" s="8"/>
      <c r="BF38" s="231" t="s">
        <v>1053</v>
      </c>
      <c r="BG38" s="231" t="s">
        <v>1053</v>
      </c>
      <c r="BH38" s="236" t="s">
        <v>1053</v>
      </c>
    </row>
    <row r="39" ht="13.5" customHeight="1">
      <c r="A39" s="229" t="s">
        <v>1149</v>
      </c>
      <c r="B39" s="231" t="s">
        <v>1061</v>
      </c>
      <c r="C39" s="231" t="s">
        <v>1061</v>
      </c>
      <c r="D39" s="229" t="s">
        <v>1150</v>
      </c>
      <c r="E39" s="134"/>
      <c r="F39" s="134"/>
      <c r="G39" s="134"/>
      <c r="H39" s="134"/>
      <c r="I39" s="134"/>
      <c r="J39" s="134"/>
      <c r="K39" s="134"/>
      <c r="L39" s="134"/>
      <c r="M39" s="134"/>
      <c r="N39" s="134"/>
      <c r="O39" s="232"/>
      <c r="P39" s="134"/>
      <c r="Q39" s="134"/>
      <c r="R39" s="134"/>
      <c r="S39" s="134"/>
      <c r="T39" s="134"/>
      <c r="U39" s="134"/>
      <c r="V39" s="134"/>
      <c r="W39" s="116"/>
      <c r="X39" s="8"/>
      <c r="Y39" s="229" t="s">
        <v>1053</v>
      </c>
      <c r="Z39" s="116"/>
      <c r="AK39" s="8"/>
      <c r="AL39" s="134"/>
      <c r="AM39" s="134"/>
      <c r="AN39" s="116"/>
      <c r="AO39" s="8"/>
      <c r="AP39" s="229" t="s">
        <v>1053</v>
      </c>
      <c r="AQ39" s="229" t="s">
        <v>1053</v>
      </c>
      <c r="AR39" s="229" t="s">
        <v>1053</v>
      </c>
      <c r="AS39" s="229" t="s">
        <v>1053</v>
      </c>
      <c r="AT39" s="116"/>
      <c r="BA39" s="8"/>
      <c r="BB39" s="229" t="s">
        <v>1151</v>
      </c>
      <c r="BC39" s="229" t="s">
        <v>1053</v>
      </c>
      <c r="BD39" s="229" t="s">
        <v>1053</v>
      </c>
      <c r="BE39" s="116"/>
    </row>
    <row r="40" ht="13.5" customHeight="1">
      <c r="A40" s="229" t="s">
        <v>1152</v>
      </c>
      <c r="B40" s="230"/>
      <c r="C40" s="231" t="s">
        <v>1153</v>
      </c>
      <c r="D40" s="229" t="s">
        <v>1154</v>
      </c>
      <c r="E40" s="134"/>
      <c r="F40" s="134"/>
      <c r="G40" s="134"/>
      <c r="H40" s="134"/>
      <c r="I40" s="134"/>
      <c r="J40" s="134"/>
      <c r="K40" s="134"/>
      <c r="L40" s="134"/>
      <c r="M40" s="134"/>
      <c r="N40" s="134"/>
      <c r="O40" s="232"/>
      <c r="P40" s="134"/>
      <c r="Q40" s="134"/>
      <c r="R40" s="134"/>
      <c r="S40" s="134"/>
      <c r="T40" s="134"/>
      <c r="U40" s="134"/>
      <c r="V40" s="134"/>
      <c r="W40" s="116"/>
      <c r="X40" s="8"/>
      <c r="Y40" s="229" t="s">
        <v>1053</v>
      </c>
      <c r="Z40" s="116"/>
      <c r="AK40" s="8"/>
      <c r="AL40" s="134"/>
      <c r="AM40" s="134"/>
      <c r="AN40" s="116"/>
      <c r="AO40" s="8"/>
      <c r="AP40" s="134"/>
      <c r="AQ40" s="134"/>
      <c r="AR40" s="134"/>
      <c r="AS40" s="134"/>
      <c r="AT40" s="116"/>
      <c r="BA40" s="8"/>
      <c r="BB40" s="134"/>
      <c r="BC40" s="134"/>
      <c r="BD40" s="116"/>
    </row>
    <row r="41" ht="13.5" customHeight="1">
      <c r="A41" s="229" t="s">
        <v>1155</v>
      </c>
      <c r="B41" s="230"/>
      <c r="C41" s="231" t="s">
        <v>1061</v>
      </c>
      <c r="D41" s="229" t="s">
        <v>1156</v>
      </c>
      <c r="E41" s="134"/>
      <c r="F41" s="134"/>
      <c r="G41" s="134"/>
      <c r="H41" s="134"/>
      <c r="I41" s="134"/>
      <c r="J41" s="134"/>
      <c r="K41" s="134"/>
      <c r="L41" s="134"/>
      <c r="M41" s="134"/>
      <c r="N41" s="134"/>
      <c r="O41" s="232"/>
      <c r="P41" s="134"/>
      <c r="Q41" s="134"/>
      <c r="R41" s="134"/>
      <c r="S41" s="134"/>
      <c r="T41" s="134"/>
      <c r="U41" s="134"/>
      <c r="V41" s="134"/>
      <c r="W41" s="229" t="s">
        <v>1053</v>
      </c>
      <c r="X41" s="229" t="s">
        <v>1053</v>
      </c>
      <c r="Y41" s="229" t="s">
        <v>1053</v>
      </c>
      <c r="Z41" s="116"/>
      <c r="AK41" s="8"/>
      <c r="AL41" s="134"/>
      <c r="AM41" s="134"/>
      <c r="AN41" s="116"/>
      <c r="AO41" s="8"/>
      <c r="AP41" s="134"/>
      <c r="AQ41" s="134"/>
      <c r="AR41" s="134"/>
      <c r="AS41" s="134"/>
      <c r="AT41" s="116"/>
      <c r="AY41" s="8"/>
      <c r="AZ41" s="229" t="s">
        <v>1053</v>
      </c>
      <c r="BA41" s="230"/>
      <c r="BB41" s="134"/>
      <c r="BC41" s="134"/>
      <c r="BD41" s="116"/>
    </row>
    <row r="42" ht="13.5" customHeight="1">
      <c r="A42" s="229" t="s">
        <v>1157</v>
      </c>
      <c r="B42" s="231" t="s">
        <v>1158</v>
      </c>
      <c r="C42" s="231" t="s">
        <v>71</v>
      </c>
      <c r="D42" s="229" t="s">
        <v>1159</v>
      </c>
      <c r="E42" s="134"/>
      <c r="F42" s="134"/>
      <c r="G42" s="134"/>
      <c r="H42" s="134"/>
      <c r="I42" s="134"/>
      <c r="J42" s="134"/>
      <c r="K42" s="134"/>
      <c r="L42" s="229" t="s">
        <v>1053</v>
      </c>
      <c r="M42" s="134"/>
      <c r="N42" s="229" t="s">
        <v>1053</v>
      </c>
      <c r="O42" s="232"/>
      <c r="P42" s="134"/>
      <c r="Q42" s="134"/>
      <c r="R42" s="134"/>
      <c r="S42" s="134"/>
      <c r="T42" s="134"/>
      <c r="U42" s="229" t="s">
        <v>1103</v>
      </c>
      <c r="V42" s="229" t="s">
        <v>1053</v>
      </c>
      <c r="W42" s="229" t="s">
        <v>1053</v>
      </c>
      <c r="X42" s="229" t="s">
        <v>1053</v>
      </c>
      <c r="Y42" s="229" t="s">
        <v>1053</v>
      </c>
      <c r="Z42" s="116"/>
      <c r="AK42" s="8"/>
      <c r="AL42" s="134"/>
      <c r="AM42" s="134"/>
      <c r="AN42" s="116"/>
      <c r="AO42" s="8"/>
      <c r="AP42" s="134"/>
      <c r="AQ42" s="134"/>
      <c r="AR42" s="229" t="s">
        <v>1053</v>
      </c>
      <c r="AS42" s="229" t="s">
        <v>1053</v>
      </c>
      <c r="AT42" s="229" t="s">
        <v>1053</v>
      </c>
      <c r="AU42" s="116"/>
      <c r="AX42" s="8"/>
      <c r="AY42" s="229" t="s">
        <v>1053</v>
      </c>
      <c r="AZ42" s="229" t="s">
        <v>1053</v>
      </c>
      <c r="BA42" s="229" t="s">
        <v>1053</v>
      </c>
      <c r="BB42" s="229" t="s">
        <v>1053</v>
      </c>
      <c r="BC42" s="134"/>
      <c r="BD42" s="234"/>
      <c r="BE42" s="116"/>
    </row>
    <row r="43" ht="13.5" customHeight="1">
      <c r="A43" s="229" t="s">
        <v>1160</v>
      </c>
      <c r="B43" s="230"/>
      <c r="C43" s="231" t="s">
        <v>1153</v>
      </c>
      <c r="D43" s="229" t="s">
        <v>1161</v>
      </c>
      <c r="E43" s="134"/>
      <c r="F43" s="134"/>
      <c r="G43" s="134"/>
      <c r="H43" s="134"/>
      <c r="I43" s="134"/>
      <c r="J43" s="134"/>
      <c r="K43" s="134"/>
      <c r="L43" s="134"/>
      <c r="M43" s="134"/>
      <c r="N43" s="134"/>
      <c r="O43" s="232"/>
      <c r="P43" s="134"/>
      <c r="Q43" s="134"/>
      <c r="R43" s="134"/>
      <c r="S43" s="134"/>
      <c r="T43" s="134"/>
      <c r="U43" s="134"/>
      <c r="V43" s="134"/>
      <c r="W43" s="116"/>
      <c r="X43" s="8"/>
      <c r="Y43" s="229" t="s">
        <v>1053</v>
      </c>
      <c r="Z43" s="116"/>
      <c r="AK43" s="8"/>
      <c r="AL43" s="134"/>
      <c r="AM43" s="134"/>
      <c r="AN43" s="116"/>
      <c r="AO43" s="8"/>
      <c r="AP43" s="134"/>
      <c r="AQ43" s="134"/>
      <c r="AR43" s="134"/>
      <c r="AS43" s="134"/>
      <c r="AT43" s="116"/>
      <c r="BA43" s="8"/>
      <c r="BB43" s="134"/>
      <c r="BC43" s="134"/>
      <c r="BD43" s="234"/>
      <c r="BE43" s="116"/>
    </row>
    <row r="44" ht="15.75" customHeight="1">
      <c r="A44" s="229" t="s">
        <v>1162</v>
      </c>
      <c r="B44" s="230"/>
      <c r="C44" s="231" t="s">
        <v>1163</v>
      </c>
      <c r="D44" s="229" t="s">
        <v>1164</v>
      </c>
      <c r="E44" s="134"/>
      <c r="F44" s="134"/>
      <c r="G44" s="134"/>
      <c r="H44" s="134"/>
      <c r="I44" s="134"/>
      <c r="J44" s="134"/>
      <c r="K44" s="134"/>
      <c r="L44" s="134"/>
      <c r="M44" s="134"/>
      <c r="N44" s="134"/>
      <c r="O44" s="232"/>
      <c r="P44" s="134"/>
      <c r="Q44" s="134"/>
      <c r="R44" s="134"/>
      <c r="S44" s="134"/>
      <c r="T44" s="134"/>
      <c r="U44" s="134"/>
      <c r="V44" s="134"/>
      <c r="W44" s="116"/>
      <c r="X44" s="8"/>
      <c r="Y44" s="229" t="s">
        <v>1053</v>
      </c>
      <c r="Z44" s="116"/>
      <c r="AK44" s="8"/>
      <c r="AL44" s="134"/>
      <c r="AM44" s="134"/>
      <c r="AN44" s="116"/>
      <c r="AO44" s="8"/>
      <c r="AP44" s="134"/>
      <c r="AQ44" s="134"/>
      <c r="AR44" s="134"/>
      <c r="AS44" s="134"/>
      <c r="AT44" s="116"/>
      <c r="BA44" s="8"/>
      <c r="BB44" s="134"/>
      <c r="BC44" s="134"/>
      <c r="BD44" s="116"/>
      <c r="BG44" s="8"/>
      <c r="BH44" s="229" t="s">
        <v>1053</v>
      </c>
      <c r="BI44" s="116"/>
    </row>
    <row r="45" ht="15.75" customHeight="1">
      <c r="A45" s="229" t="s">
        <v>1165</v>
      </c>
      <c r="B45" s="230"/>
      <c r="C45" s="231" t="s">
        <v>1144</v>
      </c>
      <c r="D45" s="229" t="s">
        <v>1166</v>
      </c>
      <c r="E45" s="134"/>
      <c r="F45" s="134"/>
      <c r="G45" s="134"/>
      <c r="H45" s="134"/>
      <c r="I45" s="134"/>
      <c r="J45" s="134"/>
      <c r="K45" s="134"/>
      <c r="L45" s="134"/>
      <c r="M45" s="134"/>
      <c r="N45" s="134"/>
      <c r="O45" s="232"/>
      <c r="P45" s="134"/>
      <c r="Q45" s="134"/>
      <c r="R45" s="134"/>
      <c r="S45" s="134"/>
      <c r="T45" s="134"/>
      <c r="U45" s="134"/>
      <c r="V45" s="134"/>
      <c r="W45" s="116"/>
      <c r="X45" s="8"/>
      <c r="Y45" s="229" t="s">
        <v>1053</v>
      </c>
      <c r="Z45" s="116"/>
      <c r="AK45" s="8"/>
      <c r="AL45" s="134"/>
      <c r="AM45" s="134"/>
      <c r="AN45" s="116"/>
      <c r="AO45" s="8"/>
      <c r="AP45" s="134"/>
      <c r="AQ45" s="134"/>
      <c r="AR45" s="134"/>
      <c r="AS45" s="134"/>
      <c r="AT45" s="116"/>
      <c r="BA45" s="8"/>
      <c r="BB45" s="134"/>
      <c r="BC45" s="134"/>
      <c r="BD45" s="116"/>
    </row>
    <row r="46" ht="20.25" customHeight="1">
      <c r="A46" s="229" t="s">
        <v>576</v>
      </c>
      <c r="B46" s="237" t="s">
        <v>1167</v>
      </c>
      <c r="C46" s="231" t="s">
        <v>1168</v>
      </c>
      <c r="D46" s="229" t="s">
        <v>1169</v>
      </c>
      <c r="E46" s="134"/>
      <c r="F46" s="134"/>
      <c r="G46" s="134"/>
      <c r="H46" s="134"/>
      <c r="I46" s="229" t="s">
        <v>1053</v>
      </c>
      <c r="J46" s="229" t="s">
        <v>1053</v>
      </c>
      <c r="K46" s="229" t="s">
        <v>1053</v>
      </c>
      <c r="L46" s="229" t="s">
        <v>1053</v>
      </c>
      <c r="M46" s="134"/>
      <c r="N46" s="134"/>
      <c r="O46" s="232"/>
      <c r="P46" s="134"/>
      <c r="Q46" s="134"/>
      <c r="R46" s="229" t="s">
        <v>1170</v>
      </c>
      <c r="S46" s="229" t="s">
        <v>1170</v>
      </c>
      <c r="T46" s="229" t="s">
        <v>1053</v>
      </c>
      <c r="U46" s="229" t="s">
        <v>1053</v>
      </c>
      <c r="V46" s="229" t="s">
        <v>1171</v>
      </c>
      <c r="W46" s="229" t="s">
        <v>1053</v>
      </c>
      <c r="X46" s="229" t="s">
        <v>1053</v>
      </c>
      <c r="Y46" s="229" t="s">
        <v>1053</v>
      </c>
      <c r="Z46" s="229" t="s">
        <v>1053</v>
      </c>
      <c r="AA46" s="230"/>
      <c r="AB46" s="229" t="s">
        <v>1053</v>
      </c>
      <c r="AC46" s="229" t="s">
        <v>1053</v>
      </c>
      <c r="AD46" s="116"/>
      <c r="AE46" s="8"/>
      <c r="AF46" s="229" t="s">
        <v>1053</v>
      </c>
      <c r="AG46" s="229" t="s">
        <v>1053</v>
      </c>
      <c r="AH46" s="229" t="s">
        <v>1053</v>
      </c>
      <c r="AI46" s="229" t="s">
        <v>1053</v>
      </c>
      <c r="AJ46" s="230"/>
      <c r="AK46" s="229" t="s">
        <v>1053</v>
      </c>
      <c r="AL46" s="134"/>
      <c r="AM46" s="134"/>
      <c r="AN46" s="229" t="s">
        <v>1053</v>
      </c>
      <c r="AO46" s="229" t="s">
        <v>1053</v>
      </c>
      <c r="AP46" s="229" t="s">
        <v>1103</v>
      </c>
      <c r="AQ46" s="229" t="s">
        <v>1053</v>
      </c>
      <c r="AR46" s="229" t="s">
        <v>1053</v>
      </c>
      <c r="AS46" s="229" t="s">
        <v>1053</v>
      </c>
      <c r="AT46" s="229" t="s">
        <v>1053</v>
      </c>
      <c r="AU46" s="116"/>
      <c r="AW46" s="8"/>
      <c r="AX46" s="229" t="s">
        <v>1053</v>
      </c>
      <c r="AY46" s="230"/>
      <c r="AZ46" s="229" t="s">
        <v>1053</v>
      </c>
      <c r="BA46" s="230"/>
      <c r="BB46" s="229" t="s">
        <v>1053</v>
      </c>
      <c r="BC46" s="134"/>
      <c r="BD46" s="116"/>
      <c r="BG46" s="8"/>
      <c r="BH46" s="229" t="s">
        <v>1053</v>
      </c>
      <c r="BI46" s="116"/>
    </row>
    <row r="47" ht="13.5" customHeight="1">
      <c r="A47" s="229" t="s">
        <v>586</v>
      </c>
      <c r="B47" s="231" t="s">
        <v>587</v>
      </c>
      <c r="C47" s="231" t="s">
        <v>1147</v>
      </c>
      <c r="D47" s="229" t="s">
        <v>1172</v>
      </c>
      <c r="E47" s="229" t="s">
        <v>1053</v>
      </c>
      <c r="F47" s="229" t="s">
        <v>1053</v>
      </c>
      <c r="G47" s="229" t="s">
        <v>1053</v>
      </c>
      <c r="H47" s="229" t="s">
        <v>1053</v>
      </c>
      <c r="I47" s="134"/>
      <c r="J47" s="134"/>
      <c r="K47" s="134"/>
      <c r="L47" s="229" t="s">
        <v>1053</v>
      </c>
      <c r="M47" s="134"/>
      <c r="N47" s="229" t="s">
        <v>1053</v>
      </c>
      <c r="O47" s="235" t="s">
        <v>1053</v>
      </c>
      <c r="P47" s="229" t="s">
        <v>1053</v>
      </c>
      <c r="Q47" s="229" t="s">
        <v>1053</v>
      </c>
      <c r="R47" s="229" t="s">
        <v>1053</v>
      </c>
      <c r="S47" s="229" t="s">
        <v>1053</v>
      </c>
      <c r="T47" s="229" t="s">
        <v>1053</v>
      </c>
      <c r="U47" s="229" t="s">
        <v>1053</v>
      </c>
      <c r="V47" s="229" t="s">
        <v>1053</v>
      </c>
      <c r="W47" s="229" t="s">
        <v>1053</v>
      </c>
      <c r="X47" s="229" t="s">
        <v>1053</v>
      </c>
      <c r="Y47" s="229" t="s">
        <v>1053</v>
      </c>
      <c r="Z47" s="229" t="s">
        <v>1053</v>
      </c>
      <c r="AA47" s="230"/>
      <c r="AB47" s="229" t="s">
        <v>1053</v>
      </c>
      <c r="AC47" s="230"/>
      <c r="AD47" s="229" t="s">
        <v>1053</v>
      </c>
      <c r="AE47" s="230"/>
      <c r="AF47" s="229" t="s">
        <v>1053</v>
      </c>
      <c r="AG47" s="116"/>
      <c r="AI47" s="8"/>
      <c r="AJ47" s="229" t="s">
        <v>1053</v>
      </c>
      <c r="AK47" s="229" t="s">
        <v>1053</v>
      </c>
      <c r="AL47" s="229" t="s">
        <v>1053</v>
      </c>
      <c r="AM47" s="229" t="s">
        <v>1053</v>
      </c>
      <c r="AN47" s="229" t="s">
        <v>1053</v>
      </c>
      <c r="AO47" s="229" t="s">
        <v>1053</v>
      </c>
      <c r="AP47" s="229" t="s">
        <v>1053</v>
      </c>
      <c r="AQ47" s="229" t="s">
        <v>1053</v>
      </c>
      <c r="AR47" s="229" t="s">
        <v>1053</v>
      </c>
      <c r="AS47" s="229" t="s">
        <v>1053</v>
      </c>
      <c r="AT47" s="229" t="s">
        <v>1053</v>
      </c>
      <c r="AU47" s="230"/>
      <c r="AV47" s="229" t="s">
        <v>1053</v>
      </c>
      <c r="AW47" s="229" t="s">
        <v>1053</v>
      </c>
      <c r="AX47" s="116"/>
      <c r="AY47" s="8"/>
      <c r="AZ47" s="229" t="s">
        <v>1053</v>
      </c>
      <c r="BA47" s="230"/>
      <c r="BB47" s="229" t="s">
        <v>1053</v>
      </c>
      <c r="BC47" s="229" t="s">
        <v>1053</v>
      </c>
      <c r="BD47" s="229" t="s">
        <v>1053</v>
      </c>
      <c r="BE47" s="229" t="s">
        <v>1053</v>
      </c>
      <c r="BF47" s="230"/>
      <c r="BG47" s="229" t="s">
        <v>1053</v>
      </c>
      <c r="BH47" s="116"/>
    </row>
    <row r="48" ht="13.5" customHeight="1">
      <c r="A48" s="229" t="s">
        <v>1173</v>
      </c>
      <c r="B48" s="230"/>
      <c r="C48" s="231" t="s">
        <v>1051</v>
      </c>
      <c r="D48" s="229" t="s">
        <v>1174</v>
      </c>
      <c r="E48" s="134"/>
      <c r="F48" s="134"/>
      <c r="G48" s="134"/>
      <c r="H48" s="134"/>
      <c r="I48" s="134"/>
      <c r="J48" s="134"/>
      <c r="K48" s="134"/>
      <c r="L48" s="134"/>
      <c r="M48" s="134"/>
      <c r="N48" s="134"/>
      <c r="O48" s="232"/>
      <c r="P48" s="134"/>
      <c r="Q48" s="134"/>
      <c r="R48" s="134"/>
      <c r="S48" s="134"/>
      <c r="T48" s="134"/>
      <c r="U48" s="134"/>
      <c r="V48" s="134"/>
      <c r="W48" s="116"/>
      <c r="X48" s="8"/>
      <c r="Y48" s="229" t="s">
        <v>1053</v>
      </c>
      <c r="Z48" s="116"/>
      <c r="AK48" s="8"/>
      <c r="AL48" s="134"/>
      <c r="AM48" s="134"/>
      <c r="AN48" s="116"/>
      <c r="AO48" s="8"/>
      <c r="AP48" s="134"/>
      <c r="AQ48" s="134"/>
      <c r="AR48" s="134"/>
      <c r="AS48" s="134"/>
      <c r="AT48" s="116"/>
      <c r="BA48" s="8"/>
      <c r="BB48" s="134"/>
      <c r="BC48" s="134"/>
      <c r="BD48" s="116"/>
    </row>
    <row r="49" ht="13.5" customHeight="1">
      <c r="A49" s="229" t="s">
        <v>1175</v>
      </c>
      <c r="B49" s="231" t="s">
        <v>1176</v>
      </c>
      <c r="C49" s="231" t="s">
        <v>598</v>
      </c>
      <c r="D49" s="229" t="s">
        <v>1177</v>
      </c>
      <c r="E49" s="134"/>
      <c r="F49" s="134"/>
      <c r="G49" s="134"/>
      <c r="H49" s="134"/>
      <c r="I49" s="134"/>
      <c r="J49" s="134"/>
      <c r="K49" s="134"/>
      <c r="L49" s="134"/>
      <c r="M49" s="134"/>
      <c r="N49" s="134"/>
      <c r="O49" s="232"/>
      <c r="P49" s="134"/>
      <c r="Q49" s="134"/>
      <c r="R49" s="134"/>
      <c r="S49" s="134"/>
      <c r="T49" s="134"/>
      <c r="U49" s="134"/>
      <c r="V49" s="134"/>
      <c r="W49" s="116"/>
      <c r="X49" s="8"/>
      <c r="Y49" s="229" t="s">
        <v>1053</v>
      </c>
      <c r="Z49" s="116"/>
      <c r="AK49" s="8"/>
      <c r="AL49" s="134"/>
      <c r="AM49" s="134"/>
      <c r="AN49" s="230"/>
      <c r="AO49" s="229" t="s">
        <v>1053</v>
      </c>
      <c r="AP49" s="229" t="s">
        <v>1053</v>
      </c>
      <c r="AQ49" s="229" t="s">
        <v>1053</v>
      </c>
      <c r="AR49" s="229" t="s">
        <v>1053</v>
      </c>
      <c r="AS49" s="229" t="s">
        <v>1053</v>
      </c>
      <c r="AT49" s="116"/>
      <c r="BA49" s="8"/>
      <c r="BB49" s="134"/>
      <c r="BC49" s="134"/>
      <c r="BD49" s="116"/>
    </row>
    <row r="50" ht="13.5" customHeight="1">
      <c r="A50" s="229" t="s">
        <v>1178</v>
      </c>
      <c r="B50" s="231" t="s">
        <v>1179</v>
      </c>
      <c r="C50" s="231" t="s">
        <v>1180</v>
      </c>
      <c r="D50" s="229" t="s">
        <v>1181</v>
      </c>
      <c r="E50" s="134"/>
      <c r="F50" s="134"/>
      <c r="G50" s="134"/>
      <c r="H50" s="134"/>
      <c r="I50" s="134"/>
      <c r="J50" s="134"/>
      <c r="K50" s="134"/>
      <c r="L50" s="134"/>
      <c r="M50" s="134"/>
      <c r="N50" s="134"/>
      <c r="O50" s="232"/>
      <c r="P50" s="134"/>
      <c r="Q50" s="134"/>
      <c r="R50" s="134"/>
      <c r="S50" s="134"/>
      <c r="T50" s="134"/>
      <c r="U50" s="134"/>
      <c r="V50" s="134"/>
      <c r="W50" s="116"/>
      <c r="AK50" s="8"/>
      <c r="AL50" s="134"/>
      <c r="AM50" s="134"/>
      <c r="AN50" s="116"/>
      <c r="AO50" s="8"/>
      <c r="AP50" s="134"/>
      <c r="AQ50" s="134"/>
      <c r="AR50" s="134"/>
      <c r="AS50" s="134"/>
      <c r="AT50" s="116"/>
      <c r="AZ50" s="8"/>
      <c r="BA50" s="229" t="s">
        <v>1053</v>
      </c>
      <c r="BB50" s="134"/>
      <c r="BC50" s="134"/>
      <c r="BD50" s="116"/>
    </row>
    <row r="51" ht="18.0" customHeight="1">
      <c r="A51" s="229" t="s">
        <v>591</v>
      </c>
      <c r="B51" s="231" t="s">
        <v>1182</v>
      </c>
      <c r="C51" s="231" t="s">
        <v>1133</v>
      </c>
      <c r="D51" s="229" t="s">
        <v>1183</v>
      </c>
      <c r="E51" s="134"/>
      <c r="F51" s="134"/>
      <c r="G51" s="134"/>
      <c r="H51" s="134"/>
      <c r="I51" s="134"/>
      <c r="J51" s="134"/>
      <c r="K51" s="134"/>
      <c r="L51" s="229" t="s">
        <v>1053</v>
      </c>
      <c r="M51" s="134"/>
      <c r="N51" s="229" t="s">
        <v>1053</v>
      </c>
      <c r="O51" s="232"/>
      <c r="P51" s="229" t="s">
        <v>1053</v>
      </c>
      <c r="Q51" s="134"/>
      <c r="R51" s="229" t="s">
        <v>1184</v>
      </c>
      <c r="S51" s="229" t="s">
        <v>1053</v>
      </c>
      <c r="T51" s="229" t="s">
        <v>1053</v>
      </c>
      <c r="U51" s="229" t="s">
        <v>1053</v>
      </c>
      <c r="V51" s="229" t="s">
        <v>1053</v>
      </c>
      <c r="W51" s="116"/>
      <c r="X51" s="8"/>
      <c r="Y51" s="229" t="s">
        <v>1053</v>
      </c>
      <c r="Z51" s="116"/>
      <c r="AA51" s="8"/>
      <c r="AB51" s="229" t="s">
        <v>1053</v>
      </c>
      <c r="AC51" s="116"/>
      <c r="AH51" s="8"/>
      <c r="AI51" s="229" t="s">
        <v>1053</v>
      </c>
      <c r="AJ51" s="116"/>
      <c r="AK51" s="8"/>
      <c r="AL51" s="134"/>
      <c r="AM51" s="134"/>
      <c r="AN51" s="116"/>
      <c r="AO51" s="8"/>
      <c r="AP51" s="229" t="s">
        <v>1053</v>
      </c>
      <c r="AQ51" s="134"/>
      <c r="AR51" s="134"/>
      <c r="AS51" s="134"/>
      <c r="AT51" s="116"/>
      <c r="AU51" s="8"/>
      <c r="AV51" s="229" t="s">
        <v>1053</v>
      </c>
      <c r="AW51" s="230"/>
      <c r="AX51" s="229" t="s">
        <v>1053</v>
      </c>
      <c r="AY51" s="229" t="s">
        <v>1053</v>
      </c>
      <c r="AZ51" s="116"/>
      <c r="BA51" s="8"/>
      <c r="BB51" s="134"/>
      <c r="BC51" s="134"/>
      <c r="BD51" s="230"/>
      <c r="BE51" s="229" t="s">
        <v>1053</v>
      </c>
      <c r="BF51" s="116"/>
    </row>
    <row r="52" ht="18.0" customHeight="1">
      <c r="A52" s="229" t="s">
        <v>596</v>
      </c>
      <c r="B52" s="231" t="s">
        <v>1185</v>
      </c>
      <c r="C52" s="231" t="s">
        <v>598</v>
      </c>
      <c r="D52" s="229" t="s">
        <v>1186</v>
      </c>
      <c r="E52" s="134"/>
      <c r="F52" s="134"/>
      <c r="G52" s="134"/>
      <c r="H52" s="134"/>
      <c r="I52" s="134"/>
      <c r="J52" s="134"/>
      <c r="K52" s="134"/>
      <c r="L52" s="229" t="s">
        <v>1053</v>
      </c>
      <c r="M52" s="134"/>
      <c r="N52" s="229" t="s">
        <v>1053</v>
      </c>
      <c r="O52" s="232"/>
      <c r="P52" s="134"/>
      <c r="Q52" s="134"/>
      <c r="R52" s="134"/>
      <c r="S52" s="134"/>
      <c r="T52" s="134"/>
      <c r="U52" s="134"/>
      <c r="V52" s="229" t="s">
        <v>1053</v>
      </c>
      <c r="W52" s="229" t="s">
        <v>1053</v>
      </c>
      <c r="X52" s="229" t="s">
        <v>1053</v>
      </c>
      <c r="Y52" s="238" t="s">
        <v>1187</v>
      </c>
      <c r="Z52" s="116"/>
      <c r="AK52" s="8"/>
      <c r="AL52" s="134"/>
      <c r="AM52" s="134"/>
      <c r="AN52" s="230"/>
      <c r="AO52" s="229" t="s">
        <v>1053</v>
      </c>
      <c r="AP52" s="134"/>
      <c r="AQ52" s="134"/>
      <c r="AR52" s="229" t="s">
        <v>1053</v>
      </c>
      <c r="AS52" s="229" t="s">
        <v>1053</v>
      </c>
      <c r="AT52" s="116"/>
      <c r="AX52" s="8"/>
      <c r="AY52" s="229" t="s">
        <v>1053</v>
      </c>
      <c r="AZ52" s="229" t="s">
        <v>1053</v>
      </c>
      <c r="BA52" s="230"/>
      <c r="BB52" s="229" t="s">
        <v>1053</v>
      </c>
      <c r="BC52" s="134"/>
      <c r="BD52" s="116"/>
    </row>
    <row r="53" ht="13.5" customHeight="1">
      <c r="A53" s="229" t="s">
        <v>1188</v>
      </c>
      <c r="B53" s="231" t="s">
        <v>1189</v>
      </c>
      <c r="C53" s="231" t="s">
        <v>1190</v>
      </c>
      <c r="D53" s="229" t="s">
        <v>1191</v>
      </c>
      <c r="E53" s="134"/>
      <c r="F53" s="134"/>
      <c r="G53" s="134"/>
      <c r="H53" s="134"/>
      <c r="I53" s="134"/>
      <c r="J53" s="134"/>
      <c r="K53" s="134"/>
      <c r="L53" s="134"/>
      <c r="M53" s="134"/>
      <c r="N53" s="134"/>
      <c r="O53" s="232"/>
      <c r="P53" s="134"/>
      <c r="Q53" s="134"/>
      <c r="R53" s="134"/>
      <c r="S53" s="134"/>
      <c r="T53" s="134"/>
      <c r="U53" s="134"/>
      <c r="V53" s="134"/>
      <c r="W53" s="116"/>
      <c r="X53" s="8"/>
      <c r="Y53" s="229" t="s">
        <v>1053</v>
      </c>
      <c r="Z53" s="116"/>
      <c r="AK53" s="8"/>
      <c r="AL53" s="134"/>
      <c r="AM53" s="134"/>
      <c r="AN53" s="116"/>
      <c r="AO53" s="8"/>
      <c r="AP53" s="229" t="s">
        <v>1053</v>
      </c>
      <c r="AQ53" s="229" t="s">
        <v>1053</v>
      </c>
      <c r="AR53" s="229" t="s">
        <v>1053</v>
      </c>
      <c r="AS53" s="229" t="s">
        <v>1053</v>
      </c>
      <c r="AT53" s="116"/>
      <c r="BA53" s="8"/>
      <c r="BB53" s="134"/>
      <c r="BC53" s="134"/>
      <c r="BD53" s="116"/>
    </row>
    <row r="54" ht="13.5" customHeight="1">
      <c r="A54" s="229" t="s">
        <v>1192</v>
      </c>
      <c r="B54" s="231" t="s">
        <v>645</v>
      </c>
      <c r="C54" s="231" t="s">
        <v>1193</v>
      </c>
      <c r="D54" s="229" t="s">
        <v>1194</v>
      </c>
      <c r="E54" s="134"/>
      <c r="F54" s="134"/>
      <c r="G54" s="134"/>
      <c r="H54" s="134"/>
      <c r="I54" s="134"/>
      <c r="J54" s="134"/>
      <c r="K54" s="134"/>
      <c r="L54" s="134"/>
      <c r="M54" s="134"/>
      <c r="N54" s="134"/>
      <c r="O54" s="232"/>
      <c r="P54" s="134"/>
      <c r="Q54" s="229" t="s">
        <v>1053</v>
      </c>
      <c r="R54" s="229" t="s">
        <v>1053</v>
      </c>
      <c r="S54" s="229" t="s">
        <v>1053</v>
      </c>
      <c r="T54" s="229" t="s">
        <v>1053</v>
      </c>
      <c r="U54" s="134"/>
      <c r="V54" s="134"/>
      <c r="W54" s="116"/>
      <c r="Y54" s="8"/>
      <c r="Z54" s="229" t="s">
        <v>1053</v>
      </c>
      <c r="AA54" s="116"/>
      <c r="AK54" s="8"/>
      <c r="AL54" s="134"/>
      <c r="AM54" s="134"/>
      <c r="AN54" s="116"/>
      <c r="AO54" s="8"/>
      <c r="AP54" s="134"/>
      <c r="AQ54" s="134"/>
      <c r="AR54" s="134"/>
      <c r="AS54" s="134"/>
      <c r="AT54" s="116"/>
      <c r="BA54" s="8"/>
      <c r="BB54" s="134"/>
      <c r="BC54" s="134"/>
      <c r="BD54" s="116"/>
    </row>
    <row r="55" ht="13.5" customHeight="1">
      <c r="A55" s="229" t="s">
        <v>601</v>
      </c>
      <c r="B55" s="231" t="s">
        <v>602</v>
      </c>
      <c r="C55" s="231" t="s">
        <v>1147</v>
      </c>
      <c r="D55" s="229" t="s">
        <v>1195</v>
      </c>
      <c r="E55" s="229" t="s">
        <v>1053</v>
      </c>
      <c r="F55" s="229" t="s">
        <v>1053</v>
      </c>
      <c r="G55" s="229" t="s">
        <v>1053</v>
      </c>
      <c r="H55" s="229" t="s">
        <v>1053</v>
      </c>
      <c r="I55" s="134"/>
      <c r="J55" s="134"/>
      <c r="K55" s="134"/>
      <c r="L55" s="229" t="s">
        <v>1053</v>
      </c>
      <c r="M55" s="229" t="s">
        <v>1053</v>
      </c>
      <c r="N55" s="229" t="s">
        <v>1053</v>
      </c>
      <c r="O55" s="235" t="s">
        <v>1053</v>
      </c>
      <c r="P55" s="229" t="s">
        <v>1053</v>
      </c>
      <c r="Q55" s="229" t="s">
        <v>1053</v>
      </c>
      <c r="R55" s="229" t="s">
        <v>1053</v>
      </c>
      <c r="S55" s="229" t="s">
        <v>1053</v>
      </c>
      <c r="T55" s="229" t="s">
        <v>1053</v>
      </c>
      <c r="U55" s="229" t="s">
        <v>1053</v>
      </c>
      <c r="V55" s="229" t="s">
        <v>1053</v>
      </c>
      <c r="W55" s="229" t="s">
        <v>1053</v>
      </c>
      <c r="X55" s="229" t="s">
        <v>1053</v>
      </c>
      <c r="Y55" s="229" t="s">
        <v>1053</v>
      </c>
      <c r="Z55" s="229" t="s">
        <v>1053</v>
      </c>
      <c r="AA55" s="230"/>
      <c r="AB55" s="229" t="s">
        <v>1053</v>
      </c>
      <c r="AC55" s="230"/>
      <c r="AD55" s="229" t="s">
        <v>1053</v>
      </c>
      <c r="AE55" s="230"/>
      <c r="AF55" s="229" t="s">
        <v>1053</v>
      </c>
      <c r="AG55" s="229" t="s">
        <v>1053</v>
      </c>
      <c r="AH55" s="229" t="s">
        <v>1053</v>
      </c>
      <c r="AI55" s="229" t="s">
        <v>1053</v>
      </c>
      <c r="AJ55" s="229" t="s">
        <v>1053</v>
      </c>
      <c r="AK55" s="229" t="s">
        <v>1053</v>
      </c>
      <c r="AL55" s="134"/>
      <c r="AM55" s="134"/>
      <c r="AN55" s="229" t="s">
        <v>1053</v>
      </c>
      <c r="AO55" s="229" t="s">
        <v>1053</v>
      </c>
      <c r="AP55" s="229" t="s">
        <v>1053</v>
      </c>
      <c r="AQ55" s="229" t="s">
        <v>1053</v>
      </c>
      <c r="AR55" s="229" t="s">
        <v>1053</v>
      </c>
      <c r="AS55" s="229" t="s">
        <v>1053</v>
      </c>
      <c r="AT55" s="229" t="s">
        <v>1053</v>
      </c>
      <c r="AU55" s="230"/>
      <c r="AV55" s="229" t="s">
        <v>1053</v>
      </c>
      <c r="AW55" s="229" t="s">
        <v>1053</v>
      </c>
      <c r="AX55" s="229" t="s">
        <v>1053</v>
      </c>
      <c r="AY55" s="230"/>
      <c r="AZ55" s="229" t="s">
        <v>1053</v>
      </c>
      <c r="BA55" s="230"/>
      <c r="BB55" s="229" t="s">
        <v>1053</v>
      </c>
      <c r="BC55" s="229" t="s">
        <v>1053</v>
      </c>
      <c r="BD55" s="229" t="s">
        <v>1053</v>
      </c>
      <c r="BE55" s="229" t="s">
        <v>1053</v>
      </c>
      <c r="BF55" s="230"/>
      <c r="BG55" s="229" t="s">
        <v>1053</v>
      </c>
      <c r="BH55" s="116"/>
    </row>
    <row r="56" ht="13.5" customHeight="1">
      <c r="A56" s="229" t="s">
        <v>606</v>
      </c>
      <c r="B56" s="231" t="s">
        <v>607</v>
      </c>
      <c r="C56" s="231" t="s">
        <v>71</v>
      </c>
      <c r="D56" s="229" t="s">
        <v>1196</v>
      </c>
      <c r="E56" s="134"/>
      <c r="F56" s="134"/>
      <c r="G56" s="134"/>
      <c r="H56" s="134"/>
      <c r="I56" s="134"/>
      <c r="J56" s="134"/>
      <c r="K56" s="134"/>
      <c r="L56" s="134"/>
      <c r="M56" s="134"/>
      <c r="N56" s="134"/>
      <c r="O56" s="232"/>
      <c r="P56" s="134"/>
      <c r="Q56" s="134"/>
      <c r="R56" s="134"/>
      <c r="S56" s="134"/>
      <c r="T56" s="134"/>
      <c r="U56" s="134"/>
      <c r="V56" s="134"/>
      <c r="W56" s="229" t="s">
        <v>1053</v>
      </c>
      <c r="X56" s="229" t="s">
        <v>1053</v>
      </c>
      <c r="Y56" s="229" t="s">
        <v>1053</v>
      </c>
      <c r="Z56" s="116"/>
      <c r="AA56" s="8"/>
      <c r="AB56" s="229" t="s">
        <v>1053</v>
      </c>
      <c r="AC56" s="116"/>
      <c r="AF56" s="8"/>
      <c r="AG56" s="229" t="s">
        <v>1053</v>
      </c>
      <c r="AH56" s="229" t="s">
        <v>1053</v>
      </c>
      <c r="AI56" s="116"/>
      <c r="AK56" s="8"/>
      <c r="AL56" s="134"/>
      <c r="AM56" s="134"/>
      <c r="AN56" s="230"/>
      <c r="AO56" s="229" t="s">
        <v>1053</v>
      </c>
      <c r="AP56" s="229" t="s">
        <v>1053</v>
      </c>
      <c r="AQ56" s="229" t="s">
        <v>1053</v>
      </c>
      <c r="AR56" s="229" t="s">
        <v>1053</v>
      </c>
      <c r="AS56" s="229" t="s">
        <v>1053</v>
      </c>
      <c r="AT56" s="116"/>
      <c r="AX56" s="8"/>
      <c r="AY56" s="229" t="s">
        <v>1053</v>
      </c>
      <c r="AZ56" s="229" t="s">
        <v>1053</v>
      </c>
      <c r="BA56" s="230"/>
      <c r="BB56" s="229" t="s">
        <v>1053</v>
      </c>
      <c r="BC56" s="134"/>
      <c r="BD56" s="116"/>
    </row>
    <row r="57" ht="13.5" customHeight="1">
      <c r="A57" s="229" t="s">
        <v>1197</v>
      </c>
      <c r="B57" s="231" t="s">
        <v>1198</v>
      </c>
      <c r="C57" s="231" t="s">
        <v>1199</v>
      </c>
      <c r="D57" s="229" t="s">
        <v>1200</v>
      </c>
      <c r="E57" s="134"/>
      <c r="F57" s="134"/>
      <c r="G57" s="134"/>
      <c r="H57" s="134"/>
      <c r="I57" s="134"/>
      <c r="J57" s="134"/>
      <c r="K57" s="134"/>
      <c r="L57" s="134"/>
      <c r="M57" s="134"/>
      <c r="N57" s="134"/>
      <c r="O57" s="232"/>
      <c r="P57" s="134"/>
      <c r="Q57" s="134"/>
      <c r="R57" s="134"/>
      <c r="S57" s="134"/>
      <c r="T57" s="134"/>
      <c r="U57" s="134"/>
      <c r="V57" s="134"/>
      <c r="W57" s="116"/>
      <c r="Z57" s="8"/>
      <c r="AA57" s="229" t="s">
        <v>1201</v>
      </c>
      <c r="AB57" s="116"/>
      <c r="AK57" s="8"/>
      <c r="AL57" s="134"/>
      <c r="AM57" s="134"/>
      <c r="AN57" s="116"/>
      <c r="AO57" s="8"/>
      <c r="AP57" s="134"/>
      <c r="AQ57" s="134"/>
      <c r="AR57" s="134"/>
      <c r="AS57" s="134"/>
      <c r="AT57" s="116"/>
      <c r="BA57" s="8"/>
      <c r="BB57" s="134"/>
      <c r="BC57" s="134"/>
      <c r="BD57" s="116"/>
    </row>
    <row r="58" ht="13.5" customHeight="1">
      <c r="A58" s="229" t="s">
        <v>1202</v>
      </c>
      <c r="B58" s="231" t="s">
        <v>1198</v>
      </c>
      <c r="C58" s="231" t="s">
        <v>1199</v>
      </c>
      <c r="D58" s="229" t="s">
        <v>1203</v>
      </c>
      <c r="E58" s="134"/>
      <c r="F58" s="134"/>
      <c r="G58" s="134"/>
      <c r="H58" s="134"/>
      <c r="I58" s="134"/>
      <c r="J58" s="134"/>
      <c r="K58" s="134"/>
      <c r="L58" s="134"/>
      <c r="M58" s="134"/>
      <c r="N58" s="134"/>
      <c r="O58" s="232"/>
      <c r="P58" s="134"/>
      <c r="Q58" s="134"/>
      <c r="R58" s="134"/>
      <c r="S58" s="134"/>
      <c r="T58" s="134"/>
      <c r="U58" s="134"/>
      <c r="V58" s="134"/>
      <c r="W58" s="116"/>
      <c r="Z58" s="8"/>
      <c r="AA58" s="229" t="s">
        <v>1201</v>
      </c>
      <c r="AB58" s="116"/>
      <c r="AK58" s="8"/>
      <c r="AL58" s="134"/>
      <c r="AM58" s="134"/>
      <c r="AN58" s="116"/>
      <c r="AO58" s="8"/>
      <c r="AP58" s="134"/>
      <c r="AQ58" s="134"/>
      <c r="AR58" s="134"/>
      <c r="AS58" s="134"/>
      <c r="AT58" s="116"/>
      <c r="BA58" s="8"/>
      <c r="BB58" s="134"/>
      <c r="BC58" s="134"/>
      <c r="BD58" s="116"/>
    </row>
    <row r="59" ht="13.5" customHeight="1">
      <c r="A59" s="229" t="s">
        <v>1204</v>
      </c>
      <c r="B59" s="231" t="s">
        <v>1198</v>
      </c>
      <c r="C59" s="231" t="s">
        <v>1199</v>
      </c>
      <c r="D59" s="229" t="s">
        <v>1205</v>
      </c>
      <c r="E59" s="134"/>
      <c r="F59" s="134"/>
      <c r="G59" s="134"/>
      <c r="H59" s="134"/>
      <c r="I59" s="134"/>
      <c r="J59" s="134"/>
      <c r="K59" s="134"/>
      <c r="L59" s="134"/>
      <c r="M59" s="134"/>
      <c r="N59" s="134"/>
      <c r="O59" s="232"/>
      <c r="P59" s="134"/>
      <c r="Q59" s="134"/>
      <c r="R59" s="134"/>
      <c r="S59" s="134"/>
      <c r="T59" s="134"/>
      <c r="U59" s="134"/>
      <c r="V59" s="134"/>
      <c r="W59" s="116"/>
      <c r="Z59" s="8"/>
      <c r="AA59" s="229" t="s">
        <v>1201</v>
      </c>
      <c r="AB59" s="116"/>
      <c r="AK59" s="8"/>
      <c r="AL59" s="134"/>
      <c r="AM59" s="134"/>
      <c r="AN59" s="116"/>
      <c r="AO59" s="8"/>
      <c r="AP59" s="134"/>
      <c r="AQ59" s="134"/>
      <c r="AR59" s="134"/>
      <c r="AS59" s="134"/>
      <c r="AT59" s="116"/>
      <c r="BA59" s="8"/>
      <c r="BB59" s="134"/>
      <c r="BC59" s="134"/>
      <c r="BD59" s="116"/>
    </row>
    <row r="60" ht="13.5" customHeight="1">
      <c r="A60" s="229" t="s">
        <v>1206</v>
      </c>
      <c r="B60" s="231" t="s">
        <v>1198</v>
      </c>
      <c r="C60" s="231" t="s">
        <v>1199</v>
      </c>
      <c r="D60" s="229" t="s">
        <v>1207</v>
      </c>
      <c r="E60" s="134"/>
      <c r="F60" s="134"/>
      <c r="G60" s="134"/>
      <c r="H60" s="134"/>
      <c r="I60" s="134"/>
      <c r="J60" s="134"/>
      <c r="K60" s="134"/>
      <c r="L60" s="134"/>
      <c r="M60" s="134"/>
      <c r="N60" s="134"/>
      <c r="O60" s="232"/>
      <c r="P60" s="134"/>
      <c r="Q60" s="134"/>
      <c r="R60" s="134"/>
      <c r="S60" s="134"/>
      <c r="T60" s="134"/>
      <c r="U60" s="134"/>
      <c r="V60" s="134"/>
      <c r="W60" s="116"/>
      <c r="Z60" s="8"/>
      <c r="AA60" s="229" t="s">
        <v>1053</v>
      </c>
      <c r="AB60" s="116"/>
      <c r="AK60" s="8"/>
      <c r="AL60" s="134"/>
      <c r="AM60" s="134"/>
      <c r="AN60" s="116"/>
      <c r="AO60" s="8"/>
      <c r="AP60" s="134"/>
      <c r="AQ60" s="134"/>
      <c r="AR60" s="134"/>
      <c r="AS60" s="134"/>
      <c r="AT60" s="116"/>
      <c r="BA60" s="8"/>
      <c r="BB60" s="134"/>
      <c r="BC60" s="134"/>
      <c r="BD60" s="116"/>
    </row>
    <row r="61" ht="13.5" customHeight="1">
      <c r="A61" s="229" t="s">
        <v>1208</v>
      </c>
      <c r="B61" s="230"/>
      <c r="C61" s="231" t="s">
        <v>1115</v>
      </c>
      <c r="D61" s="229" t="s">
        <v>1209</v>
      </c>
      <c r="E61" s="134"/>
      <c r="F61" s="134"/>
      <c r="G61" s="134"/>
      <c r="H61" s="134"/>
      <c r="I61" s="134"/>
      <c r="J61" s="134"/>
      <c r="K61" s="134"/>
      <c r="L61" s="134"/>
      <c r="M61" s="134"/>
      <c r="N61" s="134"/>
      <c r="O61" s="232"/>
      <c r="P61" s="134"/>
      <c r="Q61" s="134"/>
      <c r="R61" s="134"/>
      <c r="S61" s="134"/>
      <c r="T61" s="134"/>
      <c r="U61" s="134"/>
      <c r="V61" s="134"/>
      <c r="W61" s="116"/>
      <c r="X61" s="8"/>
      <c r="Y61" s="229" t="s">
        <v>1053</v>
      </c>
      <c r="Z61" s="116"/>
      <c r="AK61" s="8"/>
      <c r="AL61" s="134"/>
      <c r="AM61" s="134"/>
      <c r="AN61" s="116"/>
      <c r="AO61" s="8"/>
      <c r="AP61" s="134"/>
      <c r="AQ61" s="134"/>
      <c r="AR61" s="134"/>
      <c r="AS61" s="134"/>
      <c r="AT61" s="116"/>
      <c r="BA61" s="8"/>
      <c r="BB61" s="134"/>
      <c r="BC61" s="229" t="s">
        <v>1053</v>
      </c>
      <c r="BD61" s="229" t="s">
        <v>1053</v>
      </c>
      <c r="BE61" s="116"/>
    </row>
    <row r="62" ht="13.5" customHeight="1">
      <c r="A62" s="229" t="s">
        <v>1210</v>
      </c>
      <c r="B62" s="230"/>
      <c r="C62" s="231" t="s">
        <v>1133</v>
      </c>
      <c r="D62" s="229" t="s">
        <v>1211</v>
      </c>
      <c r="E62" s="134"/>
      <c r="F62" s="134"/>
      <c r="G62" s="134"/>
      <c r="H62" s="229" t="s">
        <v>1053</v>
      </c>
      <c r="I62" s="134"/>
      <c r="J62" s="134"/>
      <c r="K62" s="134"/>
      <c r="L62" s="134"/>
      <c r="M62" s="134"/>
      <c r="N62" s="134"/>
      <c r="O62" s="232"/>
      <c r="P62" s="134"/>
      <c r="Q62" s="134"/>
      <c r="R62" s="134"/>
      <c r="S62" s="134"/>
      <c r="T62" s="134"/>
      <c r="U62" s="134"/>
      <c r="V62" s="134"/>
      <c r="W62" s="116"/>
      <c r="AK62" s="8"/>
      <c r="AL62" s="134"/>
      <c r="AM62" s="134"/>
      <c r="AN62" s="116"/>
      <c r="AO62" s="8"/>
      <c r="AP62" s="134"/>
      <c r="AQ62" s="134"/>
      <c r="AR62" s="134"/>
      <c r="AS62" s="134"/>
      <c r="AT62" s="116"/>
      <c r="BA62" s="8"/>
      <c r="BB62" s="134"/>
      <c r="BC62" s="134"/>
      <c r="BD62" s="116"/>
    </row>
    <row r="63" ht="13.5" customHeight="1">
      <c r="A63" s="229" t="s">
        <v>1212</v>
      </c>
      <c r="B63" s="230"/>
      <c r="C63" s="231" t="s">
        <v>1127</v>
      </c>
      <c r="D63" s="229" t="s">
        <v>1213</v>
      </c>
      <c r="E63" s="134"/>
      <c r="F63" s="134"/>
      <c r="G63" s="134"/>
      <c r="H63" s="134"/>
      <c r="I63" s="134"/>
      <c r="J63" s="134"/>
      <c r="K63" s="134"/>
      <c r="L63" s="134"/>
      <c r="M63" s="134"/>
      <c r="N63" s="134"/>
      <c r="O63" s="232"/>
      <c r="P63" s="134"/>
      <c r="Q63" s="134"/>
      <c r="R63" s="134"/>
      <c r="S63" s="134"/>
      <c r="T63" s="134"/>
      <c r="U63" s="134"/>
      <c r="V63" s="134"/>
      <c r="W63" s="116"/>
      <c r="X63" s="8"/>
      <c r="Y63" s="229" t="s">
        <v>1053</v>
      </c>
      <c r="Z63" s="116"/>
      <c r="AK63" s="8"/>
      <c r="AL63" s="134"/>
      <c r="AM63" s="229" t="s">
        <v>1053</v>
      </c>
      <c r="AN63" s="116"/>
      <c r="AO63" s="8"/>
      <c r="AP63" s="134"/>
      <c r="AQ63" s="134"/>
      <c r="AR63" s="134"/>
      <c r="AS63" s="134"/>
      <c r="AT63" s="116"/>
      <c r="AV63" s="8"/>
      <c r="AW63" s="229" t="s">
        <v>1053</v>
      </c>
      <c r="AX63" s="116"/>
      <c r="BA63" s="8"/>
      <c r="BB63" s="134"/>
      <c r="BC63" s="134"/>
      <c r="BD63" s="116"/>
    </row>
    <row r="64" ht="13.5" customHeight="1">
      <c r="A64" s="229" t="s">
        <v>1214</v>
      </c>
      <c r="B64" s="231" t="s">
        <v>712</v>
      </c>
      <c r="C64" s="231" t="s">
        <v>1127</v>
      </c>
      <c r="D64" s="229" t="s">
        <v>1215</v>
      </c>
      <c r="E64" s="134"/>
      <c r="F64" s="134"/>
      <c r="G64" s="134"/>
      <c r="H64" s="134"/>
      <c r="I64" s="134"/>
      <c r="J64" s="134"/>
      <c r="K64" s="134"/>
      <c r="L64" s="134"/>
      <c r="M64" s="134"/>
      <c r="N64" s="134"/>
      <c r="O64" s="232"/>
      <c r="P64" s="134"/>
      <c r="Q64" s="229" t="s">
        <v>1053</v>
      </c>
      <c r="R64" s="229" t="s">
        <v>1053</v>
      </c>
      <c r="S64" s="229" t="s">
        <v>1053</v>
      </c>
      <c r="T64" s="229" t="s">
        <v>1053</v>
      </c>
      <c r="U64" s="229" t="s">
        <v>1053</v>
      </c>
      <c r="V64" s="229" t="s">
        <v>1053</v>
      </c>
      <c r="W64" s="116"/>
      <c r="X64" s="8"/>
      <c r="Y64" s="229" t="s">
        <v>1053</v>
      </c>
      <c r="Z64" s="229" t="s">
        <v>1053</v>
      </c>
      <c r="AA64" s="116"/>
      <c r="AJ64" s="8"/>
      <c r="AK64" s="229" t="s">
        <v>1053</v>
      </c>
      <c r="AL64" s="229" t="s">
        <v>1053</v>
      </c>
      <c r="AM64" s="134"/>
      <c r="AN64" s="116"/>
      <c r="AO64" s="8"/>
      <c r="AP64" s="134"/>
      <c r="AQ64" s="134"/>
      <c r="AR64" s="134"/>
      <c r="AS64" s="134"/>
      <c r="AT64" s="116"/>
      <c r="AU64" s="8"/>
      <c r="AV64" s="229" t="s">
        <v>1053</v>
      </c>
      <c r="AW64" s="116"/>
      <c r="AX64" s="8"/>
      <c r="AY64" s="229" t="s">
        <v>1053</v>
      </c>
      <c r="AZ64" s="116"/>
      <c r="BA64" s="8"/>
      <c r="BB64" s="134"/>
      <c r="BC64" s="134"/>
      <c r="BD64" s="116"/>
    </row>
    <row r="65" ht="13.5" customHeight="1">
      <c r="A65" s="229" t="s">
        <v>581</v>
      </c>
      <c r="B65" s="231" t="s">
        <v>1216</v>
      </c>
      <c r="C65" s="231" t="s">
        <v>1190</v>
      </c>
      <c r="D65" s="229" t="s">
        <v>1217</v>
      </c>
      <c r="E65" s="134"/>
      <c r="F65" s="134"/>
      <c r="G65" s="134"/>
      <c r="H65" s="134"/>
      <c r="I65" s="134"/>
      <c r="J65" s="134"/>
      <c r="K65" s="134"/>
      <c r="L65" s="229" t="s">
        <v>1053</v>
      </c>
      <c r="M65" s="134"/>
      <c r="N65" s="229" t="s">
        <v>1053</v>
      </c>
      <c r="O65" s="232"/>
      <c r="P65" s="134"/>
      <c r="Q65" s="134"/>
      <c r="R65" s="134"/>
      <c r="S65" s="134"/>
      <c r="T65" s="134"/>
      <c r="U65" s="134"/>
      <c r="V65" s="134"/>
      <c r="W65" s="116"/>
      <c r="X65" s="8"/>
      <c r="Y65" s="229" t="s">
        <v>1053</v>
      </c>
      <c r="Z65" s="116"/>
      <c r="AA65" s="8"/>
      <c r="AB65" s="229" t="s">
        <v>1053</v>
      </c>
      <c r="AC65" s="116"/>
      <c r="AK65" s="8"/>
      <c r="AL65" s="134"/>
      <c r="AM65" s="134"/>
      <c r="AN65" s="116"/>
      <c r="AO65" s="8"/>
      <c r="AP65" s="134"/>
      <c r="AQ65" s="134"/>
      <c r="AR65" s="134"/>
      <c r="AS65" s="134"/>
      <c r="AT65" s="116"/>
      <c r="AX65" s="8"/>
      <c r="AY65" s="229" t="s">
        <v>1218</v>
      </c>
      <c r="AZ65" s="229" t="s">
        <v>1053</v>
      </c>
      <c r="BA65" s="230"/>
      <c r="BB65" s="134"/>
      <c r="BC65" s="134"/>
      <c r="BD65" s="234"/>
      <c r="BE65" s="116"/>
    </row>
    <row r="66" ht="13.5" customHeight="1">
      <c r="A66" s="229" t="s">
        <v>1219</v>
      </c>
      <c r="B66" s="231" t="s">
        <v>1220</v>
      </c>
      <c r="C66" s="231" t="s">
        <v>1180</v>
      </c>
      <c r="D66" s="229" t="s">
        <v>1221</v>
      </c>
      <c r="E66" s="134"/>
      <c r="F66" s="134"/>
      <c r="G66" s="134"/>
      <c r="H66" s="134"/>
      <c r="I66" s="134"/>
      <c r="J66" s="134"/>
      <c r="K66" s="134"/>
      <c r="L66" s="229" t="s">
        <v>1053</v>
      </c>
      <c r="M66" s="134"/>
      <c r="N66" s="134"/>
      <c r="O66" s="232"/>
      <c r="P66" s="134"/>
      <c r="Q66" s="134"/>
      <c r="R66" s="134"/>
      <c r="S66" s="134"/>
      <c r="T66" s="134"/>
      <c r="U66" s="134"/>
      <c r="V66" s="134"/>
      <c r="W66" s="116"/>
      <c r="X66" s="8"/>
      <c r="Y66" s="229" t="s">
        <v>1053</v>
      </c>
      <c r="Z66" s="116"/>
      <c r="AK66" s="8"/>
      <c r="AL66" s="134"/>
      <c r="AM66" s="134"/>
      <c r="AN66" s="116"/>
      <c r="AO66" s="8"/>
      <c r="AP66" s="229" t="s">
        <v>1053</v>
      </c>
      <c r="AQ66" s="229" t="s">
        <v>1053</v>
      </c>
      <c r="AR66" s="229" t="s">
        <v>1053</v>
      </c>
      <c r="AS66" s="229" t="s">
        <v>1053</v>
      </c>
      <c r="AT66" s="230"/>
      <c r="AU66" s="229" t="s">
        <v>1053</v>
      </c>
      <c r="AV66" s="116"/>
      <c r="AW66" s="8"/>
      <c r="AX66" s="229" t="s">
        <v>1053</v>
      </c>
      <c r="AY66" s="230"/>
      <c r="AZ66" s="229" t="s">
        <v>1053</v>
      </c>
      <c r="BA66" s="230"/>
      <c r="BB66" s="229" t="s">
        <v>1222</v>
      </c>
      <c r="BC66" s="134"/>
      <c r="BD66" s="116"/>
    </row>
    <row r="67" ht="13.5" customHeight="1">
      <c r="A67" s="229" t="s">
        <v>610</v>
      </c>
      <c r="B67" s="231" t="s">
        <v>611</v>
      </c>
      <c r="C67" s="231" t="s">
        <v>1133</v>
      </c>
      <c r="D67" s="229" t="s">
        <v>1223</v>
      </c>
      <c r="E67" s="134"/>
      <c r="F67" s="134"/>
      <c r="G67" s="134"/>
      <c r="H67" s="134"/>
      <c r="I67" s="134"/>
      <c r="J67" s="134"/>
      <c r="K67" s="134"/>
      <c r="L67" s="229" t="s">
        <v>1053</v>
      </c>
      <c r="M67" s="229" t="s">
        <v>1053</v>
      </c>
      <c r="N67" s="134"/>
      <c r="O67" s="232"/>
      <c r="P67" s="229" t="s">
        <v>1053</v>
      </c>
      <c r="Q67" s="134"/>
      <c r="R67" s="229" t="s">
        <v>1184</v>
      </c>
      <c r="S67" s="229" t="s">
        <v>1053</v>
      </c>
      <c r="T67" s="229" t="s">
        <v>1053</v>
      </c>
      <c r="U67" s="229" t="s">
        <v>1053</v>
      </c>
      <c r="V67" s="229" t="s">
        <v>1053</v>
      </c>
      <c r="W67" s="116"/>
      <c r="X67" s="8"/>
      <c r="Y67" s="229" t="s">
        <v>1053</v>
      </c>
      <c r="Z67" s="229" t="s">
        <v>1053</v>
      </c>
      <c r="AA67" s="116"/>
      <c r="AC67" s="8"/>
      <c r="AD67" s="229" t="s">
        <v>1053</v>
      </c>
      <c r="AE67" s="116"/>
      <c r="AH67" s="8"/>
      <c r="AI67" s="229" t="s">
        <v>1053</v>
      </c>
      <c r="AJ67" s="116"/>
      <c r="AK67" s="8"/>
      <c r="AL67" s="134"/>
      <c r="AM67" s="134"/>
      <c r="AN67" s="116"/>
      <c r="AO67" s="8"/>
      <c r="AP67" s="229" t="s">
        <v>1103</v>
      </c>
      <c r="AQ67" s="229" t="s">
        <v>1053</v>
      </c>
      <c r="AR67" s="229" t="s">
        <v>1053</v>
      </c>
      <c r="AS67" s="229" t="s">
        <v>1053</v>
      </c>
      <c r="AT67" s="116"/>
      <c r="AU67" s="8"/>
      <c r="AV67" s="229" t="s">
        <v>1053</v>
      </c>
      <c r="AW67" s="230"/>
      <c r="AX67" s="229" t="s">
        <v>1053</v>
      </c>
      <c r="AY67" s="116"/>
      <c r="BA67" s="8"/>
      <c r="BB67" s="134"/>
      <c r="BC67" s="229" t="s">
        <v>1053</v>
      </c>
      <c r="BD67" s="229" t="s">
        <v>1053</v>
      </c>
      <c r="BE67" s="116"/>
    </row>
    <row r="68" ht="13.5" customHeight="1">
      <c r="A68" s="229" t="s">
        <v>1224</v>
      </c>
      <c r="B68" s="231" t="s">
        <v>1225</v>
      </c>
      <c r="C68" s="231" t="s">
        <v>1133</v>
      </c>
      <c r="D68" s="229" t="s">
        <v>1225</v>
      </c>
      <c r="E68" s="134"/>
      <c r="F68" s="134"/>
      <c r="G68" s="134"/>
      <c r="H68" s="134"/>
      <c r="I68" s="134"/>
      <c r="J68" s="134"/>
      <c r="K68" s="134"/>
      <c r="L68" s="134"/>
      <c r="M68" s="134"/>
      <c r="N68" s="134"/>
      <c r="O68" s="232"/>
      <c r="P68" s="134"/>
      <c r="Q68" s="134"/>
      <c r="R68" s="134"/>
      <c r="S68" s="134"/>
      <c r="T68" s="134"/>
      <c r="U68" s="134"/>
      <c r="V68" s="134"/>
      <c r="W68" s="116"/>
      <c r="AA68" s="8"/>
      <c r="AB68" s="229" t="s">
        <v>1053</v>
      </c>
      <c r="AC68" s="116"/>
      <c r="AK68" s="8"/>
      <c r="AL68" s="134"/>
      <c r="AM68" s="134"/>
      <c r="AN68" s="116"/>
      <c r="AO68" s="8"/>
      <c r="AP68" s="134"/>
      <c r="AQ68" s="134"/>
      <c r="AR68" s="134"/>
      <c r="AS68" s="134"/>
      <c r="AT68" s="116"/>
      <c r="BA68" s="8"/>
      <c r="BB68" s="134"/>
      <c r="BC68" s="134"/>
      <c r="BD68" s="116"/>
    </row>
    <row r="69" ht="13.5" customHeight="1">
      <c r="A69" s="229" t="s">
        <v>1226</v>
      </c>
      <c r="B69" s="231" t="s">
        <v>1227</v>
      </c>
      <c r="C69" s="231" t="s">
        <v>1228</v>
      </c>
      <c r="D69" s="229" t="s">
        <v>1229</v>
      </c>
      <c r="E69" s="134"/>
      <c r="F69" s="134"/>
      <c r="G69" s="134"/>
      <c r="H69" s="134"/>
      <c r="I69" s="134"/>
      <c r="J69" s="134"/>
      <c r="K69" s="134"/>
      <c r="L69" s="134"/>
      <c r="M69" s="134"/>
      <c r="N69" s="134"/>
      <c r="O69" s="232"/>
      <c r="P69" s="134"/>
      <c r="Q69" s="134"/>
      <c r="R69" s="134"/>
      <c r="S69" s="134"/>
      <c r="T69" s="134"/>
      <c r="U69" s="134"/>
      <c r="V69" s="134"/>
      <c r="W69" s="116"/>
      <c r="AE69" s="8"/>
      <c r="AF69" s="229" t="s">
        <v>1053</v>
      </c>
      <c r="AG69" s="116"/>
      <c r="AK69" s="8"/>
      <c r="AL69" s="134"/>
      <c r="AM69" s="134"/>
      <c r="AN69" s="116"/>
      <c r="AO69" s="8"/>
      <c r="AP69" s="134"/>
      <c r="AQ69" s="134"/>
      <c r="AR69" s="134"/>
      <c r="AS69" s="134"/>
      <c r="AT69" s="116"/>
      <c r="BA69" s="8"/>
      <c r="BB69" s="134"/>
      <c r="BC69" s="134"/>
      <c r="BD69" s="116"/>
    </row>
    <row r="70" ht="12.0" customHeight="1">
      <c r="A70" s="229" t="s">
        <v>615</v>
      </c>
      <c r="B70" s="231" t="s">
        <v>616</v>
      </c>
      <c r="C70" s="231" t="s">
        <v>1147</v>
      </c>
      <c r="D70" s="229" t="s">
        <v>1230</v>
      </c>
      <c r="E70" s="134"/>
      <c r="F70" s="134"/>
      <c r="G70" s="134"/>
      <c r="H70" s="134"/>
      <c r="I70" s="134"/>
      <c r="J70" s="134"/>
      <c r="K70" s="134"/>
      <c r="L70" s="229" t="s">
        <v>1053</v>
      </c>
      <c r="M70" s="229" t="s">
        <v>1053</v>
      </c>
      <c r="N70" s="229" t="s">
        <v>1053</v>
      </c>
      <c r="O70" s="232"/>
      <c r="P70" s="229" t="s">
        <v>1053</v>
      </c>
      <c r="Q70" s="134"/>
      <c r="R70" s="229" t="s">
        <v>1053</v>
      </c>
      <c r="S70" s="229" t="s">
        <v>1053</v>
      </c>
      <c r="T70" s="229" t="s">
        <v>1053</v>
      </c>
      <c r="U70" s="229" t="s">
        <v>1053</v>
      </c>
      <c r="V70" s="229" t="s">
        <v>1053</v>
      </c>
      <c r="W70" s="116"/>
      <c r="X70" s="8"/>
      <c r="Y70" s="229" t="s">
        <v>1053</v>
      </c>
      <c r="Z70" s="229" t="s">
        <v>1053</v>
      </c>
      <c r="AA70" s="230"/>
      <c r="AB70" s="229" t="s">
        <v>1053</v>
      </c>
      <c r="AC70" s="116"/>
      <c r="AH70" s="8"/>
      <c r="AI70" s="229" t="s">
        <v>1053</v>
      </c>
      <c r="AJ70" s="229" t="s">
        <v>1053</v>
      </c>
      <c r="AK70" s="229" t="s">
        <v>1053</v>
      </c>
      <c r="AL70" s="134"/>
      <c r="AM70" s="134"/>
      <c r="AN70" s="229" t="s">
        <v>1053</v>
      </c>
      <c r="AO70" s="230"/>
      <c r="AP70" s="134"/>
      <c r="AQ70" s="134"/>
      <c r="AR70" s="134"/>
      <c r="AS70" s="134"/>
      <c r="AT70" s="116"/>
      <c r="AU70" s="8"/>
      <c r="AV70" s="229" t="s">
        <v>1053</v>
      </c>
      <c r="AW70" s="229" t="s">
        <v>1053</v>
      </c>
      <c r="AX70" s="230"/>
      <c r="AY70" s="229" t="s">
        <v>1053</v>
      </c>
      <c r="AZ70" s="116"/>
      <c r="BA70" s="8"/>
      <c r="BB70" s="229" t="s">
        <v>1053</v>
      </c>
      <c r="BC70" s="134"/>
      <c r="BD70" s="116"/>
    </row>
    <row r="71" ht="13.5" customHeight="1">
      <c r="A71" s="229" t="s">
        <v>29</v>
      </c>
      <c r="B71" s="231" t="s">
        <v>30</v>
      </c>
      <c r="C71" s="231" t="s">
        <v>1147</v>
      </c>
      <c r="D71" s="229" t="s">
        <v>1231</v>
      </c>
      <c r="E71" s="229" t="s">
        <v>1053</v>
      </c>
      <c r="F71" s="229" t="s">
        <v>1053</v>
      </c>
      <c r="G71" s="229" t="s">
        <v>1053</v>
      </c>
      <c r="H71" s="134"/>
      <c r="I71" s="229" t="s">
        <v>1053</v>
      </c>
      <c r="J71" s="134"/>
      <c r="K71" s="134"/>
      <c r="L71" s="134"/>
      <c r="M71" s="134"/>
      <c r="N71" s="134"/>
      <c r="O71" s="235" t="s">
        <v>1053</v>
      </c>
      <c r="P71" s="229" t="s">
        <v>1053</v>
      </c>
      <c r="Q71" s="229" t="s">
        <v>1053</v>
      </c>
      <c r="R71" s="229" t="s">
        <v>1053</v>
      </c>
      <c r="S71" s="229" t="s">
        <v>1053</v>
      </c>
      <c r="T71" s="134"/>
      <c r="U71" s="229" t="s">
        <v>1103</v>
      </c>
      <c r="V71" s="229" t="s">
        <v>1053</v>
      </c>
      <c r="W71" s="116"/>
      <c r="X71" s="8"/>
      <c r="Y71" s="229" t="s">
        <v>1053</v>
      </c>
      <c r="Z71" s="229" t="s">
        <v>1053</v>
      </c>
      <c r="AA71" s="230"/>
      <c r="AB71" s="229" t="s">
        <v>1053</v>
      </c>
      <c r="AC71" s="229" t="s">
        <v>1053</v>
      </c>
      <c r="AD71" s="230"/>
      <c r="AE71" s="229" t="s">
        <v>1053</v>
      </c>
      <c r="AF71" s="230"/>
      <c r="AG71" s="229" t="s">
        <v>1053</v>
      </c>
      <c r="AH71" s="229" t="s">
        <v>1053</v>
      </c>
      <c r="AI71" s="230"/>
      <c r="AJ71" s="229" t="s">
        <v>1053</v>
      </c>
      <c r="AK71" s="229" t="s">
        <v>1053</v>
      </c>
      <c r="AL71" s="229" t="s">
        <v>1053</v>
      </c>
      <c r="AM71" s="229" t="s">
        <v>1053</v>
      </c>
      <c r="AN71" s="116"/>
      <c r="AO71" s="8"/>
      <c r="AP71" s="229" t="s">
        <v>1103</v>
      </c>
      <c r="AQ71" s="229" t="s">
        <v>1053</v>
      </c>
      <c r="AR71" s="229" t="s">
        <v>1053</v>
      </c>
      <c r="AS71" s="229" t="s">
        <v>1053</v>
      </c>
      <c r="AT71" s="116"/>
      <c r="AX71" s="8"/>
      <c r="AY71" s="229" t="s">
        <v>1053</v>
      </c>
      <c r="AZ71" s="116"/>
      <c r="BA71" s="8"/>
      <c r="BB71" s="134"/>
      <c r="BC71" s="239"/>
      <c r="BD71" s="234"/>
      <c r="BE71" s="116"/>
    </row>
    <row r="72" ht="15.75" customHeight="1">
      <c r="A72" s="229" t="s">
        <v>1232</v>
      </c>
      <c r="B72" s="231" t="s">
        <v>1233</v>
      </c>
      <c r="C72" s="231" t="s">
        <v>71</v>
      </c>
      <c r="D72" s="229" t="s">
        <v>1234</v>
      </c>
      <c r="E72" s="134"/>
      <c r="F72" s="134"/>
      <c r="G72" s="134"/>
      <c r="H72" s="134"/>
      <c r="I72" s="134"/>
      <c r="J72" s="134"/>
      <c r="K72" s="134"/>
      <c r="L72" s="134"/>
      <c r="M72" s="134"/>
      <c r="N72" s="134"/>
      <c r="O72" s="232"/>
      <c r="P72" s="134"/>
      <c r="Q72" s="134"/>
      <c r="R72" s="134"/>
      <c r="S72" s="134"/>
      <c r="T72" s="134"/>
      <c r="U72" s="134"/>
      <c r="V72" s="134"/>
      <c r="W72" s="116"/>
      <c r="X72" s="8"/>
      <c r="Y72" s="229" t="s">
        <v>1235</v>
      </c>
      <c r="Z72" s="116"/>
      <c r="AA72" s="8"/>
      <c r="AB72" s="229" t="s">
        <v>1053</v>
      </c>
      <c r="AC72" s="116"/>
      <c r="AF72" s="8"/>
      <c r="AG72" s="229" t="s">
        <v>1053</v>
      </c>
      <c r="AH72" s="229" t="s">
        <v>1053</v>
      </c>
      <c r="AI72" s="116"/>
      <c r="AK72" s="8"/>
      <c r="AL72" s="134"/>
      <c r="AM72" s="134"/>
      <c r="AN72" s="116"/>
      <c r="AO72" s="8"/>
      <c r="AP72" s="134"/>
      <c r="AQ72" s="134"/>
      <c r="AR72" s="134"/>
      <c r="AS72" s="134"/>
      <c r="AT72" s="116"/>
      <c r="BA72" s="8"/>
      <c r="BB72" s="134"/>
      <c r="BC72" s="239"/>
      <c r="BD72" s="234"/>
      <c r="BE72" s="116"/>
    </row>
    <row r="73" ht="13.5" customHeight="1">
      <c r="A73" s="229" t="s">
        <v>621</v>
      </c>
      <c r="B73" s="231" t="s">
        <v>622</v>
      </c>
      <c r="C73" s="231" t="s">
        <v>1133</v>
      </c>
      <c r="D73" s="229" t="s">
        <v>1236</v>
      </c>
      <c r="E73" s="134"/>
      <c r="F73" s="134"/>
      <c r="G73" s="134"/>
      <c r="H73" s="134"/>
      <c r="I73" s="134"/>
      <c r="J73" s="134"/>
      <c r="K73" s="134"/>
      <c r="L73" s="134"/>
      <c r="M73" s="134"/>
      <c r="N73" s="134"/>
      <c r="O73" s="232"/>
      <c r="P73" s="134"/>
      <c r="Q73" s="134"/>
      <c r="R73" s="134"/>
      <c r="S73" s="134"/>
      <c r="T73" s="134"/>
      <c r="U73" s="134"/>
      <c r="V73" s="134"/>
      <c r="W73" s="116"/>
      <c r="AA73" s="8"/>
      <c r="AB73" s="229" t="s">
        <v>1053</v>
      </c>
      <c r="AC73" s="116"/>
      <c r="AI73" s="8"/>
      <c r="AJ73" s="229" t="s">
        <v>1053</v>
      </c>
      <c r="AK73" s="230"/>
      <c r="AL73" s="229" t="s">
        <v>1053</v>
      </c>
      <c r="AM73" s="134"/>
      <c r="AN73" s="116"/>
      <c r="AO73" s="8"/>
      <c r="AP73" s="134"/>
      <c r="AQ73" s="134"/>
      <c r="AR73" s="134"/>
      <c r="AS73" s="134"/>
      <c r="AT73" s="116"/>
      <c r="BA73" s="8"/>
      <c r="BB73" s="134"/>
      <c r="BC73" s="239"/>
      <c r="BD73" s="234"/>
      <c r="BE73" s="116"/>
    </row>
    <row r="74" ht="13.5" customHeight="1">
      <c r="A74" s="229" t="s">
        <v>1237</v>
      </c>
      <c r="B74" s="231" t="s">
        <v>1238</v>
      </c>
      <c r="C74" s="231" t="s">
        <v>71</v>
      </c>
      <c r="D74" s="229" t="s">
        <v>1239</v>
      </c>
      <c r="E74" s="134"/>
      <c r="F74" s="134"/>
      <c r="G74" s="134"/>
      <c r="H74" s="134"/>
      <c r="I74" s="134"/>
      <c r="J74" s="134"/>
      <c r="K74" s="134"/>
      <c r="L74" s="134"/>
      <c r="M74" s="134"/>
      <c r="N74" s="134"/>
      <c r="O74" s="232"/>
      <c r="P74" s="134"/>
      <c r="Q74" s="134"/>
      <c r="R74" s="134"/>
      <c r="S74" s="134"/>
      <c r="T74" s="134"/>
      <c r="U74" s="134"/>
      <c r="V74" s="134"/>
      <c r="W74" s="116"/>
      <c r="AA74" s="8"/>
      <c r="AB74" s="229" t="s">
        <v>1053</v>
      </c>
      <c r="AC74" s="116"/>
      <c r="AK74" s="8"/>
      <c r="AL74" s="134"/>
      <c r="AM74" s="134"/>
      <c r="AN74" s="116"/>
      <c r="AO74" s="8"/>
      <c r="AP74" s="134"/>
      <c r="AQ74" s="134"/>
      <c r="AR74" s="134"/>
      <c r="AS74" s="134"/>
      <c r="AT74" s="116"/>
      <c r="BA74" s="8"/>
      <c r="BB74" s="134"/>
      <c r="BC74" s="239"/>
      <c r="BD74" s="234"/>
      <c r="BE74" s="116"/>
    </row>
    <row r="75" ht="13.5" customHeight="1">
      <c r="A75" s="229" t="s">
        <v>626</v>
      </c>
      <c r="B75" s="231" t="s">
        <v>627</v>
      </c>
      <c r="C75" s="231" t="s">
        <v>71</v>
      </c>
      <c r="D75" s="229" t="s">
        <v>1240</v>
      </c>
      <c r="E75" s="134"/>
      <c r="F75" s="134"/>
      <c r="G75" s="134"/>
      <c r="H75" s="134"/>
      <c r="I75" s="229" t="s">
        <v>1053</v>
      </c>
      <c r="J75" s="229" t="s">
        <v>1053</v>
      </c>
      <c r="K75" s="229" t="s">
        <v>1053</v>
      </c>
      <c r="L75" s="134"/>
      <c r="M75" s="229" t="s">
        <v>1053</v>
      </c>
      <c r="N75" s="134"/>
      <c r="O75" s="232"/>
      <c r="P75" s="134"/>
      <c r="Q75" s="134"/>
      <c r="R75" s="229" t="s">
        <v>1053</v>
      </c>
      <c r="S75" s="229" t="s">
        <v>1053</v>
      </c>
      <c r="T75" s="134"/>
      <c r="U75" s="134"/>
      <c r="V75" s="229" t="s">
        <v>1053</v>
      </c>
      <c r="W75" s="116"/>
      <c r="X75" s="8"/>
      <c r="Y75" s="229" t="s">
        <v>1053</v>
      </c>
      <c r="Z75" s="229" t="s">
        <v>1053</v>
      </c>
      <c r="AA75" s="230"/>
      <c r="AB75" s="229" t="s">
        <v>1053</v>
      </c>
      <c r="AC75" s="116"/>
      <c r="AF75" s="8"/>
      <c r="AG75" s="229" t="s">
        <v>1053</v>
      </c>
      <c r="AH75" s="229" t="s">
        <v>1053</v>
      </c>
      <c r="AI75" s="116"/>
      <c r="AK75" s="8"/>
      <c r="AL75" s="134"/>
      <c r="AM75" s="229" t="s">
        <v>1053</v>
      </c>
      <c r="AN75" s="229" t="s">
        <v>1053</v>
      </c>
      <c r="AO75" s="230"/>
      <c r="AP75" s="229" t="s">
        <v>1053</v>
      </c>
      <c r="AQ75" s="229" t="s">
        <v>1053</v>
      </c>
      <c r="AR75" s="229" t="s">
        <v>1053</v>
      </c>
      <c r="AS75" s="229" t="s">
        <v>1053</v>
      </c>
      <c r="AT75" s="116"/>
      <c r="AX75" s="8"/>
      <c r="AY75" s="229" t="s">
        <v>1053</v>
      </c>
      <c r="AZ75" s="116"/>
      <c r="BA75" s="8"/>
      <c r="BB75" s="134"/>
      <c r="BC75" s="134"/>
      <c r="BD75" s="116"/>
    </row>
    <row r="76" ht="13.5" customHeight="1">
      <c r="A76" s="229" t="s">
        <v>1241</v>
      </c>
      <c r="B76" s="231" t="s">
        <v>1242</v>
      </c>
      <c r="C76" s="231" t="s">
        <v>71</v>
      </c>
      <c r="D76" s="229" t="s">
        <v>1243</v>
      </c>
      <c r="E76" s="134"/>
      <c r="F76" s="134"/>
      <c r="G76" s="134"/>
      <c r="H76" s="134"/>
      <c r="I76" s="134"/>
      <c r="J76" s="134"/>
      <c r="K76" s="134"/>
      <c r="L76" s="134"/>
      <c r="M76" s="134"/>
      <c r="N76" s="134"/>
      <c r="O76" s="232"/>
      <c r="P76" s="134"/>
      <c r="Q76" s="134"/>
      <c r="R76" s="134"/>
      <c r="S76" s="134"/>
      <c r="T76" s="134"/>
      <c r="U76" s="134"/>
      <c r="V76" s="134"/>
      <c r="W76" s="116"/>
      <c r="AA76" s="8"/>
      <c r="AB76" s="229" t="s">
        <v>1053</v>
      </c>
      <c r="AC76" s="116"/>
      <c r="AK76" s="8"/>
      <c r="AL76" s="134"/>
      <c r="AM76" s="134"/>
      <c r="AN76" s="116"/>
      <c r="AO76" s="8"/>
      <c r="AP76" s="134"/>
      <c r="AQ76" s="134"/>
      <c r="AR76" s="134"/>
      <c r="AS76" s="134"/>
      <c r="AT76" s="116"/>
      <c r="BA76" s="8"/>
      <c r="BB76" s="134"/>
      <c r="BC76" s="134"/>
      <c r="BD76" s="116"/>
    </row>
    <row r="77">
      <c r="A77" s="229" t="s">
        <v>631</v>
      </c>
      <c r="B77" s="231" t="s">
        <v>632</v>
      </c>
      <c r="C77" s="231" t="s">
        <v>1133</v>
      </c>
      <c r="D77" s="229" t="s">
        <v>1244</v>
      </c>
      <c r="E77" s="240" t="s">
        <v>1103</v>
      </c>
      <c r="F77" s="229" t="s">
        <v>1053</v>
      </c>
      <c r="G77" s="229" t="s">
        <v>1053</v>
      </c>
      <c r="H77" s="229" t="s">
        <v>1053</v>
      </c>
      <c r="I77" s="229" t="s">
        <v>1053</v>
      </c>
      <c r="J77" s="229" t="s">
        <v>1053</v>
      </c>
      <c r="K77" s="229" t="s">
        <v>1053</v>
      </c>
      <c r="L77" s="134"/>
      <c r="M77" s="134"/>
      <c r="N77" s="134"/>
      <c r="O77" s="235" t="s">
        <v>1053</v>
      </c>
      <c r="P77" s="229" t="s">
        <v>1053</v>
      </c>
      <c r="Q77" s="229" t="s">
        <v>1053</v>
      </c>
      <c r="R77" s="229" t="s">
        <v>1245</v>
      </c>
      <c r="S77" s="134"/>
      <c r="T77" s="134"/>
      <c r="U77" s="134"/>
      <c r="V77" s="134"/>
      <c r="W77" s="116"/>
      <c r="AA77" s="8"/>
      <c r="AB77" s="229" t="s">
        <v>1053</v>
      </c>
      <c r="AC77" s="229" t="s">
        <v>1053</v>
      </c>
      <c r="AD77" s="230"/>
      <c r="AE77" s="229" t="s">
        <v>1053</v>
      </c>
      <c r="AF77" s="116"/>
      <c r="AH77" s="8"/>
      <c r="AI77" s="229" t="s">
        <v>1053</v>
      </c>
      <c r="AJ77" s="229" t="s">
        <v>1053</v>
      </c>
      <c r="AK77" s="230"/>
      <c r="AL77" s="229" t="s">
        <v>1053</v>
      </c>
      <c r="AM77" s="134"/>
      <c r="AN77" s="229" t="s">
        <v>1053</v>
      </c>
      <c r="AO77" s="230"/>
      <c r="AP77" s="229" t="s">
        <v>1053</v>
      </c>
      <c r="AQ77" s="134"/>
      <c r="AR77" s="134"/>
      <c r="AS77" s="134"/>
      <c r="AT77" s="116"/>
      <c r="BA77" s="8"/>
      <c r="BB77" s="134"/>
      <c r="BC77" s="239"/>
      <c r="BD77" s="116"/>
    </row>
    <row r="78" ht="13.5" customHeight="1">
      <c r="A78" s="229" t="s">
        <v>635</v>
      </c>
      <c r="B78" s="231" t="s">
        <v>636</v>
      </c>
      <c r="C78" s="231" t="s">
        <v>1133</v>
      </c>
      <c r="D78" s="229" t="s">
        <v>1246</v>
      </c>
      <c r="E78" s="229" t="s">
        <v>1053</v>
      </c>
      <c r="F78" s="229" t="s">
        <v>1053</v>
      </c>
      <c r="G78" s="229" t="s">
        <v>1053</v>
      </c>
      <c r="H78" s="229" t="s">
        <v>1053</v>
      </c>
      <c r="I78" s="134"/>
      <c r="J78" s="134"/>
      <c r="K78" s="134"/>
      <c r="L78" s="134"/>
      <c r="M78" s="134"/>
      <c r="N78" s="134"/>
      <c r="O78" s="232"/>
      <c r="P78" s="134"/>
      <c r="Q78" s="229" t="s">
        <v>1053</v>
      </c>
      <c r="R78" s="134"/>
      <c r="S78" s="134"/>
      <c r="T78" s="134"/>
      <c r="U78" s="134"/>
      <c r="V78" s="134"/>
      <c r="W78" s="116"/>
      <c r="X78" s="8"/>
      <c r="Y78" s="229" t="s">
        <v>1053</v>
      </c>
      <c r="Z78" s="116"/>
      <c r="AB78" s="8"/>
      <c r="AC78" s="229" t="s">
        <v>1053</v>
      </c>
      <c r="AD78" s="230"/>
      <c r="AE78" s="229" t="s">
        <v>1053</v>
      </c>
      <c r="AF78" s="116"/>
      <c r="AK78" s="8"/>
      <c r="AL78" s="229" t="s">
        <v>1053</v>
      </c>
      <c r="AM78" s="229" t="s">
        <v>1053</v>
      </c>
      <c r="AN78" s="116"/>
      <c r="AO78" s="8"/>
      <c r="AP78" s="134"/>
      <c r="AQ78" s="134"/>
      <c r="AR78" s="134"/>
      <c r="AS78" s="134"/>
      <c r="AT78" s="116"/>
      <c r="BA78" s="8"/>
      <c r="BB78" s="134"/>
      <c r="BC78" s="239"/>
      <c r="BD78" s="116"/>
    </row>
    <row r="79" ht="13.5" customHeight="1">
      <c r="A79" s="229" t="s">
        <v>639</v>
      </c>
      <c r="B79" s="231" t="s">
        <v>640</v>
      </c>
      <c r="C79" s="231" t="s">
        <v>1133</v>
      </c>
      <c r="D79" s="229" t="s">
        <v>1247</v>
      </c>
      <c r="E79" s="240" t="s">
        <v>1103</v>
      </c>
      <c r="F79" s="229" t="s">
        <v>1053</v>
      </c>
      <c r="G79" s="229" t="s">
        <v>1053</v>
      </c>
      <c r="H79" s="229" t="s">
        <v>1053</v>
      </c>
      <c r="I79" s="134"/>
      <c r="J79" s="229" t="s">
        <v>1053</v>
      </c>
      <c r="K79" s="229" t="s">
        <v>1053</v>
      </c>
      <c r="L79" s="134"/>
      <c r="M79" s="134"/>
      <c r="N79" s="134"/>
      <c r="O79" s="235" t="s">
        <v>1053</v>
      </c>
      <c r="P79" s="229" t="s">
        <v>1053</v>
      </c>
      <c r="Q79" s="134"/>
      <c r="R79" s="229" t="s">
        <v>1053</v>
      </c>
      <c r="S79" s="229" t="s">
        <v>1053</v>
      </c>
      <c r="T79" s="229" t="s">
        <v>1053</v>
      </c>
      <c r="U79" s="134"/>
      <c r="V79" s="134"/>
      <c r="W79" s="116"/>
      <c r="X79" s="8"/>
      <c r="Y79" s="229" t="s">
        <v>1053</v>
      </c>
      <c r="Z79" s="229" t="s">
        <v>1053</v>
      </c>
      <c r="AA79" s="230"/>
      <c r="AB79" s="229" t="s">
        <v>1053</v>
      </c>
      <c r="AC79" s="229" t="s">
        <v>1053</v>
      </c>
      <c r="AD79" s="116"/>
      <c r="AF79" s="8"/>
      <c r="AG79" s="229" t="s">
        <v>1053</v>
      </c>
      <c r="AH79" s="230"/>
      <c r="AI79" s="229" t="s">
        <v>1053</v>
      </c>
      <c r="AJ79" s="229" t="s">
        <v>1053</v>
      </c>
      <c r="AK79" s="229" t="s">
        <v>1053</v>
      </c>
      <c r="AL79" s="134"/>
      <c r="AM79" s="134"/>
      <c r="AN79" s="229" t="s">
        <v>1053</v>
      </c>
      <c r="AO79" s="230"/>
      <c r="AP79" s="134"/>
      <c r="AQ79" s="134"/>
      <c r="AR79" s="134"/>
      <c r="AS79" s="134"/>
      <c r="AT79" s="116"/>
      <c r="AU79" s="8"/>
      <c r="AV79" s="229" t="s">
        <v>1053</v>
      </c>
      <c r="AW79" s="229" t="s">
        <v>1053</v>
      </c>
      <c r="AX79" s="116"/>
      <c r="BA79" s="8"/>
      <c r="BB79" s="134"/>
      <c r="BC79" s="239"/>
      <c r="BD79" s="234"/>
      <c r="BE79" s="116"/>
    </row>
    <row r="80" ht="13.5" customHeight="1">
      <c r="A80" s="229" t="s">
        <v>644</v>
      </c>
      <c r="B80" s="231" t="s">
        <v>645</v>
      </c>
      <c r="C80" s="231" t="s">
        <v>1147</v>
      </c>
      <c r="D80" s="229" t="s">
        <v>1248</v>
      </c>
      <c r="E80" s="134"/>
      <c r="F80" s="134"/>
      <c r="G80" s="134"/>
      <c r="H80" s="134"/>
      <c r="I80" s="134"/>
      <c r="J80" s="134"/>
      <c r="K80" s="134"/>
      <c r="L80" s="134"/>
      <c r="M80" s="134"/>
      <c r="N80" s="134"/>
      <c r="O80" s="232"/>
      <c r="P80" s="229" t="s">
        <v>1053</v>
      </c>
      <c r="Q80" s="134"/>
      <c r="R80" s="134"/>
      <c r="S80" s="134"/>
      <c r="T80" s="229" t="s">
        <v>1053</v>
      </c>
      <c r="U80" s="134"/>
      <c r="V80" s="134"/>
      <c r="W80" s="116"/>
      <c r="AK80" s="8"/>
      <c r="AL80" s="134"/>
      <c r="AM80" s="134"/>
      <c r="AN80" s="116"/>
      <c r="AO80" s="8"/>
      <c r="AP80" s="134"/>
      <c r="AQ80" s="134"/>
      <c r="AR80" s="134"/>
      <c r="AS80" s="134"/>
      <c r="AT80" s="116"/>
      <c r="BA80" s="8"/>
      <c r="BB80" s="134"/>
      <c r="BC80" s="239"/>
      <c r="BD80" s="116"/>
    </row>
    <row r="81" ht="13.5" customHeight="1">
      <c r="A81" s="229" t="s">
        <v>649</v>
      </c>
      <c r="B81" s="231" t="s">
        <v>650</v>
      </c>
      <c r="C81" s="231" t="s">
        <v>1127</v>
      </c>
      <c r="D81" s="229" t="s">
        <v>1249</v>
      </c>
      <c r="E81" s="134"/>
      <c r="F81" s="134"/>
      <c r="G81" s="134"/>
      <c r="H81" s="134"/>
      <c r="I81" s="134"/>
      <c r="J81" s="134"/>
      <c r="K81" s="134"/>
      <c r="L81" s="134"/>
      <c r="M81" s="134"/>
      <c r="N81" s="134"/>
      <c r="O81" s="232"/>
      <c r="P81" s="229" t="s">
        <v>1053</v>
      </c>
      <c r="Q81" s="229" t="s">
        <v>1053</v>
      </c>
      <c r="R81" s="229" t="s">
        <v>1053</v>
      </c>
      <c r="S81" s="229" t="s">
        <v>1053</v>
      </c>
      <c r="T81" s="229" t="s">
        <v>1053</v>
      </c>
      <c r="U81" s="134"/>
      <c r="V81" s="134"/>
      <c r="W81" s="116"/>
      <c r="X81" s="8"/>
      <c r="Y81" s="229" t="s">
        <v>1053</v>
      </c>
      <c r="Z81" s="229" t="s">
        <v>1053</v>
      </c>
      <c r="AA81" s="116"/>
      <c r="AK81" s="8"/>
      <c r="AL81" s="134"/>
      <c r="AM81" s="229" t="s">
        <v>1053</v>
      </c>
      <c r="AN81" s="116"/>
      <c r="AO81" s="8"/>
      <c r="AP81" s="134"/>
      <c r="AQ81" s="134"/>
      <c r="AR81" s="134"/>
      <c r="AS81" s="134"/>
      <c r="AT81" s="116"/>
      <c r="BA81" s="8"/>
      <c r="BB81" s="134"/>
      <c r="BC81" s="239"/>
      <c r="BD81" s="116"/>
    </row>
    <row r="82">
      <c r="A82" s="229" t="s">
        <v>654</v>
      </c>
      <c r="B82" s="231" t="s">
        <v>655</v>
      </c>
      <c r="C82" s="231" t="s">
        <v>1133</v>
      </c>
      <c r="D82" s="229" t="s">
        <v>657</v>
      </c>
      <c r="E82" s="134"/>
      <c r="F82" s="134"/>
      <c r="G82" s="134"/>
      <c r="H82" s="229" t="s">
        <v>1053</v>
      </c>
      <c r="I82" s="134"/>
      <c r="J82" s="229" t="s">
        <v>1053</v>
      </c>
      <c r="K82" s="229" t="s">
        <v>1053</v>
      </c>
      <c r="L82" s="134"/>
      <c r="M82" s="134"/>
      <c r="N82" s="134"/>
      <c r="O82" s="232"/>
      <c r="P82" s="134"/>
      <c r="Q82" s="134"/>
      <c r="R82" s="134"/>
      <c r="S82" s="134"/>
      <c r="T82" s="134"/>
      <c r="U82" s="134"/>
      <c r="V82" s="134"/>
      <c r="W82" s="116"/>
      <c r="AK82" s="8"/>
      <c r="AL82" s="134"/>
      <c r="AM82" s="134"/>
      <c r="AN82" s="116"/>
      <c r="AO82" s="8"/>
      <c r="AP82" s="229" t="s">
        <v>1053</v>
      </c>
      <c r="AQ82" s="134"/>
      <c r="AR82" s="134"/>
      <c r="AS82" s="134"/>
      <c r="AT82" s="116"/>
      <c r="BA82" s="8"/>
      <c r="BB82" s="134"/>
      <c r="BC82" s="239"/>
      <c r="BD82" s="116"/>
    </row>
    <row r="83" ht="13.5" customHeight="1">
      <c r="A83" s="229" t="s">
        <v>1250</v>
      </c>
      <c r="B83" s="231" t="s">
        <v>1251</v>
      </c>
      <c r="C83" s="231" t="s">
        <v>1115</v>
      </c>
      <c r="D83" s="229" t="s">
        <v>1252</v>
      </c>
      <c r="E83" s="134"/>
      <c r="F83" s="134"/>
      <c r="G83" s="134"/>
      <c r="H83" s="134"/>
      <c r="I83" s="134"/>
      <c r="J83" s="134"/>
      <c r="K83" s="134"/>
      <c r="L83" s="134"/>
      <c r="M83" s="134"/>
      <c r="N83" s="134"/>
      <c r="O83" s="232"/>
      <c r="P83" s="134"/>
      <c r="Q83" s="229" t="s">
        <v>1053</v>
      </c>
      <c r="R83" s="229" t="s">
        <v>1053</v>
      </c>
      <c r="S83" s="134"/>
      <c r="T83" s="134"/>
      <c r="U83" s="134"/>
      <c r="V83" s="134"/>
      <c r="W83" s="116"/>
      <c r="AK83" s="8"/>
      <c r="AL83" s="134"/>
      <c r="AM83" s="134"/>
      <c r="AN83" s="116"/>
      <c r="AO83" s="8"/>
      <c r="AP83" s="134"/>
      <c r="AQ83" s="134"/>
      <c r="AR83" s="134"/>
      <c r="AS83" s="134"/>
      <c r="AT83" s="116"/>
      <c r="BA83" s="8"/>
      <c r="BB83" s="134"/>
      <c r="BC83" s="239"/>
      <c r="BD83" s="116"/>
    </row>
    <row r="84" ht="13.5" customHeight="1">
      <c r="A84" s="229" t="s">
        <v>659</v>
      </c>
      <c r="B84" s="231" t="s">
        <v>660</v>
      </c>
      <c r="C84" s="231" t="s">
        <v>1253</v>
      </c>
      <c r="D84" s="229" t="s">
        <v>1254</v>
      </c>
      <c r="E84" s="229" t="s">
        <v>1053</v>
      </c>
      <c r="F84" s="229" t="s">
        <v>1053</v>
      </c>
      <c r="G84" s="229" t="s">
        <v>1053</v>
      </c>
      <c r="H84" s="229" t="s">
        <v>1053</v>
      </c>
      <c r="I84" s="229" t="s">
        <v>1053</v>
      </c>
      <c r="J84" s="229" t="s">
        <v>1053</v>
      </c>
      <c r="K84" s="229" t="s">
        <v>1053</v>
      </c>
      <c r="L84" s="134"/>
      <c r="M84" s="134"/>
      <c r="N84" s="134"/>
      <c r="O84" s="232"/>
      <c r="P84" s="134"/>
      <c r="Q84" s="229" t="s">
        <v>1053</v>
      </c>
      <c r="R84" s="229" t="s">
        <v>1053</v>
      </c>
      <c r="S84" s="229" t="s">
        <v>1053</v>
      </c>
      <c r="T84" s="229" t="s">
        <v>1053</v>
      </c>
      <c r="U84" s="134"/>
      <c r="V84" s="134"/>
      <c r="W84" s="116"/>
      <c r="X84" s="8"/>
      <c r="Y84" s="229" t="s">
        <v>1053</v>
      </c>
      <c r="Z84" s="229" t="s">
        <v>1053</v>
      </c>
      <c r="AA84" s="230"/>
      <c r="AB84" s="229" t="s">
        <v>1053</v>
      </c>
      <c r="AC84" s="116"/>
      <c r="AD84" s="8"/>
      <c r="AE84" s="229" t="s">
        <v>1053</v>
      </c>
      <c r="AF84" s="116"/>
      <c r="AJ84" s="8"/>
      <c r="AK84" s="229" t="s">
        <v>1053</v>
      </c>
      <c r="AL84" s="134"/>
      <c r="AM84" s="134"/>
      <c r="AN84" s="230"/>
      <c r="AO84" s="229" t="s">
        <v>1053</v>
      </c>
      <c r="AP84" s="229" t="s">
        <v>1053</v>
      </c>
      <c r="AQ84" s="134"/>
      <c r="AR84" s="134"/>
      <c r="AS84" s="134"/>
      <c r="AT84" s="116"/>
      <c r="AU84" s="8"/>
      <c r="AV84" s="229" t="s">
        <v>1053</v>
      </c>
      <c r="AW84" s="229" t="s">
        <v>1053</v>
      </c>
      <c r="AX84" s="116"/>
      <c r="BA84" s="8"/>
      <c r="BB84" s="134"/>
      <c r="BC84" s="239"/>
      <c r="BD84" s="116"/>
    </row>
    <row r="85" ht="13.5" customHeight="1">
      <c r="A85" s="229" t="s">
        <v>669</v>
      </c>
      <c r="B85" s="231" t="s">
        <v>670</v>
      </c>
      <c r="C85" s="231" t="s">
        <v>1147</v>
      </c>
      <c r="D85" s="229" t="s">
        <v>672</v>
      </c>
      <c r="E85" s="134"/>
      <c r="F85" s="134"/>
      <c r="G85" s="134"/>
      <c r="H85" s="134"/>
      <c r="I85" s="134"/>
      <c r="J85" s="229" t="s">
        <v>1053</v>
      </c>
      <c r="K85" s="229" t="s">
        <v>1053</v>
      </c>
      <c r="L85" s="134"/>
      <c r="M85" s="134"/>
      <c r="N85" s="134"/>
      <c r="O85" s="232"/>
      <c r="P85" s="134"/>
      <c r="Q85" s="229" t="s">
        <v>1053</v>
      </c>
      <c r="R85" s="229" t="s">
        <v>1053</v>
      </c>
      <c r="S85" s="134"/>
      <c r="T85" s="134"/>
      <c r="U85" s="134"/>
      <c r="V85" s="134"/>
      <c r="W85" s="116"/>
      <c r="AK85" s="8"/>
      <c r="AL85" s="134"/>
      <c r="AM85" s="134"/>
      <c r="AN85" s="116"/>
      <c r="AO85" s="8"/>
      <c r="AP85" s="134"/>
      <c r="AQ85" s="134"/>
      <c r="AR85" s="134"/>
      <c r="AS85" s="134"/>
      <c r="AT85" s="116"/>
      <c r="BA85" s="8"/>
      <c r="BB85" s="134"/>
      <c r="BC85" s="239"/>
      <c r="BD85" s="116"/>
    </row>
    <row r="86" ht="13.5" customHeight="1">
      <c r="A86" s="229" t="s">
        <v>674</v>
      </c>
      <c r="B86" s="230"/>
      <c r="C86" s="231" t="s">
        <v>1147</v>
      </c>
      <c r="D86" s="229" t="s">
        <v>1255</v>
      </c>
      <c r="E86" s="134"/>
      <c r="F86" s="134"/>
      <c r="G86" s="134"/>
      <c r="H86" s="134"/>
      <c r="I86" s="134"/>
      <c r="J86" s="134"/>
      <c r="K86" s="134"/>
      <c r="L86" s="134"/>
      <c r="M86" s="134"/>
      <c r="N86" s="134"/>
      <c r="O86" s="232"/>
      <c r="P86" s="134"/>
      <c r="Q86" s="134"/>
      <c r="R86" s="134"/>
      <c r="S86" s="134"/>
      <c r="T86" s="134"/>
      <c r="U86" s="134"/>
      <c r="V86" s="134"/>
      <c r="W86" s="116"/>
      <c r="X86" s="8"/>
      <c r="Y86" s="229" t="s">
        <v>1053</v>
      </c>
      <c r="Z86" s="229" t="s">
        <v>1053</v>
      </c>
      <c r="AA86" s="116"/>
      <c r="AK86" s="8"/>
      <c r="AL86" s="134"/>
      <c r="AM86" s="229" t="s">
        <v>1053</v>
      </c>
      <c r="AN86" s="116"/>
      <c r="AO86" s="8"/>
      <c r="AP86" s="134"/>
      <c r="AQ86" s="134"/>
      <c r="AR86" s="134"/>
      <c r="AS86" s="134"/>
      <c r="AT86" s="116"/>
      <c r="BA86" s="8"/>
      <c r="BB86" s="134"/>
      <c r="BC86" s="239"/>
      <c r="BD86" s="116"/>
    </row>
    <row r="87" ht="13.5" customHeight="1">
      <c r="A87" s="229" t="s">
        <v>679</v>
      </c>
      <c r="B87" s="231" t="s">
        <v>1256</v>
      </c>
      <c r="C87" s="231" t="s">
        <v>1133</v>
      </c>
      <c r="D87" s="229" t="s">
        <v>1257</v>
      </c>
      <c r="E87" s="240" t="s">
        <v>1103</v>
      </c>
      <c r="F87" s="229" t="s">
        <v>1053</v>
      </c>
      <c r="G87" s="134"/>
      <c r="H87" s="134"/>
      <c r="I87" s="134"/>
      <c r="J87" s="134"/>
      <c r="K87" s="134"/>
      <c r="L87" s="134"/>
      <c r="M87" s="134"/>
      <c r="N87" s="134"/>
      <c r="O87" s="235" t="s">
        <v>1053</v>
      </c>
      <c r="P87" s="134"/>
      <c r="Q87" s="229" t="s">
        <v>1053</v>
      </c>
      <c r="R87" s="134"/>
      <c r="S87" s="134"/>
      <c r="T87" s="134"/>
      <c r="U87" s="134"/>
      <c r="V87" s="134"/>
      <c r="W87" s="116"/>
      <c r="X87" s="8"/>
      <c r="Y87" s="229" t="s">
        <v>1053</v>
      </c>
      <c r="Z87" s="116"/>
      <c r="AB87" s="8"/>
      <c r="AC87" s="229" t="s">
        <v>1053</v>
      </c>
      <c r="AD87" s="230"/>
      <c r="AE87" s="229" t="s">
        <v>1053</v>
      </c>
      <c r="AF87" s="116"/>
      <c r="AJ87" s="8"/>
      <c r="AK87" s="229" t="s">
        <v>1053</v>
      </c>
      <c r="AL87" s="229" t="s">
        <v>1053</v>
      </c>
      <c r="AM87" s="229" t="s">
        <v>1053</v>
      </c>
      <c r="AN87" s="116"/>
      <c r="AO87" s="8"/>
      <c r="AP87" s="134"/>
      <c r="AQ87" s="134"/>
      <c r="AR87" s="134"/>
      <c r="AS87" s="134"/>
      <c r="AT87" s="116"/>
      <c r="BA87" s="8"/>
      <c r="BB87" s="134"/>
      <c r="BC87" s="239"/>
      <c r="BD87" s="116"/>
    </row>
    <row r="88" ht="13.5" customHeight="1">
      <c r="A88" s="229" t="s">
        <v>1258</v>
      </c>
      <c r="B88" s="230"/>
      <c r="C88" s="231" t="s">
        <v>1259</v>
      </c>
      <c r="D88" s="229" t="s">
        <v>1260</v>
      </c>
      <c r="E88" s="134"/>
      <c r="F88" s="134"/>
      <c r="G88" s="134"/>
      <c r="H88" s="134"/>
      <c r="I88" s="134"/>
      <c r="J88" s="134"/>
      <c r="K88" s="134"/>
      <c r="L88" s="134"/>
      <c r="M88" s="134"/>
      <c r="N88" s="134"/>
      <c r="O88" s="232"/>
      <c r="P88" s="134"/>
      <c r="Q88" s="134"/>
      <c r="R88" s="134"/>
      <c r="S88" s="134"/>
      <c r="T88" s="134"/>
      <c r="U88" s="134"/>
      <c r="V88" s="134"/>
      <c r="W88" s="116"/>
      <c r="AA88" s="8"/>
      <c r="AB88" s="229" t="s">
        <v>1201</v>
      </c>
      <c r="AC88" s="116"/>
      <c r="AF88" s="8"/>
      <c r="AG88" s="229" t="s">
        <v>1053</v>
      </c>
      <c r="AH88" s="229" t="s">
        <v>1068</v>
      </c>
      <c r="AI88" s="116"/>
      <c r="AK88" s="8"/>
      <c r="AL88" s="134"/>
      <c r="AM88" s="134"/>
      <c r="AN88" s="116"/>
      <c r="AO88" s="8"/>
      <c r="AP88" s="134"/>
      <c r="AQ88" s="134"/>
      <c r="AR88" s="134"/>
      <c r="AS88" s="134"/>
      <c r="AT88" s="116"/>
      <c r="BA88" s="8"/>
      <c r="BB88" s="134"/>
      <c r="BC88" s="239"/>
      <c r="BD88" s="116"/>
    </row>
    <row r="89" ht="13.5" customHeight="1">
      <c r="A89" s="229" t="s">
        <v>684</v>
      </c>
      <c r="B89" s="231" t="s">
        <v>685</v>
      </c>
      <c r="C89" s="231" t="s">
        <v>1127</v>
      </c>
      <c r="D89" s="229" t="s">
        <v>1261</v>
      </c>
      <c r="E89" s="134"/>
      <c r="F89" s="134"/>
      <c r="G89" s="134"/>
      <c r="H89" s="134"/>
      <c r="I89" s="134"/>
      <c r="J89" s="134"/>
      <c r="K89" s="134"/>
      <c r="L89" s="134"/>
      <c r="M89" s="134"/>
      <c r="N89" s="134"/>
      <c r="O89" s="232"/>
      <c r="P89" s="134"/>
      <c r="Q89" s="134"/>
      <c r="R89" s="134"/>
      <c r="S89" s="134"/>
      <c r="T89" s="134"/>
      <c r="U89" s="134"/>
      <c r="V89" s="134"/>
      <c r="W89" s="116"/>
      <c r="Y89" s="8"/>
      <c r="Z89" s="229" t="s">
        <v>1053</v>
      </c>
      <c r="AA89" s="116"/>
      <c r="AK89" s="8"/>
      <c r="AL89" s="134"/>
      <c r="AM89" s="134"/>
      <c r="AN89" s="116"/>
      <c r="AO89" s="8"/>
      <c r="AP89" s="134"/>
      <c r="AQ89" s="134"/>
      <c r="AR89" s="134"/>
      <c r="AS89" s="134"/>
      <c r="AT89" s="116"/>
      <c r="BA89" s="8"/>
      <c r="BB89" s="134"/>
      <c r="BC89" s="239"/>
      <c r="BD89" s="116"/>
    </row>
    <row r="90" ht="13.5" customHeight="1">
      <c r="A90" s="229" t="s">
        <v>689</v>
      </c>
      <c r="B90" s="231" t="s">
        <v>1262</v>
      </c>
      <c r="C90" s="231" t="s">
        <v>71</v>
      </c>
      <c r="D90" s="229" t="s">
        <v>1263</v>
      </c>
      <c r="E90" s="134"/>
      <c r="F90" s="134"/>
      <c r="G90" s="134"/>
      <c r="H90" s="134"/>
      <c r="I90" s="134"/>
      <c r="J90" s="134"/>
      <c r="K90" s="134"/>
      <c r="L90" s="134"/>
      <c r="M90" s="134"/>
      <c r="N90" s="134"/>
      <c r="O90" s="232"/>
      <c r="P90" s="134"/>
      <c r="Q90" s="134"/>
      <c r="R90" s="134"/>
      <c r="S90" s="134"/>
      <c r="T90" s="134"/>
      <c r="U90" s="134"/>
      <c r="V90" s="134"/>
      <c r="W90" s="116"/>
      <c r="AA90" s="8"/>
      <c r="AB90" s="229" t="s">
        <v>1053</v>
      </c>
      <c r="AC90" s="116"/>
      <c r="AF90" s="8"/>
      <c r="AG90" s="229" t="s">
        <v>1053</v>
      </c>
      <c r="AH90" s="229" t="s">
        <v>1053</v>
      </c>
      <c r="AI90" s="116"/>
      <c r="AK90" s="8"/>
      <c r="AL90" s="134"/>
      <c r="AM90" s="134"/>
      <c r="AN90" s="116"/>
      <c r="AO90" s="8"/>
      <c r="AP90" s="134"/>
      <c r="AQ90" s="134"/>
      <c r="AR90" s="134"/>
      <c r="AS90" s="134"/>
      <c r="AT90" s="116"/>
      <c r="BA90" s="8"/>
      <c r="BB90" s="134"/>
      <c r="BC90" s="239"/>
      <c r="BD90" s="116"/>
    </row>
    <row r="91" ht="13.5" customHeight="1">
      <c r="A91" s="229" t="s">
        <v>1264</v>
      </c>
      <c r="B91" s="231" t="s">
        <v>1265</v>
      </c>
      <c r="C91" s="231" t="s">
        <v>71</v>
      </c>
      <c r="D91" s="229" t="s">
        <v>1266</v>
      </c>
      <c r="E91" s="134"/>
      <c r="F91" s="134"/>
      <c r="G91" s="134"/>
      <c r="H91" s="134"/>
      <c r="I91" s="134"/>
      <c r="J91" s="134"/>
      <c r="K91" s="229" t="s">
        <v>1053</v>
      </c>
      <c r="L91" s="134"/>
      <c r="M91" s="134"/>
      <c r="N91" s="134"/>
      <c r="O91" s="232"/>
      <c r="P91" s="134"/>
      <c r="Q91" s="134"/>
      <c r="R91" s="134"/>
      <c r="S91" s="134"/>
      <c r="T91" s="134"/>
      <c r="U91" s="134"/>
      <c r="V91" s="134"/>
      <c r="W91" s="116"/>
      <c r="AK91" s="8"/>
      <c r="AL91" s="134"/>
      <c r="AM91" s="134"/>
      <c r="AN91" s="116"/>
      <c r="AO91" s="8"/>
      <c r="AP91" s="134"/>
      <c r="AQ91" s="134"/>
      <c r="AR91" s="134"/>
      <c r="AS91" s="134"/>
      <c r="AT91" s="116"/>
      <c r="BA91" s="8"/>
      <c r="BB91" s="134"/>
      <c r="BC91" s="239"/>
      <c r="BD91" s="234"/>
      <c r="BE91" s="116"/>
    </row>
    <row r="92" ht="13.5" customHeight="1">
      <c r="A92" s="229" t="s">
        <v>693</v>
      </c>
      <c r="B92" s="231" t="s">
        <v>694</v>
      </c>
      <c r="C92" s="231" t="s">
        <v>1133</v>
      </c>
      <c r="D92" s="229" t="s">
        <v>1267</v>
      </c>
      <c r="E92" s="134"/>
      <c r="F92" s="134"/>
      <c r="G92" s="134"/>
      <c r="H92" s="134"/>
      <c r="I92" s="229" t="s">
        <v>1053</v>
      </c>
      <c r="J92" s="134"/>
      <c r="K92" s="134"/>
      <c r="L92" s="134"/>
      <c r="M92" s="134"/>
      <c r="N92" s="134"/>
      <c r="O92" s="232"/>
      <c r="P92" s="134"/>
      <c r="Q92" s="134"/>
      <c r="R92" s="134"/>
      <c r="S92" s="134"/>
      <c r="T92" s="134"/>
      <c r="U92" s="134"/>
      <c r="V92" s="134"/>
      <c r="W92" s="116"/>
      <c r="AJ92" s="8"/>
      <c r="AK92" s="229" t="s">
        <v>1053</v>
      </c>
      <c r="AL92" s="229" t="s">
        <v>1053</v>
      </c>
      <c r="AM92" s="134"/>
      <c r="AN92" s="116"/>
      <c r="AO92" s="8"/>
      <c r="AP92" s="134"/>
      <c r="AQ92" s="134"/>
      <c r="AR92" s="134"/>
      <c r="AS92" s="134"/>
      <c r="AT92" s="116"/>
      <c r="BA92" s="8"/>
      <c r="BB92" s="134"/>
      <c r="BC92" s="239"/>
      <c r="BD92" s="234"/>
      <c r="BE92" s="116"/>
    </row>
    <row r="93" ht="13.5" customHeight="1">
      <c r="A93" s="229" t="s">
        <v>1268</v>
      </c>
      <c r="B93" s="231" t="s">
        <v>1061</v>
      </c>
      <c r="C93" s="231" t="s">
        <v>1061</v>
      </c>
      <c r="D93" s="229" t="s">
        <v>1269</v>
      </c>
      <c r="E93" s="134"/>
      <c r="F93" s="134"/>
      <c r="G93" s="134"/>
      <c r="H93" s="134"/>
      <c r="I93" s="134"/>
      <c r="J93" s="134"/>
      <c r="K93" s="134"/>
      <c r="L93" s="134"/>
      <c r="M93" s="134"/>
      <c r="N93" s="134"/>
      <c r="O93" s="232"/>
      <c r="P93" s="134"/>
      <c r="Q93" s="134"/>
      <c r="R93" s="134"/>
      <c r="S93" s="134"/>
      <c r="T93" s="134"/>
      <c r="U93" s="134"/>
      <c r="V93" s="134"/>
      <c r="W93" s="116"/>
      <c r="AF93" s="8"/>
      <c r="AG93" s="229" t="s">
        <v>1053</v>
      </c>
      <c r="AH93" s="229" t="s">
        <v>1068</v>
      </c>
      <c r="AI93" s="116"/>
      <c r="AK93" s="8"/>
      <c r="AL93" s="134"/>
      <c r="AM93" s="134"/>
      <c r="AN93" s="116"/>
      <c r="AO93" s="8"/>
      <c r="AP93" s="134"/>
      <c r="AQ93" s="134"/>
      <c r="AR93" s="134"/>
      <c r="AS93" s="134"/>
      <c r="AT93" s="116"/>
      <c r="BA93" s="8"/>
      <c r="BB93" s="134"/>
      <c r="BC93" s="239"/>
      <c r="BD93" s="234"/>
      <c r="BE93" s="116"/>
    </row>
    <row r="94" ht="13.5" customHeight="1">
      <c r="A94" s="229" t="s">
        <v>1270</v>
      </c>
      <c r="B94" s="230"/>
      <c r="C94" s="231" t="s">
        <v>766</v>
      </c>
      <c r="D94" s="229" t="s">
        <v>1271</v>
      </c>
      <c r="E94" s="134"/>
      <c r="F94" s="134"/>
      <c r="G94" s="134"/>
      <c r="H94" s="134"/>
      <c r="I94" s="134"/>
      <c r="J94" s="134"/>
      <c r="K94" s="134"/>
      <c r="L94" s="134"/>
      <c r="M94" s="134"/>
      <c r="N94" s="134"/>
      <c r="O94" s="232"/>
      <c r="P94" s="134"/>
      <c r="Q94" s="134"/>
      <c r="R94" s="134"/>
      <c r="S94" s="134"/>
      <c r="T94" s="134"/>
      <c r="U94" s="134"/>
      <c r="V94" s="134"/>
      <c r="W94" s="116"/>
      <c r="AE94" s="8"/>
      <c r="AF94" s="229" t="s">
        <v>1053</v>
      </c>
      <c r="AG94" s="116"/>
      <c r="AK94" s="8"/>
      <c r="AL94" s="134"/>
      <c r="AM94" s="134"/>
      <c r="AN94" s="116"/>
      <c r="AO94" s="8"/>
      <c r="AP94" s="134"/>
      <c r="AQ94" s="134"/>
      <c r="AR94" s="134"/>
      <c r="AS94" s="134"/>
      <c r="AT94" s="116"/>
      <c r="BA94" s="8"/>
      <c r="BB94" s="134"/>
      <c r="BC94" s="239"/>
      <c r="BD94" s="234"/>
      <c r="BE94" s="116"/>
    </row>
    <row r="95" ht="13.5" customHeight="1">
      <c r="A95" s="229" t="s">
        <v>1272</v>
      </c>
      <c r="B95" s="231" t="s">
        <v>1273</v>
      </c>
      <c r="C95" s="231" t="s">
        <v>1133</v>
      </c>
      <c r="D95" s="241" t="str">
        <f>HYPERLINK("http://www.metasploit.com/modules/exploit/multi/browser/java_signed_applet","www.metasploit.com/modules/exploit/multi/browser/java_signed_applet")</f>
        <v>www.metasploit.com/modules/exploit/multi/browser/java_signed_applet</v>
      </c>
      <c r="E95" s="134"/>
      <c r="F95" s="134"/>
      <c r="G95" s="134"/>
      <c r="H95" s="134"/>
      <c r="I95" s="134"/>
      <c r="J95" s="134"/>
      <c r="K95" s="134"/>
      <c r="L95" s="134"/>
      <c r="M95" s="134"/>
      <c r="N95" s="134"/>
      <c r="O95" s="232"/>
      <c r="P95" s="134"/>
      <c r="Q95" s="134"/>
      <c r="R95" s="134"/>
      <c r="S95" s="134"/>
      <c r="T95" s="134"/>
      <c r="U95" s="134"/>
      <c r="V95" s="134"/>
      <c r="W95" s="116"/>
      <c r="AA95" s="8"/>
      <c r="AB95" s="229" t="s">
        <v>1053</v>
      </c>
      <c r="AC95" s="116"/>
      <c r="AD95" s="8"/>
      <c r="AE95" s="229" t="s">
        <v>1053</v>
      </c>
      <c r="AF95" s="116"/>
      <c r="AK95" s="8"/>
      <c r="AL95" s="229" t="s">
        <v>1053</v>
      </c>
      <c r="AM95" s="134"/>
      <c r="AN95" s="116"/>
      <c r="AO95" s="8"/>
      <c r="AP95" s="134"/>
      <c r="AQ95" s="134"/>
      <c r="AR95" s="134"/>
      <c r="AS95" s="134"/>
      <c r="AT95" s="116"/>
      <c r="BA95" s="8"/>
      <c r="BB95" s="134"/>
      <c r="BC95" s="239"/>
      <c r="BD95" s="234"/>
      <c r="BE95" s="116"/>
    </row>
    <row r="96" ht="13.5" customHeight="1">
      <c r="A96" s="229" t="s">
        <v>702</v>
      </c>
      <c r="B96" s="231" t="s">
        <v>703</v>
      </c>
      <c r="C96" s="231" t="s">
        <v>1127</v>
      </c>
      <c r="D96" s="231" t="s">
        <v>1274</v>
      </c>
      <c r="E96" s="134"/>
      <c r="F96" s="134"/>
      <c r="G96" s="134"/>
      <c r="H96" s="134"/>
      <c r="I96" s="229" t="s">
        <v>1053</v>
      </c>
      <c r="J96" s="134"/>
      <c r="K96" s="134"/>
      <c r="L96" s="134"/>
      <c r="M96" s="134"/>
      <c r="N96" s="134"/>
      <c r="O96" s="232"/>
      <c r="P96" s="134"/>
      <c r="Q96" s="134"/>
      <c r="R96" s="134"/>
      <c r="S96" s="134"/>
      <c r="T96" s="134"/>
      <c r="U96" s="134"/>
      <c r="V96" s="134"/>
      <c r="W96" s="116"/>
      <c r="AK96" s="8"/>
      <c r="AL96" s="134"/>
      <c r="AM96" s="134"/>
      <c r="AN96" s="116"/>
      <c r="AO96" s="8"/>
      <c r="AP96" s="134"/>
      <c r="AQ96" s="134"/>
      <c r="AR96" s="134"/>
      <c r="AS96" s="134"/>
      <c r="AT96" s="116"/>
      <c r="BA96" s="8"/>
      <c r="BB96" s="134"/>
      <c r="BC96" s="239"/>
      <c r="BD96" s="234"/>
      <c r="BE96" s="116"/>
    </row>
    <row r="97" ht="13.5" customHeight="1">
      <c r="A97" s="229" t="s">
        <v>707</v>
      </c>
      <c r="B97" s="231" t="s">
        <v>708</v>
      </c>
      <c r="C97" s="231" t="s">
        <v>1127</v>
      </c>
      <c r="D97" s="231" t="s">
        <v>1275</v>
      </c>
      <c r="E97" s="134"/>
      <c r="F97" s="134"/>
      <c r="G97" s="134"/>
      <c r="H97" s="134"/>
      <c r="I97" s="229" t="s">
        <v>1053</v>
      </c>
      <c r="J97" s="134"/>
      <c r="K97" s="134"/>
      <c r="L97" s="134"/>
      <c r="M97" s="134"/>
      <c r="N97" s="134"/>
      <c r="O97" s="232"/>
      <c r="P97" s="134"/>
      <c r="Q97" s="134"/>
      <c r="R97" s="134"/>
      <c r="S97" s="134"/>
      <c r="T97" s="134"/>
      <c r="U97" s="134"/>
      <c r="V97" s="134"/>
      <c r="W97" s="116"/>
      <c r="AK97" s="8"/>
      <c r="AL97" s="134"/>
      <c r="AM97" s="134"/>
      <c r="AN97" s="116"/>
      <c r="AO97" s="8"/>
      <c r="AP97" s="134"/>
      <c r="AQ97" s="134"/>
      <c r="AR97" s="134"/>
      <c r="AS97" s="134"/>
      <c r="AT97" s="116"/>
      <c r="BA97" s="8"/>
      <c r="BB97" s="134"/>
      <c r="BC97" s="239"/>
      <c r="BD97" s="234"/>
      <c r="BE97" s="116"/>
    </row>
    <row r="98" ht="15.0" customHeight="1">
      <c r="A98" s="229" t="s">
        <v>711</v>
      </c>
      <c r="B98" s="231" t="s">
        <v>712</v>
      </c>
      <c r="C98" s="231" t="s">
        <v>1276</v>
      </c>
      <c r="D98" s="231" t="s">
        <v>1277</v>
      </c>
      <c r="E98" s="134"/>
      <c r="F98" s="134"/>
      <c r="G98" s="134"/>
      <c r="H98" s="134"/>
      <c r="I98" s="229" t="s">
        <v>1053</v>
      </c>
      <c r="J98" s="134"/>
      <c r="K98" s="134"/>
      <c r="L98" s="134"/>
      <c r="M98" s="134"/>
      <c r="N98" s="134"/>
      <c r="O98" s="232"/>
      <c r="P98" s="134"/>
      <c r="Q98" s="134"/>
      <c r="R98" s="134"/>
      <c r="S98" s="134"/>
      <c r="T98" s="134"/>
      <c r="U98" s="134"/>
      <c r="V98" s="134"/>
      <c r="W98" s="116"/>
      <c r="AB98" s="8"/>
      <c r="AC98" s="229" t="s">
        <v>1053</v>
      </c>
      <c r="AD98" s="116"/>
      <c r="AK98" s="8"/>
      <c r="AL98" s="229" t="s">
        <v>1278</v>
      </c>
      <c r="AM98" s="134"/>
      <c r="AN98" s="116"/>
      <c r="AO98" s="8"/>
      <c r="AP98" s="134"/>
      <c r="AQ98" s="134"/>
      <c r="AR98" s="134"/>
      <c r="AS98" s="134"/>
      <c r="AT98" s="116"/>
      <c r="BA98" s="8"/>
      <c r="BB98" s="134"/>
      <c r="BC98" s="239"/>
      <c r="BD98" s="234"/>
      <c r="BE98" s="116"/>
    </row>
    <row r="99" ht="15.0" customHeight="1">
      <c r="A99" s="229" t="s">
        <v>716</v>
      </c>
      <c r="B99" s="231" t="s">
        <v>717</v>
      </c>
      <c r="C99" s="231" t="s">
        <v>71</v>
      </c>
      <c r="D99" s="231" t="s">
        <v>1279</v>
      </c>
      <c r="E99" s="134"/>
      <c r="F99" s="134"/>
      <c r="G99" s="134"/>
      <c r="H99" s="134"/>
      <c r="I99" s="134"/>
      <c r="J99" s="134"/>
      <c r="K99" s="134"/>
      <c r="L99" s="134"/>
      <c r="M99" s="134"/>
      <c r="N99" s="134"/>
      <c r="O99" s="232"/>
      <c r="P99" s="134"/>
      <c r="Q99" s="134"/>
      <c r="R99" s="134"/>
      <c r="S99" s="134"/>
      <c r="T99" s="134"/>
      <c r="U99" s="134"/>
      <c r="V99" s="134"/>
      <c r="W99" s="116"/>
      <c r="AK99" s="8"/>
      <c r="AL99" s="134"/>
      <c r="AM99" s="134"/>
      <c r="AN99" s="116"/>
      <c r="AO99" s="8"/>
      <c r="AP99" s="134"/>
      <c r="AQ99" s="134"/>
      <c r="AR99" s="134"/>
      <c r="AS99" s="134"/>
      <c r="AT99" s="116"/>
      <c r="BA99" s="8"/>
      <c r="BB99" s="134"/>
      <c r="BC99" s="239"/>
      <c r="BD99" s="234"/>
      <c r="BE99" s="116"/>
    </row>
    <row r="100" ht="13.5" customHeight="1">
      <c r="A100" s="229" t="s">
        <v>720</v>
      </c>
      <c r="B100" s="230"/>
      <c r="C100" s="231" t="s">
        <v>1127</v>
      </c>
      <c r="D100" s="231" t="s">
        <v>1280</v>
      </c>
      <c r="E100" s="134"/>
      <c r="F100" s="134"/>
      <c r="G100" s="134"/>
      <c r="H100" s="134"/>
      <c r="I100" s="134"/>
      <c r="J100" s="134"/>
      <c r="K100" s="134"/>
      <c r="L100" s="134"/>
      <c r="M100" s="134"/>
      <c r="N100" s="134"/>
      <c r="O100" s="232"/>
      <c r="P100" s="134"/>
      <c r="Q100" s="134"/>
      <c r="R100" s="134"/>
      <c r="S100" s="134"/>
      <c r="T100" s="134"/>
      <c r="U100" s="134"/>
      <c r="V100" s="134"/>
      <c r="W100" s="116"/>
      <c r="AK100" s="8"/>
      <c r="AL100" s="134"/>
      <c r="AM100" s="134"/>
      <c r="AN100" s="116"/>
      <c r="AO100" s="8"/>
      <c r="AP100" s="134"/>
      <c r="AQ100" s="134"/>
      <c r="AR100" s="134"/>
      <c r="AS100" s="134"/>
      <c r="AT100" s="116"/>
      <c r="BA100" s="8"/>
      <c r="BB100" s="134"/>
      <c r="BC100" s="239"/>
      <c r="BD100" s="234"/>
      <c r="BE100" s="116"/>
    </row>
    <row r="101" ht="13.5" customHeight="1">
      <c r="A101" s="229" t="s">
        <v>724</v>
      </c>
      <c r="B101" s="230"/>
      <c r="C101" s="231" t="s">
        <v>1127</v>
      </c>
      <c r="D101" s="231" t="s">
        <v>1281</v>
      </c>
      <c r="E101" s="134"/>
      <c r="F101" s="134"/>
      <c r="G101" s="134"/>
      <c r="H101" s="134"/>
      <c r="I101" s="134"/>
      <c r="J101" s="134"/>
      <c r="K101" s="134"/>
      <c r="L101" s="134"/>
      <c r="M101" s="134"/>
      <c r="N101" s="134"/>
      <c r="O101" s="232"/>
      <c r="P101" s="134"/>
      <c r="Q101" s="134"/>
      <c r="R101" s="134"/>
      <c r="S101" s="134"/>
      <c r="T101" s="134"/>
      <c r="U101" s="134"/>
      <c r="V101" s="134"/>
      <c r="W101" s="116"/>
      <c r="AK101" s="8"/>
      <c r="AL101" s="134"/>
      <c r="AM101" s="134"/>
      <c r="AN101" s="116"/>
      <c r="AO101" s="8"/>
      <c r="AP101" s="134"/>
      <c r="AQ101" s="134"/>
      <c r="AR101" s="134"/>
      <c r="AS101" s="134"/>
      <c r="AT101" s="116"/>
      <c r="BA101" s="8"/>
      <c r="BB101" s="134"/>
      <c r="BC101" s="239"/>
      <c r="BD101" s="234"/>
      <c r="BE101" s="116"/>
    </row>
    <row r="102" ht="13.5" customHeight="1">
      <c r="A102" s="229" t="s">
        <v>735</v>
      </c>
      <c r="B102" s="231" t="s">
        <v>736</v>
      </c>
      <c r="C102" s="231" t="s">
        <v>1147</v>
      </c>
      <c r="D102" s="231" t="s">
        <v>1282</v>
      </c>
      <c r="E102" s="134"/>
      <c r="F102" s="134"/>
      <c r="G102" s="134"/>
      <c r="H102" s="134"/>
      <c r="I102" s="134"/>
      <c r="J102" s="134"/>
      <c r="K102" s="134"/>
      <c r="L102" s="134"/>
      <c r="M102" s="134"/>
      <c r="N102" s="134"/>
      <c r="O102" s="232"/>
      <c r="P102" s="134"/>
      <c r="Q102" s="134"/>
      <c r="R102" s="134"/>
      <c r="S102" s="134"/>
      <c r="T102" s="134"/>
      <c r="U102" s="134"/>
      <c r="V102" s="134"/>
      <c r="W102" s="116"/>
      <c r="AK102" s="8"/>
      <c r="AL102" s="134"/>
      <c r="AM102" s="134"/>
      <c r="AN102" s="116"/>
      <c r="AO102" s="8"/>
      <c r="AP102" s="134"/>
      <c r="AQ102" s="134"/>
      <c r="AR102" s="134"/>
      <c r="AS102" s="134"/>
      <c r="AT102" s="116"/>
      <c r="BA102" s="8"/>
      <c r="BB102" s="134"/>
      <c r="BC102" s="239"/>
      <c r="BD102" s="234"/>
      <c r="BE102" s="116"/>
    </row>
    <row r="103" ht="13.5" customHeight="1">
      <c r="A103" s="229" t="s">
        <v>745</v>
      </c>
      <c r="B103" s="230"/>
      <c r="C103" s="231" t="s">
        <v>1133</v>
      </c>
      <c r="D103" s="231" t="s">
        <v>1283</v>
      </c>
      <c r="E103" s="134"/>
      <c r="F103" s="134"/>
      <c r="G103" s="134"/>
      <c r="H103" s="134"/>
      <c r="I103" s="134"/>
      <c r="J103" s="134"/>
      <c r="K103" s="134"/>
      <c r="L103" s="134"/>
      <c r="M103" s="134"/>
      <c r="N103" s="134"/>
      <c r="O103" s="232"/>
      <c r="P103" s="134"/>
      <c r="Q103" s="134"/>
      <c r="R103" s="134"/>
      <c r="S103" s="134"/>
      <c r="T103" s="134"/>
      <c r="U103" s="134"/>
      <c r="V103" s="134"/>
      <c r="W103" s="116"/>
      <c r="AK103" s="8"/>
      <c r="AL103" s="134"/>
      <c r="AM103" s="134"/>
      <c r="AN103" s="116"/>
      <c r="AO103" s="8"/>
      <c r="AP103" s="134"/>
      <c r="AQ103" s="134"/>
      <c r="AR103" s="134"/>
      <c r="AS103" s="134"/>
      <c r="AT103" s="116"/>
      <c r="BA103" s="8"/>
      <c r="BB103" s="134"/>
      <c r="BC103" s="239"/>
      <c r="BD103" s="234"/>
      <c r="BE103" s="116"/>
    </row>
    <row r="104" ht="13.5" customHeight="1">
      <c r="A104" s="229" t="s">
        <v>42</v>
      </c>
      <c r="B104" s="231" t="s">
        <v>43</v>
      </c>
      <c r="C104" s="231" t="s">
        <v>1133</v>
      </c>
      <c r="D104" s="231" t="s">
        <v>1284</v>
      </c>
      <c r="E104" s="229" t="s">
        <v>1053</v>
      </c>
      <c r="F104" s="134"/>
      <c r="G104" s="134"/>
      <c r="H104" s="134"/>
      <c r="I104" s="134"/>
      <c r="J104" s="134"/>
      <c r="K104" s="134"/>
      <c r="L104" s="134"/>
      <c r="M104" s="134"/>
      <c r="N104" s="134"/>
      <c r="O104" s="232"/>
      <c r="P104" s="134"/>
      <c r="Q104" s="134"/>
      <c r="R104" s="134"/>
      <c r="S104" s="134"/>
      <c r="T104" s="134"/>
      <c r="U104" s="134"/>
      <c r="V104" s="134"/>
      <c r="W104" s="116"/>
      <c r="AK104" s="8"/>
      <c r="AL104" s="134"/>
      <c r="AM104" s="134"/>
      <c r="AN104" s="116"/>
      <c r="AO104" s="8"/>
      <c r="AP104" s="134"/>
      <c r="AQ104" s="134"/>
      <c r="AR104" s="134"/>
      <c r="AS104" s="134"/>
      <c r="AT104" s="116"/>
      <c r="BA104" s="8"/>
      <c r="BB104" s="134"/>
      <c r="BC104" s="239"/>
      <c r="BD104" s="234"/>
      <c r="BE104" s="116"/>
    </row>
    <row r="105" ht="13.5" customHeight="1">
      <c r="A105" s="229" t="s">
        <v>764</v>
      </c>
      <c r="B105" s="231" t="s">
        <v>765</v>
      </c>
      <c r="C105" s="231" t="s">
        <v>766</v>
      </c>
      <c r="D105" s="231" t="s">
        <v>1285</v>
      </c>
      <c r="E105" s="134"/>
      <c r="F105" s="134"/>
      <c r="G105" s="134"/>
      <c r="H105" s="134"/>
      <c r="I105" s="134"/>
      <c r="J105" s="134"/>
      <c r="K105" s="134"/>
      <c r="L105" s="134"/>
      <c r="M105" s="134"/>
      <c r="N105" s="134"/>
      <c r="O105" s="232"/>
      <c r="P105" s="134"/>
      <c r="Q105" s="134"/>
      <c r="R105" s="134"/>
      <c r="S105" s="134"/>
      <c r="T105" s="134"/>
      <c r="U105" s="134"/>
      <c r="V105" s="134"/>
      <c r="W105" s="116"/>
      <c r="AK105" s="8"/>
      <c r="AL105" s="134"/>
      <c r="AM105" s="134"/>
      <c r="AN105" s="116"/>
      <c r="AO105" s="8"/>
      <c r="AP105" s="134"/>
      <c r="AQ105" s="134"/>
      <c r="AR105" s="134"/>
      <c r="AS105" s="134"/>
      <c r="AT105" s="116"/>
      <c r="BA105" s="8"/>
      <c r="BB105" s="134"/>
      <c r="BC105" s="239"/>
      <c r="BD105" s="234"/>
      <c r="BE105" s="116"/>
    </row>
    <row r="106" ht="13.5" customHeight="1">
      <c r="A106" s="229" t="s">
        <v>48</v>
      </c>
      <c r="B106" s="231" t="s">
        <v>49</v>
      </c>
      <c r="C106" s="231" t="s">
        <v>1133</v>
      </c>
      <c r="D106" s="233"/>
      <c r="E106" s="134"/>
      <c r="F106" s="134"/>
      <c r="G106" s="134"/>
      <c r="H106" s="134"/>
      <c r="I106" s="134"/>
      <c r="J106" s="134"/>
      <c r="K106" s="134"/>
      <c r="L106" s="134"/>
      <c r="M106" s="134"/>
      <c r="N106" s="134"/>
      <c r="O106" s="232"/>
      <c r="P106" s="134"/>
      <c r="Q106" s="134"/>
      <c r="R106" s="134"/>
      <c r="S106" s="134"/>
      <c r="T106" s="134"/>
      <c r="U106" s="134"/>
      <c r="V106" s="134"/>
      <c r="W106" s="116"/>
      <c r="AK106" s="8"/>
      <c r="AL106" s="134"/>
      <c r="AM106" s="134"/>
      <c r="AN106" s="116"/>
      <c r="AO106" s="8"/>
      <c r="AP106" s="134"/>
      <c r="AQ106" s="134"/>
      <c r="AR106" s="134"/>
      <c r="AS106" s="134"/>
      <c r="AT106" s="116"/>
      <c r="BA106" s="8"/>
      <c r="BB106" s="134"/>
      <c r="BC106" s="239"/>
      <c r="BD106" s="234"/>
      <c r="BE106" s="116"/>
    </row>
    <row r="107" ht="13.5" customHeight="1">
      <c r="A107" s="8"/>
      <c r="B107" s="231" t="s">
        <v>1286</v>
      </c>
      <c r="C107" s="231" t="s">
        <v>1133</v>
      </c>
      <c r="D107" s="242" t="s">
        <v>1287</v>
      </c>
      <c r="E107" s="134"/>
      <c r="F107" s="134"/>
      <c r="G107" s="134"/>
      <c r="H107" s="134"/>
      <c r="I107" s="134"/>
      <c r="J107" s="134"/>
      <c r="K107" s="134"/>
      <c r="L107" s="134"/>
      <c r="M107" s="134"/>
      <c r="N107" s="134"/>
      <c r="O107" s="232"/>
      <c r="P107" s="134"/>
      <c r="Q107" s="134"/>
      <c r="R107" s="134"/>
      <c r="S107" s="134"/>
      <c r="T107" s="134"/>
      <c r="U107" s="134"/>
      <c r="V107" s="134"/>
      <c r="W107" s="116"/>
      <c r="AJ107" s="8"/>
      <c r="AK107" s="229" t="s">
        <v>1053</v>
      </c>
      <c r="AL107" s="134"/>
      <c r="AM107" s="134"/>
      <c r="AN107" s="116"/>
      <c r="AO107" s="8"/>
      <c r="AP107" s="134"/>
      <c r="AQ107" s="134"/>
      <c r="AR107" s="134"/>
      <c r="AS107" s="134"/>
      <c r="AT107" s="116"/>
      <c r="BA107" s="8"/>
      <c r="BB107" s="134"/>
      <c r="BC107" s="239"/>
      <c r="BD107" s="234"/>
      <c r="BE107" s="116"/>
    </row>
    <row r="108" ht="13.5" customHeight="1">
      <c r="B108" s="8"/>
      <c r="C108" s="231" t="s">
        <v>1288</v>
      </c>
      <c r="D108" s="242" t="s">
        <v>1289</v>
      </c>
      <c r="E108" s="134"/>
      <c r="F108" s="134"/>
      <c r="G108" s="134"/>
      <c r="H108" s="134"/>
      <c r="I108" s="134"/>
      <c r="J108" s="134"/>
      <c r="K108" s="134"/>
      <c r="L108" s="134"/>
      <c r="M108" s="134"/>
      <c r="N108" s="134"/>
      <c r="O108" s="232"/>
      <c r="P108" s="134"/>
      <c r="Q108" s="134"/>
      <c r="R108" s="134"/>
      <c r="S108" s="134"/>
      <c r="T108" s="134"/>
      <c r="U108" s="134"/>
      <c r="V108" s="134"/>
      <c r="W108" s="116"/>
      <c r="AG108" s="8"/>
      <c r="AH108" s="229" t="s">
        <v>898</v>
      </c>
      <c r="AI108" s="116"/>
      <c r="AK108" s="8"/>
      <c r="AL108" s="134"/>
      <c r="AM108" s="134"/>
      <c r="AN108" s="116"/>
      <c r="AO108" s="8"/>
      <c r="AP108" s="134"/>
      <c r="AQ108" s="134"/>
      <c r="AR108" s="134"/>
      <c r="AS108" s="134"/>
      <c r="AT108" s="116"/>
      <c r="BA108" s="8"/>
      <c r="BB108" s="134"/>
      <c r="BC108" s="239"/>
      <c r="BD108" s="234"/>
      <c r="BE108" s="116"/>
    </row>
    <row r="109" ht="13.5" customHeight="1">
      <c r="B109" s="8"/>
      <c r="C109" s="231" t="s">
        <v>71</v>
      </c>
      <c r="D109" s="242" t="s">
        <v>1290</v>
      </c>
      <c r="E109" s="134"/>
      <c r="F109" s="134"/>
      <c r="G109" s="134"/>
      <c r="H109" s="134"/>
      <c r="I109" s="134"/>
      <c r="J109" s="134"/>
      <c r="K109" s="134"/>
      <c r="L109" s="134"/>
      <c r="M109" s="134"/>
      <c r="N109" s="134"/>
      <c r="O109" s="232"/>
      <c r="P109" s="134"/>
      <c r="Q109" s="134"/>
      <c r="R109" s="134"/>
      <c r="S109" s="134"/>
      <c r="T109" s="134"/>
      <c r="U109" s="134"/>
      <c r="V109" s="134"/>
      <c r="W109" s="116"/>
      <c r="X109" s="8"/>
      <c r="Y109" s="229" t="s">
        <v>1291</v>
      </c>
      <c r="Z109" s="116"/>
      <c r="AK109" s="8"/>
      <c r="AL109" s="134"/>
      <c r="AM109" s="134"/>
      <c r="AN109" s="116"/>
      <c r="AO109" s="8"/>
      <c r="AP109" s="134"/>
      <c r="AQ109" s="134"/>
      <c r="AR109" s="134"/>
      <c r="AS109" s="134"/>
      <c r="AT109" s="116"/>
      <c r="BA109" s="8"/>
      <c r="BB109" s="134"/>
      <c r="BC109" s="239"/>
      <c r="BD109" s="234"/>
      <c r="BE109" s="116"/>
    </row>
    <row r="110" ht="13.5" customHeight="1">
      <c r="B110" s="8"/>
      <c r="C110" s="231" t="s">
        <v>71</v>
      </c>
      <c r="D110" s="242" t="s">
        <v>1292</v>
      </c>
      <c r="E110" s="134"/>
      <c r="F110" s="134"/>
      <c r="G110" s="134"/>
      <c r="H110" s="134"/>
      <c r="I110" s="134"/>
      <c r="J110" s="134"/>
      <c r="K110" s="134"/>
      <c r="L110" s="134"/>
      <c r="M110" s="134"/>
      <c r="N110" s="134"/>
      <c r="O110" s="232"/>
      <c r="P110" s="134"/>
      <c r="Q110" s="134"/>
      <c r="R110" s="134"/>
      <c r="S110" s="134"/>
      <c r="T110" s="134"/>
      <c r="U110" s="134"/>
      <c r="V110" s="134"/>
      <c r="W110" s="116"/>
      <c r="AK110" s="8"/>
      <c r="AL110" s="134"/>
      <c r="AM110" s="134"/>
      <c r="AN110" s="116"/>
      <c r="AO110" s="8"/>
      <c r="AP110" s="134"/>
      <c r="AQ110" s="134"/>
      <c r="AR110" s="134"/>
      <c r="AS110" s="134"/>
      <c r="AT110" s="116"/>
      <c r="AZ110" s="8"/>
      <c r="BA110" s="229" t="s">
        <v>903</v>
      </c>
      <c r="BB110" s="134"/>
      <c r="BC110" s="239"/>
      <c r="BD110" s="234"/>
      <c r="BE110" s="116"/>
    </row>
    <row r="111" ht="13.5" customHeight="1">
      <c r="A111" s="243"/>
      <c r="B111" s="244"/>
      <c r="C111" s="245" t="s">
        <v>71</v>
      </c>
      <c r="D111" s="242" t="s">
        <v>1293</v>
      </c>
      <c r="E111" s="246"/>
      <c r="F111" s="246"/>
      <c r="G111" s="246"/>
      <c r="H111" s="246"/>
      <c r="I111" s="246"/>
      <c r="J111" s="246"/>
      <c r="K111" s="246"/>
      <c r="L111" s="246"/>
      <c r="M111" s="246"/>
      <c r="N111" s="246"/>
      <c r="O111" s="247"/>
      <c r="P111" s="246"/>
      <c r="Q111" s="246"/>
      <c r="R111" s="246"/>
      <c r="S111" s="246"/>
      <c r="T111" s="246"/>
      <c r="U111" s="246"/>
      <c r="V111" s="246"/>
      <c r="W111" s="248"/>
      <c r="X111" s="243"/>
      <c r="Y111" s="243"/>
      <c r="Z111" s="243"/>
      <c r="AA111" s="244"/>
      <c r="AB111" s="249" t="s">
        <v>1053</v>
      </c>
      <c r="AC111" s="248"/>
      <c r="AD111" s="243"/>
      <c r="AF111" s="243"/>
      <c r="AG111" s="243"/>
      <c r="AH111" s="243"/>
      <c r="AI111" s="243"/>
      <c r="AJ111" s="243"/>
      <c r="AK111" s="244"/>
      <c r="AL111" s="246"/>
      <c r="AM111" s="246"/>
      <c r="AN111" s="248"/>
      <c r="AO111" s="244"/>
      <c r="AP111" s="246"/>
      <c r="AQ111" s="246"/>
      <c r="AR111" s="246"/>
      <c r="AS111" s="246"/>
      <c r="AT111" s="116"/>
      <c r="AV111" s="243"/>
      <c r="AW111" s="243"/>
      <c r="AX111" s="243"/>
      <c r="AY111" s="243"/>
      <c r="AZ111" s="243"/>
      <c r="BA111" s="244"/>
      <c r="BB111" s="246"/>
      <c r="BC111" s="250"/>
      <c r="BD111" s="251"/>
      <c r="BE111" s="248"/>
      <c r="BG111" s="243"/>
      <c r="BH111" s="243"/>
      <c r="BI111" s="243"/>
      <c r="BJ111" s="243"/>
      <c r="BK111" s="243"/>
    </row>
    <row r="112" ht="13.5" customHeight="1">
      <c r="A112" s="252" t="s">
        <v>896</v>
      </c>
      <c r="B112" s="253"/>
      <c r="C112" s="253"/>
      <c r="D112" s="230"/>
      <c r="E112" s="254" t="s">
        <v>1294</v>
      </c>
      <c r="F112" s="255">
        <v>10.0</v>
      </c>
      <c r="G112" s="255">
        <v>9.0</v>
      </c>
      <c r="H112" s="255">
        <v>10.0</v>
      </c>
      <c r="I112" s="255">
        <v>11.0</v>
      </c>
      <c r="J112" s="255">
        <v>9.0</v>
      </c>
      <c r="K112" s="255">
        <v>10.0</v>
      </c>
      <c r="L112" s="255" t="s">
        <v>1295</v>
      </c>
      <c r="M112" s="255">
        <v>6.0</v>
      </c>
      <c r="N112" s="255">
        <v>12.0</v>
      </c>
      <c r="O112" s="255">
        <v>7.0</v>
      </c>
      <c r="P112" s="255">
        <v>12.0</v>
      </c>
      <c r="Q112" s="255">
        <v>15.0</v>
      </c>
      <c r="R112" s="256" t="s">
        <v>1295</v>
      </c>
      <c r="S112" s="256" t="s">
        <v>1295</v>
      </c>
      <c r="T112" s="255">
        <v>14.0</v>
      </c>
      <c r="U112" s="255">
        <v>10.0</v>
      </c>
      <c r="V112" s="255">
        <v>14.0</v>
      </c>
      <c r="W112" s="252">
        <v>14.0</v>
      </c>
      <c r="X112" s="252">
        <v>10.0</v>
      </c>
      <c r="Y112" s="252">
        <v>62.0</v>
      </c>
      <c r="Z112" s="252">
        <v>16.0</v>
      </c>
      <c r="AA112" s="252">
        <v>4.0</v>
      </c>
      <c r="AB112" s="252" t="s">
        <v>1296</v>
      </c>
      <c r="AC112" s="252">
        <v>8.0</v>
      </c>
      <c r="AD112" s="252">
        <v>6.0</v>
      </c>
      <c r="AE112" s="230"/>
      <c r="AF112" s="252">
        <v>8.0</v>
      </c>
      <c r="AG112" s="252">
        <v>12.0</v>
      </c>
      <c r="AH112" s="252">
        <v>12.0</v>
      </c>
      <c r="AI112" s="252">
        <v>9.0</v>
      </c>
      <c r="AJ112" s="252">
        <v>8.0</v>
      </c>
      <c r="AK112" s="252">
        <v>12.0</v>
      </c>
      <c r="AL112" s="255">
        <v>10.0</v>
      </c>
      <c r="AM112" s="255">
        <v>8.0</v>
      </c>
      <c r="AN112" s="252">
        <v>8.0</v>
      </c>
      <c r="AO112" s="252">
        <v>9.0</v>
      </c>
      <c r="AP112" s="255">
        <v>15.0</v>
      </c>
      <c r="AQ112" s="255">
        <v>14.0</v>
      </c>
      <c r="AR112" s="255">
        <v>16.0</v>
      </c>
      <c r="AS112" s="255">
        <v>16.0</v>
      </c>
      <c r="AT112" s="116"/>
      <c r="AU112" s="8"/>
      <c r="AV112" s="252">
        <v>7.0</v>
      </c>
      <c r="AW112" s="252">
        <v>10.0</v>
      </c>
      <c r="AX112" s="252">
        <v>7.0</v>
      </c>
      <c r="AY112" s="252">
        <v>11.0</v>
      </c>
      <c r="AZ112" s="252">
        <v>12.0</v>
      </c>
      <c r="BA112" s="252">
        <v>6.0</v>
      </c>
      <c r="BB112" s="252">
        <v>10.0</v>
      </c>
      <c r="BC112" s="252">
        <v>7.0</v>
      </c>
      <c r="BD112" s="252">
        <v>7.0</v>
      </c>
      <c r="BE112" s="252">
        <v>4.0</v>
      </c>
      <c r="BF112" s="230"/>
      <c r="BG112" s="252">
        <v>4.0</v>
      </c>
      <c r="BH112" s="252">
        <v>12.0</v>
      </c>
      <c r="BI112" s="252">
        <v>9.0</v>
      </c>
      <c r="BJ112" s="252">
        <v>6.0</v>
      </c>
      <c r="BK112" s="252">
        <v>7.0</v>
      </c>
    </row>
    <row r="113" ht="26.25" customHeight="1">
      <c r="A113" s="257" t="s">
        <v>1297</v>
      </c>
      <c r="B113" s="258"/>
      <c r="C113" s="258"/>
      <c r="D113" s="259"/>
      <c r="E113" s="260"/>
      <c r="F113" s="260"/>
      <c r="G113" s="261" t="s">
        <v>1298</v>
      </c>
      <c r="H113" s="260"/>
      <c r="I113" s="260"/>
      <c r="J113" s="261">
        <v>2000.0</v>
      </c>
      <c r="K113" s="261">
        <v>2000.0</v>
      </c>
      <c r="L113" s="260"/>
      <c r="M113" s="260"/>
      <c r="N113" s="260"/>
      <c r="O113" s="260"/>
      <c r="P113" s="260"/>
      <c r="Q113" s="260"/>
      <c r="R113" s="260"/>
      <c r="S113" s="261">
        <v>2200.0</v>
      </c>
      <c r="T113" s="260"/>
      <c r="U113" s="260"/>
      <c r="V113" s="260"/>
      <c r="W113" s="262"/>
      <c r="X113" s="263"/>
      <c r="Y113" s="263"/>
      <c r="Z113" s="263"/>
      <c r="AA113" s="263"/>
      <c r="AB113" s="263"/>
      <c r="AC113" s="263"/>
      <c r="AD113" s="263"/>
      <c r="AE113" s="243"/>
      <c r="AF113" s="263"/>
      <c r="AG113" s="263"/>
      <c r="AH113" s="7"/>
      <c r="AI113" s="257" t="s">
        <v>1299</v>
      </c>
      <c r="AJ113" s="257" t="s">
        <v>1300</v>
      </c>
      <c r="AK113" s="257" t="s">
        <v>1301</v>
      </c>
      <c r="AL113" s="261">
        <v>1000.0</v>
      </c>
      <c r="AM113" s="260"/>
      <c r="AN113" s="92"/>
      <c r="AO113" s="257">
        <v>900.0</v>
      </c>
      <c r="AP113" s="260"/>
      <c r="AQ113" s="260"/>
      <c r="AR113" s="260"/>
      <c r="AS113" s="260"/>
      <c r="AT113" s="248"/>
      <c r="AU113" s="243"/>
      <c r="AV113" s="263"/>
      <c r="AW113" s="263"/>
      <c r="AX113" s="263"/>
      <c r="AY113" s="263"/>
      <c r="AZ113" s="263"/>
      <c r="BA113" s="263"/>
      <c r="BB113" s="263"/>
      <c r="BC113" s="263"/>
      <c r="BD113" s="263"/>
      <c r="BE113" s="263"/>
      <c r="BF113" s="243"/>
      <c r="BG113" s="263"/>
      <c r="BH113" s="263"/>
      <c r="BI113" s="263"/>
      <c r="BJ113" s="263"/>
      <c r="BK113" s="263"/>
    </row>
    <row r="114" ht="55.5" customHeight="1">
      <c r="A114" s="221" t="s">
        <v>458</v>
      </c>
      <c r="B114" s="264" t="s">
        <v>928</v>
      </c>
      <c r="C114" s="265"/>
      <c r="D114" s="221" t="s">
        <v>1302</v>
      </c>
      <c r="E114" s="266" t="s">
        <v>967</v>
      </c>
      <c r="F114" s="266" t="s">
        <v>968</v>
      </c>
      <c r="G114" s="266" t="s">
        <v>969</v>
      </c>
      <c r="H114" s="266" t="s">
        <v>970</v>
      </c>
      <c r="I114" s="266" t="s">
        <v>971</v>
      </c>
      <c r="J114" s="266" t="s">
        <v>972</v>
      </c>
      <c r="K114" s="266" t="s">
        <v>973</v>
      </c>
      <c r="L114" s="266" t="s">
        <v>974</v>
      </c>
      <c r="M114" s="266" t="s">
        <v>975</v>
      </c>
      <c r="N114" s="266" t="s">
        <v>976</v>
      </c>
      <c r="O114" s="266" t="s">
        <v>977</v>
      </c>
      <c r="P114" s="266" t="s">
        <v>978</v>
      </c>
      <c r="Q114" s="266" t="s">
        <v>979</v>
      </c>
      <c r="R114" s="266" t="s">
        <v>980</v>
      </c>
      <c r="S114" s="266" t="s">
        <v>981</v>
      </c>
      <c r="T114" s="266" t="s">
        <v>982</v>
      </c>
      <c r="U114" s="266" t="s">
        <v>983</v>
      </c>
      <c r="V114" s="266" t="s">
        <v>984</v>
      </c>
      <c r="W114" s="267" t="s">
        <v>985</v>
      </c>
      <c r="X114" s="267" t="s">
        <v>986</v>
      </c>
      <c r="Y114" s="267" t="s">
        <v>987</v>
      </c>
      <c r="Z114" s="267" t="s">
        <v>988</v>
      </c>
      <c r="AA114" s="267" t="s">
        <v>989</v>
      </c>
      <c r="AB114" s="267" t="s">
        <v>990</v>
      </c>
      <c r="AC114" s="267" t="s">
        <v>991</v>
      </c>
      <c r="AD114" s="267" t="s">
        <v>992</v>
      </c>
      <c r="AE114" s="267" t="s">
        <v>993</v>
      </c>
      <c r="AF114" s="267" t="s">
        <v>994</v>
      </c>
      <c r="AG114" s="267" t="s">
        <v>995</v>
      </c>
      <c r="AH114" s="267" t="s">
        <v>996</v>
      </c>
      <c r="AI114" s="267" t="s">
        <v>997</v>
      </c>
      <c r="AJ114" s="267" t="s">
        <v>998</v>
      </c>
      <c r="AK114" s="267" t="s">
        <v>999</v>
      </c>
      <c r="AL114" s="266" t="s">
        <v>1000</v>
      </c>
      <c r="AM114" s="266" t="s">
        <v>1001</v>
      </c>
      <c r="AN114" s="267" t="s">
        <v>1002</v>
      </c>
      <c r="AO114" s="267" t="s">
        <v>20</v>
      </c>
      <c r="AP114" s="266" t="s">
        <v>1003</v>
      </c>
      <c r="AQ114" s="266" t="s">
        <v>1004</v>
      </c>
      <c r="AR114" s="266" t="s">
        <v>1005</v>
      </c>
      <c r="AS114" s="266" t="s">
        <v>1006</v>
      </c>
      <c r="AT114" s="267" t="s">
        <v>1007</v>
      </c>
      <c r="AU114" s="267" t="s">
        <v>1008</v>
      </c>
      <c r="AV114" s="267" t="s">
        <v>1009</v>
      </c>
      <c r="AW114" s="267" t="s">
        <v>1010</v>
      </c>
      <c r="AX114" s="267" t="s">
        <v>1011</v>
      </c>
      <c r="AY114" s="267" t="s">
        <v>1012</v>
      </c>
      <c r="AZ114" s="267" t="s">
        <v>1013</v>
      </c>
      <c r="BA114" s="267" t="s">
        <v>1014</v>
      </c>
      <c r="BB114" s="267" t="s">
        <v>1015</v>
      </c>
      <c r="BC114" s="267" t="s">
        <v>1016</v>
      </c>
      <c r="BD114" s="267" t="s">
        <v>1017</v>
      </c>
      <c r="BE114" s="267" t="s">
        <v>1018</v>
      </c>
      <c r="BF114" s="267" t="s">
        <v>1019</v>
      </c>
      <c r="BG114" s="267" t="s">
        <v>1020</v>
      </c>
      <c r="BH114" s="267" t="s">
        <v>1021</v>
      </c>
      <c r="BI114" s="267" t="s">
        <v>1022</v>
      </c>
      <c r="BJ114" s="267" t="s">
        <v>1023</v>
      </c>
      <c r="BK114" s="267" t="s">
        <v>1024</v>
      </c>
    </row>
    <row r="115" ht="84.0"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228"/>
      <c r="AA115" s="223" t="s">
        <v>1303</v>
      </c>
      <c r="AB115" s="113"/>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7.71"/>
    <col customWidth="1" min="2" max="2" width="53.71"/>
    <col customWidth="1" min="3" max="3" width="7.71"/>
    <col customWidth="1" min="4" max="4" width="9.86"/>
    <col customWidth="1" min="5" max="5" width="62.14"/>
    <col customWidth="1" min="6" max="28" width="9.0"/>
  </cols>
  <sheetData>
    <row r="1" ht="36.0" customHeight="1">
      <c r="A1" s="8"/>
      <c r="B1" s="268" t="s">
        <v>1304</v>
      </c>
      <c r="C1" s="269"/>
      <c r="D1" s="270"/>
      <c r="E1" s="271"/>
      <c r="I1" s="272"/>
      <c r="J1" s="273"/>
      <c r="K1" s="274"/>
      <c r="L1" s="274"/>
      <c r="M1" s="274"/>
      <c r="N1" s="274"/>
      <c r="P1" s="273"/>
      <c r="Q1" s="273"/>
      <c r="R1" s="274"/>
      <c r="T1" s="274"/>
      <c r="U1" s="274"/>
      <c r="V1" s="275"/>
      <c r="Z1" s="276"/>
      <c r="AA1" s="277"/>
      <c r="AB1" s="278"/>
    </row>
    <row r="2" ht="12.0" customHeight="1">
      <c r="A2" s="8"/>
      <c r="B2" s="279"/>
      <c r="C2" s="269"/>
      <c r="D2" s="270"/>
      <c r="E2" s="280"/>
      <c r="I2" s="274"/>
      <c r="K2" s="274"/>
      <c r="L2" s="274"/>
      <c r="M2" s="274"/>
      <c r="N2" s="274"/>
      <c r="Q2" s="281"/>
      <c r="R2" s="274"/>
      <c r="T2" s="274"/>
      <c r="U2" s="274"/>
      <c r="V2" s="275"/>
      <c r="Z2" s="276"/>
      <c r="AA2" s="277"/>
      <c r="AB2" s="278"/>
    </row>
    <row r="3" ht="12.0" customHeight="1">
      <c r="A3" s="282" t="s">
        <v>1305</v>
      </c>
      <c r="B3" s="279"/>
      <c r="C3" s="269"/>
      <c r="D3" s="270"/>
      <c r="E3" s="283"/>
      <c r="I3" s="274"/>
      <c r="M3" s="284"/>
      <c r="N3" s="274"/>
      <c r="R3" s="274"/>
      <c r="T3" s="274"/>
      <c r="U3" s="274"/>
      <c r="V3" s="275"/>
      <c r="Z3" s="276"/>
      <c r="AA3" s="277"/>
      <c r="AB3" s="278"/>
    </row>
    <row r="4" ht="12.0" customHeight="1">
      <c r="A4" s="285" t="s">
        <v>1306</v>
      </c>
      <c r="B4" s="268" t="s">
        <v>1307</v>
      </c>
      <c r="C4" s="268" t="s">
        <v>1308</v>
      </c>
      <c r="D4" s="286">
        <v>40326.0</v>
      </c>
      <c r="E4" s="287"/>
      <c r="J4" s="288"/>
      <c r="K4" s="284"/>
      <c r="L4" s="284"/>
      <c r="M4" s="284"/>
      <c r="Q4" s="288"/>
      <c r="R4" s="284"/>
      <c r="S4" s="284"/>
      <c r="U4" s="284"/>
      <c r="W4" s="289"/>
      <c r="Y4" s="290"/>
      <c r="Z4" s="291"/>
      <c r="AA4" s="292"/>
    </row>
    <row r="5" ht="12.0" customHeight="1">
      <c r="A5" s="293" t="str">
        <f>HYPERLINK("http://www.malwaredomainlist.com/forums/index.php?action=dlattach;topic=3789.0;attach=619;image","Malwaredomainlist.com")</f>
        <v>Malwaredomainlist.com</v>
      </c>
      <c r="B5" s="294" t="str">
        <f>HYPERLINK("http://www.malwaredomainlist.com/forums/index.php?action=dlattach;topic=3789.0;attach=619;image","Crimepack 2.2.1")</f>
        <v>Crimepack 2.2.1</v>
      </c>
      <c r="C5" s="295" t="s">
        <v>1309</v>
      </c>
      <c r="D5" s="286">
        <v>40255.0</v>
      </c>
      <c r="E5" s="296"/>
      <c r="J5" s="297"/>
      <c r="K5" s="284"/>
      <c r="L5" s="284"/>
      <c r="M5" s="284"/>
      <c r="Q5" s="297"/>
      <c r="R5" s="284"/>
      <c r="S5" s="284"/>
      <c r="U5" s="284"/>
      <c r="W5" s="289"/>
      <c r="Y5" s="290"/>
      <c r="Z5" s="291"/>
      <c r="AA5" s="292"/>
    </row>
    <row r="6" ht="12.0" customHeight="1">
      <c r="A6" s="293" t="str">
        <f>HYPERLINK("http://www.hackforums.net/archive/index.php/thread-361050.html","www.hackforums.net")</f>
        <v>www.hackforums.net</v>
      </c>
      <c r="B6" s="298" t="str">
        <f>HYPERLINK("http://www.hackforums.net/archive/index.php/thread-361050.html","Crimepack 2.8. ")</f>
        <v>Crimepack 2.8. </v>
      </c>
      <c r="C6" s="295" t="s">
        <v>1309</v>
      </c>
      <c r="D6" s="286">
        <v>40278.0</v>
      </c>
      <c r="E6" s="296"/>
      <c r="I6" s="297"/>
      <c r="J6" s="297"/>
      <c r="K6" s="284"/>
      <c r="L6" s="284"/>
      <c r="M6" s="284"/>
      <c r="P6" s="297"/>
      <c r="Q6" s="297"/>
      <c r="R6" s="284"/>
      <c r="S6" s="284"/>
      <c r="U6" s="284"/>
      <c r="W6" s="289"/>
      <c r="Y6" s="290"/>
      <c r="Z6" s="291"/>
      <c r="AA6" s="292"/>
    </row>
    <row r="7" ht="12.0" customHeight="1">
      <c r="A7" s="293" t="str">
        <f>HYPERLINK("https://www.infosecisland.com/blogview/4160-CRiMEPACK-Zombie-Exploit-Gets-Upgrades.html","Jorge Mieres")</f>
        <v>Jorge Mieres</v>
      </c>
      <c r="B7" s="294" t="str">
        <f>HYPERLINK("https://www.infosecisland.com/blogview/4160-CRiMEPACK-Zombie-Exploit-Gets-Upgrades.html","Crimepack 3.0 CRiMEPACK Zombie Exploit Gets Upgrades")</f>
        <v>Crimepack 3.0 CRiMEPACK Zombie Exploit Gets Upgrades</v>
      </c>
      <c r="C7" s="299" t="str">
        <f>HYPERLINK("https://www.infosecisland.com/blogview/4160-CRiMEPACK-Zombie-Exploit-Gets-Upgrades.html","Analysis")</f>
        <v>Analysis</v>
      </c>
      <c r="D7" s="286">
        <v>40324.0</v>
      </c>
      <c r="E7" s="296"/>
      <c r="J7" s="297"/>
      <c r="K7" s="284"/>
      <c r="L7" s="284"/>
      <c r="M7" s="284"/>
      <c r="Q7" s="297"/>
      <c r="R7" s="284"/>
      <c r="S7" s="284"/>
      <c r="U7" s="284"/>
      <c r="W7" s="289"/>
      <c r="Y7" s="290"/>
      <c r="Z7" s="291"/>
      <c r="AA7" s="292"/>
    </row>
    <row r="8" ht="12.0" customHeight="1">
      <c r="A8" s="300" t="str">
        <f>HYPERLINK("http://krebsonsecurity.com/2010/01/a-peek-inside-the-eleonore-browser-exploit-kit/","Brian Krebs KrebsonSecurity")</f>
        <v>Brian Krebs KrebsonSecurity</v>
      </c>
      <c r="B8" s="294" t="str">
        <f>HYPERLINK("http://krebsonsecurity.com/2010/01/a-peek-inside-the-eleonore-browser-exploit-kit/","Eleonore 1.3. A Peek Inside the ‘Eleonore’ Browser Exploit Kit")</f>
        <v>Eleonore 1.3. A Peek Inside the ‘Eleonore’ Browser Exploit Kit</v>
      </c>
      <c r="C8" s="268" t="s">
        <v>1308</v>
      </c>
      <c r="D8" s="286">
        <v>40203.0</v>
      </c>
      <c r="E8" s="287"/>
      <c r="J8" s="288"/>
      <c r="K8" s="284"/>
      <c r="L8" s="284"/>
      <c r="M8" s="284"/>
      <c r="Q8" s="288"/>
      <c r="R8" s="284"/>
      <c r="S8" s="284"/>
      <c r="U8" s="284"/>
      <c r="W8" s="289"/>
      <c r="Y8" s="290"/>
      <c r="Z8" s="291"/>
      <c r="AA8" s="292"/>
    </row>
    <row r="9" ht="12.0" customHeight="1">
      <c r="A9" s="293" t="str">
        <f>HYPERLINK("http://malwareint.blogspot.com/2010/01/state-of-art-in-eleonore-exploit-pack.html","Jorge Mieres malwareint.blogspot.com")</f>
        <v>Jorge Mieres malwareint.blogspot.com</v>
      </c>
      <c r="B9" s="294" t="str">
        <f>HYPERLINK("http://malwareint.blogspot.com/2010/01/state-of-art-in-eleonore-exploit-pack.html","State of the art in Eleonore Exploit Pack")</f>
        <v>State of the art in Eleonore Exploit Pack</v>
      </c>
      <c r="C9" s="299" t="str">
        <f>HYPERLINK("http://malwareint.blogspot.com/2010/01/state-of-art-in-eleonore-exploit-pack.html","Analysis")</f>
        <v>Analysis</v>
      </c>
      <c r="D9" s="301" t="str">
        <f>HYPERLINK("http://malwareint.blogspot.com/2010/01/state-of-art-in-eleonore-exploit-pack.html","4/10/2010")</f>
        <v>4/10/2010</v>
      </c>
      <c r="E9" s="302" t="str">
        <f t="shared" ref="E9:J9" si="1">HYPERLINK("http://malwareint.blogspot.com/2010/01/state-of-art-in-eleonore-exploit-pack.html","")</f>
        <v/>
      </c>
      <c r="F9" s="303" t="str">
        <f t="shared" si="1"/>
        <v/>
      </c>
      <c r="G9" s="303" t="str">
        <f t="shared" si="1"/>
        <v/>
      </c>
      <c r="H9" s="303" t="str">
        <f t="shared" si="1"/>
        <v/>
      </c>
      <c r="I9" s="304" t="str">
        <f t="shared" si="1"/>
        <v/>
      </c>
      <c r="J9" s="304" t="str">
        <f t="shared" si="1"/>
        <v/>
      </c>
      <c r="Y9" s="290"/>
      <c r="Z9" s="305"/>
    </row>
    <row r="10" ht="12.0" customHeight="1">
      <c r="A10" s="293" t="str">
        <f>HYPERLINK("http://malwareview.com/index.php?topic=712.0","Malwarereview.com")</f>
        <v>Malwarereview.com</v>
      </c>
      <c r="B10" s="294" t="str">
        <f>HYPERLINK("http://malwareview.com/index.php?topic=712.0","Impassioned Framwork")</f>
        <v>Impassioned Framwork</v>
      </c>
      <c r="C10" s="295" t="s">
        <v>1309</v>
      </c>
      <c r="D10" s="286">
        <v>40322.0</v>
      </c>
      <c r="E10" s="296"/>
      <c r="J10" s="297"/>
      <c r="K10" s="284"/>
      <c r="L10" s="284"/>
      <c r="M10" s="284"/>
      <c r="Q10" s="297"/>
      <c r="R10" s="284"/>
      <c r="S10" s="284"/>
      <c r="U10" s="284"/>
      <c r="W10" s="289"/>
      <c r="Y10" s="290"/>
      <c r="Z10" s="291"/>
      <c r="AA10" s="292"/>
    </row>
    <row r="11" ht="12.0" customHeight="1">
      <c r="A11" s="293" t="str">
        <f>HYPERLINK("http://exploit.in/forum","exploit.in")</f>
        <v>exploit.in</v>
      </c>
      <c r="B11" s="294" t="str">
        <f>HYPERLINK("http://exploit.in/forum/index.php?showtopic=35318","Phoenix exploit pack v2")</f>
        <v>Phoenix exploit pack v2</v>
      </c>
      <c r="C11" s="295" t="s">
        <v>1308</v>
      </c>
      <c r="D11" s="286">
        <v>40289.0</v>
      </c>
      <c r="E11" s="296"/>
      <c r="J11" s="297"/>
      <c r="K11" s="284"/>
      <c r="L11" s="284"/>
      <c r="M11" s="284"/>
      <c r="Q11" s="297"/>
      <c r="R11" s="284"/>
      <c r="S11" s="284"/>
      <c r="U11" s="284"/>
      <c r="W11" s="289"/>
      <c r="Y11" s="290"/>
      <c r="Z11" s="291"/>
      <c r="AA11" s="292"/>
    </row>
    <row r="12" ht="12.0" customHeight="1">
      <c r="A12" s="293" t="str">
        <f>HYPERLINK("http://malwareview.com/index.php?topic=142.0","Malwarereview.com")</f>
        <v>Malwarereview.com</v>
      </c>
      <c r="B12" s="294" t="str">
        <f>HYPERLINK("http://malwareview.com/index.php?topic=142.0","Unique exploit pack v.2.1")</f>
        <v>Unique exploit pack v.2.1</v>
      </c>
      <c r="C12" s="295" t="s">
        <v>1309</v>
      </c>
      <c r="D12" s="286">
        <v>40105.0</v>
      </c>
      <c r="E12" s="296"/>
      <c r="J12" s="297"/>
      <c r="K12" s="284"/>
      <c r="L12" s="284"/>
      <c r="M12" s="284"/>
      <c r="Q12" s="297"/>
      <c r="R12" s="284"/>
      <c r="S12" s="284"/>
      <c r="U12" s="284"/>
      <c r="W12" s="289"/>
      <c r="Y12" s="290"/>
      <c r="Z12" s="291"/>
      <c r="AA12" s="292"/>
    </row>
    <row r="13" ht="12.0" customHeight="1">
      <c r="A13" s="300" t="str">
        <f>HYPERLINK("https://damagelab.org/index.php?showtopic=17750","damagelab.org")</f>
        <v>damagelab.org</v>
      </c>
      <c r="B13" s="294" t="str">
        <f>HYPERLINK("https://damagelab.org/index.php?showtopic=17750","Unique Pack Sploit v.2")</f>
        <v>Unique Pack Sploit v.2</v>
      </c>
      <c r="C13" s="294" t="str">
        <f>HYPERLINK("https://damagelab.org/index.php?showtopic=17750","Ad")</f>
        <v>Ad</v>
      </c>
      <c r="D13" s="301" t="str">
        <f>HYPERLINK("https://damagelab.org/index.php?showtopic=17750","10/6/2009")</f>
        <v>10/6/2009</v>
      </c>
      <c r="E13" s="302" t="str">
        <f t="shared" ref="E13:J13" si="2">HYPERLINK("https://damagelab.org/index.php?showtopic=17750","")</f>
        <v/>
      </c>
      <c r="F13" s="303" t="str">
        <f t="shared" si="2"/>
        <v/>
      </c>
      <c r="G13" s="303" t="str">
        <f t="shared" si="2"/>
        <v/>
      </c>
      <c r="H13" s="303" t="str">
        <f t="shared" si="2"/>
        <v/>
      </c>
      <c r="I13" s="304" t="str">
        <f t="shared" si="2"/>
        <v/>
      </c>
      <c r="J13" s="304" t="str">
        <f t="shared" si="2"/>
        <v/>
      </c>
      <c r="K13" s="284"/>
      <c r="L13" s="284"/>
      <c r="M13" s="284"/>
      <c r="Q13" s="297"/>
      <c r="R13" s="284"/>
      <c r="S13" s="284"/>
      <c r="U13" s="284"/>
      <c r="W13" s="289"/>
      <c r="Y13" s="290"/>
      <c r="Z13" s="291"/>
      <c r="AA13" s="292"/>
    </row>
    <row r="14" ht="12.0" customHeight="1">
      <c r="A14" s="300" t="str">
        <f>HYPERLINK("https://damagelab.org/index.php?showtopic=17952","damagelab.org")</f>
        <v>damagelab.org</v>
      </c>
      <c r="B14" s="294" t="str">
        <f>HYPERLINK("https://damagelab.org/index.php?showtopic=17952","Eleonore 1.4.1")</f>
        <v>Eleonore 1.4.1</v>
      </c>
      <c r="C14" s="294" t="str">
        <f>HYPERLINK("https://damagelab.org/index.php?showtopic=17952","Ad")</f>
        <v>Ad</v>
      </c>
      <c r="D14" s="270"/>
      <c r="E14" s="296"/>
      <c r="J14" s="297"/>
      <c r="K14" s="284"/>
      <c r="L14" s="284"/>
      <c r="M14" s="284"/>
      <c r="Q14" s="297"/>
      <c r="R14" s="284"/>
      <c r="S14" s="284"/>
      <c r="U14" s="284"/>
      <c r="W14" s="289"/>
      <c r="Y14" s="290"/>
      <c r="Z14" s="291"/>
      <c r="AA14" s="292"/>
    </row>
    <row r="15" ht="12.0" customHeight="1">
      <c r="A15" s="293" t="str">
        <f>HYPERLINK("http://malwareint.blogspot.com/2009/11/justexploit-new-exploit-kit-that-uses.html","malwareint.blogspot.com")</f>
        <v>malwareint.blogspot.com</v>
      </c>
      <c r="B15" s="268" t="s">
        <v>1018</v>
      </c>
      <c r="C15" s="295" t="s">
        <v>1308</v>
      </c>
      <c r="D15" s="286">
        <v>40146.0</v>
      </c>
      <c r="E15" s="306"/>
      <c r="J15" s="307"/>
      <c r="K15" s="284"/>
      <c r="L15" s="284"/>
      <c r="M15" s="284"/>
      <c r="Q15" s="307"/>
      <c r="R15" s="284"/>
      <c r="S15" s="284"/>
      <c r="U15" s="284"/>
      <c r="W15" s="289"/>
      <c r="Y15" s="290"/>
      <c r="Z15" s="291"/>
      <c r="AA15" s="292"/>
    </row>
    <row r="16" ht="12.0" customHeight="1">
      <c r="A16" s="293" t="str">
        <f>HYPERLINK("http://mipistus.blogspot.com/2009/11/zopack-nueva-alternativa-para-la.html","mipistus.blogspot.com")</f>
        <v>mipistus.blogspot.com</v>
      </c>
      <c r="B16" s="268" t="s">
        <v>1310</v>
      </c>
      <c r="C16" s="295" t="s">
        <v>1308</v>
      </c>
      <c r="D16" s="286">
        <v>40119.0</v>
      </c>
      <c r="E16" s="306"/>
      <c r="J16" s="307"/>
      <c r="K16" s="284"/>
      <c r="L16" s="284"/>
      <c r="M16" s="284"/>
      <c r="Q16" s="307"/>
      <c r="R16" s="284"/>
      <c r="S16" s="284"/>
      <c r="U16" s="284"/>
      <c r="W16" s="289"/>
      <c r="Y16" s="290"/>
      <c r="Z16" s="291"/>
      <c r="AA16" s="292"/>
    </row>
    <row r="17" ht="12.0" customHeight="1">
      <c r="A17" s="293" t="str">
        <f>HYPERLINK("http://malwareint.blogspot.com/2009/08/fragus-new-botnet-framework-in-wild.html","malwareint.blogspot.com")</f>
        <v>malwareint.blogspot.com</v>
      </c>
      <c r="B17" s="268" t="s">
        <v>1311</v>
      </c>
      <c r="C17" s="295" t="s">
        <v>1308</v>
      </c>
      <c r="D17" s="286">
        <v>40040.0</v>
      </c>
      <c r="E17" s="306"/>
      <c r="J17" s="307"/>
      <c r="K17" s="284"/>
      <c r="L17" s="284"/>
      <c r="M17" s="284"/>
      <c r="Q17" s="307"/>
      <c r="R17" s="284"/>
      <c r="S17" s="284"/>
      <c r="U17" s="284"/>
      <c r="W17" s="289"/>
      <c r="Y17" s="290"/>
      <c r="Z17" s="291"/>
      <c r="AA17" s="292"/>
    </row>
    <row r="18" ht="12.0" customHeight="1">
      <c r="A18" s="308" t="str">
        <f>HYPERLINK("http://www.offensivecomputing.net/?q=blog/10914","Jamieres  http://www.offensivecomputing.net")</f>
        <v>Jamieres  http://www.offensivecomputing.net</v>
      </c>
      <c r="B18" s="294" t="str">
        <f>HYPERLINK("http://www.offensivecomputing.net/?q=blog/10914","Siberia. Intelligence and operational level by Siberia Exploit Pack")</f>
        <v>Siberia. Intelligence and operational level by Siberia Exploit Pack</v>
      </c>
      <c r="C18" s="309" t="str">
        <f>HYPERLINK("http://www.offensivecomputing.net/?q=blog/10914","Analysis")</f>
        <v>Analysis</v>
      </c>
      <c r="D18" s="286">
        <v>40327.0</v>
      </c>
      <c r="E18" s="310"/>
      <c r="J18" s="311"/>
      <c r="K18" s="284"/>
      <c r="L18" s="284"/>
      <c r="M18" s="284"/>
      <c r="Q18" s="311"/>
      <c r="R18" s="284"/>
      <c r="S18" s="284"/>
      <c r="U18" s="284"/>
      <c r="W18" s="289"/>
      <c r="Y18" s="290"/>
      <c r="Z18" s="291"/>
      <c r="AA18" s="292"/>
    </row>
    <row r="19" ht="12.0" customHeight="1">
      <c r="A19" s="300" t="str">
        <f>HYPERLINK("http://malwareview.com/index.php?topic=8.0","malwareview.com")</f>
        <v>malwareview.com</v>
      </c>
      <c r="B19" s="294" t="str">
        <f>HYPERLINK("http://malwareview.com/index.php?topic=8.0","Liberty 1.0.7  exploit system kit")</f>
        <v>Liberty 1.0.7  exploit system kit</v>
      </c>
      <c r="C19" s="294" t="str">
        <f>HYPERLINK("http://malwareview.com/index.php?topic=8.0","Ad")</f>
        <v>Ad</v>
      </c>
      <c r="D19" s="286">
        <v>40085.0</v>
      </c>
      <c r="E19" s="287"/>
      <c r="J19" s="288"/>
      <c r="K19" s="284"/>
      <c r="L19" s="284"/>
      <c r="M19" s="284"/>
      <c r="Q19" s="288"/>
      <c r="R19" s="284"/>
      <c r="S19" s="284"/>
      <c r="U19" s="284"/>
      <c r="W19" s="289"/>
      <c r="Y19" s="290"/>
      <c r="Z19" s="291"/>
      <c r="AA19" s="292"/>
    </row>
    <row r="20" ht="12.0" customHeight="1">
      <c r="A20" s="308" t="str">
        <f>HYPERLINK("http://forum.web-hack.ru/index.php?showtopic=90360&amp;st=60","WHB ·")</f>
        <v>WHB ·</v>
      </c>
      <c r="B20" s="294" t="str">
        <f>HYPERLINK("http://forum.web-hack.ru/index.php?showtopic=90360&amp;st=60","Liberty 2.1.0 exploit system kit")</f>
        <v>Liberty 2.1.0 exploit system kit</v>
      </c>
      <c r="C20" s="312" t="s">
        <v>1309</v>
      </c>
      <c r="D20" s="301" t="str">
        <f>HYPERLINK("http://forum.web-hack.ru/index.php?showtopic=90360&amp;st=60","12/23/2009")</f>
        <v>12/23/2009</v>
      </c>
      <c r="E20" s="310"/>
      <c r="J20" s="311"/>
      <c r="K20" s="284"/>
      <c r="L20" s="284"/>
      <c r="M20" s="284"/>
      <c r="Q20" s="311"/>
      <c r="R20" s="284"/>
      <c r="S20" s="284"/>
      <c r="U20" s="284"/>
      <c r="W20" s="289"/>
      <c r="Y20" s="290"/>
      <c r="Z20" s="291"/>
      <c r="AA20" s="292"/>
    </row>
    <row r="21" ht="12.0" customHeight="1">
      <c r="A21" s="300" t="str">
        <f>HYPERLINK("https://damagelab.org/index.php?s=67286325f84f6eb05ebd559e5f56c943&amp;showtopic=19543&amp;hl=","damagelab.org")</f>
        <v>damagelab.org</v>
      </c>
      <c r="B21" s="294" t="str">
        <f>HYPERLINK("https://damagelab.org/index.php?s=67286325f84f6eb05ebd559e5f56c943&amp;showtopic=19543&amp;hl=","Lupit exploit pack")</f>
        <v>Lupit exploit pack</v>
      </c>
      <c r="C21" s="294" t="str">
        <f>HYPERLINK("https://damagelab.org/index.php?s=67286325f84f6eb05ebd559e5f56c943&amp;showtopic=19543&amp;hl=","Ad")</f>
        <v>Ad</v>
      </c>
      <c r="D21" s="301" t="str">
        <f>HYPERLINK("https://damagelab.org/index.php?s=67286325f84f6eb05ebd559e5f56c943&amp;showtopic=19543&amp;hl=","5/28/2010")</f>
        <v>5/28/2010</v>
      </c>
      <c r="E21" s="313" t="str">
        <f t="shared" ref="E21:J21" si="3">HYPERLINK("https://damagelab.org/index.php?s=67286325f84f6eb05ebd559e5f56c943&amp;showtopic=19543&amp;hl=","")</f>
        <v/>
      </c>
      <c r="F21" s="303" t="str">
        <f t="shared" si="3"/>
        <v/>
      </c>
      <c r="G21" s="303" t="str">
        <f t="shared" si="3"/>
        <v/>
      </c>
      <c r="H21" s="303" t="str">
        <f t="shared" si="3"/>
        <v/>
      </c>
      <c r="I21" s="303" t="str">
        <f t="shared" si="3"/>
        <v/>
      </c>
      <c r="J21" s="303" t="str">
        <f t="shared" si="3"/>
        <v/>
      </c>
      <c r="Y21" s="290"/>
      <c r="Z21" s="305"/>
    </row>
    <row r="22" ht="12.0" customHeight="1">
      <c r="A22" s="285" t="s">
        <v>1312</v>
      </c>
      <c r="B22" s="294" t="str">
        <f>HYPERLINK("http://malwareview.com/index.php?topic=775","http://malwareview.com/index.php?topic=775")</f>
        <v>http://malwareview.com/index.php?topic=775</v>
      </c>
      <c r="C22" s="314" t="s">
        <v>1309</v>
      </c>
      <c r="D22" s="286">
        <v>40380.0</v>
      </c>
      <c r="E22" s="287"/>
      <c r="Y22" s="290"/>
      <c r="Z22" s="305"/>
    </row>
    <row r="23" ht="24.0" customHeight="1">
      <c r="A23" s="285" t="s">
        <v>1313</v>
      </c>
      <c r="B23" s="294" t="str">
        <f>HYPERLINK("http://malwareint.blogspot.com/2010/05/intelligence-and-operational-level-by.html","http://malwareint.blogspot.com/2010/05/intelligence-and-operational-level-by.html")</f>
        <v>http://malwareint.blogspot.com/2010/05/intelligence-and-operational-level-by.html</v>
      </c>
      <c r="C23" s="314" t="s">
        <v>1308</v>
      </c>
      <c r="D23" s="286">
        <v>40303.0</v>
      </c>
      <c r="E23" s="287"/>
      <c r="Y23" s="290"/>
      <c r="Z23" s="305"/>
    </row>
    <row r="24" ht="12.0" customHeight="1">
      <c r="A24" s="300" t="str">
        <f>HYPERLINK("http://secniche.blogspot.com/","Malware at Stake Aditya K Sood ")</f>
        <v>Malware at Stake Aditya K Sood </v>
      </c>
      <c r="B24" s="294" t="str">
        <f>HYPERLINK("http://secniche.blogspot.com/2010/10/phoenix-exploit-kit-24-analysis.html","http://secniche.blogspot.com/2010/10/phoenix-exploit-kit-24-analysis.html")</f>
        <v>http://secniche.blogspot.com/2010/10/phoenix-exploit-kit-24-analysis.html</v>
      </c>
      <c r="C24" s="268" t="s">
        <v>1308</v>
      </c>
      <c r="D24" s="286">
        <v>40466.0</v>
      </c>
      <c r="E24" s="116"/>
      <c r="I24" s="288"/>
      <c r="Y24" s="290"/>
      <c r="Z24" s="305"/>
    </row>
    <row r="25" ht="24.0" customHeight="1">
      <c r="A25" s="300" t="str">
        <f>HYPERLINK("http://malwareint.blogspot.com/","http://malwareint.blogspot.com")</f>
        <v>http://malwareint.blogspot.com</v>
      </c>
      <c r="B25" s="294" t="str">
        <f>HYPERLINK("http://malwareint.blogspot.com/2010/10/eleonore-exploit-pack-new-version.html?utm_source=twitterfeed&amp;utm_medium=twitter"," Eleonore Exploit Pack. New version ")</f>
        <v> Eleonore Exploit Pack. New version </v>
      </c>
      <c r="C25" s="268" t="s">
        <v>1308</v>
      </c>
      <c r="D25" s="286">
        <v>40457.0</v>
      </c>
      <c r="E25" s="116"/>
      <c r="I25" s="288"/>
      <c r="Y25" s="290"/>
      <c r="Z25" s="305"/>
    </row>
    <row r="26" ht="24.0" customHeight="1">
      <c r="A26" s="300" t="str">
        <f>HYPERLINK("http://whsbehind.blogspot.com/","http://whsbehind.blogspot.com")</f>
        <v>http://whsbehind.blogspot.com</v>
      </c>
      <c r="B26" s="294" t="str">
        <f>HYPERLINK("http://whsbehind.blogspot.com/2010/09/new-linkedin-phishing-campaign-with-seo.html","http://whsbehind.blogspot.com/2010/09/new-linkedin-phishing-campaign-with-seo.html")</f>
        <v>http://whsbehind.blogspot.com/2010/09/new-linkedin-phishing-campaign-with-seo.html</v>
      </c>
      <c r="C26" s="268" t="s">
        <v>1308</v>
      </c>
      <c r="D26" s="286">
        <v>40450.0</v>
      </c>
      <c r="E26" s="116"/>
      <c r="Y26" s="290"/>
      <c r="Z26" s="305"/>
    </row>
    <row r="27" ht="24.0" customHeight="1">
      <c r="A27" s="300" t="str">
        <f>HYPERLINK("http://evilcodecave.blogspot.com/","http://evilcodecave.blogspot.com")</f>
        <v>http://evilcodecave.blogspot.com</v>
      </c>
      <c r="B27" s="294" t="str">
        <f>HYPERLINK("http://evilcodecave.blogspot.com/2010/06/reverse-engineering-of-seo-sploit-kit.html","http://evilcodecave.blogspot.com/2010/06/reverse-engineering-of-seo-sploit-kit.html")</f>
        <v>http://evilcodecave.blogspot.com/2010/06/reverse-engineering-of-seo-sploit-kit.html</v>
      </c>
      <c r="C27" s="268" t="s">
        <v>1308</v>
      </c>
      <c r="D27" s="286">
        <v>40358.0</v>
      </c>
      <c r="E27" s="116"/>
      <c r="Y27" s="290"/>
      <c r="Z27" s="305"/>
    </row>
    <row r="28" ht="12.0" customHeight="1">
      <c r="A28" s="285" t="s">
        <v>1314</v>
      </c>
      <c r="B28" s="294" t="str">
        <f>HYPERLINK("http://blog.ahnlab.com/asec/366","http://blog.ahnlab.com/asec/366")</f>
        <v>http://blog.ahnlab.com/asec/366</v>
      </c>
      <c r="C28" s="268" t="s">
        <v>1308</v>
      </c>
      <c r="D28" s="286">
        <v>40379.0</v>
      </c>
      <c r="E28" s="116"/>
      <c r="Y28" s="290"/>
      <c r="Z28" s="305"/>
    </row>
    <row r="29" ht="24.0" customHeight="1">
      <c r="A29" s="315"/>
      <c r="B29" s="268" t="s">
        <v>1315</v>
      </c>
      <c r="C29" s="230"/>
      <c r="D29" s="270"/>
      <c r="E29" s="116"/>
      <c r="Y29" s="290"/>
      <c r="Z29" s="305"/>
    </row>
    <row r="30" ht="12.0" customHeight="1">
      <c r="A30" s="285" t="s">
        <v>1316</v>
      </c>
      <c r="B30" s="314" t="s">
        <v>1316</v>
      </c>
      <c r="C30" s="230"/>
      <c r="D30" s="270"/>
      <c r="E30" s="116"/>
      <c r="Y30" s="290"/>
      <c r="Z30" s="305"/>
    </row>
    <row r="31" ht="36.0" customHeight="1">
      <c r="A31" s="285" t="s">
        <v>9</v>
      </c>
      <c r="B31" s="268" t="s">
        <v>1317</v>
      </c>
      <c r="C31" s="230"/>
      <c r="D31" s="270"/>
      <c r="E31" s="116"/>
      <c r="Y31" s="290"/>
      <c r="Z31" s="305"/>
    </row>
    <row r="32" ht="45.0" customHeight="1">
      <c r="A32" s="315"/>
      <c r="B32" s="268" t="s">
        <v>1318</v>
      </c>
      <c r="C32" s="268" t="s">
        <v>1319</v>
      </c>
      <c r="D32" s="316" t="s">
        <v>1320</v>
      </c>
      <c r="E32" s="116"/>
      <c r="Y32" s="290"/>
      <c r="Z32" s="305"/>
    </row>
    <row r="33" ht="11.25" customHeight="1">
      <c r="A33" s="317" t="s">
        <v>1321</v>
      </c>
      <c r="B33" s="294" t="str">
        <f>HYPERLINK("http://community.websense.com/blogs/securitylabs/pages/black-hole-exploit-kit.aspx","Blackhole exploit kit ")</f>
        <v>Blackhole exploit kit </v>
      </c>
      <c r="C33" s="268" t="s">
        <v>1308</v>
      </c>
      <c r="D33" s="316" t="s">
        <v>1030</v>
      </c>
      <c r="E33" s="116"/>
      <c r="Y33" s="290"/>
      <c r="Z33" s="305"/>
    </row>
    <row r="34" ht="24.0" customHeight="1">
      <c r="A34" s="317" t="s">
        <v>1322</v>
      </c>
      <c r="B34" s="294" t="str">
        <f>HYPERLINK("http://pastebin.com/shAEj8XK","http://pastebin.com/shAEj8XK")</f>
        <v>http://pastebin.com/shAEj8XK</v>
      </c>
      <c r="C34" s="268" t="s">
        <v>1308</v>
      </c>
      <c r="D34" s="316" t="s">
        <v>1027</v>
      </c>
      <c r="E34" s="116"/>
      <c r="Y34" s="290"/>
      <c r="Z34" s="305"/>
    </row>
    <row r="35" ht="12.0" customHeight="1">
      <c r="A35" s="317" t="s">
        <v>1323</v>
      </c>
      <c r="B35" s="268" t="s">
        <v>1324</v>
      </c>
      <c r="C35" s="268" t="s">
        <v>1308</v>
      </c>
      <c r="D35" s="270"/>
      <c r="E35" s="116"/>
      <c r="Y35" s="290"/>
      <c r="Z35" s="305"/>
    </row>
    <row r="36" ht="12.0" customHeight="1">
      <c r="A36" s="317" t="s">
        <v>1324</v>
      </c>
      <c r="B36" s="314" t="s">
        <v>1325</v>
      </c>
      <c r="C36" s="268" t="s">
        <v>1308</v>
      </c>
      <c r="D36" s="316" t="s">
        <v>1027</v>
      </c>
      <c r="E36" s="116"/>
      <c r="Y36" s="290"/>
      <c r="Z36" s="305"/>
    </row>
    <row r="37" ht="36.75" customHeight="1">
      <c r="A37" s="317" t="s">
        <v>1326</v>
      </c>
      <c r="B37" s="314" t="s">
        <v>1327</v>
      </c>
      <c r="C37" s="268" t="s">
        <v>1308</v>
      </c>
      <c r="D37" s="230"/>
      <c r="E37" s="116"/>
    </row>
    <row r="38" ht="24.75" customHeight="1">
      <c r="A38" s="317" t="s">
        <v>1328</v>
      </c>
      <c r="B38" s="294" t="str">
        <f>HYPERLINK("http://www.opensc.ws/unverified-listings/13041-eleonore-exp-actual-exploits-pack.html","http://www.opensc.ws/unverified-listings/13041-eleonore-exp-actual-exploits-pack.html")</f>
        <v>http://www.opensc.ws/unverified-listings/13041-eleonore-exp-actual-exploits-pack.html</v>
      </c>
      <c r="C38" s="268" t="s">
        <v>1309</v>
      </c>
      <c r="D38" s="316" t="s">
        <v>1027</v>
      </c>
      <c r="E38" s="116"/>
    </row>
    <row r="39" ht="13.5" customHeight="1">
      <c r="A39" s="317" t="s">
        <v>1329</v>
      </c>
      <c r="B39" s="314" t="s">
        <v>1330</v>
      </c>
      <c r="C39" s="268" t="s">
        <v>1331</v>
      </c>
      <c r="D39" s="316" t="s">
        <v>1027</v>
      </c>
      <c r="E39" s="116"/>
    </row>
    <row r="40" ht="13.5" customHeight="1">
      <c r="A40" s="317" t="s">
        <v>1323</v>
      </c>
      <c r="B40" s="268" t="s">
        <v>1332</v>
      </c>
      <c r="C40" s="268" t="s">
        <v>1308</v>
      </c>
      <c r="D40" s="316" t="s">
        <v>1027</v>
      </c>
      <c r="E40" s="116"/>
    </row>
    <row r="41" ht="13.5" customHeight="1">
      <c r="A41" s="317" t="s">
        <v>1333</v>
      </c>
      <c r="B41" s="294" t="str">
        <f>HYPERLINK("http://scriptkiddiesec.blogspot.com/","http://scriptkiddiesec.blogspot.com/")</f>
        <v>http://scriptkiddiesec.blogspot.com/</v>
      </c>
      <c r="C41" s="268" t="s">
        <v>1331</v>
      </c>
      <c r="D41" s="230"/>
      <c r="E41" s="116"/>
    </row>
    <row r="42" ht="13.5" customHeight="1">
      <c r="A42" s="317" t="s">
        <v>1334</v>
      </c>
      <c r="B42" s="294" t="str">
        <f>HYPERLINK("http://damagelab.org/lofiversion/index.php?t=20852","http://damagelab.org/lofiversion/index.php?t=20852")</f>
        <v>http://damagelab.org/lofiversion/index.php?t=20852</v>
      </c>
      <c r="C42" s="268" t="s">
        <v>1331</v>
      </c>
      <c r="D42" s="230"/>
      <c r="E42" s="116"/>
    </row>
    <row r="43" ht="13.5" customHeight="1">
      <c r="A43" s="317" t="s">
        <v>1335</v>
      </c>
      <c r="B43" s="294" t="str">
        <f>HYPERLINK("http://forum.zloy.bz/archive/index.php?t-28859.html","http://forum.zloy.bz/archive/index.php?t-28859.html")</f>
        <v>http://forum.zloy.bz/archive/index.php?t-28859.html</v>
      </c>
      <c r="C43" s="268" t="s">
        <v>1331</v>
      </c>
      <c r="D43" s="318"/>
      <c r="E43" s="116"/>
    </row>
    <row r="44" ht="13.5" customHeight="1">
      <c r="A44" s="317" t="s">
        <v>997</v>
      </c>
      <c r="B44" s="314" t="s">
        <v>1336</v>
      </c>
      <c r="C44" s="268" t="s">
        <v>1331</v>
      </c>
      <c r="D44" s="319" t="s">
        <v>1041</v>
      </c>
      <c r="E44" s="116"/>
    </row>
    <row r="45" ht="17.25" customHeight="1">
      <c r="A45" s="317" t="s">
        <v>1337</v>
      </c>
      <c r="B45" s="294" t="str">
        <f>HYPERLINK("http://zae-biz.com/showthread.php?108-Black-Hole-Exploits-Kit-svjazka-jeksplojjtov.html","http://zae-biz.com/showthread.php?108-Black-Hole-Exploits-Kit-svjazka-jeksplojjtov.html")</f>
        <v>http://zae-biz.com/showthread.php?108-Black-Hole-Exploits-Kit-svjazka-jeksplojjtov.html</v>
      </c>
      <c r="C45" s="268" t="s">
        <v>1331</v>
      </c>
      <c r="D45" s="316" t="s">
        <v>1027</v>
      </c>
      <c r="E45" s="116"/>
    </row>
    <row r="46" ht="13.5" customHeight="1">
      <c r="A46" s="317" t="s">
        <v>1338</v>
      </c>
      <c r="B46" s="314" t="s">
        <v>1339</v>
      </c>
      <c r="C46" s="268" t="s">
        <v>1308</v>
      </c>
      <c r="D46" s="316" t="s">
        <v>1040</v>
      </c>
      <c r="E46" s="116"/>
    </row>
    <row r="47" ht="13.5" customHeight="1">
      <c r="A47" s="317" t="s">
        <v>1340</v>
      </c>
      <c r="B47" s="294" t="str">
        <f>HYPERLINK("http://www.kahusecurity.com/2011/metasploit-pack/","http://www.kahusecurity.com/2011/metasploit-pack/")</f>
        <v>http://www.kahusecurity.com/2011/metasploit-pack/</v>
      </c>
      <c r="C47" s="268" t="s">
        <v>1308</v>
      </c>
      <c r="D47" s="316" t="s">
        <v>1040</v>
      </c>
      <c r="E47" s="116"/>
    </row>
    <row r="48" ht="13.5" customHeight="1">
      <c r="A48" s="317" t="s">
        <v>993</v>
      </c>
      <c r="B48" s="268" t="s">
        <v>1341</v>
      </c>
      <c r="C48" s="279"/>
      <c r="D48" s="230"/>
      <c r="E48" s="116"/>
    </row>
    <row r="49" ht="13.5" customHeight="1">
      <c r="A49" s="317" t="s">
        <v>994</v>
      </c>
      <c r="B49" s="268" t="s">
        <v>1341</v>
      </c>
      <c r="C49" s="279"/>
      <c r="D49" s="230"/>
      <c r="E49" s="116"/>
    </row>
    <row r="50" ht="13.5" customHeight="1">
      <c r="A50" s="317" t="s">
        <v>1342</v>
      </c>
      <c r="B50" s="268" t="s">
        <v>1343</v>
      </c>
      <c r="C50" s="268" t="s">
        <v>1308</v>
      </c>
      <c r="D50" s="316" t="s">
        <v>1036</v>
      </c>
      <c r="E50" s="116"/>
    </row>
    <row r="51" ht="13.5" customHeight="1">
      <c r="A51" s="317" t="s">
        <v>1344</v>
      </c>
      <c r="B51" s="294" t="str">
        <f>HYPERLINK("http://www.kahusecurity.com/2011/best-pack/","http://www.kahusecurity.com/2011/best-pack/")</f>
        <v>http://www.kahusecurity.com/2011/best-pack/</v>
      </c>
      <c r="C51" s="268" t="s">
        <v>1308</v>
      </c>
      <c r="D51" s="316" t="s">
        <v>1038</v>
      </c>
      <c r="E51" s="116"/>
    </row>
    <row r="52" ht="13.5" customHeight="1">
      <c r="A52" s="317" t="s">
        <v>1345</v>
      </c>
      <c r="B52" s="294" t="str">
        <f>HYPERLINK("http://www.kahusecurity.com/2011/sava-exploits-pack/","http://www.kahusecurity.com/2011/sava-exploits-pack/")</f>
        <v>http://www.kahusecurity.com/2011/sava-exploits-pack/</v>
      </c>
      <c r="C52" s="268" t="s">
        <v>1308</v>
      </c>
      <c r="D52" s="316" t="s">
        <v>1038</v>
      </c>
      <c r="E52" s="116"/>
    </row>
    <row r="53" ht="13.5" customHeight="1">
      <c r="A53" s="317" t="s">
        <v>1346</v>
      </c>
      <c r="B53" s="294" t="str">
        <f>HYPERLINK("https://damagelab.org/index.php?showtopic=21876","https://damagelab.org/index.php?showtopic=21876")</f>
        <v>https://damagelab.org/index.php?showtopic=21876</v>
      </c>
      <c r="C53" s="268" t="s">
        <v>1309</v>
      </c>
      <c r="D53" s="316" t="s">
        <v>1037</v>
      </c>
      <c r="E53" s="116"/>
    </row>
    <row r="54" ht="13.5" customHeight="1">
      <c r="A54" s="317" t="s">
        <v>1346</v>
      </c>
      <c r="B54" s="294" t="str">
        <f>HYPERLINK("http://www.xaker.name/forvb/showthread.php?p=153371","http://www.xaker.name/forvb/showthread.php?p=153371")</f>
        <v>http://www.xaker.name/forvb/showthread.php?p=153371</v>
      </c>
      <c r="C54" s="268" t="s">
        <v>1309</v>
      </c>
      <c r="D54" s="316" t="s">
        <v>1037</v>
      </c>
      <c r="E54" s="116"/>
    </row>
    <row r="55" ht="13.5" customHeight="1">
      <c r="A55" s="317" t="s">
        <v>1346</v>
      </c>
      <c r="B55" s="268" t="s">
        <v>1347</v>
      </c>
      <c r="C55" s="279"/>
      <c r="D55" s="230"/>
      <c r="E55" s="116"/>
    </row>
    <row r="56" ht="13.5" customHeight="1">
      <c r="A56" s="317" t="s">
        <v>1348</v>
      </c>
      <c r="B56" s="294" t="str">
        <f>HYPERLINK("http://hacker-pro.net/showthread.php?t=30721","http://hacker-pro.net/showthread.php?t=30721")</f>
        <v>http://hacker-pro.net/showthread.php?t=30721</v>
      </c>
      <c r="C56" s="268" t="s">
        <v>1349</v>
      </c>
      <c r="D56" s="316" t="s">
        <v>1029</v>
      </c>
      <c r="E56" s="116"/>
    </row>
    <row r="57" ht="24.75" customHeight="1">
      <c r="A57" s="317" t="s">
        <v>1350</v>
      </c>
      <c r="B57" s="294" t="str">
        <f>HYPERLINK("http://www.opensc.ws/trojan-malware-samples/13246-zero-exploit-kit.html","http://www.opensc.ws/trojan-malware-samples/13246-zero-exploit-kit.html")</f>
        <v>http://www.opensc.ws/trojan-malware-samples/13246-zero-exploit-kit.html</v>
      </c>
      <c r="C57" s="268" t="s">
        <v>1351</v>
      </c>
      <c r="D57" s="316" t="s">
        <v>1035</v>
      </c>
      <c r="E57" s="116"/>
    </row>
    <row r="58" ht="13.5" customHeight="1">
      <c r="A58" s="317" t="s">
        <v>1350</v>
      </c>
      <c r="B58" s="268" t="s">
        <v>1347</v>
      </c>
      <c r="C58" s="268" t="s">
        <v>763</v>
      </c>
      <c r="D58" s="316" t="s">
        <v>1035</v>
      </c>
      <c r="E58" s="116"/>
    </row>
    <row r="59" ht="24.75" customHeight="1">
      <c r="A59" s="317" t="s">
        <v>1352</v>
      </c>
      <c r="B59" s="294" t="str">
        <f>HYPERLINK("http://www.opensc.ws/unverified-listings/16175-bleedinglife-3-0-free-updates-amazing-features.html","http://www.opensc.ws/unverified-listings/16175-bleedinglife-3-0-free-updates-amazing-features.html")</f>
        <v>http://www.opensc.ws/unverified-listings/16175-bleedinglife-3-0-free-updates-amazing-features.html</v>
      </c>
      <c r="C59" s="268" t="s">
        <v>1309</v>
      </c>
      <c r="D59" s="316" t="s">
        <v>1036</v>
      </c>
      <c r="E59" s="116"/>
    </row>
    <row r="60" ht="24.75" customHeight="1">
      <c r="A60" s="317" t="s">
        <v>1353</v>
      </c>
      <c r="B60" s="314" t="s">
        <v>1354</v>
      </c>
      <c r="C60" s="268" t="s">
        <v>1355</v>
      </c>
      <c r="D60" s="316" t="s">
        <v>1026</v>
      </c>
      <c r="E60" s="116"/>
    </row>
    <row r="61" ht="24.75" customHeight="1">
      <c r="A61" s="317" t="s">
        <v>1356</v>
      </c>
      <c r="B61" s="314" t="s">
        <v>1357</v>
      </c>
      <c r="C61" s="268" t="s">
        <v>1355</v>
      </c>
      <c r="D61" s="316" t="s">
        <v>1026</v>
      </c>
      <c r="E61" s="116"/>
    </row>
    <row r="62" ht="24.75" customHeight="1">
      <c r="A62" s="317" t="s">
        <v>1358</v>
      </c>
      <c r="B62" s="314" t="s">
        <v>1359</v>
      </c>
      <c r="C62" s="268" t="s">
        <v>1355</v>
      </c>
      <c r="D62" s="316" t="s">
        <v>549</v>
      </c>
      <c r="E62" s="116"/>
    </row>
    <row r="63" ht="24.75" customHeight="1">
      <c r="A63" s="317" t="s">
        <v>1360</v>
      </c>
      <c r="B63" s="320" t="s">
        <v>1361</v>
      </c>
      <c r="C63" s="268" t="s">
        <v>1355</v>
      </c>
      <c r="D63" s="316" t="s">
        <v>1362</v>
      </c>
      <c r="E63" s="116"/>
    </row>
    <row r="64" ht="13.5" customHeight="1">
      <c r="A64" s="317" t="s">
        <v>1363</v>
      </c>
      <c r="B64" s="268" t="s">
        <v>1364</v>
      </c>
      <c r="C64" s="230"/>
      <c r="D64" s="316" t="s">
        <v>549</v>
      </c>
      <c r="E64" s="116"/>
    </row>
    <row r="65" ht="13.5" customHeight="1">
      <c r="A65" s="317" t="s">
        <v>1365</v>
      </c>
      <c r="B65" s="268" t="s">
        <v>1366</v>
      </c>
      <c r="C65" s="230"/>
      <c r="D65" s="316" t="s">
        <v>549</v>
      </c>
      <c r="E65" s="116"/>
    </row>
    <row r="66" ht="13.5" customHeight="1">
      <c r="A66" s="317" t="s">
        <v>1367</v>
      </c>
      <c r="B66" s="268" t="s">
        <v>1366</v>
      </c>
      <c r="C66" s="230"/>
      <c r="D66" s="316" t="s">
        <v>549</v>
      </c>
      <c r="E66" s="116"/>
    </row>
    <row r="67" ht="13.5" customHeight="1">
      <c r="A67" s="317" t="s">
        <v>1368</v>
      </c>
      <c r="B67" s="268" t="s">
        <v>1366</v>
      </c>
      <c r="C67" s="230"/>
      <c r="D67" s="316" t="s">
        <v>549</v>
      </c>
      <c r="E67" s="116"/>
    </row>
    <row r="68" ht="13.5" customHeight="1">
      <c r="A68" s="317" t="s">
        <v>1369</v>
      </c>
      <c r="B68" s="268" t="s">
        <v>1366</v>
      </c>
      <c r="C68" s="230"/>
      <c r="D68" s="316" t="s">
        <v>549</v>
      </c>
      <c r="E68" s="116"/>
    </row>
    <row r="69" ht="13.5" customHeight="1">
      <c r="A69" s="317" t="s">
        <v>1370</v>
      </c>
      <c r="B69" s="299" t="str">
        <f>HYPERLINK("http://www.kahusecurity.com/2012/escalating-java-attacks/","Kahu Security")</f>
        <v>Kahu Security</v>
      </c>
      <c r="C69" s="230"/>
      <c r="D69" s="316" t="s">
        <v>532</v>
      </c>
      <c r="E69" s="116"/>
    </row>
    <row r="70" ht="13.5" customHeight="1">
      <c r="A70" s="317" t="s">
        <v>1370</v>
      </c>
      <c r="B70" s="299" t="str">
        <f>HYPERLINK("http://www.f-secure.com/weblog/archives/00002342.html","F-Secure")</f>
        <v>F-Secure</v>
      </c>
      <c r="C70" s="230"/>
      <c r="D70" s="316" t="s">
        <v>532</v>
      </c>
      <c r="E70" s="116"/>
    </row>
    <row r="71" ht="13.5" customHeight="1">
      <c r="A71" s="317" t="s">
        <v>1371</v>
      </c>
      <c r="B71" s="299" t="str">
        <f>HYPERLINK("http://www.kahusecurity.com/2012/escalating-java-attacks/","Kahu Security")</f>
        <v>Kahu Security</v>
      </c>
      <c r="C71" s="230"/>
      <c r="D71" s="316" t="s">
        <v>532</v>
      </c>
      <c r="E71" s="116"/>
    </row>
    <row r="72" ht="13.5" customHeight="1">
      <c r="A72" s="317" t="s">
        <v>1372</v>
      </c>
      <c r="B72" s="268" t="s">
        <v>1373</v>
      </c>
      <c r="C72" s="230"/>
      <c r="D72" s="316" t="s">
        <v>532</v>
      </c>
      <c r="E72" s="116"/>
    </row>
    <row r="73" ht="13.5" customHeight="1">
      <c r="A73" s="317" t="s">
        <v>1374</v>
      </c>
      <c r="B73" s="299" t="str">
        <f>HYPERLINK("http://malware.dontneedcoffee.com/","via Malware Don't Need Coffee")</f>
        <v>via Malware Don't Need Coffee</v>
      </c>
      <c r="C73" s="230"/>
      <c r="D73" s="316" t="s">
        <v>1375</v>
      </c>
      <c r="E73" s="116"/>
    </row>
    <row r="74" ht="13.5" customHeight="1">
      <c r="A74" s="317" t="s">
        <v>1376</v>
      </c>
      <c r="B74" s="299" t="str">
        <f>HYPERLINK("http://www.kahusecurity.com/2012/another-chinese-pack/","via Kahu Security")</f>
        <v>via Kahu Security</v>
      </c>
      <c r="C74" s="230"/>
      <c r="D74" s="316" t="s">
        <v>558</v>
      </c>
      <c r="E74" s="116"/>
    </row>
    <row r="75" ht="13.5" customHeight="1">
      <c r="A75" s="317" t="s">
        <v>1377</v>
      </c>
      <c r="B75" s="299" t="str">
        <f>HYPERLINK("http://www.kahusecurity.com/2012/chinese-pack-using-dadongs-jsxx-vip-script/","Kahu Security ")</f>
        <v>Kahu Security </v>
      </c>
      <c r="C75" s="230"/>
      <c r="D75" s="316" t="s">
        <v>532</v>
      </c>
      <c r="E75" s="116"/>
    </row>
    <row r="76" ht="13.5" customHeight="1">
      <c r="A76" s="317" t="s">
        <v>1378</v>
      </c>
      <c r="B76" s="299" t="str">
        <f>HYPERLINK("https://damagelab.org/index.php?showtopic=20804&amp;st=0","DaMaGeLab")</f>
        <v>DaMaGeLab</v>
      </c>
      <c r="C76" s="230"/>
      <c r="D76" s="316" t="s">
        <v>1379</v>
      </c>
      <c r="E76" s="116"/>
    </row>
    <row r="77" ht="13.5" customHeight="1">
      <c r="A77" s="244"/>
      <c r="B77" s="259"/>
      <c r="C77" s="259"/>
      <c r="D77" s="259"/>
      <c r="E77" s="116"/>
    </row>
    <row r="78" ht="24.75" customHeight="1">
      <c r="A78" s="321" t="s">
        <v>492</v>
      </c>
      <c r="B78" s="322" t="s">
        <v>1380</v>
      </c>
      <c r="C78" s="224"/>
      <c r="D78" s="323" t="s">
        <v>546</v>
      </c>
      <c r="E78" s="116"/>
    </row>
    <row r="79" ht="13.5" customHeight="1">
      <c r="A79" s="324" t="s">
        <v>1381</v>
      </c>
      <c r="B79" s="314" t="s">
        <v>1382</v>
      </c>
      <c r="C79" s="230"/>
      <c r="D79" s="316" t="s">
        <v>1383</v>
      </c>
      <c r="E79" s="116"/>
    </row>
    <row r="80" ht="13.5" customHeight="1">
      <c r="A80" s="324" t="s">
        <v>1384</v>
      </c>
      <c r="B80" s="314" t="s">
        <v>1385</v>
      </c>
      <c r="C80" s="230"/>
      <c r="D80" s="316" t="s">
        <v>539</v>
      </c>
      <c r="E80" s="116"/>
    </row>
    <row r="81" ht="13.5" customHeight="1">
      <c r="A81" s="324" t="s">
        <v>1384</v>
      </c>
      <c r="B81" s="268" t="s">
        <v>1386</v>
      </c>
      <c r="C81" s="230"/>
      <c r="D81" s="316" t="s">
        <v>539</v>
      </c>
      <c r="E81" s="116"/>
    </row>
    <row r="82" ht="24.75" customHeight="1">
      <c r="A82" s="324" t="s">
        <v>484</v>
      </c>
      <c r="B82" s="294" t="str">
        <f>HYPERLINK("http://malware.dontneedcoffee.com/2012/07/cve-2012-1723-on-bh-ek.html#!/2012/07/cve-2012-1723-on-bh-ek.html + plus seller ads","http://malware.dontneedcoffee.com/2012/07/cve-2012-1723-on-bh-ek.html#!/2012/07/cve-2012-1723-on-bh-ek.html + plus seller ads")</f>
        <v>http://malware.dontneedcoffee.com/2012/07/cve-2012-1723-on-bh-ek.html#!/2012/07/cve-2012-1723-on-bh-ek.html + plus seller ads</v>
      </c>
      <c r="C82" s="230"/>
      <c r="D82" s="316" t="s">
        <v>546</v>
      </c>
      <c r="E82" s="116"/>
    </row>
    <row r="83" ht="13.5" customHeight="1">
      <c r="A83" s="324" t="s">
        <v>1387</v>
      </c>
      <c r="B83" s="314" t="s">
        <v>1388</v>
      </c>
      <c r="C83" s="230"/>
      <c r="D83" s="316" t="s">
        <v>539</v>
      </c>
      <c r="E83" s="116"/>
    </row>
    <row r="84" ht="13.5" customHeight="1">
      <c r="A84" s="324" t="s">
        <v>1387</v>
      </c>
      <c r="B84" s="314" t="s">
        <v>1389</v>
      </c>
      <c r="C84" s="230"/>
      <c r="D84" s="316" t="s">
        <v>543</v>
      </c>
      <c r="E84" s="116"/>
    </row>
    <row r="85" ht="13.5" customHeight="1">
      <c r="A85" s="324" t="s">
        <v>935</v>
      </c>
      <c r="B85" s="314" t="s">
        <v>1390</v>
      </c>
      <c r="C85" s="230"/>
      <c r="D85" s="316" t="s">
        <v>1391</v>
      </c>
      <c r="E85" s="116"/>
    </row>
    <row r="86" ht="13.5" customHeight="1">
      <c r="A86" s="324" t="s">
        <v>486</v>
      </c>
      <c r="B86" s="314" t="s">
        <v>1392</v>
      </c>
      <c r="C86" s="230"/>
      <c r="D86" s="316" t="s">
        <v>1391</v>
      </c>
      <c r="E86" s="116"/>
    </row>
    <row r="87" ht="13.5" customHeight="1">
      <c r="A87" s="324" t="s">
        <v>1393</v>
      </c>
      <c r="B87" s="294" t="str">
        <f>HYPERLINK("http://www.kahusecurity.com/2012/neosploit-gets-java-0-day/","http://www.kahusecurity.com/2012/neosploit-gets-java-0-day/")</f>
        <v>http://www.kahusecurity.com/2012/neosploit-gets-java-0-day/</v>
      </c>
      <c r="C87" s="230"/>
      <c r="D87" s="230"/>
      <c r="E87" s="116"/>
    </row>
    <row r="88" ht="13.5" customHeight="1">
      <c r="A88" s="324" t="s">
        <v>1394</v>
      </c>
      <c r="B88" s="294" t="str">
        <f>HYPERLINK("http://exploit.in/forum/index.php?showtopic=14526&amp;st=60","http://exploit.in/forum/index.php?showtopic=14526&amp;st=60")</f>
        <v>http://exploit.in/forum/index.php?showtopic=14526&amp;st=60</v>
      </c>
      <c r="C88" s="230"/>
      <c r="D88" s="316" t="s">
        <v>1395</v>
      </c>
      <c r="E88" s="116"/>
    </row>
    <row r="89" ht="13.5" customHeight="1">
      <c r="A89" s="324" t="s">
        <v>1396</v>
      </c>
      <c r="B89" s="294" t="str">
        <f>HYPERLINK("http://www.binrand.com/post/2657885-cve-firefox-phoenix-exploit-pack.html","http://www.binrand.com/post/2657885-cve-firefox-phoenix-exploit-pack.html")</f>
        <v>http://www.binrand.com/post/2657885-cve-firefox-phoenix-exploit-pack.html</v>
      </c>
      <c r="C89" s="230"/>
      <c r="D89" s="316" t="s">
        <v>1397</v>
      </c>
      <c r="E89" s="116"/>
    </row>
    <row r="90" ht="13.5" customHeight="1">
      <c r="A90" s="324" t="s">
        <v>519</v>
      </c>
      <c r="B90" s="294" t="str">
        <f>HYPERLINK("http://pastebin.com/TV5MSUpu","http://pastebin.com/TV5MSUpu")</f>
        <v>http://pastebin.com/TV5MSUpu</v>
      </c>
      <c r="C90" s="230"/>
      <c r="D90" s="316" t="s">
        <v>539</v>
      </c>
      <c r="E90" s="116"/>
    </row>
    <row r="91" ht="24.75" customHeight="1">
      <c r="A91" s="324" t="s">
        <v>519</v>
      </c>
      <c r="B91" s="294" t="str">
        <f>HYPERLINK("http://www.binrand.com/post/3616076-cve-java-cve-2010-0188-pdf-libtiff-cve-2012-1723.html","http://www.binrand.com/post/3616076-cve-java-cve-2010-0188-pdf-libtiff-cve-2012-1723.html")</f>
        <v>http://www.binrand.com/post/3616076-cve-java-cve-2010-0188-pdf-libtiff-cve-2012-1723.html</v>
      </c>
      <c r="C91" s="230"/>
      <c r="D91" s="316" t="s">
        <v>539</v>
      </c>
      <c r="E91" s="116"/>
    </row>
    <row r="92" ht="13.5" customHeight="1">
      <c r="A92" s="324" t="s">
        <v>1398</v>
      </c>
      <c r="B92" s="314" t="s">
        <v>1399</v>
      </c>
      <c r="C92" s="230"/>
      <c r="D92" s="316" t="s">
        <v>555</v>
      </c>
      <c r="E92" s="116"/>
    </row>
    <row r="93" ht="24.75" customHeight="1">
      <c r="A93" s="324" t="s">
        <v>465</v>
      </c>
      <c r="B93" s="314" t="s">
        <v>1400</v>
      </c>
      <c r="C93" s="230"/>
      <c r="D93" s="316" t="s">
        <v>546</v>
      </c>
      <c r="E93" s="116"/>
    </row>
    <row r="94" ht="13.5" customHeight="1">
      <c r="A94" s="324" t="s">
        <v>465</v>
      </c>
      <c r="B94" s="314" t="s">
        <v>1401</v>
      </c>
      <c r="C94" s="230"/>
      <c r="D94" s="316" t="s">
        <v>542</v>
      </c>
      <c r="E94" s="116"/>
    </row>
    <row r="95" ht="13.5" customHeight="1">
      <c r="A95" s="325" t="s">
        <v>1402</v>
      </c>
      <c r="B95" s="326" t="s">
        <v>1403</v>
      </c>
      <c r="C95" s="259"/>
      <c r="D95" s="327" t="s">
        <v>539</v>
      </c>
      <c r="E95" s="116"/>
    </row>
    <row r="96" ht="13.5" customHeight="1">
      <c r="A96" s="328" t="s">
        <v>1404</v>
      </c>
      <c r="B96" s="329" t="str">
        <f>hyperlink("http://malware.dontneedcoffee.com/2013/01/news-bullets-cve-2012-0775-cve-2012.html","via Malware Don't Need Coffee")</f>
        <v>via Malware Don't Need Coffee</v>
      </c>
      <c r="C96" s="224"/>
      <c r="D96" s="330" t="s">
        <v>557</v>
      </c>
      <c r="E96" s="116"/>
    </row>
    <row r="97" ht="13.5" customHeight="1">
      <c r="A97" s="331" t="s">
        <v>88</v>
      </c>
      <c r="B97" s="332" t="str">
        <f>hyperlink("http://malware.dontneedcoffee.com/2013/01/0-day-17u10-spotted-in-while-disable.html","via Malware Don't Need Coffee")</f>
        <v>via Malware Don't Need Coffee</v>
      </c>
      <c r="C97" s="230"/>
      <c r="D97" s="333" t="s">
        <v>557</v>
      </c>
      <c r="E97" s="116"/>
    </row>
    <row r="98" ht="13.5" customHeight="1">
      <c r="A98" s="331" t="s">
        <v>435</v>
      </c>
      <c r="B98" s="332" t="str">
        <f>hyperlink("http://malware.dontneedcoffee.com/2012/12/juice-sweet-orange-2012-12.html","via Malware Don't Need Coffee")</f>
        <v>via Malware Don't Need Coffee</v>
      </c>
      <c r="C98" s="230"/>
      <c r="D98" s="333" t="s">
        <v>553</v>
      </c>
      <c r="E98" s="116"/>
    </row>
    <row r="99" ht="13.5" customHeight="1">
      <c r="A99" s="331" t="s">
        <v>1405</v>
      </c>
      <c r="B99" s="332" t="str">
        <f>hyperlink("http://malware.dontneedcoffee.com/2013/02/briefly-wave-whitehole-exploit-kit-hello.html","via Malware Don't Need Coffee")</f>
        <v>via Malware Don't Need Coffee</v>
      </c>
      <c r="C99" s="230"/>
      <c r="D99" s="333" t="s">
        <v>541</v>
      </c>
      <c r="E99" s="116"/>
    </row>
    <row r="100" ht="13.5" customHeight="1">
      <c r="A100" s="331" t="s">
        <v>1406</v>
      </c>
      <c r="B100" s="332" t="str">
        <f>hyperlink("http://malware.dontneedcoffee.com/2013/01/meet-red-dot-exploit-toolkit.html","via Malware Don't Need Coffee")</f>
        <v>via Malware Don't Need Coffee</v>
      </c>
      <c r="C100" s="230"/>
      <c r="D100" s="333" t="s">
        <v>557</v>
      </c>
      <c r="E100" s="116"/>
    </row>
    <row r="101" ht="13.5" customHeight="1">
      <c r="A101" s="331" t="s">
        <v>505</v>
      </c>
      <c r="B101" s="332" t="str">
        <f>hyperlink("http://malware.dontneedcoffee.com/2012/12/crossing-styx-styx-sploit-pack-20-cve.html","via Malware Don't Need Coffee")</f>
        <v>via Malware Don't Need Coffee</v>
      </c>
      <c r="C101" s="230"/>
      <c r="D101" s="333" t="s">
        <v>553</v>
      </c>
      <c r="E101" s="116"/>
    </row>
    <row r="102" ht="13.5" customHeight="1">
      <c r="A102" s="334" t="s">
        <v>1407</v>
      </c>
      <c r="B102" s="335" t="str">
        <f>hyperlink("http://malware.dontneedcoffee.com/2012/12/inside-impact-exploit-kit-back-on-track.html","via Malware Don't Need Coffee")</f>
        <v>via Malware Don't Need Coffee</v>
      </c>
      <c r="C102" s="259"/>
      <c r="D102" s="336" t="s">
        <v>556</v>
      </c>
      <c r="E102" s="116"/>
    </row>
    <row r="103" ht="13.5" customHeight="1">
      <c r="A103" s="337" t="s">
        <v>842</v>
      </c>
      <c r="B103" s="338" t="str">
        <f>hyperlink("https://community.rapid7.com/community/metasploit/blog/2013/02/25/java-abused-in-the-wild-one-more-time","via Metasploit Blog")</f>
        <v>via Metasploit Blog</v>
      </c>
      <c r="C103" s="92"/>
      <c r="D103" s="339" t="s">
        <v>541</v>
      </c>
      <c r="E103" s="116"/>
    </row>
    <row r="104" ht="13.5" customHeight="1">
      <c r="A104" s="340" t="s">
        <v>1408</v>
      </c>
      <c r="B104" s="341" t="s">
        <v>1409</v>
      </c>
      <c r="C104" s="342"/>
      <c r="D104" s="340" t="s">
        <v>541</v>
      </c>
      <c r="E104" s="284"/>
      <c r="F104" s="284"/>
      <c r="G104" s="284"/>
      <c r="H104" s="284"/>
      <c r="I104" s="284"/>
      <c r="J104" s="284"/>
      <c r="K104" s="284"/>
      <c r="L104" s="284"/>
      <c r="M104" s="284"/>
      <c r="N104" s="284"/>
      <c r="O104" s="284"/>
      <c r="P104" s="284"/>
      <c r="Q104" s="284"/>
      <c r="R104" s="284"/>
      <c r="S104" s="284"/>
      <c r="T104" s="284"/>
      <c r="U104" s="284"/>
      <c r="V104" s="284"/>
      <c r="W104" s="284"/>
      <c r="X104" s="284"/>
      <c r="Y104" s="284"/>
      <c r="Z104" s="284"/>
      <c r="AA104" s="284"/>
      <c r="AB104" s="284"/>
    </row>
    <row r="105" ht="13.5" customHeight="1">
      <c r="A105" s="343" t="s">
        <v>474</v>
      </c>
      <c r="B105" s="344" t="s">
        <v>1410</v>
      </c>
      <c r="C105" s="284"/>
      <c r="D105" s="343" t="s">
        <v>541</v>
      </c>
      <c r="E105" s="284"/>
      <c r="F105" s="284"/>
      <c r="G105" s="284"/>
      <c r="H105" s="284"/>
      <c r="I105" s="284"/>
      <c r="J105" s="284"/>
      <c r="K105" s="284"/>
      <c r="L105" s="284"/>
      <c r="M105" s="284"/>
      <c r="N105" s="284"/>
      <c r="O105" s="284"/>
      <c r="P105" s="284"/>
      <c r="Q105" s="284"/>
      <c r="R105" s="284"/>
      <c r="S105" s="284"/>
      <c r="T105" s="284"/>
      <c r="U105" s="284"/>
      <c r="V105" s="284"/>
      <c r="W105" s="284"/>
      <c r="X105" s="284"/>
      <c r="Y105" s="284"/>
      <c r="Z105" s="284"/>
      <c r="AA105" s="284"/>
      <c r="AB105" s="284"/>
    </row>
    <row r="106" ht="13.5" customHeight="1">
      <c r="A106" s="343" t="s">
        <v>1411</v>
      </c>
      <c r="B106" s="344" t="s">
        <v>1412</v>
      </c>
      <c r="C106" s="284"/>
      <c r="D106" s="343" t="s">
        <v>1413</v>
      </c>
      <c r="E106" s="284"/>
      <c r="F106" s="284"/>
      <c r="G106" s="284"/>
      <c r="H106" s="284"/>
      <c r="I106" s="284"/>
      <c r="J106" s="284"/>
      <c r="K106" s="284"/>
      <c r="L106" s="284"/>
      <c r="M106" s="284"/>
      <c r="N106" s="284"/>
      <c r="O106" s="284"/>
      <c r="P106" s="284"/>
      <c r="Q106" s="284"/>
      <c r="R106" s="284"/>
      <c r="S106" s="284"/>
      <c r="T106" s="284"/>
      <c r="U106" s="284"/>
      <c r="V106" s="284"/>
      <c r="W106" s="284"/>
      <c r="X106" s="284"/>
      <c r="Y106" s="284"/>
      <c r="Z106" s="284"/>
      <c r="AA106" s="284"/>
      <c r="AB106" s="284"/>
    </row>
    <row r="107" ht="13.5" customHeight="1">
      <c r="A107" s="345" t="s">
        <v>515</v>
      </c>
      <c r="B107" s="346" t="s">
        <v>302</v>
      </c>
      <c r="C107" s="347"/>
      <c r="D107" s="345" t="s">
        <v>534</v>
      </c>
      <c r="E107" s="347"/>
      <c r="F107" s="347"/>
      <c r="G107" s="347"/>
      <c r="H107" s="347"/>
      <c r="I107" s="347"/>
      <c r="J107" s="347"/>
      <c r="K107" s="347"/>
      <c r="L107" s="347"/>
      <c r="M107" s="347"/>
      <c r="N107" s="347"/>
      <c r="O107" s="347"/>
      <c r="P107" s="347"/>
      <c r="Q107" s="347"/>
      <c r="R107" s="347"/>
      <c r="S107" s="347"/>
      <c r="T107" s="347"/>
      <c r="U107" s="347"/>
      <c r="V107" s="347"/>
      <c r="W107" s="347"/>
      <c r="X107" s="347"/>
      <c r="Y107" s="347"/>
      <c r="Z107" s="347"/>
      <c r="AA107" s="347"/>
      <c r="AB107" s="347"/>
    </row>
    <row r="108" ht="13.5" customHeight="1">
      <c r="A108" s="343" t="s">
        <v>1414</v>
      </c>
      <c r="B108" s="344" t="s">
        <v>1415</v>
      </c>
      <c r="C108" s="284"/>
      <c r="D108" s="343" t="s">
        <v>534</v>
      </c>
      <c r="E108" s="284"/>
      <c r="F108" s="284"/>
      <c r="G108" s="284"/>
      <c r="H108" s="284"/>
      <c r="I108" s="284"/>
      <c r="J108" s="284"/>
      <c r="K108" s="284"/>
      <c r="L108" s="284"/>
      <c r="M108" s="284"/>
      <c r="N108" s="284"/>
      <c r="O108" s="284"/>
      <c r="P108" s="284"/>
      <c r="Q108" s="284"/>
      <c r="R108" s="284"/>
      <c r="S108" s="284"/>
      <c r="T108" s="284"/>
      <c r="U108" s="284"/>
      <c r="V108" s="284"/>
      <c r="W108" s="284"/>
      <c r="X108" s="284"/>
      <c r="Y108" s="284"/>
      <c r="Z108" s="284"/>
      <c r="AA108" s="284"/>
      <c r="AB108" s="284"/>
    </row>
    <row r="109" ht="13.5" customHeight="1">
      <c r="A109" s="343" t="s">
        <v>1416</v>
      </c>
      <c r="B109" s="344" t="s">
        <v>1417</v>
      </c>
      <c r="C109" s="284"/>
      <c r="D109" s="343" t="s">
        <v>541</v>
      </c>
      <c r="E109" s="284"/>
      <c r="F109" s="284"/>
      <c r="G109" s="284"/>
      <c r="H109" s="284"/>
      <c r="I109" s="284"/>
      <c r="J109" s="284"/>
      <c r="K109" s="284"/>
      <c r="L109" s="284"/>
      <c r="M109" s="284"/>
      <c r="N109" s="284"/>
      <c r="O109" s="284"/>
      <c r="P109" s="284"/>
      <c r="Q109" s="284"/>
      <c r="R109" s="284"/>
      <c r="S109" s="284"/>
      <c r="T109" s="284"/>
      <c r="U109" s="284"/>
      <c r="V109" s="284"/>
      <c r="W109" s="284"/>
      <c r="X109" s="284"/>
      <c r="Y109" s="284"/>
      <c r="Z109" s="284"/>
      <c r="AA109" s="284"/>
      <c r="AB109" s="284"/>
    </row>
    <row r="110" ht="13.5" customHeight="1">
      <c r="A110" s="343" t="s">
        <v>1418</v>
      </c>
      <c r="B110" s="343" t="s">
        <v>1419</v>
      </c>
      <c r="C110" s="284"/>
      <c r="D110" s="343" t="s">
        <v>557</v>
      </c>
      <c r="E110" s="284"/>
      <c r="F110" s="284"/>
      <c r="G110" s="284"/>
      <c r="H110" s="284"/>
      <c r="I110" s="284"/>
      <c r="J110" s="284"/>
      <c r="K110" s="284"/>
      <c r="L110" s="284"/>
      <c r="M110" s="284"/>
      <c r="N110" s="284"/>
      <c r="O110" s="284"/>
      <c r="P110" s="284"/>
      <c r="Q110" s="284"/>
      <c r="R110" s="284"/>
      <c r="S110" s="284"/>
      <c r="T110" s="284"/>
      <c r="U110" s="284"/>
      <c r="V110" s="284"/>
      <c r="W110" s="284"/>
      <c r="X110" s="284"/>
      <c r="Y110" s="284"/>
      <c r="Z110" s="284"/>
      <c r="AA110" s="284"/>
      <c r="AB110" s="284"/>
    </row>
    <row r="111" ht="13.5" customHeight="1">
      <c r="A111" s="343" t="s">
        <v>18</v>
      </c>
      <c r="B111" s="344" t="s">
        <v>1420</v>
      </c>
      <c r="C111" s="284"/>
      <c r="D111" s="343" t="s">
        <v>534</v>
      </c>
      <c r="E111" s="284"/>
      <c r="F111" s="284"/>
      <c r="G111" s="284"/>
      <c r="H111" s="284"/>
      <c r="I111" s="284"/>
      <c r="J111" s="284"/>
      <c r="K111" s="284"/>
      <c r="L111" s="284"/>
      <c r="M111" s="284"/>
      <c r="N111" s="284"/>
      <c r="O111" s="284"/>
      <c r="P111" s="284"/>
      <c r="Q111" s="284"/>
      <c r="R111" s="284"/>
      <c r="S111" s="284"/>
      <c r="T111" s="284"/>
      <c r="U111" s="284"/>
      <c r="V111" s="284"/>
      <c r="W111" s="284"/>
      <c r="X111" s="284"/>
      <c r="Y111" s="284"/>
      <c r="Z111" s="284"/>
      <c r="AA111" s="284"/>
      <c r="AB111" s="284"/>
    </row>
    <row r="112" ht="13.5" customHeight="1">
      <c r="A112" s="284"/>
      <c r="B112" s="344" t="s">
        <v>1421</v>
      </c>
      <c r="C112" s="284"/>
      <c r="D112" s="284"/>
      <c r="E112" s="284"/>
      <c r="F112" s="284"/>
      <c r="G112" s="284"/>
      <c r="H112" s="284"/>
      <c r="I112" s="284"/>
      <c r="J112" s="284"/>
      <c r="K112" s="284"/>
      <c r="L112" s="284"/>
      <c r="M112" s="284"/>
      <c r="N112" s="284"/>
      <c r="O112" s="284"/>
      <c r="P112" s="284"/>
      <c r="Q112" s="284"/>
      <c r="R112" s="284"/>
      <c r="S112" s="284"/>
      <c r="T112" s="284"/>
      <c r="U112" s="284"/>
      <c r="V112" s="284"/>
      <c r="W112" s="284"/>
      <c r="X112" s="284"/>
      <c r="Y112" s="284"/>
      <c r="Z112" s="284"/>
      <c r="AA112" s="284"/>
      <c r="AB112" s="284"/>
    </row>
    <row r="113" ht="13.5" customHeight="1">
      <c r="A113" s="343" t="s">
        <v>1422</v>
      </c>
      <c r="B113" s="344" t="s">
        <v>1423</v>
      </c>
      <c r="C113" s="284"/>
      <c r="D113" s="343" t="s">
        <v>534</v>
      </c>
      <c r="E113" s="284"/>
      <c r="F113" s="284"/>
      <c r="G113" s="284"/>
      <c r="H113" s="284"/>
      <c r="I113" s="284"/>
      <c r="J113" s="284"/>
      <c r="K113" s="284"/>
      <c r="L113" s="284"/>
      <c r="M113" s="284"/>
      <c r="N113" s="284"/>
      <c r="O113" s="284"/>
      <c r="P113" s="284"/>
      <c r="Q113" s="284"/>
      <c r="R113" s="284"/>
      <c r="S113" s="284"/>
      <c r="T113" s="284"/>
      <c r="U113" s="284"/>
      <c r="V113" s="284"/>
      <c r="W113" s="284"/>
      <c r="X113" s="284"/>
      <c r="Y113" s="284"/>
      <c r="Z113" s="284"/>
      <c r="AA113" s="284"/>
      <c r="AB113" s="284"/>
    </row>
    <row r="114" ht="13.5" customHeight="1">
      <c r="A114" s="99" t="s">
        <v>1424</v>
      </c>
      <c r="B114" s="101" t="s">
        <v>1425</v>
      </c>
      <c r="D114" s="343" t="s">
        <v>534</v>
      </c>
    </row>
    <row r="115" ht="13.5" customHeight="1">
      <c r="A115" s="99" t="s">
        <v>510</v>
      </c>
      <c r="B115" s="101" t="s">
        <v>1426</v>
      </c>
      <c r="D115" s="99" t="s">
        <v>1427</v>
      </c>
    </row>
    <row r="116" ht="13.5" customHeight="1">
      <c r="A116" s="348" t="s">
        <v>1428</v>
      </c>
      <c r="B116" s="349" t="s">
        <v>1429</v>
      </c>
      <c r="C116" s="116"/>
      <c r="D116" s="99" t="s">
        <v>540</v>
      </c>
    </row>
    <row r="117" ht="13.5" customHeight="1">
      <c r="A117" s="317" t="s">
        <v>1430</v>
      </c>
      <c r="B117" s="314" t="s">
        <v>1431</v>
      </c>
      <c r="C117" s="350"/>
      <c r="D117" s="343" t="s">
        <v>540</v>
      </c>
    </row>
    <row r="118" ht="13.5" customHeight="1">
      <c r="A118" s="317" t="s">
        <v>1432</v>
      </c>
      <c r="B118" s="314" t="s">
        <v>1433</v>
      </c>
      <c r="C118" s="350"/>
      <c r="D118" s="343" t="s">
        <v>540</v>
      </c>
    </row>
    <row r="119" ht="13.5" customHeight="1">
      <c r="A119" s="317" t="s">
        <v>1434</v>
      </c>
      <c r="B119" s="314" t="s">
        <v>1435</v>
      </c>
      <c r="C119" s="350"/>
      <c r="D119" s="343" t="s">
        <v>540</v>
      </c>
    </row>
    <row r="120" ht="13.5" customHeight="1">
      <c r="A120" s="317" t="s">
        <v>1436</v>
      </c>
      <c r="B120" s="314" t="s">
        <v>1437</v>
      </c>
      <c r="C120" s="350"/>
      <c r="D120" s="343" t="s">
        <v>555</v>
      </c>
    </row>
    <row r="121" ht="13.5" customHeight="1">
      <c r="A121" s="317" t="s">
        <v>1438</v>
      </c>
      <c r="B121" s="314" t="s">
        <v>1439</v>
      </c>
      <c r="C121" s="350"/>
      <c r="D121" s="343" t="s">
        <v>557</v>
      </c>
    </row>
    <row r="122" ht="13.5" customHeight="1">
      <c r="A122" s="317" t="s">
        <v>1440</v>
      </c>
      <c r="B122" s="314" t="s">
        <v>1441</v>
      </c>
      <c r="C122" s="350"/>
      <c r="D122" s="343" t="s">
        <v>557</v>
      </c>
      <c r="E122" s="101" t="s">
        <v>1442</v>
      </c>
    </row>
    <row r="123" ht="13.5" customHeight="1">
      <c r="A123" s="317" t="s">
        <v>512</v>
      </c>
      <c r="B123" s="314" t="s">
        <v>1443</v>
      </c>
      <c r="C123" s="350"/>
      <c r="D123" s="343" t="s">
        <v>556</v>
      </c>
    </row>
    <row r="124" ht="14.25" customHeight="1">
      <c r="A124" s="317" t="s">
        <v>1444</v>
      </c>
      <c r="B124" s="314" t="s">
        <v>1445</v>
      </c>
      <c r="C124" s="350"/>
      <c r="D124" s="343" t="s">
        <v>541</v>
      </c>
    </row>
    <row r="125" ht="14.25" customHeight="1">
      <c r="A125" s="317" t="s">
        <v>1446</v>
      </c>
      <c r="B125" s="314" t="s">
        <v>1447</v>
      </c>
      <c r="C125" s="350"/>
      <c r="D125" s="343" t="s">
        <v>540</v>
      </c>
    </row>
    <row r="126" ht="13.5" customHeight="1">
      <c r="A126" s="351" t="s">
        <v>1448</v>
      </c>
      <c r="B126" s="352" t="s">
        <v>1449</v>
      </c>
      <c r="C126" s="353"/>
      <c r="D126" s="354" t="s">
        <v>540</v>
      </c>
      <c r="E126" s="99" t="s">
        <v>1450</v>
      </c>
    </row>
    <row r="127" ht="13.5" customHeight="1">
      <c r="A127" s="317" t="s">
        <v>1451</v>
      </c>
      <c r="B127" s="314" t="s">
        <v>1452</v>
      </c>
      <c r="C127" s="350"/>
      <c r="D127" s="343" t="s">
        <v>556</v>
      </c>
    </row>
    <row r="128" ht="13.5" customHeight="1">
      <c r="A128" s="317" t="s">
        <v>1453</v>
      </c>
      <c r="B128" s="314" t="s">
        <v>1454</v>
      </c>
      <c r="C128" s="350"/>
      <c r="D128" s="343" t="s">
        <v>553</v>
      </c>
    </row>
    <row r="129" ht="13.5" customHeight="1">
      <c r="A129" s="317" t="s">
        <v>1455</v>
      </c>
      <c r="B129" s="314" t="s">
        <v>1456</v>
      </c>
      <c r="C129" s="350"/>
      <c r="D129" s="343" t="s">
        <v>553</v>
      </c>
    </row>
    <row r="130" ht="13.5" customHeight="1">
      <c r="A130" s="317" t="s">
        <v>1457</v>
      </c>
      <c r="B130" s="314" t="s">
        <v>1458</v>
      </c>
      <c r="C130" s="350"/>
      <c r="D130" s="343" t="s">
        <v>1427</v>
      </c>
    </row>
    <row r="131" ht="13.5" customHeight="1">
      <c r="A131" s="317" t="s">
        <v>486</v>
      </c>
      <c r="B131" s="314" t="s">
        <v>1459</v>
      </c>
      <c r="C131" s="350"/>
      <c r="D131" s="343" t="s">
        <v>534</v>
      </c>
    </row>
    <row r="132" ht="13.5" customHeight="1">
      <c r="A132" s="317" t="s">
        <v>25</v>
      </c>
      <c r="B132" s="314" t="s">
        <v>1460</v>
      </c>
      <c r="C132" s="350"/>
      <c r="D132" s="343" t="s">
        <v>534</v>
      </c>
    </row>
    <row r="133" ht="13.5" customHeight="1">
      <c r="A133" s="317" t="s">
        <v>1461</v>
      </c>
      <c r="B133" s="314" t="s">
        <v>1462</v>
      </c>
      <c r="C133" s="350"/>
      <c r="D133" s="343" t="s">
        <v>1463</v>
      </c>
    </row>
    <row r="134" ht="13.5" customHeight="1">
      <c r="A134" s="317" t="s">
        <v>1464</v>
      </c>
      <c r="B134" s="314" t="s">
        <v>1465</v>
      </c>
      <c r="C134" s="350"/>
      <c r="D134" s="343" t="s">
        <v>1463</v>
      </c>
    </row>
    <row r="135" ht="13.5" customHeight="1">
      <c r="A135" s="317" t="s">
        <v>1466</v>
      </c>
      <c r="B135" s="314" t="s">
        <v>1467</v>
      </c>
      <c r="C135" s="350"/>
      <c r="D135" s="343" t="s">
        <v>1463</v>
      </c>
    </row>
    <row r="136" ht="13.5" customHeight="1">
      <c r="A136" s="317" t="s">
        <v>1468</v>
      </c>
      <c r="B136" s="314" t="s">
        <v>1469</v>
      </c>
      <c r="C136" s="350"/>
      <c r="D136" s="343" t="s">
        <v>1463</v>
      </c>
    </row>
    <row r="137" ht="13.5" customHeight="1">
      <c r="A137" s="317" t="s">
        <v>1470</v>
      </c>
      <c r="B137" s="314" t="s">
        <v>1433</v>
      </c>
      <c r="C137" s="350"/>
      <c r="D137" s="343" t="s">
        <v>1463</v>
      </c>
    </row>
    <row r="138">
      <c r="A138" s="355" t="s">
        <v>1471</v>
      </c>
      <c r="B138" s="356" t="s">
        <v>1472</v>
      </c>
      <c r="C138" s="248"/>
      <c r="D138" s="343" t="s">
        <v>1463</v>
      </c>
    </row>
    <row r="139" ht="13.5" customHeight="1">
      <c r="A139" s="357" t="s">
        <v>1473</v>
      </c>
      <c r="B139" s="358" t="s">
        <v>1420</v>
      </c>
      <c r="C139" s="359"/>
      <c r="D139" s="360">
        <v>41346.0</v>
      </c>
      <c r="E139" s="361"/>
      <c r="F139" s="362"/>
      <c r="G139" s="362"/>
      <c r="H139" s="362"/>
      <c r="I139" s="362"/>
      <c r="J139" s="362"/>
      <c r="K139" s="362"/>
      <c r="L139" s="362"/>
      <c r="M139" s="362"/>
      <c r="N139" s="362"/>
      <c r="O139" s="362"/>
      <c r="P139" s="362"/>
      <c r="Q139" s="362"/>
      <c r="R139" s="362"/>
      <c r="S139" s="362"/>
      <c r="T139" s="362"/>
      <c r="U139" s="362"/>
      <c r="V139" s="362"/>
      <c r="W139" s="362"/>
      <c r="X139" s="362"/>
      <c r="Y139" s="362"/>
      <c r="Z139" s="362"/>
      <c r="AA139" s="362"/>
      <c r="AB139" s="362"/>
    </row>
    <row r="140" ht="13.5" customHeight="1">
      <c r="A140" s="363" t="s">
        <v>132</v>
      </c>
      <c r="B140" s="364" t="s">
        <v>1474</v>
      </c>
      <c r="C140" s="365"/>
      <c r="D140" s="366" t="s">
        <v>1475</v>
      </c>
      <c r="E140" s="361"/>
      <c r="F140" s="362"/>
      <c r="G140" s="362"/>
      <c r="H140" s="362"/>
      <c r="I140" s="362"/>
      <c r="J140" s="362"/>
      <c r="K140" s="362"/>
      <c r="L140" s="362"/>
      <c r="M140" s="362"/>
      <c r="N140" s="362"/>
      <c r="O140" s="362"/>
      <c r="P140" s="362"/>
      <c r="Q140" s="362"/>
      <c r="R140" s="362"/>
      <c r="S140" s="362"/>
      <c r="T140" s="362"/>
      <c r="U140" s="362"/>
      <c r="V140" s="362"/>
      <c r="W140" s="362"/>
      <c r="X140" s="362"/>
      <c r="Y140" s="362"/>
      <c r="Z140" s="362"/>
      <c r="AA140" s="362"/>
      <c r="AB140" s="362"/>
    </row>
    <row r="141" ht="13.5" customHeight="1">
      <c r="A141" s="367" t="s">
        <v>16</v>
      </c>
      <c r="B141" s="364" t="s">
        <v>1476</v>
      </c>
      <c r="C141" s="365"/>
      <c r="D141" s="368" t="s">
        <v>548</v>
      </c>
      <c r="E141" s="361"/>
      <c r="F141" s="362"/>
      <c r="G141" s="362"/>
      <c r="H141" s="362"/>
      <c r="I141" s="362"/>
      <c r="J141" s="362"/>
      <c r="K141" s="362"/>
      <c r="L141" s="362"/>
      <c r="M141" s="362"/>
      <c r="N141" s="362"/>
      <c r="O141" s="362"/>
      <c r="P141" s="362"/>
      <c r="Q141" s="362"/>
      <c r="R141" s="362"/>
      <c r="S141" s="362"/>
      <c r="T141" s="362"/>
      <c r="U141" s="362"/>
      <c r="V141" s="362"/>
      <c r="W141" s="362"/>
      <c r="X141" s="362"/>
      <c r="Y141" s="362"/>
      <c r="Z141" s="362"/>
      <c r="AA141" s="362"/>
      <c r="AB141" s="362"/>
    </row>
    <row r="142" ht="13.5" customHeight="1">
      <c r="A142" s="367" t="s">
        <v>16</v>
      </c>
      <c r="B142" s="364" t="s">
        <v>1477</v>
      </c>
      <c r="C142" s="365"/>
      <c r="D142" s="368" t="s">
        <v>548</v>
      </c>
      <c r="E142" s="361"/>
      <c r="F142" s="362"/>
      <c r="G142" s="362"/>
      <c r="H142" s="362"/>
      <c r="I142" s="362"/>
      <c r="J142" s="362"/>
      <c r="K142" s="362"/>
      <c r="L142" s="362"/>
      <c r="M142" s="362"/>
      <c r="N142" s="362"/>
      <c r="O142" s="362"/>
      <c r="P142" s="362"/>
      <c r="Q142" s="362"/>
      <c r="R142" s="362"/>
      <c r="S142" s="362"/>
      <c r="T142" s="362"/>
      <c r="U142" s="362"/>
      <c r="V142" s="362"/>
      <c r="W142" s="362"/>
      <c r="X142" s="362"/>
      <c r="Y142" s="362"/>
      <c r="Z142" s="362"/>
      <c r="AA142" s="362"/>
      <c r="AB142" s="362"/>
    </row>
    <row r="143" ht="13.5" customHeight="1">
      <c r="A143" s="367" t="s">
        <v>20</v>
      </c>
      <c r="B143" s="364" t="s">
        <v>1478</v>
      </c>
      <c r="C143" s="365"/>
      <c r="D143" s="368" t="s">
        <v>531</v>
      </c>
      <c r="E143" s="361"/>
      <c r="F143" s="362"/>
      <c r="G143" s="362"/>
      <c r="H143" s="362"/>
      <c r="I143" s="362"/>
      <c r="J143" s="362"/>
      <c r="K143" s="362"/>
      <c r="L143" s="362"/>
      <c r="M143" s="362"/>
      <c r="N143" s="362"/>
      <c r="O143" s="362"/>
      <c r="P143" s="362"/>
      <c r="Q143" s="362"/>
      <c r="R143" s="362"/>
      <c r="S143" s="362"/>
      <c r="T143" s="362"/>
      <c r="U143" s="362"/>
      <c r="V143" s="362"/>
      <c r="W143" s="362"/>
      <c r="X143" s="362"/>
      <c r="Y143" s="362"/>
      <c r="Z143" s="362"/>
      <c r="AA143" s="362"/>
      <c r="AB143" s="362"/>
    </row>
    <row r="144" ht="13.5" customHeight="1">
      <c r="A144" s="367" t="s">
        <v>1479</v>
      </c>
      <c r="B144" s="364" t="s">
        <v>1480</v>
      </c>
      <c r="C144" s="365"/>
      <c r="D144" s="368" t="s">
        <v>531</v>
      </c>
      <c r="E144" s="361"/>
      <c r="F144" s="362"/>
      <c r="G144" s="362"/>
      <c r="H144" s="362"/>
      <c r="I144" s="362"/>
      <c r="J144" s="362"/>
      <c r="K144" s="362"/>
      <c r="L144" s="362"/>
      <c r="M144" s="362"/>
      <c r="N144" s="362"/>
      <c r="O144" s="362"/>
      <c r="P144" s="362"/>
      <c r="Q144" s="362"/>
      <c r="R144" s="362"/>
      <c r="S144" s="362"/>
      <c r="T144" s="362"/>
      <c r="U144" s="362"/>
      <c r="V144" s="362"/>
      <c r="W144" s="362"/>
      <c r="X144" s="362"/>
      <c r="Y144" s="362"/>
      <c r="Z144" s="362"/>
      <c r="AA144" s="362"/>
      <c r="AB144" s="362"/>
    </row>
    <row r="145" ht="13.5" customHeight="1">
      <c r="A145" s="268" t="s">
        <v>1481</v>
      </c>
      <c r="B145" s="314" t="s">
        <v>1482</v>
      </c>
      <c r="C145" s="230"/>
      <c r="D145" s="316" t="s">
        <v>534</v>
      </c>
      <c r="E145" s="116"/>
    </row>
    <row r="146" ht="13.5" customHeight="1">
      <c r="A146" s="268" t="s">
        <v>466</v>
      </c>
      <c r="B146" s="314" t="s">
        <v>1483</v>
      </c>
      <c r="C146" s="230"/>
      <c r="D146" s="316" t="s">
        <v>535</v>
      </c>
      <c r="E146" s="116"/>
    </row>
    <row r="147" ht="13.5" customHeight="1">
      <c r="A147" s="268" t="s">
        <v>466</v>
      </c>
      <c r="B147" s="314" t="s">
        <v>1484</v>
      </c>
      <c r="C147" s="230"/>
      <c r="D147" s="316" t="s">
        <v>535</v>
      </c>
      <c r="E147" s="116"/>
    </row>
    <row r="148" ht="13.5" customHeight="1">
      <c r="A148" s="268" t="s">
        <v>1485</v>
      </c>
      <c r="B148" s="314" t="s">
        <v>304</v>
      </c>
      <c r="C148" s="230"/>
      <c r="D148" s="316" t="s">
        <v>533</v>
      </c>
      <c r="E148" s="116"/>
    </row>
    <row r="149" ht="13.5" customHeight="1">
      <c r="A149" s="268" t="s">
        <v>496</v>
      </c>
      <c r="B149" s="314" t="s">
        <v>331</v>
      </c>
      <c r="C149" s="230"/>
      <c r="D149" s="316" t="s">
        <v>537</v>
      </c>
      <c r="E149" s="116"/>
    </row>
    <row r="150" ht="13.5" customHeight="1">
      <c r="A150" s="268" t="s">
        <v>496</v>
      </c>
      <c r="B150" s="314" t="s">
        <v>1486</v>
      </c>
      <c r="C150" s="230"/>
      <c r="D150" s="316" t="s">
        <v>537</v>
      </c>
      <c r="E150" s="116"/>
    </row>
    <row r="151" ht="13.5" customHeight="1">
      <c r="A151" s="268" t="s">
        <v>1487</v>
      </c>
      <c r="B151" s="314" t="s">
        <v>361</v>
      </c>
      <c r="C151" s="230"/>
      <c r="D151" s="316" t="s">
        <v>531</v>
      </c>
      <c r="E151" s="116"/>
    </row>
    <row r="152" ht="13.5" customHeight="1">
      <c r="A152" s="268" t="s">
        <v>1487</v>
      </c>
      <c r="B152" s="314" t="s">
        <v>358</v>
      </c>
      <c r="C152" s="230"/>
      <c r="D152" s="316" t="s">
        <v>545</v>
      </c>
      <c r="E152" s="116"/>
    </row>
    <row r="153" ht="13.5" customHeight="1">
      <c r="A153" s="268" t="s">
        <v>1487</v>
      </c>
      <c r="B153" s="314" t="s">
        <v>1488</v>
      </c>
      <c r="C153" s="230"/>
      <c r="D153" s="316" t="s">
        <v>531</v>
      </c>
      <c r="E153" s="116"/>
    </row>
    <row r="154" ht="13.5" customHeight="1">
      <c r="A154" s="268" t="s">
        <v>490</v>
      </c>
      <c r="B154" s="314" t="s">
        <v>1489</v>
      </c>
      <c r="C154" s="230"/>
      <c r="D154" s="316" t="s">
        <v>552</v>
      </c>
      <c r="E154" s="116"/>
    </row>
    <row r="155" ht="13.5" customHeight="1">
      <c r="A155" s="268" t="s">
        <v>1490</v>
      </c>
      <c r="B155" s="314" t="s">
        <v>1491</v>
      </c>
      <c r="C155" s="230"/>
      <c r="D155" s="316" t="s">
        <v>548</v>
      </c>
      <c r="E155" s="116"/>
    </row>
    <row r="156" ht="13.5" customHeight="1">
      <c r="A156" s="268" t="s">
        <v>500</v>
      </c>
      <c r="B156" s="314" t="s">
        <v>1492</v>
      </c>
      <c r="C156" s="230"/>
      <c r="D156" s="316" t="s">
        <v>552</v>
      </c>
      <c r="E156" s="116"/>
    </row>
    <row r="157" ht="13.5" customHeight="1">
      <c r="A157" s="268" t="s">
        <v>500</v>
      </c>
      <c r="B157" s="314" t="s">
        <v>1493</v>
      </c>
      <c r="C157" s="230"/>
      <c r="D157" s="316" t="s">
        <v>548</v>
      </c>
      <c r="E157" s="116"/>
    </row>
    <row r="158" ht="13.5" customHeight="1">
      <c r="A158" s="268" t="s">
        <v>1494</v>
      </c>
      <c r="B158" s="314" t="s">
        <v>1495</v>
      </c>
      <c r="C158" s="230"/>
      <c r="D158" s="316" t="s">
        <v>531</v>
      </c>
      <c r="E158" s="116"/>
    </row>
    <row r="159" ht="13.5" customHeight="1">
      <c r="A159" s="268" t="s">
        <v>25</v>
      </c>
      <c r="B159" s="314" t="s">
        <v>1496</v>
      </c>
      <c r="C159" s="230"/>
      <c r="D159" s="316" t="s">
        <v>540</v>
      </c>
      <c r="E159" s="116"/>
    </row>
    <row r="160" ht="13.5" customHeight="1">
      <c r="A160" s="268" t="s">
        <v>1497</v>
      </c>
      <c r="B160" s="314" t="s">
        <v>1498</v>
      </c>
      <c r="C160" s="230"/>
      <c r="D160" s="316" t="s">
        <v>548</v>
      </c>
      <c r="E160" s="116"/>
    </row>
    <row r="161" ht="13.5" customHeight="1">
      <c r="A161" s="268" t="s">
        <v>1499</v>
      </c>
      <c r="B161" s="314" t="s">
        <v>1500</v>
      </c>
      <c r="C161" s="230"/>
      <c r="D161" s="316" t="s">
        <v>545</v>
      </c>
      <c r="E161" s="116"/>
    </row>
    <row r="162" ht="13.5" customHeight="1">
      <c r="A162" s="268" t="s">
        <v>6</v>
      </c>
      <c r="B162" s="314" t="s">
        <v>1501</v>
      </c>
      <c r="C162" s="230"/>
      <c r="D162" s="316" t="s">
        <v>531</v>
      </c>
      <c r="E162" s="116"/>
    </row>
    <row r="163" ht="13.5" customHeight="1">
      <c r="A163" s="268" t="s">
        <v>1502</v>
      </c>
      <c r="B163" s="314" t="s">
        <v>1488</v>
      </c>
      <c r="C163" s="230"/>
      <c r="D163" s="316" t="s">
        <v>531</v>
      </c>
      <c r="E163" s="116"/>
    </row>
    <row r="164" ht="13.5" customHeight="1">
      <c r="A164" s="268" t="s">
        <v>1503</v>
      </c>
      <c r="B164" s="369" t="s">
        <v>1423</v>
      </c>
      <c r="C164" s="259"/>
      <c r="D164" s="316" t="s">
        <v>534</v>
      </c>
      <c r="E164" s="116"/>
    </row>
    <row r="165" ht="13.5" customHeight="1">
      <c r="A165" s="268" t="s">
        <v>1504</v>
      </c>
      <c r="B165" s="322" t="s">
        <v>1505</v>
      </c>
      <c r="C165" s="224"/>
      <c r="D165" s="316" t="s">
        <v>545</v>
      </c>
      <c r="E165" s="116"/>
    </row>
    <row r="166" ht="13.5" customHeight="1">
      <c r="A166" s="268" t="s">
        <v>1506</v>
      </c>
      <c r="B166" s="314" t="s">
        <v>1507</v>
      </c>
      <c r="C166" s="230"/>
      <c r="D166" s="316" t="s">
        <v>531</v>
      </c>
      <c r="E166" s="116"/>
    </row>
    <row r="167" ht="13.5" customHeight="1">
      <c r="A167" s="268" t="s">
        <v>18</v>
      </c>
      <c r="B167" s="314" t="s">
        <v>1508</v>
      </c>
      <c r="C167" s="230"/>
      <c r="D167" s="316" t="s">
        <v>548</v>
      </c>
      <c r="E167" s="116"/>
    </row>
    <row r="168" ht="13.5" customHeight="1">
      <c r="A168" s="268" t="s">
        <v>18</v>
      </c>
      <c r="B168" s="314" t="s">
        <v>1509</v>
      </c>
      <c r="C168" s="230"/>
      <c r="D168" s="316" t="s">
        <v>537</v>
      </c>
      <c r="E168" s="116"/>
    </row>
    <row r="169" ht="13.5" customHeight="1">
      <c r="A169" s="268" t="s">
        <v>1510</v>
      </c>
      <c r="B169" s="314" t="s">
        <v>1511</v>
      </c>
      <c r="C169" s="230"/>
      <c r="D169" s="316" t="s">
        <v>548</v>
      </c>
      <c r="E169" s="116"/>
    </row>
    <row r="170" ht="13.5" customHeight="1">
      <c r="A170" s="268" t="s">
        <v>12</v>
      </c>
      <c r="B170" s="314" t="s">
        <v>1512</v>
      </c>
      <c r="C170" s="230"/>
      <c r="D170" s="316" t="s">
        <v>538</v>
      </c>
      <c r="E170" s="116"/>
    </row>
    <row r="171" ht="13.5" customHeight="1">
      <c r="A171" s="268" t="s">
        <v>1513</v>
      </c>
      <c r="B171" s="314" t="s">
        <v>1514</v>
      </c>
      <c r="C171" s="230"/>
      <c r="D171" s="316" t="s">
        <v>537</v>
      </c>
      <c r="E171" s="116"/>
    </row>
    <row r="172" ht="13.5" customHeight="1">
      <c r="A172" s="268" t="s">
        <v>1515</v>
      </c>
      <c r="B172" s="314" t="s">
        <v>1516</v>
      </c>
      <c r="C172" s="230"/>
      <c r="D172" s="316" t="s">
        <v>534</v>
      </c>
      <c r="E172" s="116"/>
    </row>
    <row r="173" ht="13.5" customHeight="1">
      <c r="A173" s="370" t="s">
        <v>20</v>
      </c>
      <c r="B173" s="314" t="s">
        <v>1517</v>
      </c>
      <c r="C173" s="371"/>
      <c r="D173" s="372" t="s">
        <v>531</v>
      </c>
      <c r="E173" s="116"/>
    </row>
    <row r="174" ht="13.5" customHeight="1">
      <c r="A174" s="370" t="s">
        <v>1518</v>
      </c>
      <c r="B174" s="314" t="s">
        <v>1429</v>
      </c>
      <c r="C174" s="371"/>
      <c r="D174" s="372" t="s">
        <v>540</v>
      </c>
      <c r="E174" s="116"/>
    </row>
    <row r="175" ht="13.5" customHeight="1">
      <c r="A175" s="370" t="s">
        <v>1518</v>
      </c>
      <c r="B175" s="314" t="s">
        <v>1488</v>
      </c>
      <c r="C175" s="371"/>
      <c r="D175" s="372" t="s">
        <v>531</v>
      </c>
      <c r="E175" s="116"/>
    </row>
    <row r="176" ht="13.5" customHeight="1">
      <c r="A176" s="370" t="s">
        <v>299</v>
      </c>
      <c r="B176" s="314" t="s">
        <v>1519</v>
      </c>
      <c r="C176" s="371"/>
      <c r="D176" s="372" t="s">
        <v>533</v>
      </c>
      <c r="E176" s="116"/>
    </row>
    <row r="177" ht="13.5" customHeight="1">
      <c r="A177" s="370" t="s">
        <v>299</v>
      </c>
      <c r="B177" s="314" t="s">
        <v>1520</v>
      </c>
      <c r="C177" s="371"/>
      <c r="D177" s="372" t="s">
        <v>540</v>
      </c>
      <c r="E177" s="116"/>
    </row>
    <row r="178" ht="13.5" customHeight="1">
      <c r="A178" s="370" t="s">
        <v>299</v>
      </c>
      <c r="B178" s="370" t="s">
        <v>1521</v>
      </c>
      <c r="C178" s="371"/>
      <c r="D178" s="372" t="s">
        <v>548</v>
      </c>
      <c r="E178" s="116"/>
    </row>
    <row r="179" ht="13.5" customHeight="1">
      <c r="A179" s="370" t="s">
        <v>299</v>
      </c>
      <c r="B179" s="314" t="s">
        <v>1522</v>
      </c>
      <c r="C179" s="371"/>
      <c r="D179" s="372" t="s">
        <v>535</v>
      </c>
      <c r="E179" s="116"/>
    </row>
    <row r="180" ht="13.5" customHeight="1">
      <c r="A180" s="370" t="s">
        <v>454</v>
      </c>
      <c r="B180" s="314" t="s">
        <v>1523</v>
      </c>
      <c r="C180" s="371"/>
      <c r="D180" s="372" t="s">
        <v>533</v>
      </c>
      <c r="E180" s="116"/>
    </row>
    <row r="181" ht="13.5" customHeight="1">
      <c r="A181" s="370" t="s">
        <v>1524</v>
      </c>
      <c r="B181" s="314" t="s">
        <v>1525</v>
      </c>
      <c r="C181" s="371"/>
      <c r="D181" s="372" t="s">
        <v>552</v>
      </c>
      <c r="E181" s="116"/>
    </row>
    <row r="182" ht="13.5" customHeight="1">
      <c r="A182" s="371"/>
      <c r="B182" s="371"/>
      <c r="C182" s="371"/>
      <c r="D182" s="373"/>
      <c r="E182" s="116"/>
    </row>
    <row r="183" ht="13.5" customHeight="1">
      <c r="A183" s="370" t="s">
        <v>1526</v>
      </c>
      <c r="B183" s="314" t="s">
        <v>1486</v>
      </c>
      <c r="C183" s="371"/>
      <c r="D183" s="372" t="s">
        <v>537</v>
      </c>
      <c r="E183" s="116"/>
    </row>
    <row r="184" ht="13.5" customHeight="1">
      <c r="A184" s="370" t="s">
        <v>935</v>
      </c>
      <c r="B184" s="314" t="s">
        <v>1527</v>
      </c>
      <c r="C184" s="371"/>
      <c r="D184" s="372" t="s">
        <v>548</v>
      </c>
      <c r="E184" s="116"/>
    </row>
    <row r="185" ht="13.5" customHeight="1">
      <c r="A185" s="370" t="s">
        <v>491</v>
      </c>
      <c r="B185" s="370" t="s">
        <v>1528</v>
      </c>
      <c r="C185" s="371"/>
      <c r="D185" s="372" t="s">
        <v>548</v>
      </c>
      <c r="E185" s="116"/>
    </row>
    <row r="186" ht="13.5" customHeight="1">
      <c r="A186" s="370" t="s">
        <v>491</v>
      </c>
      <c r="B186" s="314" t="s">
        <v>1529</v>
      </c>
      <c r="C186" s="371"/>
      <c r="D186" s="372" t="s">
        <v>537</v>
      </c>
      <c r="E186" s="116"/>
    </row>
    <row r="187" ht="13.5" customHeight="1">
      <c r="A187" s="370" t="s">
        <v>1530</v>
      </c>
      <c r="B187" s="369" t="s">
        <v>1486</v>
      </c>
      <c r="C187" s="374"/>
      <c r="D187" s="372" t="s">
        <v>537</v>
      </c>
      <c r="E187" s="116"/>
    </row>
    <row r="188" ht="13.5" customHeight="1">
      <c r="A188" s="370" t="s">
        <v>506</v>
      </c>
      <c r="B188" s="322" t="s">
        <v>1531</v>
      </c>
      <c r="C188" s="375"/>
      <c r="D188" s="372" t="s">
        <v>535</v>
      </c>
      <c r="E188" s="116"/>
    </row>
    <row r="189" ht="13.5" customHeight="1">
      <c r="A189" s="370" t="s">
        <v>494</v>
      </c>
      <c r="B189" s="314" t="s">
        <v>1486</v>
      </c>
      <c r="C189" s="371"/>
      <c r="D189" s="372" t="s">
        <v>537</v>
      </c>
      <c r="E189" s="116"/>
    </row>
    <row r="190" ht="13.5" customHeight="1">
      <c r="A190" s="376" t="s">
        <v>495</v>
      </c>
      <c r="B190" s="377" t="s">
        <v>1532</v>
      </c>
      <c r="C190" s="244"/>
      <c r="D190" s="372" t="s">
        <v>537</v>
      </c>
      <c r="E190" s="116"/>
    </row>
    <row r="191" ht="13.5" customHeight="1">
      <c r="A191" s="376" t="s">
        <v>472</v>
      </c>
      <c r="B191" s="378" t="s">
        <v>1533</v>
      </c>
      <c r="C191" s="114"/>
      <c r="D191" s="99" t="s">
        <v>531</v>
      </c>
    </row>
    <row r="192" ht="13.5" customHeight="1">
      <c r="A192" s="376" t="s">
        <v>1534</v>
      </c>
      <c r="B192" s="101" t="s">
        <v>1535</v>
      </c>
      <c r="D192" s="99" t="s">
        <v>531</v>
      </c>
    </row>
    <row r="193" ht="13.5" customHeight="1">
      <c r="A193" s="376" t="s">
        <v>1536</v>
      </c>
      <c r="B193" s="101" t="s">
        <v>1486</v>
      </c>
      <c r="D193" s="99" t="s">
        <v>537</v>
      </c>
    </row>
    <row r="194" ht="13.5" customHeight="1">
      <c r="A194" s="376" t="s">
        <v>1537</v>
      </c>
      <c r="B194" s="101" t="s">
        <v>1538</v>
      </c>
      <c r="D194" s="99" t="s">
        <v>534</v>
      </c>
    </row>
    <row r="195" ht="13.5" customHeight="1">
      <c r="A195" s="376" t="s">
        <v>1539</v>
      </c>
      <c r="B195" s="101" t="s">
        <v>1540</v>
      </c>
      <c r="D195" s="99" t="s">
        <v>540</v>
      </c>
    </row>
    <row r="196" ht="13.5" customHeight="1">
      <c r="A196" s="376" t="s">
        <v>1541</v>
      </c>
      <c r="B196" s="101" t="s">
        <v>1491</v>
      </c>
      <c r="D196" s="99" t="s">
        <v>548</v>
      </c>
    </row>
    <row r="197" ht="13.5" customHeight="1">
      <c r="A197" s="376" t="s">
        <v>1542</v>
      </c>
      <c r="B197" s="101" t="s">
        <v>1543</v>
      </c>
      <c r="D197" s="99" t="s">
        <v>537</v>
      </c>
    </row>
    <row r="198" ht="13.5" customHeight="1">
      <c r="A198" s="268" t="s">
        <v>1544</v>
      </c>
      <c r="B198" s="314" t="s">
        <v>1545</v>
      </c>
      <c r="C198" s="116"/>
      <c r="D198" s="99" t="s">
        <v>535</v>
      </c>
    </row>
    <row r="199" ht="13.5" customHeight="1">
      <c r="A199" s="268" t="s">
        <v>1546</v>
      </c>
      <c r="B199" s="314" t="s">
        <v>1547</v>
      </c>
      <c r="C199" s="230"/>
      <c r="D199" s="316" t="s">
        <v>552</v>
      </c>
      <c r="E199" s="230"/>
      <c r="F199" s="270"/>
      <c r="G199" s="116"/>
    </row>
    <row r="200" ht="13.5" customHeight="1">
      <c r="A200" s="268" t="s">
        <v>12</v>
      </c>
      <c r="B200" s="314" t="s">
        <v>318</v>
      </c>
      <c r="C200" s="230"/>
      <c r="D200" s="316" t="s">
        <v>557</v>
      </c>
      <c r="E200" s="230"/>
      <c r="F200" s="270"/>
      <c r="G200" s="116"/>
    </row>
    <row r="201" ht="13.5" customHeight="1">
      <c r="A201" s="268" t="s">
        <v>1548</v>
      </c>
      <c r="B201" s="314" t="s">
        <v>1549</v>
      </c>
      <c r="C201" s="230"/>
      <c r="D201" s="316" t="s">
        <v>540</v>
      </c>
      <c r="E201" s="230"/>
      <c r="F201" s="270"/>
      <c r="G201" s="116"/>
    </row>
    <row r="202" ht="13.5" customHeight="1">
      <c r="A202" s="268" t="s">
        <v>1550</v>
      </c>
      <c r="B202" s="314" t="s">
        <v>1551</v>
      </c>
      <c r="C202" s="230"/>
      <c r="D202" s="316" t="s">
        <v>548</v>
      </c>
      <c r="E202" s="116"/>
    </row>
    <row r="203" ht="13.5" customHeight="1">
      <c r="A203" s="268" t="s">
        <v>1552</v>
      </c>
      <c r="B203" s="314" t="s">
        <v>1551</v>
      </c>
      <c r="C203" s="230"/>
      <c r="D203" s="316" t="s">
        <v>548</v>
      </c>
      <c r="E203" s="116"/>
    </row>
    <row r="204" ht="13.5" customHeight="1">
      <c r="A204" s="268" t="s">
        <v>1553</v>
      </c>
      <c r="B204" s="314" t="s">
        <v>1551</v>
      </c>
      <c r="C204" s="230"/>
      <c r="D204" s="316" t="s">
        <v>548</v>
      </c>
      <c r="E204" s="116"/>
    </row>
    <row r="205" ht="13.5" customHeight="1">
      <c r="A205" s="268" t="s">
        <v>1554</v>
      </c>
      <c r="B205" s="314" t="s">
        <v>1551</v>
      </c>
      <c r="C205" s="230"/>
      <c r="D205" s="316" t="s">
        <v>548</v>
      </c>
      <c r="E205" s="116"/>
    </row>
    <row r="206" ht="13.5" customHeight="1">
      <c r="A206" s="268" t="s">
        <v>506</v>
      </c>
      <c r="B206" s="314" t="s">
        <v>1531</v>
      </c>
      <c r="C206" s="230"/>
      <c r="D206" s="316" t="s">
        <v>535</v>
      </c>
      <c r="E206" s="116"/>
    </row>
    <row r="207" ht="13.5" customHeight="1">
      <c r="A207" s="268" t="s">
        <v>1555</v>
      </c>
      <c r="B207" s="314" t="s">
        <v>1556</v>
      </c>
      <c r="C207" s="230"/>
      <c r="D207" s="316" t="s">
        <v>540</v>
      </c>
      <c r="E207" s="116"/>
    </row>
    <row r="208" ht="13.5" customHeight="1">
      <c r="A208" s="268" t="s">
        <v>12</v>
      </c>
      <c r="B208" s="314" t="s">
        <v>1557</v>
      </c>
      <c r="C208" s="230"/>
      <c r="D208" s="316" t="s">
        <v>538</v>
      </c>
      <c r="E208" s="116"/>
    </row>
    <row r="209" ht="13.5" customHeight="1">
      <c r="A209" s="268" t="s">
        <v>1558</v>
      </c>
      <c r="B209" s="314" t="s">
        <v>1559</v>
      </c>
      <c r="C209" s="230"/>
      <c r="D209" s="316" t="s">
        <v>537</v>
      </c>
      <c r="E209" s="116"/>
    </row>
    <row r="210" ht="13.5" customHeight="1">
      <c r="A210" s="268" t="s">
        <v>466</v>
      </c>
      <c r="B210" s="314" t="s">
        <v>340</v>
      </c>
      <c r="C210" s="230"/>
      <c r="D210" s="316" t="s">
        <v>538</v>
      </c>
      <c r="E210" s="116"/>
    </row>
    <row r="211" ht="13.5" customHeight="1">
      <c r="A211" s="268" t="s">
        <v>1560</v>
      </c>
      <c r="B211" s="314" t="s">
        <v>1561</v>
      </c>
      <c r="C211" s="230"/>
      <c r="D211" s="316" t="s">
        <v>553</v>
      </c>
      <c r="E211" s="116"/>
    </row>
    <row r="212" ht="13.5" customHeight="1">
      <c r="A212" s="268" t="s">
        <v>1562</v>
      </c>
      <c r="B212" s="314" t="s">
        <v>1563</v>
      </c>
      <c r="C212" s="230"/>
      <c r="D212" s="270"/>
      <c r="E212" s="116"/>
    </row>
    <row r="213" ht="13.5" customHeight="1">
      <c r="A213" s="268" t="s">
        <v>1564</v>
      </c>
      <c r="B213" s="314" t="s">
        <v>1565</v>
      </c>
      <c r="C213" s="230"/>
      <c r="D213" s="316" t="s">
        <v>538</v>
      </c>
      <c r="E213" s="116"/>
    </row>
    <row r="214" ht="13.5" customHeight="1">
      <c r="A214" s="268" t="s">
        <v>1566</v>
      </c>
      <c r="B214" s="314" t="s">
        <v>1567</v>
      </c>
      <c r="C214" s="230"/>
      <c r="D214" s="316" t="s">
        <v>545</v>
      </c>
      <c r="E214" s="116"/>
    </row>
    <row r="215" ht="13.5" customHeight="1">
      <c r="A215" s="379" t="s">
        <v>1568</v>
      </c>
      <c r="B215" s="314" t="s">
        <v>1569</v>
      </c>
      <c r="C215" s="230"/>
      <c r="D215" s="270"/>
      <c r="E215" s="116"/>
    </row>
    <row r="216" ht="13.5" customHeight="1">
      <c r="A216" s="380"/>
      <c r="B216" s="279"/>
      <c r="C216" s="230"/>
      <c r="D216" s="270"/>
      <c r="E216" s="116"/>
    </row>
    <row r="217" ht="13.5" customHeight="1">
      <c r="A217" s="381"/>
      <c r="B217" s="382"/>
      <c r="C217" s="259"/>
      <c r="D217" s="383"/>
      <c r="E217" s="116"/>
    </row>
    <row r="218" ht="13.5" customHeight="1">
      <c r="A218" s="384" t="s">
        <v>1570</v>
      </c>
      <c r="B218" s="385"/>
      <c r="C218" s="224"/>
      <c r="D218" s="383"/>
      <c r="E218" s="116"/>
    </row>
    <row r="219" ht="13.5" customHeight="1">
      <c r="A219" s="386" t="s">
        <v>1571</v>
      </c>
      <c r="B219" s="387"/>
      <c r="C219" s="230"/>
      <c r="D219" s="383"/>
      <c r="E219" s="116"/>
    </row>
    <row r="220" ht="13.5" customHeight="1">
      <c r="A220" s="388" t="s">
        <v>1572</v>
      </c>
      <c r="B220" s="387"/>
      <c r="C220" s="230"/>
      <c r="D220" s="383"/>
      <c r="E220" s="116"/>
    </row>
    <row r="221" ht="13.5" customHeight="1">
      <c r="A221" s="389" t="s">
        <v>1573</v>
      </c>
      <c r="B221" s="387"/>
      <c r="C221" s="230"/>
      <c r="D221" s="383"/>
      <c r="E221" s="116"/>
    </row>
    <row r="222" ht="13.5" customHeight="1">
      <c r="A222" s="390" t="s">
        <v>1574</v>
      </c>
      <c r="B222" s="387"/>
      <c r="C222" s="230"/>
      <c r="D222" s="383"/>
      <c r="E222" s="116"/>
    </row>
    <row r="223" ht="13.5" customHeight="1">
      <c r="A223" s="391" t="s">
        <v>1575</v>
      </c>
      <c r="B223" s="387"/>
      <c r="C223" s="230"/>
      <c r="D223" s="383"/>
      <c r="E223" s="116"/>
    </row>
    <row r="224" ht="13.5" customHeight="1">
      <c r="A224" s="381"/>
      <c r="B224" s="387"/>
      <c r="C224" s="230"/>
      <c r="D224" s="383"/>
      <c r="E224" s="116"/>
    </row>
    <row r="225" ht="13.5" customHeight="1">
      <c r="A225" s="381"/>
      <c r="B225" s="387"/>
      <c r="C225" s="230"/>
      <c r="D225" s="383"/>
      <c r="E225" s="116"/>
    </row>
    <row r="226" ht="13.5" customHeight="1">
      <c r="A226" s="381"/>
      <c r="B226" s="387"/>
      <c r="C226" s="230"/>
      <c r="D226" s="383"/>
      <c r="E226" s="116"/>
    </row>
    <row r="227" ht="13.5" customHeight="1">
      <c r="A227" s="381"/>
      <c r="B227" s="387"/>
      <c r="C227" s="230"/>
      <c r="D227" s="383"/>
      <c r="E227" s="116"/>
    </row>
    <row r="228" ht="13.5" customHeight="1">
      <c r="A228" s="381"/>
      <c r="B228" s="387"/>
      <c r="C228" s="230"/>
      <c r="D228" s="383"/>
      <c r="E228" s="116"/>
    </row>
    <row r="229" ht="13.5" customHeight="1">
      <c r="A229" s="381"/>
      <c r="B229" s="387"/>
      <c r="C229" s="230"/>
      <c r="D229" s="383"/>
      <c r="E229" s="116"/>
    </row>
    <row r="230" ht="13.5" customHeight="1">
      <c r="A230" s="381"/>
      <c r="B230" s="387"/>
      <c r="C230" s="230"/>
      <c r="D230" s="383"/>
      <c r="E230" s="116"/>
    </row>
    <row r="231" ht="13.5" customHeight="1">
      <c r="A231" s="381"/>
      <c r="B231" s="387"/>
      <c r="C231" s="230"/>
      <c r="D231" s="383"/>
      <c r="E231" s="116"/>
    </row>
    <row r="232" ht="13.5" customHeight="1">
      <c r="A232" s="381"/>
      <c r="B232" s="387"/>
      <c r="C232" s="230"/>
      <c r="D232" s="383"/>
      <c r="E232" s="116"/>
    </row>
    <row r="233" ht="13.5" customHeight="1">
      <c r="A233" s="381"/>
      <c r="B233" s="387"/>
      <c r="C233" s="230"/>
      <c r="D233" s="383"/>
      <c r="E233" s="116"/>
    </row>
    <row r="234" ht="13.5" customHeight="1">
      <c r="A234" s="381"/>
      <c r="B234" s="387"/>
      <c r="C234" s="230"/>
      <c r="D234" s="383"/>
      <c r="E234" s="116"/>
    </row>
    <row r="235" ht="13.5" customHeight="1">
      <c r="A235" s="381"/>
      <c r="B235" s="387"/>
      <c r="C235" s="230"/>
      <c r="D235" s="383"/>
      <c r="E235" s="116"/>
    </row>
    <row r="236" ht="13.5" customHeight="1">
      <c r="A236" s="381"/>
      <c r="B236" s="387"/>
      <c r="C236" s="230"/>
      <c r="D236" s="383"/>
      <c r="E236" s="116"/>
    </row>
    <row r="237" ht="13.5" customHeight="1">
      <c r="A237" s="381"/>
      <c r="B237" s="387"/>
      <c r="C237" s="230"/>
      <c r="D237" s="383"/>
      <c r="E237" s="116"/>
    </row>
  </sheetData>
  <hyperlinks>
    <hyperlink r:id="rId1" ref="A22"/>
    <hyperlink r:id="rId2" ref="A23"/>
    <hyperlink r:id="rId3" ref="A28"/>
    <hyperlink r:id="rId4" ref="A30"/>
    <hyperlink r:id="rId5" ref="B30"/>
    <hyperlink r:id="rId6" ref="B36"/>
    <hyperlink r:id="rId7" ref="B37"/>
    <hyperlink r:id="rId8" ref="B39"/>
    <hyperlink r:id="rId9" ref="B44"/>
    <hyperlink r:id="rId10" ref="B46"/>
    <hyperlink r:id="rId11" ref="B60"/>
    <hyperlink r:id="rId12" ref="B61"/>
    <hyperlink r:id="rId13" ref="B62"/>
    <hyperlink r:id="rId14" ref="B63"/>
    <hyperlink r:id="rId15" location="entry131743  " ref="B78"/>
    <hyperlink r:id="rId16" ref="B79"/>
    <hyperlink r:id="rId17" ref="B80"/>
    <hyperlink r:id="rId18" ref="B83"/>
    <hyperlink r:id="rId19" ref="B84"/>
    <hyperlink r:id="rId20" ref="B85"/>
    <hyperlink r:id="rId21" ref="B86"/>
    <hyperlink r:id="rId22" ref="B92"/>
    <hyperlink r:id="rId23" ref="B93"/>
    <hyperlink r:id="rId24" ref="B94"/>
    <hyperlink r:id="rId25" ref="B104"/>
    <hyperlink r:id="rId26" ref="B105"/>
    <hyperlink r:id="rId27" ref="B106"/>
    <hyperlink r:id="rId28" ref="B107"/>
    <hyperlink r:id="rId29" ref="B108"/>
    <hyperlink r:id="rId30" ref="B109"/>
    <hyperlink r:id="rId31" ref="B111"/>
    <hyperlink r:id="rId32" ref="B112"/>
    <hyperlink r:id="rId33" ref="B113"/>
    <hyperlink r:id="rId34" ref="B114"/>
    <hyperlink r:id="rId35" ref="B115"/>
    <hyperlink r:id="rId36" ref="B116"/>
    <hyperlink r:id="rId37" ref="B117"/>
    <hyperlink r:id="rId38" ref="B118"/>
    <hyperlink r:id="rId39" ref="B119"/>
    <hyperlink r:id="rId40" ref="B120"/>
    <hyperlink r:id="rId41" ref="B121"/>
    <hyperlink r:id="rId42" ref="B122"/>
    <hyperlink r:id="rId43" ref="E122"/>
    <hyperlink r:id="rId44" ref="B123"/>
    <hyperlink r:id="rId45" ref="B124"/>
    <hyperlink r:id="rId46" ref="B125"/>
    <hyperlink r:id="rId47" ref="B126"/>
    <hyperlink r:id="rId48" ref="B127"/>
    <hyperlink r:id="rId49" ref="B128"/>
    <hyperlink r:id="rId50" ref="B129"/>
    <hyperlink r:id="rId51" ref="B130"/>
    <hyperlink r:id="rId52" ref="B131"/>
    <hyperlink r:id="rId53" ref="B132"/>
    <hyperlink r:id="rId54" ref="B133"/>
    <hyperlink r:id="rId55" ref="B134"/>
    <hyperlink r:id="rId56" ref="B135"/>
    <hyperlink r:id="rId57" ref="B136"/>
    <hyperlink r:id="rId58" ref="B137"/>
    <hyperlink r:id="rId59" ref="B138"/>
    <hyperlink r:id="rId60" ref="B139"/>
    <hyperlink r:id="rId61" ref="B140"/>
    <hyperlink r:id="rId62" ref="B141"/>
    <hyperlink r:id="rId63" ref="B142"/>
    <hyperlink r:id="rId64" ref="B143"/>
    <hyperlink r:id="rId65" ref="B144"/>
    <hyperlink r:id="rId66" ref="B145"/>
    <hyperlink r:id="rId67" ref="B146"/>
    <hyperlink r:id="rId68" ref="B147"/>
    <hyperlink r:id="rId69" ref="B148"/>
    <hyperlink r:id="rId70" ref="B149"/>
    <hyperlink r:id="rId71" ref="B150"/>
    <hyperlink r:id="rId72" ref="B151"/>
    <hyperlink r:id="rId73" ref="B152"/>
    <hyperlink r:id="rId74" ref="B153"/>
    <hyperlink r:id="rId75" ref="B154"/>
    <hyperlink r:id="rId76" ref="B155"/>
    <hyperlink r:id="rId77" ref="B156"/>
    <hyperlink r:id="rId78" ref="B157"/>
    <hyperlink r:id="rId79" ref="B158"/>
    <hyperlink r:id="rId80" ref="B159"/>
    <hyperlink r:id="rId81" ref="B160"/>
    <hyperlink r:id="rId82" ref="B161"/>
    <hyperlink r:id="rId83" ref="B162"/>
    <hyperlink r:id="rId84" ref="B163"/>
    <hyperlink r:id="rId85" ref="B164"/>
    <hyperlink r:id="rId86" ref="B165"/>
    <hyperlink r:id="rId87" ref="B166"/>
    <hyperlink r:id="rId88" ref="B167"/>
    <hyperlink r:id="rId89" ref="B168"/>
    <hyperlink r:id="rId90" ref="B169"/>
    <hyperlink r:id="rId91" ref="B170"/>
    <hyperlink r:id="rId92" ref="B171"/>
    <hyperlink r:id="rId93" ref="B172"/>
    <hyperlink r:id="rId94" ref="B173"/>
    <hyperlink r:id="rId95" ref="B174"/>
    <hyperlink r:id="rId96" ref="B175"/>
    <hyperlink r:id="rId97" ref="B176"/>
    <hyperlink r:id="rId98" ref="B177"/>
    <hyperlink r:id="rId99" ref="B179"/>
    <hyperlink r:id="rId100" ref="B180"/>
    <hyperlink r:id="rId101" ref="B181"/>
    <hyperlink r:id="rId102" ref="B183"/>
    <hyperlink r:id="rId103" ref="B184"/>
    <hyperlink r:id="rId104" ref="B186"/>
    <hyperlink r:id="rId105" ref="B187"/>
    <hyperlink r:id="rId106" ref="B188"/>
    <hyperlink r:id="rId107" ref="B189"/>
    <hyperlink r:id="rId108" ref="B190"/>
    <hyperlink r:id="rId109" ref="B191"/>
    <hyperlink r:id="rId110" ref="B192"/>
    <hyperlink r:id="rId111" ref="B193"/>
    <hyperlink r:id="rId112" ref="B194"/>
    <hyperlink r:id="rId113" ref="B195"/>
    <hyperlink r:id="rId114" ref="B196"/>
    <hyperlink r:id="rId115" ref="B197"/>
    <hyperlink r:id="rId116" ref="B198"/>
    <hyperlink r:id="rId117" ref="B199"/>
    <hyperlink r:id="rId118" ref="B200"/>
    <hyperlink r:id="rId119" ref="B201"/>
    <hyperlink r:id="rId120" ref="B202"/>
    <hyperlink r:id="rId121" ref="B203"/>
    <hyperlink r:id="rId122" ref="B204"/>
    <hyperlink r:id="rId123" ref="B205"/>
    <hyperlink r:id="rId124" ref="B206"/>
    <hyperlink r:id="rId125" ref="B207"/>
    <hyperlink r:id="rId126" ref="B208"/>
    <hyperlink r:id="rId127" ref="B209"/>
    <hyperlink r:id="rId128" ref="B210"/>
    <hyperlink r:id="rId129" ref="B211"/>
    <hyperlink r:id="rId130" ref="B212"/>
    <hyperlink r:id="rId131" ref="B213"/>
    <hyperlink r:id="rId132" ref="B214"/>
    <hyperlink r:id="rId133" location="gid=0" ref="B215"/>
  </hyperlinks>
  <drawing r:id="rId1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87.71"/>
    <col customWidth="1" min="2" max="3" width="54.0"/>
    <col customWidth="1" min="4" max="4" width="60.43"/>
    <col customWidth="1" min="5" max="5" width="62.86"/>
    <col customWidth="1" min="6" max="6" width="34.71"/>
    <col customWidth="1" min="7" max="8" width="17.29"/>
    <col customWidth="1" min="9" max="9" width="52.86"/>
    <col customWidth="1" min="10" max="21" width="17.29"/>
  </cols>
  <sheetData>
    <row r="1">
      <c r="A1" s="392"/>
      <c r="B1" s="392"/>
      <c r="C1" s="392"/>
      <c r="D1" s="392"/>
      <c r="E1" s="392"/>
      <c r="F1" s="392"/>
      <c r="G1" s="392"/>
      <c r="H1" s="392"/>
      <c r="I1" s="392"/>
      <c r="J1" s="392"/>
      <c r="K1" s="392"/>
      <c r="L1" s="392"/>
      <c r="M1" s="392"/>
      <c r="N1" s="392"/>
      <c r="O1" s="392"/>
      <c r="P1" s="392"/>
      <c r="Q1" s="392"/>
      <c r="R1" s="392"/>
      <c r="S1" s="392"/>
      <c r="T1" s="392"/>
    </row>
    <row r="2">
      <c r="A2" s="392"/>
      <c r="B2" s="392"/>
      <c r="C2" s="392"/>
      <c r="D2" s="392"/>
      <c r="E2" s="392"/>
      <c r="F2" s="392"/>
      <c r="G2" s="392"/>
      <c r="H2" s="392"/>
      <c r="I2" s="392"/>
      <c r="J2" s="392"/>
      <c r="K2" s="392"/>
      <c r="L2" s="392"/>
      <c r="M2" s="392"/>
      <c r="N2" s="392"/>
      <c r="O2" s="392"/>
      <c r="P2" s="392"/>
      <c r="Q2" s="392"/>
      <c r="R2" s="392"/>
      <c r="S2" s="392"/>
      <c r="T2" s="392"/>
    </row>
    <row r="3">
      <c r="A3" s="392"/>
      <c r="B3" s="392"/>
      <c r="C3" s="392"/>
      <c r="D3" s="392"/>
      <c r="E3" s="392"/>
      <c r="F3" s="392"/>
      <c r="G3" s="392"/>
      <c r="H3" s="392"/>
      <c r="I3" s="392"/>
      <c r="J3" s="392"/>
      <c r="K3" s="392"/>
      <c r="L3" s="392"/>
      <c r="M3" s="392"/>
      <c r="N3" s="392"/>
      <c r="O3" s="392"/>
      <c r="P3" s="392"/>
      <c r="Q3" s="392"/>
      <c r="R3" s="392"/>
      <c r="S3" s="392"/>
      <c r="T3" s="392"/>
    </row>
    <row r="4">
      <c r="A4" s="392"/>
      <c r="B4" s="392"/>
      <c r="C4" s="392"/>
      <c r="D4" s="392"/>
      <c r="E4" s="392"/>
      <c r="F4" s="392"/>
      <c r="G4" s="392"/>
      <c r="H4" s="392"/>
      <c r="I4" s="392"/>
      <c r="J4" s="392"/>
      <c r="K4" s="392"/>
      <c r="L4" s="392"/>
      <c r="M4" s="392"/>
      <c r="N4" s="392"/>
      <c r="O4" s="392"/>
      <c r="P4" s="392"/>
      <c r="Q4" s="392"/>
      <c r="R4" s="392"/>
      <c r="S4" s="392"/>
      <c r="T4" s="392"/>
    </row>
    <row r="5">
      <c r="A5" s="392"/>
      <c r="B5" s="392"/>
      <c r="C5" s="392"/>
      <c r="D5" s="392"/>
      <c r="E5" s="392"/>
      <c r="F5" s="392"/>
      <c r="G5" s="392"/>
      <c r="H5" s="392"/>
      <c r="I5" s="392"/>
      <c r="J5" s="392"/>
      <c r="K5" s="392"/>
      <c r="L5" s="392"/>
      <c r="M5" s="392"/>
      <c r="N5" s="392"/>
      <c r="O5" s="392"/>
      <c r="P5" s="392"/>
      <c r="Q5" s="392"/>
      <c r="R5" s="392"/>
      <c r="S5" s="392"/>
      <c r="T5" s="392"/>
    </row>
    <row r="6">
      <c r="A6" s="393" t="s">
        <v>1576</v>
      </c>
      <c r="B6" s="393" t="s">
        <v>1577</v>
      </c>
      <c r="C6" s="393" t="s">
        <v>1578</v>
      </c>
      <c r="D6" s="392"/>
      <c r="E6" s="392"/>
      <c r="F6" s="392"/>
      <c r="G6" s="392"/>
      <c r="H6" s="392"/>
      <c r="I6" s="392"/>
      <c r="J6" s="392"/>
      <c r="K6" s="392"/>
      <c r="L6" s="392"/>
      <c r="M6" s="392"/>
      <c r="N6" s="392"/>
      <c r="O6" s="392"/>
      <c r="P6" s="392"/>
      <c r="Q6" s="392"/>
      <c r="R6" s="392"/>
      <c r="S6" s="392"/>
      <c r="T6" s="392"/>
    </row>
    <row r="7">
      <c r="A7" s="393" t="s">
        <v>1579</v>
      </c>
      <c r="B7" s="392"/>
      <c r="C7" s="392"/>
      <c r="D7" s="392"/>
      <c r="E7" s="392"/>
      <c r="F7" s="392"/>
      <c r="G7" s="392"/>
      <c r="H7" s="392"/>
      <c r="I7" s="392"/>
      <c r="J7" s="392"/>
      <c r="K7" s="392"/>
      <c r="L7" s="392"/>
      <c r="M7" s="392"/>
      <c r="N7" s="392"/>
      <c r="O7" s="392"/>
      <c r="P7" s="392"/>
      <c r="Q7" s="392"/>
      <c r="R7" s="392"/>
      <c r="S7" s="392"/>
      <c r="T7" s="392"/>
    </row>
    <row r="8">
      <c r="A8" s="392"/>
      <c r="B8" s="392"/>
      <c r="C8" s="392"/>
      <c r="D8" s="392"/>
      <c r="E8" s="392"/>
      <c r="F8" s="392"/>
      <c r="G8" s="392"/>
      <c r="H8" s="392"/>
      <c r="I8" s="392"/>
      <c r="J8" s="392"/>
      <c r="K8" s="392"/>
      <c r="L8" s="392"/>
      <c r="M8" s="392"/>
      <c r="N8" s="392"/>
      <c r="O8" s="392"/>
      <c r="P8" s="392"/>
      <c r="Q8" s="392"/>
      <c r="R8" s="392"/>
      <c r="S8" s="392"/>
      <c r="T8" s="392"/>
    </row>
    <row r="9">
      <c r="A9" s="393" t="s">
        <v>1580</v>
      </c>
      <c r="B9" s="393" t="s">
        <v>1581</v>
      </c>
      <c r="C9" s="393" t="s">
        <v>1582</v>
      </c>
      <c r="D9" s="393" t="s">
        <v>1583</v>
      </c>
      <c r="E9" s="393" t="s">
        <v>1584</v>
      </c>
      <c r="F9" s="393" t="s">
        <v>1585</v>
      </c>
      <c r="G9" s="392"/>
      <c r="H9" s="392"/>
      <c r="I9" s="392"/>
      <c r="J9" s="392"/>
      <c r="K9" s="392"/>
      <c r="L9" s="392"/>
      <c r="M9" s="392"/>
      <c r="N9" s="392"/>
      <c r="O9" s="392"/>
      <c r="P9" s="392"/>
      <c r="Q9" s="392"/>
      <c r="R9" s="392"/>
      <c r="S9" s="392"/>
      <c r="T9" s="392"/>
    </row>
    <row r="10">
      <c r="A10" s="393" t="s">
        <v>1586</v>
      </c>
      <c r="B10" s="392"/>
      <c r="C10" s="392"/>
      <c r="D10" s="392"/>
      <c r="E10" s="392"/>
      <c r="F10" s="392"/>
      <c r="G10" s="392"/>
      <c r="H10" s="392"/>
      <c r="I10" s="392"/>
      <c r="J10" s="392"/>
      <c r="K10" s="392"/>
      <c r="L10" s="392"/>
      <c r="M10" s="392"/>
      <c r="N10" s="392"/>
      <c r="O10" s="392"/>
      <c r="P10" s="392"/>
      <c r="Q10" s="392"/>
      <c r="R10" s="392"/>
      <c r="S10" s="392"/>
      <c r="T10" s="392"/>
    </row>
    <row r="11">
      <c r="A11" s="393" t="s">
        <v>1581</v>
      </c>
      <c r="B11" s="392"/>
      <c r="C11" s="392"/>
      <c r="D11" s="392"/>
      <c r="E11" s="392"/>
      <c r="F11" s="392"/>
      <c r="G11" s="392"/>
      <c r="H11" s="392"/>
      <c r="I11" s="392"/>
      <c r="J11" s="392"/>
      <c r="K11" s="392"/>
      <c r="L11" s="392"/>
      <c r="M11" s="392"/>
      <c r="N11" s="392"/>
      <c r="O11" s="392"/>
      <c r="P11" s="392"/>
      <c r="Q11" s="392"/>
      <c r="R11" s="392"/>
      <c r="S11" s="392"/>
      <c r="T11" s="392"/>
    </row>
    <row r="12">
      <c r="A12" s="393" t="s">
        <v>1587</v>
      </c>
      <c r="B12" s="393" t="s">
        <v>1580</v>
      </c>
      <c r="C12" s="393" t="s">
        <v>1588</v>
      </c>
      <c r="D12" s="393" t="s">
        <v>1589</v>
      </c>
      <c r="E12" s="393" t="s">
        <v>1581</v>
      </c>
      <c r="F12" s="393" t="s">
        <v>1587</v>
      </c>
      <c r="H12" s="392"/>
      <c r="I12" s="392"/>
      <c r="J12" s="392"/>
      <c r="K12" s="392"/>
      <c r="L12" s="392"/>
      <c r="M12" s="392"/>
      <c r="N12" s="392"/>
      <c r="O12" s="392"/>
      <c r="P12" s="392"/>
      <c r="Q12" s="392"/>
      <c r="R12" s="392"/>
      <c r="S12" s="392"/>
      <c r="T12" s="392"/>
    </row>
    <row r="13">
      <c r="A13" s="393" t="s">
        <v>1590</v>
      </c>
      <c r="B13" s="393" t="s">
        <v>1591</v>
      </c>
      <c r="C13" s="99" t="s">
        <v>1592</v>
      </c>
      <c r="D13" s="393" t="s">
        <v>1593</v>
      </c>
      <c r="E13" s="392"/>
      <c r="F13" s="392"/>
      <c r="G13" s="392"/>
      <c r="H13" s="392"/>
      <c r="I13" s="392"/>
      <c r="J13" s="392"/>
      <c r="K13" s="392"/>
      <c r="L13" s="392"/>
      <c r="M13" s="392"/>
      <c r="N13" s="392"/>
      <c r="O13" s="392"/>
      <c r="P13" s="392"/>
      <c r="Q13" s="392"/>
      <c r="R13" s="392"/>
      <c r="S13" s="392"/>
      <c r="T13" s="392"/>
    </row>
    <row r="14">
      <c r="A14" s="392"/>
      <c r="B14" s="392"/>
      <c r="C14" s="392"/>
      <c r="D14" s="392"/>
      <c r="E14" s="392"/>
      <c r="F14" s="392"/>
      <c r="G14" s="392"/>
      <c r="H14" s="392"/>
      <c r="I14" s="392"/>
      <c r="J14" s="392"/>
      <c r="K14" s="392"/>
      <c r="L14" s="392"/>
      <c r="M14" s="392"/>
      <c r="N14" s="392"/>
      <c r="O14" s="392"/>
      <c r="P14" s="392"/>
      <c r="Q14" s="392"/>
      <c r="R14" s="392"/>
      <c r="S14" s="392"/>
      <c r="T14" s="392"/>
    </row>
    <row r="15">
      <c r="A15" s="393" t="s">
        <v>1594</v>
      </c>
      <c r="B15" s="393" t="s">
        <v>1595</v>
      </c>
      <c r="C15" s="393" t="s">
        <v>1596</v>
      </c>
      <c r="D15" s="99" t="s">
        <v>1597</v>
      </c>
      <c r="E15" s="99" t="s">
        <v>1598</v>
      </c>
      <c r="F15" s="393" t="s">
        <v>1597</v>
      </c>
      <c r="G15" s="393" t="s">
        <v>1598</v>
      </c>
      <c r="H15" s="392"/>
      <c r="I15" s="392"/>
      <c r="J15" s="392"/>
      <c r="K15" s="392"/>
      <c r="L15" s="392"/>
      <c r="M15" s="392"/>
      <c r="N15" s="392"/>
      <c r="O15" s="392"/>
      <c r="P15" s="392"/>
      <c r="Q15" s="392"/>
      <c r="R15" s="392"/>
      <c r="S15" s="392"/>
      <c r="T15" s="392"/>
    </row>
    <row r="16">
      <c r="A16" s="392"/>
      <c r="B16" s="393" t="s">
        <v>1599</v>
      </c>
      <c r="C16" s="393" t="s">
        <v>1600</v>
      </c>
      <c r="D16" s="393" t="s">
        <v>1601</v>
      </c>
      <c r="E16" s="393" t="s">
        <v>1601</v>
      </c>
      <c r="F16" s="392"/>
      <c r="G16" s="392"/>
      <c r="H16" s="392"/>
      <c r="I16" s="392"/>
      <c r="J16" s="392"/>
      <c r="K16" s="392"/>
      <c r="L16" s="392"/>
      <c r="M16" s="392"/>
      <c r="N16" s="392"/>
      <c r="O16" s="392"/>
      <c r="P16" s="392"/>
      <c r="Q16" s="392"/>
      <c r="R16" s="392"/>
      <c r="S16" s="392"/>
      <c r="T16" s="392"/>
    </row>
    <row r="17">
      <c r="A17" s="392"/>
      <c r="B17" s="392"/>
      <c r="C17" s="392"/>
      <c r="D17" s="393" t="s">
        <v>1602</v>
      </c>
      <c r="E17" s="392"/>
      <c r="F17" s="392"/>
      <c r="G17" s="392"/>
      <c r="H17" s="392"/>
      <c r="I17" s="392"/>
      <c r="J17" s="392"/>
      <c r="K17" s="392"/>
      <c r="L17" s="392"/>
      <c r="M17" s="392"/>
      <c r="N17" s="392"/>
      <c r="O17" s="392"/>
      <c r="P17" s="392"/>
      <c r="Q17" s="392"/>
      <c r="R17" s="392"/>
      <c r="S17" s="392"/>
      <c r="T17" s="392"/>
    </row>
    <row r="18">
      <c r="A18" s="392"/>
      <c r="B18" s="392"/>
      <c r="C18" s="392"/>
      <c r="D18" s="393" t="s">
        <v>1603</v>
      </c>
      <c r="E18" s="393" t="s">
        <v>1604</v>
      </c>
      <c r="F18" s="393" t="s">
        <v>1581</v>
      </c>
      <c r="G18" s="393" t="s">
        <v>1603</v>
      </c>
      <c r="H18" s="393" t="s">
        <v>1595</v>
      </c>
      <c r="I18" s="393" t="s">
        <v>1605</v>
      </c>
      <c r="J18" s="392"/>
      <c r="K18" s="392"/>
      <c r="L18" s="392"/>
      <c r="M18" s="392"/>
      <c r="N18" s="392"/>
      <c r="O18" s="392"/>
      <c r="P18" s="392"/>
      <c r="Q18" s="392"/>
      <c r="R18" s="392"/>
      <c r="S18" s="392"/>
      <c r="T18" s="392"/>
    </row>
    <row r="19">
      <c r="A19" s="392"/>
      <c r="B19" s="392"/>
      <c r="C19" s="392"/>
      <c r="D19" s="392"/>
      <c r="E19" s="393" t="s">
        <v>1606</v>
      </c>
      <c r="F19" s="393" t="s">
        <v>1607</v>
      </c>
      <c r="G19" s="393" t="s">
        <v>1595</v>
      </c>
      <c r="H19" s="393" t="s">
        <v>1581</v>
      </c>
      <c r="I19" s="393" t="s">
        <v>1605</v>
      </c>
      <c r="J19" s="392"/>
      <c r="K19" s="392"/>
      <c r="L19" s="392"/>
      <c r="M19" s="392"/>
      <c r="N19" s="392"/>
      <c r="O19" s="392"/>
      <c r="P19" s="392"/>
      <c r="Q19" s="392"/>
      <c r="R19" s="392"/>
      <c r="S19" s="392"/>
      <c r="T19" s="392"/>
    </row>
    <row r="20">
      <c r="A20" s="392"/>
      <c r="B20" s="392"/>
      <c r="C20" s="392"/>
      <c r="D20" s="392"/>
      <c r="E20" s="392"/>
      <c r="F20" s="392"/>
      <c r="G20" s="392"/>
      <c r="H20" s="392"/>
      <c r="I20" s="392"/>
      <c r="J20" s="392"/>
      <c r="K20" s="392"/>
      <c r="L20" s="392"/>
      <c r="M20" s="392"/>
      <c r="N20" s="392"/>
      <c r="O20" s="392"/>
      <c r="P20" s="392"/>
      <c r="Q20" s="392"/>
      <c r="R20" s="392"/>
      <c r="S20" s="392"/>
      <c r="T20" s="392"/>
    </row>
    <row r="21">
      <c r="A21" s="392"/>
      <c r="B21" s="392"/>
      <c r="C21" s="392"/>
      <c r="D21" s="392"/>
      <c r="E21" s="392"/>
      <c r="F21" s="392"/>
      <c r="G21" s="392"/>
      <c r="H21" s="392"/>
      <c r="I21" s="392"/>
      <c r="J21" s="392"/>
      <c r="K21" s="392"/>
      <c r="L21" s="392"/>
      <c r="M21" s="392"/>
      <c r="N21" s="392"/>
      <c r="O21" s="392"/>
      <c r="P21" s="392"/>
      <c r="Q21" s="392"/>
      <c r="R21" s="392"/>
      <c r="S21" s="392"/>
      <c r="T21" s="392"/>
    </row>
    <row r="22">
      <c r="A22" s="392"/>
      <c r="B22" s="392"/>
      <c r="C22" s="392"/>
      <c r="D22" s="392"/>
      <c r="E22" s="392"/>
      <c r="F22" s="392"/>
      <c r="G22" s="392"/>
      <c r="H22" s="392"/>
      <c r="I22" s="392"/>
      <c r="J22" s="392"/>
      <c r="K22" s="392"/>
      <c r="L22" s="392"/>
      <c r="M22" s="392"/>
      <c r="N22" s="392"/>
      <c r="O22" s="392"/>
      <c r="P22" s="392"/>
      <c r="Q22" s="392"/>
      <c r="R22" s="392"/>
      <c r="S22" s="392"/>
      <c r="T22" s="392"/>
    </row>
    <row r="23">
      <c r="A23" s="392"/>
      <c r="B23" s="392"/>
      <c r="C23" s="392"/>
      <c r="D23" s="392"/>
      <c r="E23" s="392"/>
      <c r="F23" s="392"/>
      <c r="G23" s="392"/>
      <c r="H23" s="392"/>
      <c r="I23" s="392"/>
      <c r="J23" s="392"/>
      <c r="K23" s="392"/>
      <c r="L23" s="392"/>
      <c r="M23" s="392"/>
      <c r="N23" s="392"/>
      <c r="O23" s="392"/>
      <c r="P23" s="392"/>
      <c r="Q23" s="392"/>
      <c r="R23" s="392"/>
      <c r="S23" s="392"/>
      <c r="T23" s="392"/>
    </row>
    <row r="24">
      <c r="A24" s="392"/>
      <c r="B24" s="392"/>
      <c r="C24" s="392"/>
      <c r="D24" s="392"/>
      <c r="E24" s="392"/>
      <c r="F24" s="392"/>
      <c r="G24" s="392"/>
      <c r="H24" s="392"/>
      <c r="I24" s="392"/>
      <c r="J24" s="392"/>
      <c r="K24" s="392"/>
      <c r="L24" s="392"/>
      <c r="M24" s="392"/>
      <c r="N24" s="392"/>
      <c r="O24" s="392"/>
      <c r="P24" s="392"/>
      <c r="Q24" s="392"/>
      <c r="R24" s="392"/>
      <c r="S24" s="392"/>
      <c r="T24" s="392"/>
    </row>
    <row r="25">
      <c r="A25" s="392"/>
      <c r="B25" s="392"/>
      <c r="C25" s="392"/>
      <c r="D25" s="392"/>
      <c r="E25" s="392"/>
      <c r="F25" s="392"/>
      <c r="G25" s="392"/>
      <c r="H25" s="392"/>
      <c r="I25" s="392"/>
      <c r="J25" s="392"/>
      <c r="K25" s="392"/>
      <c r="L25" s="392"/>
      <c r="M25" s="392"/>
      <c r="N25" s="392"/>
      <c r="O25" s="392"/>
      <c r="P25" s="392"/>
      <c r="Q25" s="392"/>
      <c r="R25" s="392"/>
      <c r="S25" s="392"/>
      <c r="T25" s="392"/>
    </row>
    <row r="26">
      <c r="A26" s="392"/>
      <c r="B26" s="392"/>
      <c r="C26" s="392"/>
      <c r="D26" s="392"/>
      <c r="E26" s="392"/>
      <c r="F26" s="392"/>
      <c r="G26" s="392"/>
      <c r="H26" s="392"/>
      <c r="I26" s="392"/>
      <c r="J26" s="392"/>
      <c r="K26" s="392"/>
      <c r="L26" s="392"/>
      <c r="M26" s="392"/>
      <c r="N26" s="392"/>
      <c r="O26" s="392"/>
      <c r="P26" s="392"/>
      <c r="Q26" s="392"/>
      <c r="R26" s="392"/>
      <c r="S26" s="392"/>
      <c r="T26" s="392"/>
    </row>
    <row r="27">
      <c r="A27" s="392"/>
      <c r="B27" s="392"/>
      <c r="C27" s="392"/>
      <c r="D27" s="392"/>
      <c r="E27" s="392"/>
      <c r="F27" s="392"/>
      <c r="G27" s="392"/>
      <c r="H27" s="392"/>
      <c r="I27" s="392"/>
      <c r="J27" s="392"/>
      <c r="K27" s="392"/>
      <c r="L27" s="392"/>
      <c r="M27" s="392"/>
      <c r="N27" s="392"/>
      <c r="O27" s="392"/>
      <c r="P27" s="392"/>
      <c r="Q27" s="392"/>
      <c r="R27" s="392"/>
      <c r="S27" s="392"/>
      <c r="T27" s="392"/>
    </row>
    <row r="28">
      <c r="A28" s="392"/>
      <c r="B28" s="392"/>
      <c r="C28" s="392"/>
      <c r="D28" s="392"/>
      <c r="E28" s="392"/>
      <c r="F28" s="392"/>
      <c r="G28" s="392"/>
      <c r="H28" s="392"/>
      <c r="I28" s="392"/>
      <c r="J28" s="392"/>
      <c r="K28" s="392"/>
      <c r="L28" s="392"/>
      <c r="M28" s="392"/>
      <c r="N28" s="392"/>
      <c r="O28" s="392"/>
      <c r="P28" s="392"/>
      <c r="Q28" s="392"/>
      <c r="R28" s="392"/>
      <c r="S28" s="392"/>
      <c r="T28" s="392"/>
    </row>
    <row r="29">
      <c r="A29" s="392"/>
      <c r="B29" s="392"/>
      <c r="C29" s="392"/>
      <c r="D29" s="392"/>
      <c r="E29" s="392"/>
      <c r="F29" s="392"/>
      <c r="G29" s="392"/>
      <c r="H29" s="392"/>
      <c r="I29" s="392"/>
      <c r="J29" s="392"/>
      <c r="K29" s="392"/>
      <c r="L29" s="392"/>
      <c r="M29" s="392"/>
      <c r="N29" s="392"/>
      <c r="O29" s="392"/>
      <c r="P29" s="392"/>
      <c r="Q29" s="392"/>
      <c r="R29" s="392"/>
      <c r="S29" s="392"/>
      <c r="T29" s="392"/>
    </row>
    <row r="30">
      <c r="A30" s="392"/>
      <c r="B30" s="392"/>
      <c r="C30" s="392"/>
      <c r="D30" s="392"/>
      <c r="E30" s="392"/>
      <c r="F30" s="392"/>
      <c r="G30" s="392"/>
      <c r="H30" s="392"/>
      <c r="I30" s="392"/>
      <c r="J30" s="392"/>
      <c r="K30" s="392"/>
      <c r="L30" s="392"/>
      <c r="M30" s="392"/>
      <c r="N30" s="392"/>
      <c r="O30" s="392"/>
      <c r="P30" s="392"/>
      <c r="Q30" s="392"/>
      <c r="R30" s="392"/>
      <c r="S30" s="392"/>
      <c r="T30" s="392"/>
    </row>
    <row r="31">
      <c r="A31" s="392"/>
      <c r="B31" s="392"/>
      <c r="C31" s="392"/>
      <c r="D31" s="392"/>
      <c r="E31" s="392"/>
      <c r="F31" s="392"/>
      <c r="G31" s="392"/>
      <c r="H31" s="392"/>
      <c r="I31" s="392"/>
      <c r="J31" s="392"/>
      <c r="K31" s="392"/>
      <c r="L31" s="392"/>
      <c r="M31" s="392"/>
      <c r="N31" s="392"/>
      <c r="O31" s="392"/>
      <c r="P31" s="392"/>
      <c r="Q31" s="392"/>
      <c r="R31" s="392"/>
      <c r="S31" s="392"/>
      <c r="T31" s="392"/>
    </row>
    <row r="32">
      <c r="A32" s="392"/>
      <c r="B32" s="392"/>
      <c r="C32" s="392"/>
      <c r="D32" s="392"/>
      <c r="E32" s="392"/>
      <c r="F32" s="392"/>
      <c r="G32" s="392"/>
      <c r="H32" s="392"/>
      <c r="I32" s="392"/>
      <c r="J32" s="392"/>
      <c r="K32" s="392"/>
      <c r="L32" s="392"/>
      <c r="M32" s="392"/>
      <c r="N32" s="392"/>
      <c r="O32" s="392"/>
      <c r="P32" s="392"/>
      <c r="Q32" s="392"/>
      <c r="R32" s="392"/>
      <c r="S32" s="392"/>
      <c r="T32" s="392"/>
    </row>
    <row r="33">
      <c r="A33" s="392"/>
      <c r="B33" s="392"/>
      <c r="C33" s="392"/>
      <c r="D33" s="392"/>
      <c r="E33" s="392"/>
      <c r="F33" s="392"/>
      <c r="G33" s="392"/>
      <c r="H33" s="392"/>
      <c r="I33" s="392"/>
      <c r="J33" s="392"/>
      <c r="K33" s="392"/>
      <c r="L33" s="392"/>
      <c r="M33" s="392"/>
      <c r="N33" s="392"/>
      <c r="O33" s="392"/>
      <c r="P33" s="392"/>
      <c r="Q33" s="392"/>
      <c r="R33" s="392"/>
      <c r="S33" s="392"/>
      <c r="T33" s="392"/>
    </row>
    <row r="34">
      <c r="A34" s="392"/>
      <c r="B34" s="392"/>
      <c r="C34" s="392"/>
      <c r="D34" s="392"/>
      <c r="E34" s="392"/>
      <c r="F34" s="392"/>
      <c r="G34" s="392"/>
      <c r="H34" s="392"/>
      <c r="I34" s="392"/>
      <c r="J34" s="392"/>
      <c r="K34" s="392"/>
      <c r="L34" s="392"/>
      <c r="M34" s="392"/>
      <c r="N34" s="392"/>
      <c r="O34" s="392"/>
      <c r="P34" s="392"/>
      <c r="Q34" s="392"/>
      <c r="R34" s="392"/>
      <c r="S34" s="392"/>
      <c r="T34" s="392"/>
    </row>
    <row r="35">
      <c r="A35" s="392"/>
      <c r="B35" s="392"/>
      <c r="C35" s="392"/>
      <c r="D35" s="392"/>
      <c r="E35" s="392"/>
      <c r="F35" s="392"/>
      <c r="G35" s="392"/>
      <c r="H35" s="392"/>
      <c r="I35" s="392"/>
      <c r="J35" s="392"/>
      <c r="K35" s="392"/>
      <c r="L35" s="392"/>
      <c r="M35" s="392"/>
      <c r="N35" s="392"/>
      <c r="O35" s="392"/>
      <c r="P35" s="392"/>
      <c r="Q35" s="392"/>
      <c r="R35" s="392"/>
      <c r="S35" s="392"/>
      <c r="T35" s="392"/>
    </row>
    <row r="36">
      <c r="A36" s="392"/>
      <c r="B36" s="392"/>
      <c r="C36" s="392"/>
      <c r="D36" s="392"/>
      <c r="E36" s="392"/>
      <c r="F36" s="392"/>
      <c r="G36" s="392"/>
      <c r="H36" s="392"/>
      <c r="I36" s="392"/>
      <c r="J36" s="392"/>
      <c r="K36" s="392"/>
      <c r="L36" s="392"/>
      <c r="M36" s="392"/>
      <c r="N36" s="392"/>
      <c r="O36" s="392"/>
      <c r="P36" s="392"/>
      <c r="Q36" s="392"/>
      <c r="R36" s="392"/>
      <c r="S36" s="392"/>
      <c r="T36" s="392"/>
    </row>
    <row r="37">
      <c r="A37" s="392"/>
      <c r="B37" s="392"/>
      <c r="C37" s="392"/>
      <c r="D37" s="392"/>
      <c r="E37" s="392"/>
      <c r="F37" s="392"/>
      <c r="G37" s="392"/>
      <c r="H37" s="392"/>
      <c r="I37" s="392"/>
      <c r="J37" s="392"/>
      <c r="K37" s="392"/>
      <c r="L37" s="392"/>
      <c r="M37" s="392"/>
      <c r="N37" s="392"/>
      <c r="O37" s="392"/>
      <c r="P37" s="392"/>
      <c r="Q37" s="392"/>
      <c r="R37" s="392"/>
      <c r="S37" s="392"/>
      <c r="T37" s="392"/>
    </row>
    <row r="38">
      <c r="A38" s="392"/>
      <c r="B38" s="392"/>
      <c r="C38" s="392"/>
      <c r="D38" s="392"/>
      <c r="E38" s="392"/>
      <c r="F38" s="392"/>
      <c r="G38" s="392"/>
      <c r="H38" s="392"/>
      <c r="I38" s="392"/>
      <c r="J38" s="392"/>
      <c r="K38" s="392"/>
      <c r="L38" s="392"/>
      <c r="M38" s="392"/>
      <c r="N38" s="392"/>
      <c r="O38" s="392"/>
      <c r="P38" s="392"/>
      <c r="Q38" s="392"/>
      <c r="R38" s="392"/>
      <c r="S38" s="392"/>
      <c r="T38" s="392"/>
    </row>
    <row r="39">
      <c r="A39" s="392"/>
      <c r="B39" s="392"/>
      <c r="C39" s="392"/>
      <c r="D39" s="392"/>
      <c r="E39" s="392"/>
      <c r="F39" s="392"/>
      <c r="G39" s="392"/>
      <c r="H39" s="392"/>
      <c r="I39" s="392"/>
      <c r="J39" s="392"/>
      <c r="K39" s="392"/>
      <c r="L39" s="392"/>
      <c r="M39" s="392"/>
      <c r="N39" s="392"/>
      <c r="O39" s="392"/>
      <c r="P39" s="392"/>
      <c r="Q39" s="392"/>
      <c r="R39" s="392"/>
      <c r="S39" s="392"/>
      <c r="T39" s="392"/>
    </row>
    <row r="40">
      <c r="A40" s="392"/>
      <c r="B40" s="392"/>
      <c r="C40" s="392"/>
      <c r="D40" s="392"/>
      <c r="E40" s="392"/>
      <c r="F40" s="392"/>
      <c r="G40" s="392"/>
      <c r="H40" s="392"/>
      <c r="I40" s="392"/>
      <c r="J40" s="392"/>
      <c r="K40" s="392"/>
      <c r="L40" s="392"/>
      <c r="M40" s="392"/>
      <c r="N40" s="392"/>
      <c r="O40" s="392"/>
      <c r="P40" s="392"/>
      <c r="Q40" s="392"/>
      <c r="R40" s="392"/>
      <c r="S40" s="392"/>
      <c r="T40" s="392"/>
    </row>
    <row r="41">
      <c r="A41" s="392"/>
      <c r="B41" s="392"/>
      <c r="C41" s="392"/>
      <c r="D41" s="392"/>
      <c r="E41" s="392"/>
      <c r="F41" s="392"/>
      <c r="G41" s="392"/>
      <c r="H41" s="392"/>
      <c r="I41" s="392"/>
      <c r="J41" s="392"/>
      <c r="K41" s="392"/>
      <c r="L41" s="392"/>
      <c r="M41" s="392"/>
      <c r="N41" s="392"/>
      <c r="O41" s="392"/>
      <c r="P41" s="392"/>
      <c r="Q41" s="392"/>
      <c r="R41" s="392"/>
      <c r="S41" s="392"/>
      <c r="T41" s="392"/>
    </row>
    <row r="42">
      <c r="A42" s="392"/>
      <c r="B42" s="392"/>
      <c r="C42" s="392"/>
      <c r="D42" s="392"/>
      <c r="E42" s="392"/>
      <c r="F42" s="392"/>
      <c r="G42" s="392"/>
      <c r="H42" s="392"/>
      <c r="I42" s="392"/>
      <c r="J42" s="392"/>
      <c r="K42" s="392"/>
      <c r="L42" s="392"/>
      <c r="M42" s="392"/>
      <c r="N42" s="392"/>
      <c r="O42" s="392"/>
      <c r="P42" s="392"/>
      <c r="Q42" s="392"/>
      <c r="R42" s="392"/>
      <c r="S42" s="392"/>
      <c r="T42" s="392"/>
    </row>
    <row r="43">
      <c r="A43" s="392"/>
      <c r="B43" s="392"/>
      <c r="C43" s="392"/>
      <c r="D43" s="392"/>
      <c r="E43" s="392"/>
      <c r="F43" s="392"/>
      <c r="G43" s="392"/>
      <c r="H43" s="392"/>
      <c r="I43" s="392"/>
      <c r="J43" s="392"/>
      <c r="K43" s="392"/>
      <c r="L43" s="392"/>
      <c r="M43" s="392"/>
      <c r="N43" s="392"/>
      <c r="O43" s="392"/>
      <c r="P43" s="392"/>
      <c r="Q43" s="392"/>
      <c r="R43" s="392"/>
      <c r="S43" s="392"/>
      <c r="T43" s="392"/>
    </row>
    <row r="44">
      <c r="A44" s="392"/>
      <c r="B44" s="392"/>
      <c r="C44" s="392"/>
      <c r="D44" s="392"/>
      <c r="E44" s="392"/>
      <c r="F44" s="392"/>
      <c r="G44" s="392"/>
      <c r="H44" s="392"/>
      <c r="I44" s="392"/>
      <c r="J44" s="392"/>
      <c r="K44" s="392"/>
      <c r="L44" s="392"/>
      <c r="M44" s="392"/>
      <c r="N44" s="392"/>
      <c r="O44" s="392"/>
      <c r="P44" s="392"/>
      <c r="Q44" s="392"/>
      <c r="R44" s="392"/>
      <c r="S44" s="392"/>
      <c r="T44" s="392"/>
    </row>
    <row r="45">
      <c r="A45" s="392"/>
      <c r="B45" s="392"/>
      <c r="C45" s="392"/>
      <c r="D45" s="392"/>
      <c r="E45" s="392"/>
      <c r="F45" s="392"/>
      <c r="G45" s="392"/>
      <c r="H45" s="392"/>
      <c r="I45" s="392"/>
      <c r="J45" s="392"/>
      <c r="K45" s="392"/>
      <c r="L45" s="392"/>
      <c r="M45" s="392"/>
      <c r="N45" s="392"/>
      <c r="O45" s="392"/>
      <c r="P45" s="392"/>
      <c r="Q45" s="392"/>
      <c r="R45" s="392"/>
      <c r="S45" s="392"/>
      <c r="T45" s="392"/>
    </row>
    <row r="46">
      <c r="A46" s="392"/>
      <c r="B46" s="392"/>
      <c r="C46" s="392"/>
      <c r="D46" s="392"/>
      <c r="E46" s="392"/>
      <c r="F46" s="392"/>
      <c r="G46" s="392"/>
      <c r="H46" s="392"/>
      <c r="I46" s="392"/>
      <c r="J46" s="392"/>
      <c r="K46" s="392"/>
      <c r="L46" s="392"/>
      <c r="M46" s="392"/>
      <c r="N46" s="392"/>
      <c r="O46" s="392"/>
      <c r="P46" s="392"/>
      <c r="Q46" s="392"/>
      <c r="R46" s="392"/>
      <c r="S46" s="392"/>
      <c r="T46" s="392"/>
    </row>
    <row r="47">
      <c r="A47" s="392"/>
      <c r="B47" s="392"/>
      <c r="C47" s="392"/>
      <c r="D47" s="392"/>
      <c r="E47" s="392"/>
      <c r="F47" s="392"/>
      <c r="G47" s="392"/>
      <c r="H47" s="392"/>
      <c r="I47" s="392"/>
      <c r="J47" s="392"/>
      <c r="K47" s="392"/>
      <c r="L47" s="392"/>
      <c r="M47" s="392"/>
      <c r="N47" s="392"/>
      <c r="O47" s="392"/>
      <c r="P47" s="392"/>
      <c r="Q47" s="392"/>
      <c r="R47" s="392"/>
      <c r="S47" s="392"/>
      <c r="T47" s="392"/>
    </row>
    <row r="48">
      <c r="A48" s="392"/>
      <c r="B48" s="392"/>
      <c r="C48" s="392"/>
      <c r="D48" s="392"/>
      <c r="E48" s="392"/>
      <c r="F48" s="392"/>
      <c r="G48" s="392"/>
      <c r="H48" s="392"/>
      <c r="I48" s="392"/>
      <c r="J48" s="392"/>
      <c r="K48" s="392"/>
      <c r="L48" s="392"/>
      <c r="M48" s="392"/>
      <c r="N48" s="392"/>
      <c r="O48" s="392"/>
      <c r="P48" s="392"/>
      <c r="Q48" s="392"/>
      <c r="R48" s="392"/>
      <c r="S48" s="392"/>
      <c r="T48" s="392"/>
    </row>
    <row r="49">
      <c r="A49" s="392"/>
      <c r="B49" s="392"/>
      <c r="C49" s="392"/>
      <c r="D49" s="392"/>
      <c r="E49" s="392"/>
      <c r="F49" s="392"/>
      <c r="G49" s="392"/>
      <c r="H49" s="392"/>
      <c r="I49" s="392"/>
      <c r="J49" s="392"/>
      <c r="K49" s="392"/>
      <c r="L49" s="392"/>
      <c r="M49" s="392"/>
      <c r="N49" s="392"/>
      <c r="O49" s="392"/>
      <c r="P49" s="392"/>
      <c r="Q49" s="392"/>
      <c r="R49" s="392"/>
      <c r="S49" s="392"/>
      <c r="T49" s="392"/>
    </row>
    <row r="50">
      <c r="A50" s="392"/>
      <c r="B50" s="392"/>
      <c r="C50" s="392"/>
      <c r="D50" s="392"/>
      <c r="E50" s="392"/>
      <c r="F50" s="392"/>
      <c r="G50" s="392"/>
      <c r="H50" s="392"/>
      <c r="I50" s="392"/>
      <c r="J50" s="392"/>
      <c r="K50" s="392"/>
      <c r="L50" s="392"/>
      <c r="M50" s="392"/>
      <c r="N50" s="392"/>
      <c r="O50" s="392"/>
      <c r="P50" s="392"/>
      <c r="Q50" s="392"/>
      <c r="R50" s="392"/>
      <c r="S50" s="392"/>
      <c r="T50" s="392"/>
    </row>
    <row r="51">
      <c r="A51" s="392"/>
      <c r="B51" s="392"/>
      <c r="C51" s="392"/>
      <c r="D51" s="392"/>
      <c r="E51" s="392"/>
      <c r="F51" s="392"/>
      <c r="G51" s="392"/>
      <c r="H51" s="392"/>
      <c r="I51" s="392"/>
      <c r="J51" s="392"/>
      <c r="K51" s="392"/>
      <c r="L51" s="392"/>
      <c r="M51" s="392"/>
      <c r="N51" s="392"/>
      <c r="O51" s="392"/>
      <c r="P51" s="392"/>
      <c r="Q51" s="392"/>
      <c r="R51" s="392"/>
      <c r="S51" s="392"/>
      <c r="T51" s="392"/>
    </row>
    <row r="52">
      <c r="A52" s="392"/>
      <c r="B52" s="392"/>
      <c r="C52" s="392"/>
      <c r="D52" s="392"/>
      <c r="E52" s="392"/>
      <c r="F52" s="392"/>
      <c r="G52" s="392"/>
      <c r="H52" s="392"/>
      <c r="I52" s="392"/>
      <c r="J52" s="392"/>
      <c r="K52" s="392"/>
      <c r="L52" s="392"/>
      <c r="M52" s="392"/>
      <c r="N52" s="392"/>
      <c r="O52" s="392"/>
      <c r="P52" s="392"/>
      <c r="Q52" s="392"/>
      <c r="R52" s="392"/>
      <c r="S52" s="392"/>
      <c r="T52" s="392"/>
    </row>
    <row r="53">
      <c r="A53" s="392"/>
      <c r="B53" s="392"/>
      <c r="C53" s="392"/>
      <c r="D53" s="392"/>
      <c r="E53" s="392"/>
      <c r="F53" s="392"/>
      <c r="G53" s="392"/>
      <c r="H53" s="392"/>
      <c r="I53" s="392"/>
      <c r="J53" s="392"/>
      <c r="K53" s="392"/>
      <c r="L53" s="392"/>
      <c r="M53" s="392"/>
      <c r="N53" s="392"/>
      <c r="O53" s="392"/>
      <c r="P53" s="392"/>
      <c r="Q53" s="392"/>
      <c r="R53" s="392"/>
      <c r="S53" s="392"/>
      <c r="T53" s="392"/>
    </row>
    <row r="54">
      <c r="A54" s="392"/>
      <c r="B54" s="392"/>
      <c r="C54" s="392"/>
      <c r="D54" s="392"/>
      <c r="E54" s="392"/>
      <c r="F54" s="392"/>
      <c r="G54" s="392"/>
      <c r="H54" s="392"/>
      <c r="I54" s="392"/>
      <c r="J54" s="392"/>
      <c r="K54" s="392"/>
      <c r="L54" s="392"/>
      <c r="M54" s="392"/>
      <c r="N54" s="392"/>
      <c r="O54" s="392"/>
      <c r="P54" s="392"/>
      <c r="Q54" s="392"/>
      <c r="R54" s="392"/>
      <c r="S54" s="392"/>
      <c r="T54" s="392"/>
    </row>
    <row r="55">
      <c r="A55" s="392"/>
      <c r="B55" s="392"/>
      <c r="C55" s="392"/>
      <c r="D55" s="392"/>
      <c r="E55" s="392"/>
      <c r="F55" s="392"/>
      <c r="G55" s="392"/>
      <c r="H55" s="392"/>
      <c r="I55" s="392"/>
      <c r="J55" s="392"/>
      <c r="K55" s="392"/>
      <c r="L55" s="392"/>
      <c r="M55" s="392"/>
      <c r="N55" s="392"/>
      <c r="O55" s="392"/>
      <c r="P55" s="392"/>
      <c r="Q55" s="392"/>
      <c r="R55" s="392"/>
      <c r="S55" s="392"/>
      <c r="T55" s="392"/>
    </row>
    <row r="56">
      <c r="A56" s="392"/>
      <c r="B56" s="392"/>
      <c r="C56" s="392"/>
      <c r="D56" s="392"/>
      <c r="E56" s="392"/>
      <c r="F56" s="392"/>
      <c r="G56" s="392"/>
      <c r="H56" s="392"/>
      <c r="I56" s="392"/>
      <c r="J56" s="392"/>
      <c r="K56" s="392"/>
      <c r="L56" s="392"/>
      <c r="M56" s="392"/>
      <c r="N56" s="392"/>
      <c r="O56" s="392"/>
      <c r="P56" s="392"/>
      <c r="Q56" s="392"/>
      <c r="R56" s="392"/>
      <c r="S56" s="392"/>
      <c r="T56" s="392"/>
    </row>
    <row r="57">
      <c r="A57" s="392"/>
      <c r="B57" s="392"/>
      <c r="C57" s="392"/>
      <c r="D57" s="392"/>
      <c r="E57" s="392"/>
      <c r="F57" s="392"/>
      <c r="G57" s="392"/>
      <c r="H57" s="392"/>
      <c r="I57" s="392"/>
      <c r="J57" s="392"/>
      <c r="K57" s="392"/>
      <c r="L57" s="392"/>
      <c r="M57" s="392"/>
      <c r="N57" s="392"/>
      <c r="O57" s="392"/>
      <c r="P57" s="392"/>
      <c r="Q57" s="392"/>
      <c r="R57" s="392"/>
      <c r="S57" s="392"/>
      <c r="T57" s="392"/>
    </row>
    <row r="58">
      <c r="A58" s="392"/>
      <c r="B58" s="392"/>
      <c r="C58" s="392"/>
      <c r="D58" s="392"/>
      <c r="E58" s="392"/>
      <c r="F58" s="392"/>
      <c r="G58" s="392"/>
      <c r="H58" s="392"/>
      <c r="I58" s="392"/>
      <c r="J58" s="392"/>
      <c r="K58" s="392"/>
      <c r="L58" s="392"/>
      <c r="M58" s="392"/>
      <c r="N58" s="392"/>
      <c r="O58" s="392"/>
      <c r="P58" s="392"/>
      <c r="Q58" s="392"/>
      <c r="R58" s="392"/>
      <c r="S58" s="392"/>
      <c r="T58" s="392"/>
    </row>
    <row r="59">
      <c r="A59" s="392"/>
      <c r="B59" s="392"/>
      <c r="C59" s="392"/>
      <c r="D59" s="392"/>
      <c r="E59" s="392"/>
      <c r="F59" s="392"/>
      <c r="G59" s="392"/>
      <c r="H59" s="392"/>
      <c r="I59" s="392"/>
      <c r="J59" s="392"/>
      <c r="K59" s="392"/>
      <c r="L59" s="392"/>
      <c r="M59" s="392"/>
      <c r="N59" s="392"/>
      <c r="O59" s="392"/>
      <c r="P59" s="392"/>
      <c r="Q59" s="392"/>
      <c r="R59" s="392"/>
      <c r="S59" s="392"/>
      <c r="T59" s="392"/>
    </row>
    <row r="60">
      <c r="A60" s="392"/>
      <c r="B60" s="392"/>
      <c r="C60" s="392"/>
      <c r="D60" s="392"/>
      <c r="E60" s="392"/>
      <c r="F60" s="392"/>
      <c r="G60" s="392"/>
      <c r="H60" s="392"/>
      <c r="I60" s="392"/>
      <c r="J60" s="392"/>
      <c r="K60" s="392"/>
      <c r="L60" s="392"/>
      <c r="M60" s="392"/>
      <c r="N60" s="392"/>
      <c r="O60" s="392"/>
      <c r="P60" s="392"/>
      <c r="Q60" s="392"/>
      <c r="R60" s="392"/>
      <c r="S60" s="392"/>
      <c r="T60" s="392"/>
    </row>
    <row r="61">
      <c r="A61" s="392"/>
      <c r="B61" s="392"/>
      <c r="C61" s="392"/>
      <c r="D61" s="392"/>
      <c r="E61" s="392"/>
      <c r="F61" s="392"/>
      <c r="G61" s="392"/>
      <c r="H61" s="392"/>
      <c r="I61" s="392"/>
      <c r="J61" s="392"/>
      <c r="K61" s="392"/>
      <c r="L61" s="392"/>
      <c r="M61" s="392"/>
      <c r="N61" s="392"/>
      <c r="O61" s="392"/>
      <c r="P61" s="392"/>
      <c r="Q61" s="392"/>
      <c r="R61" s="392"/>
      <c r="S61" s="392"/>
      <c r="T61" s="392"/>
    </row>
    <row r="62">
      <c r="A62" s="392"/>
      <c r="B62" s="392"/>
      <c r="C62" s="392"/>
      <c r="D62" s="392"/>
      <c r="E62" s="392"/>
      <c r="F62" s="392"/>
      <c r="G62" s="392"/>
      <c r="H62" s="392"/>
      <c r="I62" s="392"/>
      <c r="J62" s="392"/>
      <c r="K62" s="392"/>
      <c r="L62" s="392"/>
      <c r="M62" s="392"/>
      <c r="N62" s="392"/>
      <c r="O62" s="392"/>
      <c r="P62" s="392"/>
      <c r="Q62" s="392"/>
      <c r="R62" s="392"/>
      <c r="S62" s="392"/>
      <c r="T62" s="392"/>
    </row>
    <row r="63">
      <c r="A63" s="392"/>
      <c r="B63" s="392"/>
      <c r="C63" s="392"/>
      <c r="D63" s="392"/>
      <c r="E63" s="392"/>
      <c r="F63" s="392"/>
      <c r="G63" s="392"/>
      <c r="H63" s="392"/>
      <c r="I63" s="392"/>
      <c r="J63" s="392"/>
      <c r="K63" s="392"/>
      <c r="L63" s="392"/>
      <c r="M63" s="392"/>
      <c r="N63" s="392"/>
      <c r="O63" s="392"/>
      <c r="P63" s="392"/>
      <c r="Q63" s="392"/>
      <c r="R63" s="392"/>
      <c r="S63" s="392"/>
      <c r="T63" s="392"/>
    </row>
    <row r="64">
      <c r="A64" s="392"/>
      <c r="B64" s="392"/>
      <c r="C64" s="392"/>
      <c r="D64" s="392"/>
      <c r="E64" s="392"/>
      <c r="F64" s="392"/>
      <c r="G64" s="392"/>
      <c r="H64" s="392"/>
      <c r="I64" s="392"/>
      <c r="J64" s="392"/>
      <c r="K64" s="392"/>
      <c r="L64" s="392"/>
      <c r="M64" s="392"/>
      <c r="N64" s="392"/>
      <c r="O64" s="392"/>
      <c r="P64" s="392"/>
      <c r="Q64" s="392"/>
      <c r="R64" s="392"/>
      <c r="S64" s="392"/>
      <c r="T64" s="392"/>
    </row>
    <row r="65">
      <c r="A65" s="392"/>
      <c r="B65" s="392"/>
      <c r="C65" s="392"/>
      <c r="D65" s="392"/>
      <c r="E65" s="392"/>
      <c r="F65" s="392"/>
      <c r="G65" s="392"/>
      <c r="H65" s="392"/>
      <c r="I65" s="392"/>
      <c r="J65" s="392"/>
      <c r="K65" s="392"/>
      <c r="L65" s="392"/>
      <c r="M65" s="392"/>
      <c r="N65" s="392"/>
      <c r="O65" s="392"/>
      <c r="P65" s="392"/>
      <c r="Q65" s="392"/>
      <c r="R65" s="392"/>
      <c r="S65" s="392"/>
      <c r="T65" s="392"/>
    </row>
    <row r="66">
      <c r="A66" s="392"/>
      <c r="B66" s="392"/>
      <c r="C66" s="392"/>
      <c r="D66" s="392"/>
      <c r="E66" s="392"/>
      <c r="F66" s="392"/>
      <c r="G66" s="392"/>
      <c r="H66" s="392"/>
      <c r="I66" s="392"/>
      <c r="J66" s="392"/>
      <c r="K66" s="392"/>
      <c r="L66" s="392"/>
      <c r="M66" s="392"/>
      <c r="N66" s="392"/>
      <c r="O66" s="392"/>
      <c r="P66" s="392"/>
      <c r="Q66" s="392"/>
      <c r="R66" s="392"/>
      <c r="S66" s="392"/>
      <c r="T66" s="392"/>
    </row>
    <row r="67">
      <c r="A67" s="392"/>
      <c r="B67" s="392"/>
      <c r="C67" s="392"/>
      <c r="D67" s="392"/>
      <c r="E67" s="392"/>
      <c r="F67" s="392"/>
      <c r="G67" s="392"/>
      <c r="H67" s="392"/>
      <c r="I67" s="392"/>
      <c r="J67" s="392"/>
      <c r="K67" s="392"/>
      <c r="L67" s="392"/>
      <c r="M67" s="392"/>
      <c r="N67" s="392"/>
      <c r="O67" s="392"/>
      <c r="P67" s="392"/>
      <c r="Q67" s="392"/>
      <c r="R67" s="392"/>
      <c r="S67" s="392"/>
      <c r="T67" s="392"/>
    </row>
    <row r="68">
      <c r="A68" s="392"/>
      <c r="B68" s="392"/>
      <c r="C68" s="392"/>
      <c r="D68" s="392"/>
      <c r="E68" s="392"/>
      <c r="F68" s="392"/>
      <c r="G68" s="392"/>
      <c r="H68" s="392"/>
      <c r="I68" s="392"/>
      <c r="J68" s="392"/>
      <c r="K68" s="392"/>
      <c r="L68" s="392"/>
      <c r="M68" s="392"/>
      <c r="N68" s="392"/>
      <c r="O68" s="392"/>
      <c r="P68" s="392"/>
      <c r="Q68" s="392"/>
      <c r="R68" s="392"/>
      <c r="S68" s="392"/>
      <c r="T68" s="392"/>
    </row>
    <row r="69">
      <c r="A69" s="392"/>
      <c r="B69" s="392"/>
      <c r="C69" s="392"/>
      <c r="D69" s="392"/>
      <c r="E69" s="392"/>
      <c r="F69" s="392"/>
      <c r="G69" s="392"/>
      <c r="H69" s="392"/>
      <c r="I69" s="392"/>
      <c r="J69" s="392"/>
      <c r="K69" s="392"/>
      <c r="L69" s="392"/>
      <c r="M69" s="392"/>
      <c r="N69" s="392"/>
      <c r="O69" s="392"/>
      <c r="P69" s="392"/>
      <c r="Q69" s="392"/>
      <c r="R69" s="392"/>
      <c r="S69" s="392"/>
      <c r="T69" s="392"/>
    </row>
    <row r="70">
      <c r="A70" s="392"/>
      <c r="B70" s="392"/>
      <c r="C70" s="392"/>
      <c r="D70" s="392"/>
      <c r="E70" s="392"/>
      <c r="F70" s="392"/>
      <c r="G70" s="392"/>
      <c r="H70" s="392"/>
      <c r="I70" s="392"/>
      <c r="J70" s="392"/>
      <c r="K70" s="392"/>
      <c r="L70" s="392"/>
      <c r="M70" s="392"/>
      <c r="N70" s="392"/>
      <c r="O70" s="392"/>
      <c r="P70" s="392"/>
      <c r="Q70" s="392"/>
      <c r="R70" s="392"/>
      <c r="S70" s="392"/>
      <c r="T70" s="392"/>
    </row>
    <row r="71">
      <c r="A71" s="392"/>
      <c r="B71" s="392"/>
      <c r="C71" s="392"/>
      <c r="D71" s="392"/>
      <c r="E71" s="392"/>
      <c r="F71" s="392"/>
      <c r="G71" s="392"/>
      <c r="H71" s="392"/>
      <c r="I71" s="392"/>
      <c r="J71" s="392"/>
      <c r="K71" s="392"/>
      <c r="L71" s="392"/>
      <c r="M71" s="392"/>
      <c r="N71" s="392"/>
      <c r="O71" s="392"/>
      <c r="P71" s="392"/>
      <c r="Q71" s="392"/>
      <c r="R71" s="392"/>
      <c r="S71" s="392"/>
      <c r="T71" s="392"/>
    </row>
    <row r="72">
      <c r="A72" s="392"/>
      <c r="B72" s="392"/>
      <c r="C72" s="392"/>
      <c r="D72" s="392"/>
      <c r="E72" s="392"/>
      <c r="F72" s="392"/>
      <c r="G72" s="392"/>
      <c r="H72" s="392"/>
      <c r="I72" s="392"/>
      <c r="J72" s="392"/>
      <c r="K72" s="392"/>
      <c r="L72" s="392"/>
      <c r="M72" s="392"/>
      <c r="N72" s="392"/>
      <c r="O72" s="392"/>
      <c r="P72" s="392"/>
      <c r="Q72" s="392"/>
      <c r="R72" s="392"/>
      <c r="S72" s="392"/>
      <c r="T72" s="392"/>
    </row>
    <row r="73">
      <c r="A73" s="392"/>
      <c r="B73" s="392"/>
      <c r="C73" s="392"/>
      <c r="D73" s="392"/>
      <c r="E73" s="392"/>
      <c r="F73" s="392"/>
      <c r="G73" s="392"/>
      <c r="H73" s="392"/>
      <c r="I73" s="392"/>
      <c r="J73" s="392"/>
      <c r="K73" s="392"/>
      <c r="L73" s="392"/>
      <c r="M73" s="392"/>
      <c r="N73" s="392"/>
      <c r="O73" s="392"/>
      <c r="P73" s="392"/>
      <c r="Q73" s="392"/>
      <c r="R73" s="392"/>
      <c r="S73" s="392"/>
      <c r="T73" s="392"/>
    </row>
    <row r="74">
      <c r="A74" s="392"/>
      <c r="B74" s="392"/>
      <c r="C74" s="392"/>
      <c r="D74" s="392"/>
      <c r="E74" s="392"/>
      <c r="F74" s="392"/>
      <c r="G74" s="392"/>
      <c r="H74" s="392"/>
      <c r="I74" s="392"/>
      <c r="J74" s="392"/>
      <c r="K74" s="392"/>
      <c r="L74" s="392"/>
      <c r="M74" s="392"/>
      <c r="N74" s="392"/>
      <c r="O74" s="392"/>
      <c r="P74" s="392"/>
      <c r="Q74" s="392"/>
      <c r="R74" s="392"/>
      <c r="S74" s="392"/>
      <c r="T74" s="392"/>
    </row>
    <row r="75">
      <c r="A75" s="392"/>
      <c r="B75" s="392"/>
      <c r="C75" s="392"/>
      <c r="D75" s="392"/>
      <c r="E75" s="392"/>
      <c r="F75" s="392"/>
      <c r="G75" s="392"/>
      <c r="H75" s="392"/>
      <c r="I75" s="392"/>
      <c r="J75" s="392"/>
      <c r="K75" s="392"/>
      <c r="L75" s="392"/>
      <c r="M75" s="392"/>
      <c r="N75" s="392"/>
      <c r="O75" s="392"/>
      <c r="P75" s="392"/>
      <c r="Q75" s="392"/>
      <c r="R75" s="392"/>
      <c r="S75" s="392"/>
      <c r="T75" s="392"/>
    </row>
    <row r="76">
      <c r="A76" s="392"/>
      <c r="B76" s="392"/>
      <c r="C76" s="392"/>
      <c r="D76" s="392"/>
      <c r="E76" s="392"/>
      <c r="F76" s="392"/>
      <c r="G76" s="392"/>
      <c r="H76" s="392"/>
      <c r="I76" s="392"/>
      <c r="J76" s="392"/>
      <c r="K76" s="392"/>
      <c r="L76" s="392"/>
      <c r="M76" s="392"/>
      <c r="N76" s="392"/>
      <c r="O76" s="392"/>
      <c r="P76" s="392"/>
      <c r="Q76" s="392"/>
      <c r="R76" s="392"/>
      <c r="S76" s="392"/>
      <c r="T76" s="392"/>
    </row>
    <row r="77">
      <c r="A77" s="392"/>
      <c r="B77" s="392"/>
      <c r="C77" s="392"/>
      <c r="D77" s="392"/>
      <c r="E77" s="392"/>
      <c r="F77" s="392"/>
      <c r="G77" s="392"/>
      <c r="H77" s="392"/>
      <c r="I77" s="392"/>
      <c r="J77" s="392"/>
      <c r="K77" s="392"/>
      <c r="L77" s="392"/>
      <c r="M77" s="392"/>
      <c r="N77" s="392"/>
      <c r="O77" s="392"/>
      <c r="P77" s="392"/>
      <c r="Q77" s="392"/>
      <c r="R77" s="392"/>
      <c r="S77" s="392"/>
      <c r="T77" s="392"/>
    </row>
    <row r="78">
      <c r="A78" s="392"/>
      <c r="B78" s="392"/>
      <c r="C78" s="392"/>
      <c r="D78" s="392"/>
      <c r="E78" s="392"/>
      <c r="F78" s="392"/>
      <c r="G78" s="392"/>
      <c r="H78" s="392"/>
      <c r="I78" s="392"/>
      <c r="J78" s="392"/>
      <c r="K78" s="392"/>
      <c r="L78" s="392"/>
      <c r="M78" s="392"/>
      <c r="N78" s="392"/>
      <c r="O78" s="392"/>
      <c r="P78" s="392"/>
      <c r="Q78" s="392"/>
      <c r="R78" s="392"/>
      <c r="S78" s="392"/>
      <c r="T78" s="392"/>
    </row>
    <row r="79">
      <c r="A79" s="392"/>
      <c r="B79" s="392"/>
      <c r="C79" s="392"/>
      <c r="D79" s="392"/>
      <c r="E79" s="392"/>
      <c r="F79" s="392"/>
      <c r="G79" s="392"/>
      <c r="H79" s="392"/>
      <c r="I79" s="392"/>
      <c r="J79" s="392"/>
      <c r="K79" s="392"/>
      <c r="L79" s="392"/>
      <c r="M79" s="392"/>
      <c r="N79" s="392"/>
      <c r="O79" s="392"/>
      <c r="P79" s="392"/>
      <c r="Q79" s="392"/>
      <c r="R79" s="392"/>
      <c r="S79" s="392"/>
      <c r="T79" s="392"/>
    </row>
    <row r="80">
      <c r="A80" s="392"/>
      <c r="B80" s="392"/>
      <c r="C80" s="392"/>
      <c r="D80" s="392"/>
      <c r="E80" s="392"/>
      <c r="F80" s="392"/>
      <c r="G80" s="392"/>
      <c r="H80" s="392"/>
      <c r="I80" s="392"/>
      <c r="J80" s="392"/>
      <c r="K80" s="392"/>
      <c r="L80" s="392"/>
      <c r="M80" s="392"/>
      <c r="N80" s="392"/>
      <c r="O80" s="392"/>
      <c r="P80" s="392"/>
      <c r="Q80" s="392"/>
      <c r="R80" s="392"/>
      <c r="S80" s="392"/>
      <c r="T80" s="392"/>
    </row>
    <row r="81">
      <c r="A81" s="392"/>
      <c r="B81" s="392"/>
      <c r="C81" s="392"/>
      <c r="D81" s="392"/>
      <c r="E81" s="392"/>
      <c r="F81" s="392"/>
      <c r="G81" s="392"/>
      <c r="H81" s="392"/>
      <c r="I81" s="392"/>
      <c r="J81" s="392"/>
      <c r="K81" s="392"/>
      <c r="L81" s="392"/>
      <c r="M81" s="392"/>
      <c r="N81" s="392"/>
      <c r="O81" s="392"/>
      <c r="P81" s="392"/>
      <c r="Q81" s="392"/>
      <c r="R81" s="392"/>
      <c r="S81" s="392"/>
      <c r="T81" s="392"/>
    </row>
    <row r="82">
      <c r="A82" s="392"/>
      <c r="B82" s="392"/>
      <c r="C82" s="392"/>
      <c r="D82" s="392"/>
      <c r="E82" s="392"/>
      <c r="F82" s="392"/>
      <c r="G82" s="392"/>
      <c r="H82" s="392"/>
      <c r="I82" s="392"/>
      <c r="J82" s="392"/>
      <c r="K82" s="392"/>
      <c r="L82" s="392"/>
      <c r="M82" s="392"/>
      <c r="N82" s="392"/>
      <c r="O82" s="392"/>
      <c r="P82" s="392"/>
      <c r="Q82" s="392"/>
      <c r="R82" s="392"/>
      <c r="S82" s="392"/>
      <c r="T82" s="392"/>
    </row>
    <row r="83">
      <c r="A83" s="392"/>
      <c r="B83" s="392"/>
      <c r="C83" s="392"/>
      <c r="D83" s="392"/>
      <c r="E83" s="392"/>
      <c r="F83" s="392"/>
      <c r="G83" s="392"/>
      <c r="H83" s="392"/>
      <c r="I83" s="392"/>
      <c r="J83" s="392"/>
      <c r="K83" s="392"/>
      <c r="L83" s="392"/>
      <c r="M83" s="392"/>
      <c r="N83" s="392"/>
      <c r="O83" s="392"/>
      <c r="P83" s="392"/>
      <c r="Q83" s="392"/>
      <c r="R83" s="392"/>
      <c r="S83" s="392"/>
      <c r="T83" s="392"/>
    </row>
    <row r="84">
      <c r="A84" s="392"/>
      <c r="B84" s="392"/>
      <c r="C84" s="392"/>
      <c r="D84" s="392"/>
      <c r="E84" s="392"/>
      <c r="F84" s="392"/>
      <c r="G84" s="392"/>
      <c r="H84" s="392"/>
      <c r="I84" s="392"/>
      <c r="J84" s="392"/>
      <c r="K84" s="392"/>
      <c r="L84" s="392"/>
      <c r="M84" s="392"/>
      <c r="N84" s="392"/>
      <c r="O84" s="392"/>
      <c r="P84" s="392"/>
      <c r="Q84" s="392"/>
      <c r="R84" s="392"/>
      <c r="S84" s="392"/>
      <c r="T84" s="392"/>
    </row>
    <row r="85">
      <c r="A85" s="392"/>
      <c r="B85" s="392"/>
      <c r="C85" s="392"/>
      <c r="D85" s="392"/>
      <c r="E85" s="392"/>
      <c r="F85" s="392"/>
      <c r="G85" s="392"/>
      <c r="H85" s="392"/>
      <c r="I85" s="392"/>
      <c r="J85" s="392"/>
      <c r="K85" s="392"/>
      <c r="L85" s="392"/>
      <c r="M85" s="392"/>
      <c r="N85" s="392"/>
      <c r="O85" s="392"/>
      <c r="P85" s="392"/>
      <c r="Q85" s="392"/>
      <c r="R85" s="392"/>
      <c r="S85" s="392"/>
      <c r="T85" s="392"/>
    </row>
    <row r="86">
      <c r="A86" s="392"/>
      <c r="B86" s="392"/>
      <c r="C86" s="392"/>
      <c r="D86" s="392"/>
      <c r="E86" s="392"/>
      <c r="F86" s="392"/>
      <c r="G86" s="392"/>
      <c r="H86" s="392"/>
      <c r="I86" s="392"/>
      <c r="J86" s="392"/>
      <c r="K86" s="392"/>
      <c r="L86" s="392"/>
      <c r="M86" s="392"/>
      <c r="N86" s="392"/>
      <c r="O86" s="392"/>
      <c r="P86" s="392"/>
      <c r="Q86" s="392"/>
      <c r="R86" s="392"/>
      <c r="S86" s="392"/>
      <c r="T86" s="392"/>
    </row>
    <row r="87">
      <c r="A87" s="392"/>
      <c r="B87" s="392"/>
      <c r="C87" s="392"/>
      <c r="D87" s="392"/>
      <c r="E87" s="392"/>
      <c r="F87" s="392"/>
      <c r="G87" s="392"/>
      <c r="H87" s="392"/>
      <c r="I87" s="392"/>
      <c r="J87" s="392"/>
      <c r="K87" s="392"/>
      <c r="L87" s="392"/>
      <c r="M87" s="392"/>
      <c r="N87" s="392"/>
      <c r="O87" s="392"/>
      <c r="P87" s="392"/>
      <c r="Q87" s="392"/>
      <c r="R87" s="392"/>
      <c r="S87" s="392"/>
      <c r="T87" s="392"/>
    </row>
    <row r="88">
      <c r="A88" s="392"/>
      <c r="B88" s="392"/>
      <c r="C88" s="392"/>
      <c r="D88" s="392"/>
      <c r="E88" s="392"/>
      <c r="F88" s="392"/>
      <c r="G88" s="392"/>
      <c r="H88" s="392"/>
      <c r="I88" s="392"/>
      <c r="J88" s="392"/>
      <c r="K88" s="392"/>
      <c r="L88" s="392"/>
      <c r="M88" s="392"/>
      <c r="N88" s="392"/>
      <c r="O88" s="392"/>
      <c r="P88" s="392"/>
      <c r="Q88" s="392"/>
      <c r="R88" s="392"/>
      <c r="S88" s="392"/>
      <c r="T88" s="392"/>
    </row>
    <row r="89">
      <c r="A89" s="392"/>
      <c r="B89" s="392"/>
      <c r="C89" s="392"/>
      <c r="D89" s="392"/>
      <c r="E89" s="392"/>
      <c r="F89" s="392"/>
      <c r="G89" s="392"/>
      <c r="H89" s="392"/>
      <c r="I89" s="392"/>
      <c r="J89" s="392"/>
      <c r="K89" s="392"/>
      <c r="L89" s="392"/>
      <c r="M89" s="392"/>
      <c r="N89" s="392"/>
      <c r="O89" s="392"/>
      <c r="P89" s="392"/>
      <c r="Q89" s="392"/>
      <c r="R89" s="392"/>
      <c r="S89" s="392"/>
      <c r="T89" s="392"/>
    </row>
    <row r="90">
      <c r="A90" s="392"/>
      <c r="B90" s="392"/>
      <c r="C90" s="392"/>
      <c r="D90" s="392"/>
      <c r="E90" s="392"/>
      <c r="F90" s="392"/>
      <c r="G90" s="392"/>
      <c r="H90" s="392"/>
      <c r="I90" s="392"/>
      <c r="J90" s="392"/>
      <c r="K90" s="392"/>
      <c r="L90" s="392"/>
      <c r="M90" s="392"/>
      <c r="N90" s="392"/>
      <c r="O90" s="392"/>
      <c r="P90" s="392"/>
      <c r="Q90" s="392"/>
      <c r="R90" s="392"/>
      <c r="S90" s="392"/>
      <c r="T90" s="392"/>
    </row>
    <row r="91">
      <c r="A91" s="392"/>
      <c r="B91" s="392"/>
      <c r="C91" s="392"/>
      <c r="D91" s="392"/>
      <c r="E91" s="392"/>
      <c r="F91" s="392"/>
      <c r="G91" s="392"/>
      <c r="H91" s="392"/>
      <c r="I91" s="392"/>
      <c r="J91" s="392"/>
      <c r="K91" s="392"/>
      <c r="L91" s="392"/>
      <c r="M91" s="392"/>
      <c r="N91" s="392"/>
      <c r="O91" s="392"/>
      <c r="P91" s="392"/>
      <c r="Q91" s="392"/>
      <c r="R91" s="392"/>
      <c r="S91" s="392"/>
      <c r="T91" s="392"/>
    </row>
    <row r="92">
      <c r="A92" s="392"/>
      <c r="B92" s="392"/>
      <c r="C92" s="392"/>
      <c r="D92" s="392"/>
      <c r="E92" s="392"/>
      <c r="F92" s="392"/>
      <c r="G92" s="392"/>
      <c r="H92" s="392"/>
      <c r="I92" s="392"/>
      <c r="J92" s="392"/>
      <c r="K92" s="392"/>
      <c r="L92" s="392"/>
      <c r="M92" s="392"/>
      <c r="N92" s="392"/>
      <c r="O92" s="392"/>
      <c r="P92" s="392"/>
      <c r="Q92" s="392"/>
      <c r="R92" s="392"/>
      <c r="S92" s="392"/>
      <c r="T92" s="392"/>
    </row>
    <row r="93">
      <c r="A93" s="392"/>
      <c r="B93" s="392"/>
      <c r="C93" s="392"/>
      <c r="D93" s="392"/>
      <c r="E93" s="392"/>
      <c r="F93" s="392"/>
      <c r="G93" s="392"/>
      <c r="H93" s="392"/>
      <c r="I93" s="392"/>
      <c r="J93" s="392"/>
      <c r="K93" s="392"/>
      <c r="L93" s="392"/>
      <c r="M93" s="392"/>
      <c r="N93" s="392"/>
      <c r="O93" s="392"/>
      <c r="P93" s="392"/>
      <c r="Q93" s="392"/>
      <c r="R93" s="392"/>
      <c r="S93" s="392"/>
      <c r="T93" s="392"/>
    </row>
    <row r="94">
      <c r="A94" s="392"/>
      <c r="B94" s="392"/>
      <c r="C94" s="392"/>
      <c r="D94" s="392"/>
      <c r="E94" s="392"/>
      <c r="F94" s="392"/>
      <c r="G94" s="392"/>
      <c r="H94" s="392"/>
      <c r="I94" s="392"/>
      <c r="J94" s="392"/>
      <c r="K94" s="392"/>
      <c r="L94" s="392"/>
      <c r="M94" s="392"/>
      <c r="N94" s="392"/>
      <c r="O94" s="392"/>
      <c r="P94" s="392"/>
      <c r="Q94" s="392"/>
      <c r="R94" s="392"/>
      <c r="S94" s="392"/>
      <c r="T94" s="392"/>
    </row>
    <row r="95">
      <c r="A95" s="392"/>
      <c r="B95" s="392"/>
      <c r="C95" s="392"/>
      <c r="D95" s="392"/>
      <c r="E95" s="392"/>
      <c r="F95" s="392"/>
      <c r="G95" s="392"/>
      <c r="H95" s="392"/>
      <c r="I95" s="392"/>
      <c r="J95" s="392"/>
      <c r="K95" s="392"/>
      <c r="L95" s="392"/>
      <c r="M95" s="392"/>
      <c r="N95" s="392"/>
      <c r="O95" s="392"/>
      <c r="P95" s="392"/>
      <c r="Q95" s="392"/>
      <c r="R95" s="392"/>
      <c r="S95" s="392"/>
      <c r="T95" s="392"/>
    </row>
    <row r="96">
      <c r="A96" s="392"/>
      <c r="B96" s="392"/>
      <c r="C96" s="392"/>
      <c r="D96" s="392"/>
      <c r="E96" s="392"/>
      <c r="F96" s="392"/>
      <c r="G96" s="392"/>
      <c r="H96" s="392"/>
      <c r="I96" s="392"/>
      <c r="J96" s="392"/>
      <c r="K96" s="392"/>
      <c r="L96" s="392"/>
      <c r="M96" s="392"/>
      <c r="N96" s="392"/>
      <c r="O96" s="392"/>
      <c r="P96" s="392"/>
      <c r="Q96" s="392"/>
      <c r="R96" s="392"/>
      <c r="S96" s="392"/>
      <c r="T96" s="392"/>
    </row>
    <row r="97">
      <c r="A97" s="392"/>
      <c r="B97" s="392"/>
      <c r="C97" s="392"/>
      <c r="D97" s="392"/>
      <c r="E97" s="392"/>
      <c r="F97" s="392"/>
      <c r="G97" s="392"/>
      <c r="H97" s="392"/>
      <c r="I97" s="392"/>
      <c r="J97" s="392"/>
      <c r="K97" s="392"/>
      <c r="L97" s="392"/>
      <c r="M97" s="392"/>
      <c r="N97" s="392"/>
      <c r="O97" s="392"/>
      <c r="P97" s="392"/>
      <c r="Q97" s="392"/>
      <c r="R97" s="392"/>
      <c r="S97" s="392"/>
      <c r="T97" s="392"/>
    </row>
    <row r="98">
      <c r="A98" s="392"/>
      <c r="B98" s="392"/>
      <c r="C98" s="392"/>
      <c r="D98" s="392"/>
      <c r="E98" s="392"/>
      <c r="F98" s="392"/>
      <c r="G98" s="392"/>
      <c r="H98" s="392"/>
      <c r="I98" s="392"/>
      <c r="J98" s="392"/>
      <c r="K98" s="392"/>
      <c r="L98" s="392"/>
      <c r="M98" s="392"/>
      <c r="N98" s="392"/>
      <c r="O98" s="392"/>
      <c r="P98" s="392"/>
      <c r="Q98" s="392"/>
      <c r="R98" s="392"/>
      <c r="S98" s="392"/>
      <c r="T98" s="392"/>
    </row>
    <row r="99">
      <c r="A99" s="392"/>
      <c r="B99" s="392"/>
      <c r="C99" s="392"/>
      <c r="D99" s="392"/>
      <c r="E99" s="392"/>
      <c r="F99" s="392"/>
      <c r="G99" s="392"/>
      <c r="H99" s="392"/>
      <c r="I99" s="392"/>
      <c r="J99" s="392"/>
      <c r="K99" s="392"/>
      <c r="L99" s="392"/>
      <c r="M99" s="392"/>
      <c r="N99" s="392"/>
      <c r="O99" s="392"/>
      <c r="P99" s="392"/>
      <c r="Q99" s="392"/>
      <c r="R99" s="392"/>
      <c r="S99" s="392"/>
      <c r="T99" s="392"/>
    </row>
    <row r="100">
      <c r="A100" s="392"/>
      <c r="B100" s="392"/>
      <c r="C100" s="392"/>
      <c r="D100" s="392"/>
      <c r="E100" s="392"/>
      <c r="F100" s="392"/>
      <c r="G100" s="392"/>
      <c r="H100" s="392"/>
      <c r="I100" s="392"/>
      <c r="J100" s="392"/>
      <c r="K100" s="392"/>
      <c r="L100" s="392"/>
      <c r="M100" s="392"/>
      <c r="N100" s="392"/>
      <c r="O100" s="392"/>
      <c r="P100" s="392"/>
      <c r="Q100" s="392"/>
      <c r="R100" s="392"/>
      <c r="S100" s="392"/>
      <c r="T100" s="39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4.43" defaultRowHeight="12.75"/>
  <cols>
    <col customWidth="1" min="1" max="1" width="21.29"/>
    <col customWidth="1" min="2" max="2" width="17.43"/>
    <col customWidth="1" min="3" max="3" width="67.29"/>
    <col customWidth="1" min="4" max="4" width="7.43"/>
    <col customWidth="1" min="5" max="5" width="6.14"/>
    <col customWidth="1" min="6" max="6" width="7.43"/>
    <col customWidth="1" min="7" max="8" width="6.14"/>
    <col customWidth="1" min="9" max="9" width="7.43"/>
    <col customWidth="1" min="10" max="10" width="7.71"/>
    <col customWidth="1" min="11" max="11" width="7.43"/>
    <col customWidth="1" min="12" max="12" width="6.71"/>
    <col customWidth="1" min="13" max="14" width="6.29"/>
    <col customWidth="1" min="15" max="15" width="6.43"/>
    <col customWidth="1" min="16" max="16" width="6.29"/>
    <col customWidth="1" min="17" max="19" width="6.43"/>
    <col customWidth="1" min="20" max="24" width="6.86"/>
    <col customWidth="1" min="25" max="25" width="6.71"/>
    <col customWidth="1" min="26" max="30" width="6.86"/>
    <col customWidth="1" min="31" max="31" width="7.0"/>
    <col customWidth="1" min="32" max="32" width="6.86"/>
    <col customWidth="1" min="33" max="33" width="6.71"/>
    <col customWidth="1" min="34" max="34" width="7.0"/>
    <col customWidth="1" min="35" max="35" width="8.14"/>
    <col customWidth="1" min="36" max="36" width="6.71"/>
    <col customWidth="1" min="37" max="37" width="8.43"/>
    <col customWidth="1" min="38" max="39" width="5.71"/>
    <col customWidth="1" min="40" max="40" width="8.14"/>
    <col customWidth="1" min="41" max="41" width="7.71"/>
    <col customWidth="1" min="42" max="42" width="6.0"/>
    <col customWidth="1" min="43" max="43" width="7.71"/>
    <col customWidth="1" min="44" max="45" width="6.29"/>
    <col customWidth="1" min="46" max="46" width="6.14"/>
    <col customWidth="1" min="47" max="47" width="6.29"/>
    <col customWidth="1" min="48" max="48" width="8.0"/>
    <col customWidth="1" min="49" max="49" width="7.0"/>
    <col customWidth="1" min="50" max="50" width="6.29"/>
    <col customWidth="1" min="51" max="51" width="6.14"/>
    <col customWidth="1" min="52" max="53" width="7.0"/>
    <col customWidth="1" min="54" max="54" width="5.14"/>
    <col customWidth="1" min="55" max="55" width="5.71"/>
    <col customWidth="1" min="56" max="56" width="5.14"/>
    <col customWidth="1" min="57" max="57" width="5.71"/>
    <col customWidth="1" min="58" max="58" width="6.0"/>
    <col customWidth="1" min="59" max="59" width="6.71"/>
    <col customWidth="1" min="60" max="60" width="6.0"/>
    <col customWidth="1" min="61" max="62" width="6.86"/>
    <col customWidth="1" min="63" max="63" width="6.0"/>
    <col customWidth="1" min="64" max="64" width="5.86"/>
    <col customWidth="1" min="65" max="65" width="5.71"/>
    <col customWidth="1" min="66" max="66" width="6.86"/>
    <col customWidth="1" min="67" max="67" width="6.14"/>
    <col customWidth="1" min="68" max="68" width="5.86"/>
    <col customWidth="1" min="69" max="69" width="5.14"/>
    <col customWidth="1" min="70" max="70" width="5.71"/>
    <col customWidth="1" min="71" max="72" width="5.43"/>
    <col customWidth="1" min="73" max="73" width="6.71"/>
    <col customWidth="1" min="74" max="75" width="5.71"/>
    <col customWidth="1" min="76" max="78" width="9.29"/>
  </cols>
  <sheetData>
    <row r="1" ht="126.75" customHeight="1">
      <c r="B1" s="394"/>
      <c r="C1" s="395" t="s">
        <v>1608</v>
      </c>
      <c r="K1" s="396"/>
      <c r="L1" s="396"/>
      <c r="M1" s="396"/>
      <c r="N1" s="396"/>
      <c r="O1" s="396"/>
      <c r="R1" s="396"/>
      <c r="S1" s="396"/>
      <c r="Z1" s="396"/>
      <c r="AA1" s="396"/>
      <c r="AB1" s="396"/>
      <c r="AC1" s="396"/>
      <c r="AD1" s="396"/>
      <c r="AF1" s="397"/>
      <c r="AR1" s="396"/>
      <c r="AS1" s="396"/>
      <c r="AU1" s="396"/>
      <c r="AW1" s="396"/>
      <c r="AX1" s="396"/>
      <c r="BB1" s="396"/>
      <c r="BC1" s="396"/>
      <c r="BD1" s="396"/>
      <c r="BH1" s="396"/>
      <c r="BJ1" s="396"/>
      <c r="BK1" s="396"/>
      <c r="BN1" s="398"/>
      <c r="BO1" s="399"/>
      <c r="BP1" s="400"/>
    </row>
    <row r="2" ht="55.5" customHeight="1">
      <c r="A2" s="103" t="s">
        <v>458</v>
      </c>
      <c r="B2" s="401" t="s">
        <v>928</v>
      </c>
      <c r="C2" s="402" t="s">
        <v>1609</v>
      </c>
      <c r="D2" s="403" t="s">
        <v>1610</v>
      </c>
      <c r="E2" s="404" t="s">
        <v>1611</v>
      </c>
      <c r="F2" s="403" t="s">
        <v>522</v>
      </c>
      <c r="G2" s="403" t="s">
        <v>1612</v>
      </c>
      <c r="H2" s="405" t="s">
        <v>20</v>
      </c>
      <c r="I2" s="403" t="s">
        <v>523</v>
      </c>
      <c r="J2" s="405" t="s">
        <v>1324</v>
      </c>
      <c r="K2" s="406" t="s">
        <v>524</v>
      </c>
      <c r="L2" s="407" t="s">
        <v>977</v>
      </c>
      <c r="M2" s="407" t="s">
        <v>978</v>
      </c>
      <c r="N2" s="407" t="s">
        <v>979</v>
      </c>
      <c r="O2" s="407" t="s">
        <v>980</v>
      </c>
      <c r="P2" s="405" t="s">
        <v>981</v>
      </c>
      <c r="Q2" s="405" t="s">
        <v>982</v>
      </c>
      <c r="R2" s="407" t="s">
        <v>983</v>
      </c>
      <c r="S2" s="407" t="s">
        <v>984</v>
      </c>
      <c r="T2" s="403" t="s">
        <v>1613</v>
      </c>
      <c r="U2" s="405" t="s">
        <v>1614</v>
      </c>
      <c r="V2" s="405" t="s">
        <v>1615</v>
      </c>
      <c r="W2" s="405" t="s">
        <v>1616</v>
      </c>
      <c r="X2" s="405" t="s">
        <v>1617</v>
      </c>
      <c r="Y2" s="405" t="s">
        <v>1358</v>
      </c>
      <c r="Z2" s="406" t="s">
        <v>525</v>
      </c>
      <c r="AA2" s="407" t="s">
        <v>971</v>
      </c>
      <c r="AB2" s="407" t="s">
        <v>1618</v>
      </c>
      <c r="AC2" s="407" t="s">
        <v>973</v>
      </c>
      <c r="AD2" s="407" t="s">
        <v>1619</v>
      </c>
      <c r="AE2" s="405" t="s">
        <v>1620</v>
      </c>
      <c r="AF2" s="407" t="s">
        <v>1621</v>
      </c>
      <c r="AG2" s="405" t="s">
        <v>526</v>
      </c>
      <c r="AH2" s="405" t="s">
        <v>527</v>
      </c>
      <c r="AI2" s="405" t="s">
        <v>528</v>
      </c>
      <c r="AJ2" s="405" t="s">
        <v>992</v>
      </c>
      <c r="AK2" s="405" t="s">
        <v>1622</v>
      </c>
      <c r="AL2" s="405" t="s">
        <v>985</v>
      </c>
      <c r="AM2" s="405" t="s">
        <v>986</v>
      </c>
      <c r="AN2" s="405" t="s">
        <v>1623</v>
      </c>
      <c r="AO2" s="405" t="s">
        <v>988</v>
      </c>
      <c r="AP2" s="405" t="s">
        <v>989</v>
      </c>
      <c r="AQ2" s="405" t="s">
        <v>990</v>
      </c>
      <c r="AR2" s="407" t="s">
        <v>991</v>
      </c>
      <c r="AS2" s="407" t="s">
        <v>993</v>
      </c>
      <c r="AT2" s="405" t="s">
        <v>994</v>
      </c>
      <c r="AU2" s="407" t="s">
        <v>995</v>
      </c>
      <c r="AV2" s="405" t="s">
        <v>1624</v>
      </c>
      <c r="AW2" s="407" t="s">
        <v>997</v>
      </c>
      <c r="AX2" s="407" t="s">
        <v>1625</v>
      </c>
      <c r="AY2" s="405" t="s">
        <v>999</v>
      </c>
      <c r="AZ2" s="405" t="s">
        <v>1000</v>
      </c>
      <c r="BA2" s="405" t="s">
        <v>1001</v>
      </c>
      <c r="BB2" s="407" t="s">
        <v>1626</v>
      </c>
      <c r="BC2" s="407" t="s">
        <v>1627</v>
      </c>
      <c r="BD2" s="407" t="s">
        <v>1628</v>
      </c>
      <c r="BE2" s="405" t="s">
        <v>1629</v>
      </c>
      <c r="BF2" s="405" t="s">
        <v>1007</v>
      </c>
      <c r="BG2" s="405" t="s">
        <v>1008</v>
      </c>
      <c r="BH2" s="402" t="s">
        <v>1009</v>
      </c>
      <c r="BI2" s="405" t="s">
        <v>1010</v>
      </c>
      <c r="BJ2" s="407" t="s">
        <v>1011</v>
      </c>
      <c r="BK2" s="407" t="s">
        <v>1012</v>
      </c>
      <c r="BL2" s="405" t="s">
        <v>1013</v>
      </c>
      <c r="BM2" s="405" t="s">
        <v>1014</v>
      </c>
      <c r="BN2" s="407" t="s">
        <v>1630</v>
      </c>
      <c r="BO2" s="407" t="s">
        <v>1016</v>
      </c>
      <c r="BP2" s="407" t="s">
        <v>1017</v>
      </c>
      <c r="BQ2" s="405" t="s">
        <v>1018</v>
      </c>
      <c r="BR2" s="405" t="s">
        <v>1019</v>
      </c>
      <c r="BS2" s="405" t="s">
        <v>1020</v>
      </c>
      <c r="BT2" s="405" t="s">
        <v>1021</v>
      </c>
      <c r="BU2" s="405" t="s">
        <v>1022</v>
      </c>
      <c r="BV2" s="405" t="s">
        <v>1023</v>
      </c>
      <c r="BW2" s="405" t="s">
        <v>1024</v>
      </c>
      <c r="BX2" s="116"/>
    </row>
    <row r="3" ht="13.5" customHeight="1">
      <c r="A3" s="408" t="s">
        <v>1050</v>
      </c>
      <c r="B3" s="230"/>
      <c r="C3" s="409" t="s">
        <v>1631</v>
      </c>
      <c r="D3" s="410"/>
      <c r="E3" s="230"/>
      <c r="F3" s="410"/>
      <c r="G3" s="116"/>
      <c r="H3" s="8"/>
      <c r="I3" s="410"/>
      <c r="J3" s="410"/>
      <c r="K3" s="116"/>
      <c r="S3" s="8"/>
      <c r="T3" s="410"/>
      <c r="U3" s="410"/>
      <c r="V3" s="410"/>
      <c r="W3" s="410"/>
      <c r="X3" s="410"/>
      <c r="Y3" s="411"/>
      <c r="Z3" s="410"/>
      <c r="AA3" s="410"/>
      <c r="AB3" s="410"/>
      <c r="AC3" s="410"/>
      <c r="AD3" s="410"/>
      <c r="AE3" s="410"/>
      <c r="AF3" s="410"/>
      <c r="AG3" s="230"/>
      <c r="AH3" s="410"/>
      <c r="AI3" s="412"/>
      <c r="AJ3" s="230"/>
      <c r="AK3" s="410"/>
      <c r="AL3" s="410"/>
      <c r="AM3" s="410"/>
      <c r="AN3" s="408" t="s">
        <v>1632</v>
      </c>
      <c r="AO3" s="410"/>
      <c r="AP3" s="230"/>
      <c r="AQ3" s="410"/>
      <c r="AR3" s="230"/>
      <c r="AS3" s="410"/>
      <c r="AT3" s="230"/>
      <c r="AU3" s="410"/>
      <c r="AV3" s="230"/>
      <c r="AW3" s="410"/>
      <c r="AX3" s="410"/>
      <c r="AY3" s="116"/>
      <c r="BA3" s="8"/>
      <c r="BB3" s="410"/>
      <c r="BC3" s="410"/>
      <c r="BD3" s="410"/>
      <c r="BE3" s="410"/>
      <c r="BF3" s="230"/>
      <c r="BG3" s="410"/>
      <c r="BH3" s="230"/>
      <c r="BI3" s="410"/>
      <c r="BJ3" s="230"/>
      <c r="BK3" s="410"/>
      <c r="BL3" s="230"/>
      <c r="BM3" s="410"/>
      <c r="BN3" s="230"/>
      <c r="BO3" s="410"/>
      <c r="BP3" s="410"/>
      <c r="BQ3" s="410"/>
      <c r="BR3" s="230"/>
      <c r="BS3" s="410"/>
      <c r="BT3" s="230"/>
      <c r="BU3" s="410"/>
      <c r="BV3" s="230"/>
      <c r="BW3" s="410"/>
      <c r="BX3" s="116"/>
    </row>
    <row r="4" ht="13.5" customHeight="1">
      <c r="A4" s="413" t="s">
        <v>1633</v>
      </c>
      <c r="B4" s="414"/>
      <c r="C4" s="415" t="s">
        <v>1634</v>
      </c>
      <c r="D4" s="416"/>
      <c r="E4" s="417"/>
      <c r="F4" s="416"/>
      <c r="G4" s="417"/>
      <c r="H4" s="417"/>
      <c r="I4" s="416"/>
      <c r="J4" s="416"/>
      <c r="K4" s="411"/>
      <c r="L4" s="411"/>
      <c r="M4" s="411"/>
      <c r="N4" s="411"/>
      <c r="O4" s="411"/>
      <c r="P4" s="418"/>
      <c r="Q4" s="418"/>
      <c r="R4" s="411"/>
      <c r="S4" s="418"/>
      <c r="T4" s="416"/>
      <c r="U4" s="416"/>
      <c r="V4" s="416"/>
      <c r="W4" s="416"/>
      <c r="X4" s="416"/>
      <c r="Y4" s="419"/>
      <c r="Z4" s="410"/>
      <c r="AA4" s="410"/>
      <c r="AB4" s="410"/>
      <c r="AC4" s="410"/>
      <c r="AD4" s="410"/>
      <c r="AE4" s="420"/>
      <c r="AF4" s="420"/>
      <c r="AG4" s="421"/>
      <c r="AH4" s="416"/>
      <c r="AI4" s="419"/>
      <c r="AJ4" s="421"/>
      <c r="AK4" s="416"/>
      <c r="AL4" s="420"/>
      <c r="AM4" s="420"/>
      <c r="AN4" s="408" t="s">
        <v>1632</v>
      </c>
      <c r="AO4" s="410"/>
      <c r="AP4" s="411"/>
      <c r="AQ4" s="410"/>
      <c r="AR4" s="411"/>
      <c r="AS4" s="410"/>
      <c r="AT4" s="417"/>
      <c r="AU4" s="410"/>
      <c r="AV4" s="417"/>
      <c r="AW4" s="410"/>
      <c r="AX4" s="410"/>
      <c r="AY4" s="422"/>
      <c r="AZ4" s="423"/>
      <c r="BA4" s="424"/>
      <c r="BB4" s="410"/>
      <c r="BC4" s="410"/>
      <c r="BD4" s="410"/>
      <c r="BE4" s="420"/>
      <c r="BF4" s="418"/>
      <c r="BG4" s="420"/>
      <c r="BH4" s="411"/>
      <c r="BI4" s="410"/>
      <c r="BJ4" s="411"/>
      <c r="BK4" s="410"/>
      <c r="BL4" s="411"/>
      <c r="BM4" s="420"/>
      <c r="BN4" s="418"/>
      <c r="BO4" s="410"/>
      <c r="BP4" s="420"/>
      <c r="BQ4" s="410"/>
      <c r="BR4" s="418"/>
      <c r="BS4" s="420"/>
      <c r="BT4" s="418"/>
      <c r="BU4" s="420"/>
      <c r="BV4" s="418"/>
      <c r="BW4" s="425" t="s">
        <v>1635</v>
      </c>
      <c r="BX4" s="418"/>
      <c r="BY4" s="418"/>
      <c r="BZ4" s="418"/>
    </row>
    <row r="5" ht="13.5" customHeight="1">
      <c r="A5" s="413" t="s">
        <v>1057</v>
      </c>
      <c r="B5" s="414"/>
      <c r="C5" s="415" t="s">
        <v>1636</v>
      </c>
      <c r="D5" s="416"/>
      <c r="E5" s="417"/>
      <c r="F5" s="416"/>
      <c r="G5" s="417"/>
      <c r="H5" s="417"/>
      <c r="I5" s="416"/>
      <c r="J5" s="416"/>
      <c r="K5" s="411"/>
      <c r="L5" s="411"/>
      <c r="M5" s="411"/>
      <c r="N5" s="411"/>
      <c r="O5" s="411"/>
      <c r="P5" s="418"/>
      <c r="Q5" s="418"/>
      <c r="R5" s="411"/>
      <c r="S5" s="418"/>
      <c r="T5" s="416"/>
      <c r="U5" s="416"/>
      <c r="V5" s="416"/>
      <c r="W5" s="416"/>
      <c r="X5" s="416"/>
      <c r="Y5" s="419"/>
      <c r="Z5" s="410"/>
      <c r="AA5" s="410"/>
      <c r="AB5" s="410"/>
      <c r="AC5" s="410"/>
      <c r="AD5" s="410"/>
      <c r="AE5" s="420"/>
      <c r="AF5" s="420"/>
      <c r="AG5" s="421"/>
      <c r="AH5" s="416"/>
      <c r="AI5" s="419"/>
      <c r="AJ5" s="421"/>
      <c r="AK5" s="416"/>
      <c r="AL5" s="420"/>
      <c r="AM5" s="420"/>
      <c r="AN5" s="408" t="s">
        <v>1632</v>
      </c>
      <c r="AO5" s="410"/>
      <c r="AP5" s="411"/>
      <c r="AQ5" s="410"/>
      <c r="AR5" s="411"/>
      <c r="AS5" s="410"/>
      <c r="AT5" s="417"/>
      <c r="AU5" s="410"/>
      <c r="AV5" s="417"/>
      <c r="AW5" s="410"/>
      <c r="AX5" s="410"/>
      <c r="AY5" s="422"/>
      <c r="AZ5" s="423"/>
      <c r="BA5" s="424"/>
      <c r="BB5" s="410"/>
      <c r="BC5" s="410"/>
      <c r="BD5" s="410"/>
      <c r="BE5" s="420"/>
      <c r="BF5" s="418"/>
      <c r="BG5" s="420"/>
      <c r="BH5" s="411"/>
      <c r="BI5" s="410"/>
      <c r="BJ5" s="411"/>
      <c r="BK5" s="410"/>
      <c r="BL5" s="411"/>
      <c r="BM5" s="420"/>
      <c r="BN5" s="418"/>
      <c r="BO5" s="410"/>
      <c r="BP5" s="410"/>
      <c r="BQ5" s="420"/>
      <c r="BR5" s="418"/>
      <c r="BS5" s="420"/>
      <c r="BT5" s="418"/>
      <c r="BU5" s="420"/>
      <c r="BV5" s="418"/>
      <c r="BW5" s="425" t="s">
        <v>1635</v>
      </c>
      <c r="BX5" s="418"/>
      <c r="BY5" s="418"/>
      <c r="BZ5" s="418"/>
    </row>
    <row r="6" ht="13.5" customHeight="1">
      <c r="A6" s="413" t="s">
        <v>559</v>
      </c>
      <c r="B6" s="414"/>
      <c r="C6" s="415" t="s">
        <v>1637</v>
      </c>
      <c r="D6" s="416"/>
      <c r="E6" s="426"/>
      <c r="F6" s="416"/>
      <c r="G6" s="426"/>
      <c r="H6" s="426"/>
      <c r="I6" s="427" t="s">
        <v>1632</v>
      </c>
      <c r="J6" s="427" t="s">
        <v>1632</v>
      </c>
      <c r="K6" s="411"/>
      <c r="L6" s="411"/>
      <c r="M6" s="411"/>
      <c r="N6" s="411"/>
      <c r="O6" s="411"/>
      <c r="P6" s="418"/>
      <c r="Q6" s="418"/>
      <c r="R6" s="411"/>
      <c r="S6" s="418"/>
      <c r="T6" s="416"/>
      <c r="U6" s="416"/>
      <c r="V6" s="416"/>
      <c r="W6" s="416"/>
      <c r="X6" s="416"/>
      <c r="Y6" s="419"/>
      <c r="Z6" s="410"/>
      <c r="AA6" s="410"/>
      <c r="AB6" s="410"/>
      <c r="AC6" s="410"/>
      <c r="AD6" s="410"/>
      <c r="AE6" s="420"/>
      <c r="AF6" s="420"/>
      <c r="AG6" s="421"/>
      <c r="AH6" s="416"/>
      <c r="AI6" s="419"/>
      <c r="AJ6" s="421"/>
      <c r="AK6" s="416"/>
      <c r="AL6" s="420"/>
      <c r="AM6" s="420"/>
      <c r="AN6" s="428"/>
      <c r="AO6" s="410"/>
      <c r="AP6" s="411"/>
      <c r="AQ6" s="410"/>
      <c r="AR6" s="411"/>
      <c r="AS6" s="410"/>
      <c r="AT6" s="426"/>
      <c r="AU6" s="410"/>
      <c r="AV6" s="426"/>
      <c r="AW6" s="410"/>
      <c r="AX6" s="410"/>
      <c r="AY6" s="429"/>
      <c r="AZ6" s="423"/>
      <c r="BA6" s="424"/>
      <c r="BB6" s="410"/>
      <c r="BC6" s="410"/>
      <c r="BD6" s="410"/>
      <c r="BE6" s="420"/>
      <c r="BF6" s="418"/>
      <c r="BG6" s="420"/>
      <c r="BH6" s="411"/>
      <c r="BI6" s="410"/>
      <c r="BJ6" s="411"/>
      <c r="BK6" s="410"/>
      <c r="BL6" s="411"/>
      <c r="BM6" s="420"/>
      <c r="BN6" s="418"/>
      <c r="BO6" s="410"/>
      <c r="BP6" s="410"/>
      <c r="BQ6" s="420"/>
      <c r="BR6" s="418"/>
      <c r="BS6" s="420"/>
      <c r="BT6" s="418"/>
      <c r="BU6" s="420"/>
      <c r="BV6" s="418"/>
      <c r="BW6" s="420"/>
      <c r="BX6" s="418"/>
      <c r="BY6" s="418"/>
      <c r="BZ6" s="418"/>
    </row>
    <row r="7" ht="13.5" customHeight="1">
      <c r="A7" s="408" t="s">
        <v>1059</v>
      </c>
      <c r="B7" s="430" t="s">
        <v>1060</v>
      </c>
      <c r="C7" s="409" t="s">
        <v>1638</v>
      </c>
      <c r="D7" s="416"/>
      <c r="E7" s="426"/>
      <c r="F7" s="416"/>
      <c r="G7" s="426"/>
      <c r="H7" s="426"/>
      <c r="I7" s="416"/>
      <c r="J7" s="416"/>
      <c r="K7" s="411"/>
      <c r="L7" s="411"/>
      <c r="M7" s="411"/>
      <c r="N7" s="411"/>
      <c r="O7" s="411"/>
      <c r="P7" s="418"/>
      <c r="Q7" s="418"/>
      <c r="R7" s="411"/>
      <c r="S7" s="418"/>
      <c r="T7" s="416"/>
      <c r="U7" s="416"/>
      <c r="V7" s="416"/>
      <c r="W7" s="416"/>
      <c r="X7" s="416"/>
      <c r="Y7" s="412"/>
      <c r="Z7" s="410"/>
      <c r="AA7" s="410"/>
      <c r="AB7" s="410"/>
      <c r="AC7" s="410"/>
      <c r="AD7" s="410"/>
      <c r="AE7" s="420"/>
      <c r="AF7" s="420"/>
      <c r="AG7" s="421"/>
      <c r="AH7" s="416"/>
      <c r="AI7" s="412"/>
      <c r="AJ7" s="421"/>
      <c r="AK7" s="416"/>
      <c r="AL7" s="420"/>
      <c r="AM7" s="420"/>
      <c r="AN7" s="428"/>
      <c r="AO7" s="410"/>
      <c r="AP7" s="411"/>
      <c r="AQ7" s="431" t="s">
        <v>1632</v>
      </c>
      <c r="AR7" s="411"/>
      <c r="AS7" s="410"/>
      <c r="AT7" s="426"/>
      <c r="AU7" s="410"/>
      <c r="AV7" s="426"/>
      <c r="AW7" s="410"/>
      <c r="AX7" s="410"/>
      <c r="AY7" s="429"/>
      <c r="AZ7" s="423"/>
      <c r="BA7" s="424"/>
      <c r="BB7" s="410"/>
      <c r="BC7" s="410"/>
      <c r="BD7" s="410"/>
      <c r="BE7" s="420"/>
      <c r="BF7" s="418"/>
      <c r="BG7" s="420"/>
      <c r="BH7" s="411"/>
      <c r="BI7" s="410"/>
      <c r="BJ7" s="411"/>
      <c r="BK7" s="410"/>
      <c r="BL7" s="411"/>
      <c r="BM7" s="420"/>
      <c r="BN7" s="418"/>
      <c r="BO7" s="410"/>
      <c r="BP7" s="410"/>
      <c r="BQ7" s="420"/>
      <c r="BR7" s="418"/>
      <c r="BS7" s="420"/>
      <c r="BT7" s="418"/>
      <c r="BU7" s="420"/>
      <c r="BV7" s="418"/>
      <c r="BW7" s="420"/>
      <c r="BX7" s="418"/>
      <c r="BY7" s="418"/>
      <c r="BZ7" s="418"/>
    </row>
    <row r="8" ht="13.5" customHeight="1">
      <c r="A8" s="408" t="s">
        <v>1063</v>
      </c>
      <c r="B8" s="414"/>
      <c r="C8" s="409" t="s">
        <v>1639</v>
      </c>
      <c r="D8" s="416"/>
      <c r="E8" s="426"/>
      <c r="F8" s="416"/>
      <c r="G8" s="426"/>
      <c r="H8" s="426"/>
      <c r="I8" s="416"/>
      <c r="J8" s="416"/>
      <c r="K8" s="411"/>
      <c r="L8" s="411"/>
      <c r="M8" s="411"/>
      <c r="N8" s="411"/>
      <c r="O8" s="411"/>
      <c r="P8" s="418"/>
      <c r="Q8" s="418"/>
      <c r="R8" s="411"/>
      <c r="S8" s="418"/>
      <c r="T8" s="416"/>
      <c r="U8" s="416"/>
      <c r="V8" s="416"/>
      <c r="W8" s="416"/>
      <c r="X8" s="416"/>
      <c r="Y8" s="412"/>
      <c r="Z8" s="410"/>
      <c r="AA8" s="410"/>
      <c r="AB8" s="410"/>
      <c r="AC8" s="410"/>
      <c r="AD8" s="410"/>
      <c r="AE8" s="420"/>
      <c r="AF8" s="420"/>
      <c r="AG8" s="421"/>
      <c r="AH8" s="416"/>
      <c r="AI8" s="412"/>
      <c r="AJ8" s="421"/>
      <c r="AK8" s="416"/>
      <c r="AL8" s="420"/>
      <c r="AM8" s="420"/>
      <c r="AN8" s="408" t="s">
        <v>1632</v>
      </c>
      <c r="AO8" s="410"/>
      <c r="AP8" s="411"/>
      <c r="AQ8" s="410"/>
      <c r="AR8" s="411"/>
      <c r="AS8" s="410"/>
      <c r="AT8" s="426"/>
      <c r="AU8" s="410"/>
      <c r="AV8" s="426"/>
      <c r="AW8" s="410"/>
      <c r="AX8" s="410"/>
      <c r="AY8" s="429"/>
      <c r="AZ8" s="423"/>
      <c r="BA8" s="424"/>
      <c r="BB8" s="410"/>
      <c r="BC8" s="410"/>
      <c r="BD8" s="410"/>
      <c r="BE8" s="420"/>
      <c r="BF8" s="418"/>
      <c r="BG8" s="420"/>
      <c r="BH8" s="411"/>
      <c r="BI8" s="410"/>
      <c r="BJ8" s="411"/>
      <c r="BK8" s="410"/>
      <c r="BL8" s="411"/>
      <c r="BM8" s="420"/>
      <c r="BN8" s="418"/>
      <c r="BO8" s="410"/>
      <c r="BP8" s="410"/>
      <c r="BQ8" s="420"/>
      <c r="BR8" s="418"/>
      <c r="BS8" s="420"/>
      <c r="BT8" s="418"/>
      <c r="BU8" s="420"/>
      <c r="BV8" s="418"/>
      <c r="BW8" s="420"/>
      <c r="BX8" s="418"/>
      <c r="BY8" s="418"/>
      <c r="BZ8" s="418"/>
    </row>
    <row r="9" ht="13.5" customHeight="1">
      <c r="A9" s="413" t="s">
        <v>1066</v>
      </c>
      <c r="B9" s="414"/>
      <c r="C9" s="415" t="s">
        <v>1067</v>
      </c>
      <c r="D9" s="416"/>
      <c r="E9" s="417"/>
      <c r="F9" s="416"/>
      <c r="G9" s="417"/>
      <c r="H9" s="417"/>
      <c r="I9" s="416"/>
      <c r="J9" s="416"/>
      <c r="K9" s="411"/>
      <c r="L9" s="411"/>
      <c r="M9" s="411"/>
      <c r="N9" s="411"/>
      <c r="O9" s="411"/>
      <c r="P9" s="418"/>
      <c r="Q9" s="418"/>
      <c r="R9" s="411"/>
      <c r="S9" s="418"/>
      <c r="T9" s="416"/>
      <c r="U9" s="416"/>
      <c r="V9" s="416"/>
      <c r="W9" s="416"/>
      <c r="X9" s="416"/>
      <c r="Y9" s="419"/>
      <c r="Z9" s="410"/>
      <c r="AA9" s="410"/>
      <c r="AB9" s="410"/>
      <c r="AC9" s="410"/>
      <c r="AD9" s="410"/>
      <c r="AE9" s="420"/>
      <c r="AF9" s="420"/>
      <c r="AG9" s="411"/>
      <c r="AH9" s="416"/>
      <c r="AI9" s="419"/>
      <c r="AJ9" s="432" t="s">
        <v>1640</v>
      </c>
      <c r="AK9" s="416"/>
      <c r="AL9" s="420"/>
      <c r="AM9" s="420"/>
      <c r="AN9" s="408" t="s">
        <v>1632</v>
      </c>
      <c r="AO9" s="410"/>
      <c r="AP9" s="411"/>
      <c r="AQ9" s="410"/>
      <c r="AR9" s="411"/>
      <c r="AS9" s="410"/>
      <c r="AT9" s="417"/>
      <c r="AU9" s="410"/>
      <c r="AV9" s="417"/>
      <c r="AW9" s="410"/>
      <c r="AX9" s="410"/>
      <c r="AY9" s="422"/>
      <c r="AZ9" s="423"/>
      <c r="BA9" s="424"/>
      <c r="BB9" s="410"/>
      <c r="BC9" s="410"/>
      <c r="BD9" s="410"/>
      <c r="BE9" s="420"/>
      <c r="BF9" s="418"/>
      <c r="BG9" s="420"/>
      <c r="BH9" s="411"/>
      <c r="BI9" s="410"/>
      <c r="BJ9" s="411"/>
      <c r="BK9" s="410"/>
      <c r="BL9" s="411"/>
      <c r="BM9" s="420"/>
      <c r="BN9" s="418"/>
      <c r="BO9" s="410"/>
      <c r="BP9" s="433"/>
      <c r="BQ9" s="420"/>
      <c r="BR9" s="418"/>
      <c r="BS9" s="420"/>
      <c r="BT9" s="434" t="s">
        <v>1632</v>
      </c>
      <c r="BU9" s="420"/>
      <c r="BV9" s="418"/>
      <c r="BW9" s="420"/>
      <c r="BX9" s="418"/>
      <c r="BY9" s="418"/>
      <c r="BZ9" s="418"/>
    </row>
    <row r="10" ht="13.5" customHeight="1">
      <c r="A10" s="413" t="s">
        <v>1069</v>
      </c>
      <c r="B10" s="430" t="s">
        <v>1070</v>
      </c>
      <c r="C10" s="415" t="s">
        <v>1641</v>
      </c>
      <c r="D10" s="416"/>
      <c r="E10" s="417"/>
      <c r="F10" s="416"/>
      <c r="G10" s="417"/>
      <c r="H10" s="417"/>
      <c r="I10" s="416"/>
      <c r="J10" s="416"/>
      <c r="K10" s="411"/>
      <c r="L10" s="411"/>
      <c r="M10" s="411"/>
      <c r="N10" s="411"/>
      <c r="O10" s="411"/>
      <c r="P10" s="418"/>
      <c r="Q10" s="418"/>
      <c r="R10" s="411"/>
      <c r="S10" s="418"/>
      <c r="T10" s="416"/>
      <c r="U10" s="416"/>
      <c r="V10" s="416"/>
      <c r="W10" s="416"/>
      <c r="X10" s="416"/>
      <c r="Y10" s="419"/>
      <c r="Z10" s="410"/>
      <c r="AA10" s="410"/>
      <c r="AB10" s="410"/>
      <c r="AC10" s="410"/>
      <c r="AD10" s="431" t="s">
        <v>1632</v>
      </c>
      <c r="AE10" s="435"/>
      <c r="AF10" s="425" t="s">
        <v>1632</v>
      </c>
      <c r="AG10" s="421"/>
      <c r="AH10" s="416"/>
      <c r="AI10" s="419"/>
      <c r="AJ10" s="421"/>
      <c r="AK10" s="416"/>
      <c r="AL10" s="410"/>
      <c r="AM10" s="420"/>
      <c r="AN10" s="408" t="s">
        <v>1632</v>
      </c>
      <c r="AO10" s="410"/>
      <c r="AP10" s="411"/>
      <c r="AQ10" s="410"/>
      <c r="AR10" s="411"/>
      <c r="AS10" s="410"/>
      <c r="AT10" s="417"/>
      <c r="AU10" s="410"/>
      <c r="AV10" s="417"/>
      <c r="AW10" s="410"/>
      <c r="AX10" s="410"/>
      <c r="AY10" s="422"/>
      <c r="AZ10" s="423"/>
      <c r="BA10" s="424"/>
      <c r="BB10" s="410"/>
      <c r="BC10" s="410"/>
      <c r="BD10" s="410"/>
      <c r="BE10" s="420"/>
      <c r="BF10" s="418"/>
      <c r="BG10" s="420"/>
      <c r="BH10" s="411"/>
      <c r="BI10" s="410"/>
      <c r="BJ10" s="411"/>
      <c r="BK10" s="431" t="s">
        <v>1632</v>
      </c>
      <c r="BL10" s="411"/>
      <c r="BM10" s="420"/>
      <c r="BN10" s="411"/>
      <c r="BO10" s="410"/>
      <c r="BP10" s="433"/>
      <c r="BQ10" s="420"/>
      <c r="BR10" s="418"/>
      <c r="BS10" s="420"/>
      <c r="BT10" s="418"/>
      <c r="BU10" s="420"/>
      <c r="BV10" s="418"/>
      <c r="BW10" s="425" t="s">
        <v>1632</v>
      </c>
      <c r="BX10" s="418"/>
      <c r="BY10" s="418"/>
      <c r="BZ10" s="418"/>
    </row>
    <row r="11" ht="13.5" customHeight="1">
      <c r="A11" s="408" t="s">
        <v>563</v>
      </c>
      <c r="B11" s="414"/>
      <c r="C11" s="409" t="s">
        <v>1073</v>
      </c>
      <c r="D11" s="436"/>
      <c r="E11" s="426"/>
      <c r="F11" s="436"/>
      <c r="G11" s="426"/>
      <c r="H11" s="426"/>
      <c r="I11" s="436"/>
      <c r="J11" s="436"/>
      <c r="K11" s="411"/>
      <c r="L11" s="411"/>
      <c r="M11" s="411"/>
      <c r="N11" s="411"/>
      <c r="O11" s="411"/>
      <c r="P11" s="411"/>
      <c r="Q11" s="411"/>
      <c r="R11" s="411"/>
      <c r="S11" s="411"/>
      <c r="T11" s="436"/>
      <c r="U11" s="436"/>
      <c r="V11" s="436"/>
      <c r="W11" s="436"/>
      <c r="X11" s="436"/>
      <c r="Y11" s="412"/>
      <c r="Z11" s="410"/>
      <c r="AA11" s="410"/>
      <c r="AB11" s="410"/>
      <c r="AC11" s="410"/>
      <c r="AD11" s="410"/>
      <c r="AE11" s="437"/>
      <c r="AF11" s="410"/>
      <c r="AG11" s="411"/>
      <c r="AH11" s="436"/>
      <c r="AI11" s="432" t="s">
        <v>1632</v>
      </c>
      <c r="AJ11" s="411"/>
      <c r="AK11" s="436"/>
      <c r="AL11" s="410"/>
      <c r="AM11" s="410"/>
      <c r="AN11" s="428"/>
      <c r="AO11" s="410"/>
      <c r="AP11" s="411"/>
      <c r="AQ11" s="410"/>
      <c r="AR11" s="411"/>
      <c r="AS11" s="410"/>
      <c r="AT11" s="409" t="s">
        <v>1632</v>
      </c>
      <c r="AU11" s="410"/>
      <c r="AV11" s="426"/>
      <c r="AW11" s="410"/>
      <c r="AX11" s="410"/>
      <c r="AY11" s="429"/>
      <c r="AZ11" s="438"/>
      <c r="BA11" s="439"/>
      <c r="BB11" s="410"/>
      <c r="BC11" s="410"/>
      <c r="BD11" s="410"/>
      <c r="BE11" s="410"/>
      <c r="BF11" s="411"/>
      <c r="BG11" s="410"/>
      <c r="BH11" s="411"/>
      <c r="BI11" s="410"/>
      <c r="BJ11" s="411"/>
      <c r="BK11" s="410"/>
      <c r="BL11" s="411"/>
      <c r="BM11" s="410"/>
      <c r="BN11" s="411"/>
      <c r="BO11" s="410"/>
      <c r="BP11" s="440"/>
      <c r="BQ11" s="410"/>
      <c r="BR11" s="411"/>
      <c r="BS11" s="410"/>
      <c r="BT11" s="411"/>
      <c r="BU11" s="410"/>
      <c r="BV11" s="411"/>
      <c r="BW11" s="410"/>
      <c r="BX11" s="411"/>
      <c r="BY11" s="411"/>
      <c r="BZ11" s="411"/>
    </row>
    <row r="12" ht="13.5" customHeight="1">
      <c r="A12" s="413" t="s">
        <v>567</v>
      </c>
      <c r="B12" s="430" t="s">
        <v>1074</v>
      </c>
      <c r="C12" s="408" t="s">
        <v>1075</v>
      </c>
      <c r="D12" s="410"/>
      <c r="E12" s="426"/>
      <c r="F12" s="410"/>
      <c r="G12" s="409" t="s">
        <v>1632</v>
      </c>
      <c r="H12" s="409" t="s">
        <v>1632</v>
      </c>
      <c r="I12" s="410"/>
      <c r="J12" s="410"/>
      <c r="K12" s="432" t="s">
        <v>1632</v>
      </c>
      <c r="L12" s="432" t="s">
        <v>1632</v>
      </c>
      <c r="M12" s="432" t="s">
        <v>1632</v>
      </c>
      <c r="N12" s="432" t="s">
        <v>1632</v>
      </c>
      <c r="O12" s="432" t="s">
        <v>1632</v>
      </c>
      <c r="P12" s="434" t="s">
        <v>1632</v>
      </c>
      <c r="Q12" s="434" t="s">
        <v>1632</v>
      </c>
      <c r="R12" s="432" t="s">
        <v>1632</v>
      </c>
      <c r="S12" s="411"/>
      <c r="T12" s="431" t="s">
        <v>1632</v>
      </c>
      <c r="U12" s="431" t="s">
        <v>1632</v>
      </c>
      <c r="V12" s="431" t="s">
        <v>1632</v>
      </c>
      <c r="W12" s="431" t="s">
        <v>1632</v>
      </c>
      <c r="X12" s="431" t="s">
        <v>1632</v>
      </c>
      <c r="Y12" s="432" t="s">
        <v>1632</v>
      </c>
      <c r="Z12" s="431" t="s">
        <v>1632</v>
      </c>
      <c r="AA12" s="431" t="s">
        <v>1632</v>
      </c>
      <c r="AB12" s="431" t="s">
        <v>1632</v>
      </c>
      <c r="AC12" s="431" t="s">
        <v>1632</v>
      </c>
      <c r="AD12" s="410"/>
      <c r="AE12" s="420"/>
      <c r="AF12" s="420"/>
      <c r="AG12" s="421"/>
      <c r="AH12" s="410"/>
      <c r="AI12" s="432" t="s">
        <v>1632</v>
      </c>
      <c r="AJ12" s="441" t="s">
        <v>1632</v>
      </c>
      <c r="AK12" s="431" t="s">
        <v>1632</v>
      </c>
      <c r="AL12" s="410"/>
      <c r="AM12" s="420"/>
      <c r="AN12" s="408" t="s">
        <v>1632</v>
      </c>
      <c r="AO12" s="431" t="s">
        <v>1632</v>
      </c>
      <c r="AP12" s="411"/>
      <c r="AQ12" s="410"/>
      <c r="AR12" s="432" t="s">
        <v>1632</v>
      </c>
      <c r="AS12" s="431" t="s">
        <v>1632</v>
      </c>
      <c r="AT12" s="409" t="s">
        <v>1632</v>
      </c>
      <c r="AU12" s="431" t="s">
        <v>1632</v>
      </c>
      <c r="AV12" s="409" t="s">
        <v>1632</v>
      </c>
      <c r="AW12" s="431" t="s">
        <v>1632</v>
      </c>
      <c r="AX12" s="431" t="s">
        <v>1632</v>
      </c>
      <c r="AY12" s="442" t="s">
        <v>1642</v>
      </c>
      <c r="AZ12" s="443" t="s">
        <v>1632</v>
      </c>
      <c r="BA12" s="424"/>
      <c r="BB12" s="431" t="s">
        <v>1632</v>
      </c>
      <c r="BC12" s="431" t="s">
        <v>1632</v>
      </c>
      <c r="BD12" s="431" t="s">
        <v>1632</v>
      </c>
      <c r="BE12" s="425" t="s">
        <v>1632</v>
      </c>
      <c r="BF12" s="418"/>
      <c r="BG12" s="420"/>
      <c r="BH12" s="432" t="s">
        <v>1632</v>
      </c>
      <c r="BI12" s="431" t="s">
        <v>1632</v>
      </c>
      <c r="BJ12" s="411"/>
      <c r="BK12" s="410"/>
      <c r="BL12" s="411"/>
      <c r="BM12" s="420"/>
      <c r="BN12" s="434" t="s">
        <v>1632</v>
      </c>
      <c r="BO12" s="431" t="s">
        <v>1632</v>
      </c>
      <c r="BP12" s="444" t="s">
        <v>1632</v>
      </c>
      <c r="BQ12" s="444" t="s">
        <v>1632</v>
      </c>
      <c r="BR12" s="418"/>
      <c r="BS12" s="444" t="s">
        <v>1632</v>
      </c>
      <c r="BT12" s="434" t="s">
        <v>1632</v>
      </c>
      <c r="BU12" s="425" t="s">
        <v>1632</v>
      </c>
      <c r="BV12" s="434" t="s">
        <v>1632</v>
      </c>
      <c r="BW12" s="425" t="s">
        <v>1632</v>
      </c>
      <c r="BX12" s="418"/>
      <c r="BY12" s="418"/>
      <c r="BZ12" s="418"/>
    </row>
    <row r="13" ht="13.5" customHeight="1">
      <c r="A13" s="408" t="s">
        <v>1076</v>
      </c>
      <c r="B13" s="430" t="s">
        <v>1077</v>
      </c>
      <c r="C13" s="409" t="s">
        <v>1078</v>
      </c>
      <c r="D13" s="410"/>
      <c r="E13" s="426"/>
      <c r="F13" s="410"/>
      <c r="G13" s="426"/>
      <c r="H13" s="426"/>
      <c r="I13" s="410"/>
      <c r="J13" s="410"/>
      <c r="K13" s="411"/>
      <c r="L13" s="411"/>
      <c r="M13" s="411"/>
      <c r="N13" s="411"/>
      <c r="O13" s="411"/>
      <c r="P13" s="418"/>
      <c r="Q13" s="418"/>
      <c r="R13" s="411"/>
      <c r="S13" s="411"/>
      <c r="T13" s="410"/>
      <c r="U13" s="410"/>
      <c r="V13" s="410"/>
      <c r="W13" s="410"/>
      <c r="X13" s="410"/>
      <c r="Y13" s="412"/>
      <c r="Z13" s="410"/>
      <c r="AA13" s="410"/>
      <c r="AB13" s="410"/>
      <c r="AC13" s="410"/>
      <c r="AD13" s="410"/>
      <c r="AE13" s="420"/>
      <c r="AF13" s="420"/>
      <c r="AG13" s="421"/>
      <c r="AH13" s="410"/>
      <c r="AI13" s="412"/>
      <c r="AJ13" s="421"/>
      <c r="AK13" s="410"/>
      <c r="AL13" s="431" t="s">
        <v>1632</v>
      </c>
      <c r="AM13" s="420"/>
      <c r="AN13" s="428"/>
      <c r="AO13" s="410"/>
      <c r="AP13" s="411"/>
      <c r="AQ13" s="431" t="s">
        <v>1632</v>
      </c>
      <c r="AR13" s="411"/>
      <c r="AS13" s="410"/>
      <c r="AT13" s="426"/>
      <c r="AU13" s="410"/>
      <c r="AV13" s="426"/>
      <c r="AW13" s="410"/>
      <c r="AX13" s="410"/>
      <c r="AY13" s="429"/>
      <c r="AZ13" s="423"/>
      <c r="BA13" s="424"/>
      <c r="BB13" s="410"/>
      <c r="BC13" s="410"/>
      <c r="BD13" s="410"/>
      <c r="BE13" s="420"/>
      <c r="BF13" s="418"/>
      <c r="BG13" s="420"/>
      <c r="BH13" s="411"/>
      <c r="BI13" s="410"/>
      <c r="BJ13" s="411"/>
      <c r="BK13" s="410"/>
      <c r="BL13" s="411"/>
      <c r="BM13" s="420"/>
      <c r="BN13" s="418"/>
      <c r="BO13" s="410"/>
      <c r="BP13" s="445"/>
      <c r="BQ13" s="445"/>
      <c r="BR13" s="418"/>
      <c r="BS13" s="445"/>
      <c r="BT13" s="418"/>
      <c r="BU13" s="420"/>
      <c r="BV13" s="418"/>
      <c r="BW13" s="420"/>
      <c r="BX13" s="418"/>
      <c r="BY13" s="418"/>
      <c r="BZ13" s="418"/>
    </row>
    <row r="14" ht="13.5" customHeight="1">
      <c r="A14" s="413" t="s">
        <v>1079</v>
      </c>
      <c r="B14" s="430" t="s">
        <v>1080</v>
      </c>
      <c r="C14" s="415" t="s">
        <v>1081</v>
      </c>
      <c r="D14" s="416"/>
      <c r="E14" s="417"/>
      <c r="F14" s="416"/>
      <c r="G14" s="417"/>
      <c r="H14" s="417"/>
      <c r="I14" s="416"/>
      <c r="J14" s="416"/>
      <c r="K14" s="411"/>
      <c r="L14" s="411"/>
      <c r="M14" s="411"/>
      <c r="N14" s="411"/>
      <c r="O14" s="411"/>
      <c r="P14" s="418"/>
      <c r="Q14" s="418"/>
      <c r="R14" s="411"/>
      <c r="S14" s="432" t="s">
        <v>898</v>
      </c>
      <c r="T14" s="416"/>
      <c r="U14" s="416"/>
      <c r="V14" s="416"/>
      <c r="W14" s="416"/>
      <c r="X14" s="416"/>
      <c r="Y14" s="419"/>
      <c r="Z14" s="410"/>
      <c r="AA14" s="410"/>
      <c r="AB14" s="410"/>
      <c r="AC14" s="410"/>
      <c r="AD14" s="431" t="s">
        <v>1632</v>
      </c>
      <c r="AE14" s="431" t="s">
        <v>1632</v>
      </c>
      <c r="AF14" s="425" t="s">
        <v>1632</v>
      </c>
      <c r="AG14" s="421"/>
      <c r="AH14" s="416"/>
      <c r="AI14" s="419"/>
      <c r="AJ14" s="421"/>
      <c r="AK14" s="416"/>
      <c r="AL14" s="410"/>
      <c r="AM14" s="420"/>
      <c r="AN14" s="408" t="s">
        <v>1632</v>
      </c>
      <c r="AO14" s="410"/>
      <c r="AP14" s="411"/>
      <c r="AQ14" s="410"/>
      <c r="AR14" s="411"/>
      <c r="AS14" s="410"/>
      <c r="AT14" s="417"/>
      <c r="AU14" s="410"/>
      <c r="AV14" s="417"/>
      <c r="AW14" s="410"/>
      <c r="AX14" s="410"/>
      <c r="AY14" s="422"/>
      <c r="AZ14" s="423"/>
      <c r="BA14" s="424"/>
      <c r="BB14" s="410"/>
      <c r="BC14" s="410"/>
      <c r="BD14" s="410"/>
      <c r="BE14" s="420"/>
      <c r="BF14" s="418"/>
      <c r="BG14" s="444" t="s">
        <v>1632</v>
      </c>
      <c r="BH14" s="411"/>
      <c r="BI14" s="410"/>
      <c r="BJ14" s="411"/>
      <c r="BK14" s="410"/>
      <c r="BL14" s="411"/>
      <c r="BM14" s="420"/>
      <c r="BN14" s="418"/>
      <c r="BO14" s="410"/>
      <c r="BP14" s="433"/>
      <c r="BQ14" s="420"/>
      <c r="BR14" s="418"/>
      <c r="BS14" s="420"/>
      <c r="BT14" s="418"/>
      <c r="BU14" s="425" t="s">
        <v>1632</v>
      </c>
      <c r="BV14" s="434" t="s">
        <v>1632</v>
      </c>
      <c r="BW14" s="425" t="s">
        <v>1632</v>
      </c>
      <c r="BX14" s="418"/>
      <c r="BY14" s="418"/>
      <c r="BZ14" s="418"/>
    </row>
    <row r="15" ht="13.5" customHeight="1">
      <c r="A15" s="413" t="s">
        <v>1082</v>
      </c>
      <c r="B15" s="414"/>
      <c r="C15" s="415" t="s">
        <v>1083</v>
      </c>
      <c r="D15" s="416"/>
      <c r="E15" s="417"/>
      <c r="F15" s="416"/>
      <c r="G15" s="417"/>
      <c r="H15" s="417"/>
      <c r="I15" s="416"/>
      <c r="J15" s="416"/>
      <c r="K15" s="411"/>
      <c r="L15" s="411"/>
      <c r="M15" s="411"/>
      <c r="N15" s="411"/>
      <c r="O15" s="411"/>
      <c r="P15" s="418"/>
      <c r="Q15" s="418"/>
      <c r="R15" s="411"/>
      <c r="S15" s="418"/>
      <c r="T15" s="416"/>
      <c r="U15" s="416"/>
      <c r="V15" s="416"/>
      <c r="W15" s="416"/>
      <c r="X15" s="416"/>
      <c r="Y15" s="419"/>
      <c r="Z15" s="410"/>
      <c r="AA15" s="410"/>
      <c r="AB15" s="410"/>
      <c r="AC15" s="410"/>
      <c r="AD15" s="410"/>
      <c r="AE15" s="420"/>
      <c r="AF15" s="420"/>
      <c r="AG15" s="421"/>
      <c r="AH15" s="416"/>
      <c r="AI15" s="419"/>
      <c r="AJ15" s="421"/>
      <c r="AK15" s="416"/>
      <c r="AL15" s="410"/>
      <c r="AM15" s="420"/>
      <c r="AN15" s="408" t="s">
        <v>1632</v>
      </c>
      <c r="AO15" s="410"/>
      <c r="AP15" s="411"/>
      <c r="AQ15" s="410"/>
      <c r="AR15" s="411"/>
      <c r="AS15" s="410"/>
      <c r="AT15" s="417"/>
      <c r="AU15" s="410"/>
      <c r="AV15" s="417"/>
      <c r="AW15" s="410"/>
      <c r="AX15" s="410"/>
      <c r="AY15" s="422"/>
      <c r="AZ15" s="423"/>
      <c r="BA15" s="424"/>
      <c r="BB15" s="410"/>
      <c r="BC15" s="410"/>
      <c r="BD15" s="410"/>
      <c r="BE15" s="420"/>
      <c r="BF15" s="418"/>
      <c r="BG15" s="420"/>
      <c r="BH15" s="411"/>
      <c r="BI15" s="410"/>
      <c r="BJ15" s="411"/>
      <c r="BK15" s="410"/>
      <c r="BL15" s="411"/>
      <c r="BM15" s="420"/>
      <c r="BN15" s="418"/>
      <c r="BO15" s="410"/>
      <c r="BP15" s="420"/>
      <c r="BQ15" s="420"/>
      <c r="BR15" s="418"/>
      <c r="BS15" s="420"/>
      <c r="BT15" s="418"/>
      <c r="BU15" s="420"/>
      <c r="BV15" s="418"/>
      <c r="BW15" s="425" t="s">
        <v>1632</v>
      </c>
      <c r="BX15" s="418"/>
      <c r="BY15" s="418"/>
      <c r="BZ15" s="418"/>
    </row>
    <row r="16" ht="13.5" customHeight="1">
      <c r="A16" s="413" t="s">
        <v>1084</v>
      </c>
      <c r="B16" s="414"/>
      <c r="C16" s="415" t="s">
        <v>1085</v>
      </c>
      <c r="D16" s="416"/>
      <c r="E16" s="417"/>
      <c r="F16" s="416"/>
      <c r="G16" s="417"/>
      <c r="H16" s="417"/>
      <c r="I16" s="416"/>
      <c r="J16" s="416"/>
      <c r="K16" s="411"/>
      <c r="L16" s="411"/>
      <c r="M16" s="411"/>
      <c r="N16" s="411"/>
      <c r="O16" s="411"/>
      <c r="P16" s="418"/>
      <c r="Q16" s="418"/>
      <c r="R16" s="411"/>
      <c r="S16" s="418"/>
      <c r="T16" s="416"/>
      <c r="U16" s="416"/>
      <c r="V16" s="416"/>
      <c r="W16" s="416"/>
      <c r="X16" s="416"/>
      <c r="Y16" s="419"/>
      <c r="Z16" s="410"/>
      <c r="AA16" s="410"/>
      <c r="AB16" s="410"/>
      <c r="AC16" s="410"/>
      <c r="AD16" s="410"/>
      <c r="AE16" s="420"/>
      <c r="AF16" s="420"/>
      <c r="AG16" s="421"/>
      <c r="AH16" s="416"/>
      <c r="AI16" s="419"/>
      <c r="AJ16" s="421"/>
      <c r="AK16" s="416"/>
      <c r="AL16" s="410"/>
      <c r="AM16" s="420"/>
      <c r="AN16" s="408" t="s">
        <v>1632</v>
      </c>
      <c r="AO16" s="410"/>
      <c r="AP16" s="411"/>
      <c r="AQ16" s="410"/>
      <c r="AR16" s="411"/>
      <c r="AS16" s="410"/>
      <c r="AT16" s="417"/>
      <c r="AU16" s="410"/>
      <c r="AV16" s="417"/>
      <c r="AW16" s="410"/>
      <c r="AX16" s="410"/>
      <c r="AY16" s="422"/>
      <c r="AZ16" s="423"/>
      <c r="BA16" s="424"/>
      <c r="BB16" s="410"/>
      <c r="BC16" s="410"/>
      <c r="BD16" s="410"/>
      <c r="BE16" s="420"/>
      <c r="BF16" s="418"/>
      <c r="BG16" s="420"/>
      <c r="BH16" s="411"/>
      <c r="BI16" s="410"/>
      <c r="BJ16" s="411"/>
      <c r="BK16" s="410"/>
      <c r="BL16" s="411"/>
      <c r="BM16" s="420"/>
      <c r="BN16" s="418"/>
      <c r="BO16" s="410"/>
      <c r="BP16" s="433"/>
      <c r="BQ16" s="420"/>
      <c r="BR16" s="418"/>
      <c r="BS16" s="420"/>
      <c r="BT16" s="418"/>
      <c r="BU16" s="425" t="s">
        <v>1632</v>
      </c>
      <c r="BV16" s="434" t="s">
        <v>1632</v>
      </c>
      <c r="BW16" s="420"/>
      <c r="BX16" s="418"/>
      <c r="BY16" s="418"/>
      <c r="BZ16" s="418"/>
    </row>
    <row r="17" ht="13.5" customHeight="1">
      <c r="A17" s="413" t="s">
        <v>1086</v>
      </c>
      <c r="B17" s="430" t="s">
        <v>1087</v>
      </c>
      <c r="C17" s="415" t="s">
        <v>1088</v>
      </c>
      <c r="D17" s="416"/>
      <c r="E17" s="417"/>
      <c r="F17" s="416"/>
      <c r="G17" s="417"/>
      <c r="H17" s="417"/>
      <c r="I17" s="416"/>
      <c r="J17" s="416"/>
      <c r="K17" s="411"/>
      <c r="L17" s="411"/>
      <c r="M17" s="411"/>
      <c r="N17" s="411"/>
      <c r="O17" s="411"/>
      <c r="P17" s="418"/>
      <c r="Q17" s="418"/>
      <c r="R17" s="411"/>
      <c r="S17" s="418"/>
      <c r="T17" s="416"/>
      <c r="U17" s="416"/>
      <c r="V17" s="416"/>
      <c r="W17" s="416"/>
      <c r="X17" s="416"/>
      <c r="Y17" s="419"/>
      <c r="Z17" s="410"/>
      <c r="AA17" s="410"/>
      <c r="AB17" s="410"/>
      <c r="AC17" s="410"/>
      <c r="AD17" s="431" t="s">
        <v>1632</v>
      </c>
      <c r="AE17" s="420"/>
      <c r="AF17" s="425" t="s">
        <v>1632</v>
      </c>
      <c r="AG17" s="421"/>
      <c r="AH17" s="416"/>
      <c r="AI17" s="419"/>
      <c r="AJ17" s="421"/>
      <c r="AK17" s="416"/>
      <c r="AL17" s="410"/>
      <c r="AM17" s="420"/>
      <c r="AN17" s="408" t="s">
        <v>1632</v>
      </c>
      <c r="AO17" s="410"/>
      <c r="AP17" s="411"/>
      <c r="AQ17" s="410"/>
      <c r="AR17" s="411"/>
      <c r="AS17" s="410"/>
      <c r="AT17" s="417"/>
      <c r="AU17" s="410"/>
      <c r="AV17" s="417"/>
      <c r="AW17" s="410"/>
      <c r="AX17" s="410"/>
      <c r="AY17" s="422"/>
      <c r="AZ17" s="423"/>
      <c r="BA17" s="424"/>
      <c r="BB17" s="410"/>
      <c r="BC17" s="410"/>
      <c r="BD17" s="410"/>
      <c r="BE17" s="420"/>
      <c r="BF17" s="418"/>
      <c r="BG17" s="420"/>
      <c r="BH17" s="411"/>
      <c r="BI17" s="410"/>
      <c r="BJ17" s="411"/>
      <c r="BK17" s="410"/>
      <c r="BL17" s="411"/>
      <c r="BM17" s="420"/>
      <c r="BN17" s="418"/>
      <c r="BO17" s="410"/>
      <c r="BP17" s="420"/>
      <c r="BQ17" s="420"/>
      <c r="BR17" s="418"/>
      <c r="BS17" s="420"/>
      <c r="BT17" s="418"/>
      <c r="BU17" s="425" t="s">
        <v>1632</v>
      </c>
      <c r="BV17" s="434" t="s">
        <v>763</v>
      </c>
      <c r="BW17" s="420"/>
      <c r="BX17" s="418"/>
      <c r="BY17" s="418"/>
      <c r="BZ17" s="418"/>
    </row>
    <row r="18" ht="13.5" customHeight="1">
      <c r="A18" s="413" t="s">
        <v>1089</v>
      </c>
      <c r="B18" s="414"/>
      <c r="C18" s="415" t="s">
        <v>1090</v>
      </c>
      <c r="D18" s="416"/>
      <c r="E18" s="417"/>
      <c r="F18" s="416"/>
      <c r="G18" s="417"/>
      <c r="H18" s="417"/>
      <c r="I18" s="416"/>
      <c r="J18" s="416"/>
      <c r="K18" s="411"/>
      <c r="L18" s="411"/>
      <c r="M18" s="411"/>
      <c r="N18" s="411"/>
      <c r="O18" s="411"/>
      <c r="P18" s="418"/>
      <c r="Q18" s="418"/>
      <c r="R18" s="411"/>
      <c r="S18" s="418"/>
      <c r="T18" s="416"/>
      <c r="U18" s="416"/>
      <c r="V18" s="416"/>
      <c r="W18" s="416"/>
      <c r="X18" s="416"/>
      <c r="Y18" s="419"/>
      <c r="Z18" s="410"/>
      <c r="AA18" s="410"/>
      <c r="AB18" s="410"/>
      <c r="AC18" s="410"/>
      <c r="AD18" s="410"/>
      <c r="AE18" s="420"/>
      <c r="AF18" s="420"/>
      <c r="AG18" s="421"/>
      <c r="AH18" s="416"/>
      <c r="AI18" s="419"/>
      <c r="AJ18" s="421"/>
      <c r="AK18" s="416"/>
      <c r="AL18" s="410"/>
      <c r="AM18" s="420"/>
      <c r="AN18" s="408" t="s">
        <v>1632</v>
      </c>
      <c r="AO18" s="410"/>
      <c r="AP18" s="411"/>
      <c r="AQ18" s="410"/>
      <c r="AR18" s="411"/>
      <c r="AS18" s="410"/>
      <c r="AT18" s="417"/>
      <c r="AU18" s="410"/>
      <c r="AV18" s="417"/>
      <c r="AW18" s="410"/>
      <c r="AX18" s="410"/>
      <c r="AY18" s="422"/>
      <c r="AZ18" s="423"/>
      <c r="BA18" s="424"/>
      <c r="BB18" s="410"/>
      <c r="BC18" s="410"/>
      <c r="BD18" s="410"/>
      <c r="BE18" s="420"/>
      <c r="BF18" s="418"/>
      <c r="BG18" s="420"/>
      <c r="BH18" s="411"/>
      <c r="BI18" s="410"/>
      <c r="BJ18" s="411"/>
      <c r="BK18" s="410"/>
      <c r="BL18" s="411"/>
      <c r="BM18" s="420"/>
      <c r="BN18" s="418"/>
      <c r="BO18" s="410"/>
      <c r="BP18" s="433"/>
      <c r="BQ18" s="420"/>
      <c r="BR18" s="418"/>
      <c r="BS18" s="420"/>
      <c r="BT18" s="434" t="s">
        <v>1632</v>
      </c>
      <c r="BU18" s="425" t="s">
        <v>1632</v>
      </c>
      <c r="BV18" s="434" t="s">
        <v>1632</v>
      </c>
      <c r="BW18" s="420"/>
      <c r="BX18" s="418"/>
      <c r="BY18" s="418"/>
      <c r="BZ18" s="418"/>
    </row>
    <row r="19" ht="13.5" customHeight="1">
      <c r="A19" s="408" t="s">
        <v>1091</v>
      </c>
      <c r="B19" s="430" t="s">
        <v>1092</v>
      </c>
      <c r="C19" s="430" t="s">
        <v>1094</v>
      </c>
      <c r="D19" s="416"/>
      <c r="E19" s="417"/>
      <c r="F19" s="416"/>
      <c r="G19" s="417"/>
      <c r="H19" s="417"/>
      <c r="I19" s="416"/>
      <c r="J19" s="416"/>
      <c r="K19" s="411"/>
      <c r="L19" s="411"/>
      <c r="M19" s="411"/>
      <c r="N19" s="411"/>
      <c r="O19" s="411"/>
      <c r="P19" s="418"/>
      <c r="Q19" s="418"/>
      <c r="R19" s="411"/>
      <c r="S19" s="418"/>
      <c r="T19" s="416"/>
      <c r="U19" s="416"/>
      <c r="V19" s="416"/>
      <c r="W19" s="416"/>
      <c r="X19" s="416"/>
      <c r="Y19" s="446"/>
      <c r="Z19" s="431" t="s">
        <v>1632</v>
      </c>
      <c r="AA19" s="431" t="s">
        <v>1632</v>
      </c>
      <c r="AB19" s="410"/>
      <c r="AC19" s="410"/>
      <c r="AD19" s="410"/>
      <c r="AE19" s="420"/>
      <c r="AF19" s="420"/>
      <c r="AG19" s="421"/>
      <c r="AH19" s="416"/>
      <c r="AI19" s="446"/>
      <c r="AJ19" s="421"/>
      <c r="AK19" s="416"/>
      <c r="AL19" s="410"/>
      <c r="AM19" s="420"/>
      <c r="AN19" s="428"/>
      <c r="AO19" s="410"/>
      <c r="AP19" s="411"/>
      <c r="AQ19" s="410"/>
      <c r="AR19" s="411"/>
      <c r="AS19" s="410"/>
      <c r="AT19" s="417"/>
      <c r="AU19" s="410"/>
      <c r="AV19" s="417"/>
      <c r="AW19" s="410"/>
      <c r="AX19" s="410"/>
      <c r="AY19" s="422"/>
      <c r="AZ19" s="423"/>
      <c r="BA19" s="424"/>
      <c r="BB19" s="410"/>
      <c r="BC19" s="410"/>
      <c r="BD19" s="410"/>
      <c r="BE19" s="420"/>
      <c r="BF19" s="418"/>
      <c r="BG19" s="420"/>
      <c r="BH19" s="411"/>
      <c r="BI19" s="410"/>
      <c r="BJ19" s="411"/>
      <c r="BK19" s="410"/>
      <c r="BL19" s="411"/>
      <c r="BM19" s="420"/>
      <c r="BN19" s="418"/>
      <c r="BO19" s="410"/>
      <c r="BP19" s="433"/>
      <c r="BQ19" s="420"/>
      <c r="BR19" s="418"/>
      <c r="BS19" s="420"/>
      <c r="BT19" s="418"/>
      <c r="BU19" s="420"/>
      <c r="BV19" s="418"/>
      <c r="BW19" s="420"/>
      <c r="BX19" s="418"/>
      <c r="BY19" s="418"/>
      <c r="BZ19" s="418"/>
    </row>
    <row r="20" ht="13.5" customHeight="1">
      <c r="A20" s="413" t="s">
        <v>1095</v>
      </c>
      <c r="B20" s="414"/>
      <c r="C20" s="415" t="s">
        <v>1096</v>
      </c>
      <c r="D20" s="416"/>
      <c r="E20" s="417"/>
      <c r="F20" s="416"/>
      <c r="G20" s="417"/>
      <c r="H20" s="417"/>
      <c r="I20" s="416"/>
      <c r="J20" s="416"/>
      <c r="K20" s="411"/>
      <c r="L20" s="411"/>
      <c r="M20" s="411"/>
      <c r="N20" s="411"/>
      <c r="O20" s="411"/>
      <c r="P20" s="418"/>
      <c r="Q20" s="418"/>
      <c r="R20" s="411"/>
      <c r="S20" s="418"/>
      <c r="T20" s="416"/>
      <c r="U20" s="416"/>
      <c r="V20" s="416"/>
      <c r="W20" s="416"/>
      <c r="X20" s="416"/>
      <c r="Y20" s="419"/>
      <c r="Z20" s="410"/>
      <c r="AA20" s="410"/>
      <c r="AB20" s="410"/>
      <c r="AC20" s="410"/>
      <c r="AD20" s="410"/>
      <c r="AE20" s="420"/>
      <c r="AF20" s="420"/>
      <c r="AG20" s="421"/>
      <c r="AH20" s="416"/>
      <c r="AI20" s="419"/>
      <c r="AJ20" s="421"/>
      <c r="AK20" s="416"/>
      <c r="AL20" s="410"/>
      <c r="AM20" s="420"/>
      <c r="AN20" s="408" t="s">
        <v>1632</v>
      </c>
      <c r="AO20" s="410"/>
      <c r="AP20" s="411"/>
      <c r="AQ20" s="410"/>
      <c r="AR20" s="411"/>
      <c r="AS20" s="410"/>
      <c r="AT20" s="417"/>
      <c r="AU20" s="410"/>
      <c r="AV20" s="417"/>
      <c r="AW20" s="410"/>
      <c r="AX20" s="410"/>
      <c r="AY20" s="422"/>
      <c r="AZ20" s="423"/>
      <c r="BA20" s="424"/>
      <c r="BB20" s="410"/>
      <c r="BC20" s="410"/>
      <c r="BD20" s="410"/>
      <c r="BE20" s="420"/>
      <c r="BF20" s="418"/>
      <c r="BG20" s="420"/>
      <c r="BH20" s="411"/>
      <c r="BI20" s="410"/>
      <c r="BJ20" s="411"/>
      <c r="BK20" s="410"/>
      <c r="BL20" s="411"/>
      <c r="BM20" s="420"/>
      <c r="BN20" s="418"/>
      <c r="BO20" s="410"/>
      <c r="BP20" s="433"/>
      <c r="BQ20" s="420"/>
      <c r="BR20" s="418"/>
      <c r="BS20" s="420"/>
      <c r="BT20" s="434" t="s">
        <v>1632</v>
      </c>
      <c r="BU20" s="420"/>
      <c r="BV20" s="418"/>
      <c r="BW20" s="425" t="s">
        <v>1632</v>
      </c>
      <c r="BX20" s="418"/>
      <c r="BY20" s="418"/>
      <c r="BZ20" s="418"/>
    </row>
    <row r="21" ht="13.5" customHeight="1">
      <c r="A21" s="413" t="s">
        <v>1097</v>
      </c>
      <c r="B21" s="414"/>
      <c r="C21" s="415" t="s">
        <v>1099</v>
      </c>
      <c r="D21" s="416"/>
      <c r="E21" s="417"/>
      <c r="F21" s="416"/>
      <c r="G21" s="417"/>
      <c r="H21" s="417"/>
      <c r="I21" s="416"/>
      <c r="J21" s="416"/>
      <c r="K21" s="411"/>
      <c r="L21" s="411"/>
      <c r="M21" s="411"/>
      <c r="N21" s="411"/>
      <c r="O21" s="411"/>
      <c r="P21" s="418"/>
      <c r="Q21" s="418"/>
      <c r="R21" s="411"/>
      <c r="S21" s="418"/>
      <c r="T21" s="416"/>
      <c r="U21" s="416"/>
      <c r="V21" s="416"/>
      <c r="W21" s="416"/>
      <c r="X21" s="416"/>
      <c r="Y21" s="419"/>
      <c r="Z21" s="410"/>
      <c r="AA21" s="410"/>
      <c r="AB21" s="410"/>
      <c r="AC21" s="410"/>
      <c r="AD21" s="410"/>
      <c r="AE21" s="420"/>
      <c r="AF21" s="420"/>
      <c r="AG21" s="421"/>
      <c r="AH21" s="416"/>
      <c r="AI21" s="419"/>
      <c r="AJ21" s="421"/>
      <c r="AK21" s="416"/>
      <c r="AL21" s="431" t="s">
        <v>1632</v>
      </c>
      <c r="AM21" s="420"/>
      <c r="AN21" s="408" t="s">
        <v>1632</v>
      </c>
      <c r="AO21" s="410"/>
      <c r="AP21" s="411"/>
      <c r="AQ21" s="410"/>
      <c r="AR21" s="411"/>
      <c r="AS21" s="410"/>
      <c r="AT21" s="417"/>
      <c r="AU21" s="410"/>
      <c r="AV21" s="417"/>
      <c r="AW21" s="410"/>
      <c r="AX21" s="410"/>
      <c r="AY21" s="422"/>
      <c r="AZ21" s="423"/>
      <c r="BA21" s="424"/>
      <c r="BB21" s="410"/>
      <c r="BC21" s="410"/>
      <c r="BD21" s="410"/>
      <c r="BE21" s="420"/>
      <c r="BF21" s="418"/>
      <c r="BG21" s="420"/>
      <c r="BH21" s="411"/>
      <c r="BI21" s="410"/>
      <c r="BJ21" s="411"/>
      <c r="BK21" s="410"/>
      <c r="BL21" s="411"/>
      <c r="BM21" s="420"/>
      <c r="BN21" s="418"/>
      <c r="BO21" s="410"/>
      <c r="BP21" s="420"/>
      <c r="BQ21" s="420"/>
      <c r="BR21" s="418"/>
      <c r="BS21" s="420"/>
      <c r="BT21" s="418"/>
      <c r="BU21" s="420"/>
      <c r="BV21" s="418"/>
      <c r="BW21" s="420"/>
      <c r="BX21" s="418"/>
      <c r="BY21" s="418"/>
      <c r="BZ21" s="418"/>
    </row>
    <row r="22" ht="13.5" customHeight="1">
      <c r="A22" s="413" t="s">
        <v>1100</v>
      </c>
      <c r="B22" s="430" t="s">
        <v>1101</v>
      </c>
      <c r="C22" s="415" t="s">
        <v>1102</v>
      </c>
      <c r="D22" s="416"/>
      <c r="E22" s="426"/>
      <c r="F22" s="416"/>
      <c r="G22" s="426"/>
      <c r="H22" s="426"/>
      <c r="I22" s="416"/>
      <c r="J22" s="416"/>
      <c r="K22" s="411"/>
      <c r="L22" s="411"/>
      <c r="M22" s="411"/>
      <c r="N22" s="411"/>
      <c r="O22" s="411"/>
      <c r="P22" s="418"/>
      <c r="Q22" s="418"/>
      <c r="R22" s="432" t="s">
        <v>1643</v>
      </c>
      <c r="S22" s="434" t="s">
        <v>1632</v>
      </c>
      <c r="T22" s="416"/>
      <c r="U22" s="416"/>
      <c r="V22" s="416"/>
      <c r="W22" s="416"/>
      <c r="X22" s="416"/>
      <c r="Y22" s="419"/>
      <c r="Z22" s="410"/>
      <c r="AA22" s="410"/>
      <c r="AB22" s="410"/>
      <c r="AC22" s="410"/>
      <c r="AD22" s="431" t="s">
        <v>1632</v>
      </c>
      <c r="AE22" s="431" t="s">
        <v>1632</v>
      </c>
      <c r="AF22" s="425" t="s">
        <v>1632</v>
      </c>
      <c r="AG22" s="421"/>
      <c r="AH22" s="416"/>
      <c r="AI22" s="419"/>
      <c r="AJ22" s="421"/>
      <c r="AK22" s="416"/>
      <c r="AL22" s="431" t="s">
        <v>1632</v>
      </c>
      <c r="AM22" s="431" t="s">
        <v>1632</v>
      </c>
      <c r="AN22" s="408" t="s">
        <v>1632</v>
      </c>
      <c r="AO22" s="410"/>
      <c r="AP22" s="411"/>
      <c r="AQ22" s="410"/>
      <c r="AR22" s="411"/>
      <c r="AS22" s="410"/>
      <c r="AT22" s="426"/>
      <c r="AU22" s="410"/>
      <c r="AV22" s="426"/>
      <c r="AW22" s="410"/>
      <c r="AX22" s="410"/>
      <c r="AY22" s="429"/>
      <c r="AZ22" s="423"/>
      <c r="BA22" s="424"/>
      <c r="BB22" s="410"/>
      <c r="BC22" s="410"/>
      <c r="BD22" s="410"/>
      <c r="BE22" s="420"/>
      <c r="BF22" s="418"/>
      <c r="BG22" s="444" t="s">
        <v>1632</v>
      </c>
      <c r="BH22" s="411"/>
      <c r="BI22" s="410"/>
      <c r="BJ22" s="432" t="s">
        <v>1632</v>
      </c>
      <c r="BK22" s="410"/>
      <c r="BL22" s="432" t="s">
        <v>1632</v>
      </c>
      <c r="BM22" s="410"/>
      <c r="BN22" s="434" t="s">
        <v>1632</v>
      </c>
      <c r="BO22" s="410"/>
      <c r="BP22" s="420"/>
      <c r="BQ22" s="420"/>
      <c r="BR22" s="418"/>
      <c r="BS22" s="420"/>
      <c r="BT22" s="418"/>
      <c r="BU22" s="420"/>
      <c r="BV22" s="418"/>
      <c r="BW22" s="420"/>
      <c r="BX22" s="418"/>
      <c r="BY22" s="418"/>
      <c r="BZ22" s="418"/>
    </row>
    <row r="23" ht="13.5" customHeight="1">
      <c r="A23" s="408" t="s">
        <v>1104</v>
      </c>
      <c r="B23" s="430" t="s">
        <v>1105</v>
      </c>
      <c r="C23" s="409" t="s">
        <v>1106</v>
      </c>
      <c r="D23" s="416"/>
      <c r="E23" s="426"/>
      <c r="F23" s="416"/>
      <c r="G23" s="426"/>
      <c r="H23" s="426"/>
      <c r="I23" s="416"/>
      <c r="J23" s="416"/>
      <c r="K23" s="411"/>
      <c r="L23" s="411"/>
      <c r="M23" s="411"/>
      <c r="N23" s="411"/>
      <c r="O23" s="411"/>
      <c r="P23" s="418"/>
      <c r="Q23" s="418"/>
      <c r="R23" s="411"/>
      <c r="S23" s="418"/>
      <c r="T23" s="416"/>
      <c r="U23" s="416"/>
      <c r="V23" s="416"/>
      <c r="W23" s="416"/>
      <c r="X23" s="416"/>
      <c r="Y23" s="412"/>
      <c r="Z23" s="410"/>
      <c r="AA23" s="410"/>
      <c r="AB23" s="410"/>
      <c r="AC23" s="410"/>
      <c r="AD23" s="410"/>
      <c r="AE23" s="410"/>
      <c r="AF23" s="420"/>
      <c r="AG23" s="421"/>
      <c r="AH23" s="416"/>
      <c r="AI23" s="412"/>
      <c r="AJ23" s="421"/>
      <c r="AK23" s="416"/>
      <c r="AL23" s="410"/>
      <c r="AM23" s="410"/>
      <c r="AN23" s="428"/>
      <c r="AO23" s="410"/>
      <c r="AP23" s="411"/>
      <c r="AQ23" s="431" t="s">
        <v>1632</v>
      </c>
      <c r="AR23" s="411"/>
      <c r="AS23" s="410"/>
      <c r="AT23" s="426"/>
      <c r="AU23" s="410"/>
      <c r="AV23" s="426"/>
      <c r="AW23" s="410"/>
      <c r="AX23" s="410"/>
      <c r="AY23" s="429"/>
      <c r="AZ23" s="423"/>
      <c r="BA23" s="424"/>
      <c r="BB23" s="410"/>
      <c r="BC23" s="410"/>
      <c r="BD23" s="410"/>
      <c r="BE23" s="420"/>
      <c r="BF23" s="418"/>
      <c r="BG23" s="445"/>
      <c r="BH23" s="411"/>
      <c r="BI23" s="410"/>
      <c r="BJ23" s="411"/>
      <c r="BK23" s="410"/>
      <c r="BL23" s="411"/>
      <c r="BM23" s="410"/>
      <c r="BN23" s="418"/>
      <c r="BO23" s="410"/>
      <c r="BP23" s="420"/>
      <c r="BQ23" s="420"/>
      <c r="BR23" s="418"/>
      <c r="BS23" s="420"/>
      <c r="BT23" s="418"/>
      <c r="BU23" s="420"/>
      <c r="BV23" s="418"/>
      <c r="BW23" s="420"/>
      <c r="BX23" s="418"/>
      <c r="BY23" s="418"/>
      <c r="BZ23" s="418"/>
    </row>
    <row r="24" ht="13.5" customHeight="1">
      <c r="A24" s="413" t="s">
        <v>1107</v>
      </c>
      <c r="B24" s="414"/>
      <c r="C24" s="415" t="s">
        <v>1108</v>
      </c>
      <c r="D24" s="416"/>
      <c r="E24" s="417"/>
      <c r="F24" s="416"/>
      <c r="G24" s="417"/>
      <c r="H24" s="417"/>
      <c r="I24" s="416"/>
      <c r="J24" s="416"/>
      <c r="K24" s="411"/>
      <c r="L24" s="411"/>
      <c r="M24" s="411"/>
      <c r="N24" s="411"/>
      <c r="O24" s="411"/>
      <c r="P24" s="418"/>
      <c r="Q24" s="418"/>
      <c r="R24" s="411"/>
      <c r="S24" s="418"/>
      <c r="T24" s="416"/>
      <c r="U24" s="416"/>
      <c r="V24" s="416"/>
      <c r="W24" s="416"/>
      <c r="X24" s="416"/>
      <c r="Y24" s="419"/>
      <c r="Z24" s="410"/>
      <c r="AA24" s="410"/>
      <c r="AB24" s="410"/>
      <c r="AC24" s="410"/>
      <c r="AD24" s="410"/>
      <c r="AE24" s="420"/>
      <c r="AF24" s="420"/>
      <c r="AG24" s="421"/>
      <c r="AH24" s="416"/>
      <c r="AI24" s="419"/>
      <c r="AJ24" s="421"/>
      <c r="AK24" s="416"/>
      <c r="AL24" s="410"/>
      <c r="AM24" s="420"/>
      <c r="AN24" s="408" t="s">
        <v>1632</v>
      </c>
      <c r="AO24" s="410"/>
      <c r="AP24" s="411"/>
      <c r="AQ24" s="410"/>
      <c r="AR24" s="411"/>
      <c r="AS24" s="410"/>
      <c r="AT24" s="417"/>
      <c r="AU24" s="410"/>
      <c r="AV24" s="417"/>
      <c r="AW24" s="410"/>
      <c r="AX24" s="410"/>
      <c r="AY24" s="422"/>
      <c r="AZ24" s="423"/>
      <c r="BA24" s="424"/>
      <c r="BB24" s="410"/>
      <c r="BC24" s="410"/>
      <c r="BD24" s="410"/>
      <c r="BE24" s="420"/>
      <c r="BF24" s="418"/>
      <c r="BG24" s="444" t="s">
        <v>1632</v>
      </c>
      <c r="BH24" s="411"/>
      <c r="BI24" s="410"/>
      <c r="BJ24" s="411"/>
      <c r="BK24" s="410"/>
      <c r="BL24" s="411"/>
      <c r="BM24" s="420"/>
      <c r="BN24" s="418"/>
      <c r="BO24" s="410"/>
      <c r="BP24" s="433"/>
      <c r="BQ24" s="420"/>
      <c r="BR24" s="418"/>
      <c r="BS24" s="420"/>
      <c r="BT24" s="434" t="s">
        <v>1632</v>
      </c>
      <c r="BU24" s="420"/>
      <c r="BV24" s="418"/>
      <c r="BW24" s="420"/>
      <c r="BX24" s="418"/>
      <c r="BY24" s="418"/>
      <c r="BZ24" s="418"/>
    </row>
    <row r="25" ht="13.5" customHeight="1">
      <c r="A25" s="413" t="s">
        <v>1109</v>
      </c>
      <c r="B25" s="414"/>
      <c r="C25" s="415" t="s">
        <v>1110</v>
      </c>
      <c r="D25" s="416"/>
      <c r="E25" s="417"/>
      <c r="F25" s="416"/>
      <c r="G25" s="417"/>
      <c r="H25" s="417"/>
      <c r="I25" s="416"/>
      <c r="J25" s="416"/>
      <c r="K25" s="411"/>
      <c r="L25" s="411"/>
      <c r="M25" s="411"/>
      <c r="N25" s="411"/>
      <c r="O25" s="411"/>
      <c r="P25" s="418"/>
      <c r="Q25" s="418"/>
      <c r="R25" s="411"/>
      <c r="S25" s="418"/>
      <c r="T25" s="416"/>
      <c r="U25" s="416"/>
      <c r="V25" s="416"/>
      <c r="W25" s="416"/>
      <c r="X25" s="416"/>
      <c r="Y25" s="419"/>
      <c r="Z25" s="410"/>
      <c r="AA25" s="410"/>
      <c r="AB25" s="410"/>
      <c r="AC25" s="410"/>
      <c r="AD25" s="410"/>
      <c r="AE25" s="420"/>
      <c r="AF25" s="420"/>
      <c r="AG25" s="421"/>
      <c r="AH25" s="416"/>
      <c r="AI25" s="419"/>
      <c r="AJ25" s="421"/>
      <c r="AK25" s="416"/>
      <c r="AL25" s="410"/>
      <c r="AM25" s="420"/>
      <c r="AN25" s="408" t="s">
        <v>1632</v>
      </c>
      <c r="AO25" s="410"/>
      <c r="AP25" s="411"/>
      <c r="AQ25" s="410"/>
      <c r="AR25" s="411"/>
      <c r="AS25" s="410"/>
      <c r="AT25" s="417"/>
      <c r="AU25" s="410"/>
      <c r="AV25" s="417"/>
      <c r="AW25" s="410"/>
      <c r="AX25" s="410"/>
      <c r="AY25" s="422"/>
      <c r="AZ25" s="423"/>
      <c r="BA25" s="424"/>
      <c r="BB25" s="410"/>
      <c r="BC25" s="410"/>
      <c r="BD25" s="410"/>
      <c r="BE25" s="420"/>
      <c r="BF25" s="418"/>
      <c r="BG25" s="420"/>
      <c r="BH25" s="411"/>
      <c r="BI25" s="410"/>
      <c r="BJ25" s="411"/>
      <c r="BK25" s="410"/>
      <c r="BL25" s="411"/>
      <c r="BM25" s="420"/>
      <c r="BN25" s="418"/>
      <c r="BO25" s="410"/>
      <c r="BP25" s="420"/>
      <c r="BQ25" s="420"/>
      <c r="BR25" s="418"/>
      <c r="BS25" s="420"/>
      <c r="BT25" s="434" t="s">
        <v>1632</v>
      </c>
      <c r="BU25" s="420"/>
      <c r="BV25" s="418"/>
      <c r="BW25" s="420"/>
      <c r="BX25" s="418"/>
      <c r="BY25" s="418"/>
      <c r="BZ25" s="418"/>
    </row>
    <row r="26" ht="13.5" customHeight="1">
      <c r="A26" s="413" t="s">
        <v>1111</v>
      </c>
      <c r="B26" s="414"/>
      <c r="C26" s="415" t="s">
        <v>1113</v>
      </c>
      <c r="D26" s="416"/>
      <c r="E26" s="417"/>
      <c r="F26" s="416"/>
      <c r="G26" s="417"/>
      <c r="H26" s="417"/>
      <c r="I26" s="416"/>
      <c r="J26" s="416"/>
      <c r="K26" s="411"/>
      <c r="L26" s="411"/>
      <c r="M26" s="411"/>
      <c r="N26" s="411"/>
      <c r="O26" s="411"/>
      <c r="P26" s="418"/>
      <c r="Q26" s="418"/>
      <c r="R26" s="411"/>
      <c r="S26" s="418"/>
      <c r="T26" s="416"/>
      <c r="U26" s="416"/>
      <c r="V26" s="416"/>
      <c r="W26" s="416"/>
      <c r="X26" s="416"/>
      <c r="Y26" s="419"/>
      <c r="Z26" s="410"/>
      <c r="AA26" s="410"/>
      <c r="AB26" s="410"/>
      <c r="AC26" s="410"/>
      <c r="AD26" s="410"/>
      <c r="AE26" s="420"/>
      <c r="AF26" s="420"/>
      <c r="AG26" s="421"/>
      <c r="AH26" s="416"/>
      <c r="AI26" s="419"/>
      <c r="AJ26" s="421"/>
      <c r="AK26" s="416"/>
      <c r="AL26" s="410"/>
      <c r="AM26" s="420"/>
      <c r="AN26" s="408" t="s">
        <v>1632</v>
      </c>
      <c r="AO26" s="410"/>
      <c r="AP26" s="411"/>
      <c r="AQ26" s="410"/>
      <c r="AR26" s="411"/>
      <c r="AS26" s="410"/>
      <c r="AT26" s="417"/>
      <c r="AU26" s="410"/>
      <c r="AV26" s="417"/>
      <c r="AW26" s="410"/>
      <c r="AX26" s="410"/>
      <c r="AY26" s="422"/>
      <c r="AZ26" s="423"/>
      <c r="BA26" s="424"/>
      <c r="BB26" s="410"/>
      <c r="BC26" s="410"/>
      <c r="BD26" s="410"/>
      <c r="BE26" s="420"/>
      <c r="BF26" s="418"/>
      <c r="BG26" s="420"/>
      <c r="BH26" s="411"/>
      <c r="BI26" s="410"/>
      <c r="BJ26" s="411"/>
      <c r="BK26" s="410"/>
      <c r="BL26" s="411"/>
      <c r="BM26" s="420"/>
      <c r="BN26" s="418"/>
      <c r="BO26" s="410"/>
      <c r="BP26" s="433"/>
      <c r="BQ26" s="420"/>
      <c r="BR26" s="418"/>
      <c r="BS26" s="420"/>
      <c r="BT26" s="418"/>
      <c r="BU26" s="420"/>
      <c r="BV26" s="434" t="s">
        <v>1632</v>
      </c>
      <c r="BW26" s="420"/>
      <c r="BX26" s="418"/>
      <c r="BY26" s="418"/>
      <c r="BZ26" s="418"/>
    </row>
    <row r="27" ht="13.5" customHeight="1">
      <c r="A27" s="413" t="s">
        <v>1114</v>
      </c>
      <c r="B27" s="414"/>
      <c r="C27" s="415" t="s">
        <v>1116</v>
      </c>
      <c r="D27" s="416"/>
      <c r="E27" s="417"/>
      <c r="F27" s="416"/>
      <c r="G27" s="417"/>
      <c r="H27" s="417"/>
      <c r="I27" s="416"/>
      <c r="J27" s="416"/>
      <c r="K27" s="411"/>
      <c r="L27" s="411"/>
      <c r="M27" s="411"/>
      <c r="N27" s="411"/>
      <c r="O27" s="411"/>
      <c r="P27" s="418"/>
      <c r="Q27" s="418"/>
      <c r="R27" s="411"/>
      <c r="S27" s="418"/>
      <c r="T27" s="416"/>
      <c r="U27" s="416"/>
      <c r="V27" s="416"/>
      <c r="W27" s="416"/>
      <c r="X27" s="416"/>
      <c r="Y27" s="419"/>
      <c r="Z27" s="410"/>
      <c r="AA27" s="410"/>
      <c r="AB27" s="410"/>
      <c r="AC27" s="410"/>
      <c r="AD27" s="410"/>
      <c r="AE27" s="420"/>
      <c r="AF27" s="420"/>
      <c r="AG27" s="421"/>
      <c r="AH27" s="416"/>
      <c r="AI27" s="419"/>
      <c r="AJ27" s="421"/>
      <c r="AK27" s="416"/>
      <c r="AL27" s="431" t="s">
        <v>1632</v>
      </c>
      <c r="AM27" s="420"/>
      <c r="AN27" s="408" t="s">
        <v>1632</v>
      </c>
      <c r="AO27" s="410"/>
      <c r="AP27" s="411"/>
      <c r="AQ27" s="410"/>
      <c r="AR27" s="411"/>
      <c r="AS27" s="410"/>
      <c r="AT27" s="417"/>
      <c r="AU27" s="410"/>
      <c r="AV27" s="417"/>
      <c r="AW27" s="410"/>
      <c r="AX27" s="410"/>
      <c r="AY27" s="422"/>
      <c r="AZ27" s="423"/>
      <c r="BA27" s="424"/>
      <c r="BB27" s="410"/>
      <c r="BC27" s="410"/>
      <c r="BD27" s="410"/>
      <c r="BE27" s="420"/>
      <c r="BF27" s="418"/>
      <c r="BG27" s="420"/>
      <c r="BH27" s="411"/>
      <c r="BI27" s="410"/>
      <c r="BJ27" s="411"/>
      <c r="BK27" s="410"/>
      <c r="BL27" s="411"/>
      <c r="BM27" s="420"/>
      <c r="BN27" s="418"/>
      <c r="BO27" s="410"/>
      <c r="BP27" s="420"/>
      <c r="BQ27" s="420"/>
      <c r="BR27" s="418"/>
      <c r="BS27" s="420"/>
      <c r="BT27" s="434" t="s">
        <v>1632</v>
      </c>
      <c r="BU27" s="420"/>
      <c r="BV27" s="434" t="s">
        <v>1632</v>
      </c>
      <c r="BW27" s="420"/>
      <c r="BX27" s="418"/>
      <c r="BY27" s="418"/>
      <c r="BZ27" s="418"/>
    </row>
    <row r="28" ht="13.5" customHeight="1">
      <c r="A28" s="413" t="s">
        <v>1117</v>
      </c>
      <c r="B28" s="414"/>
      <c r="C28" s="415" t="s">
        <v>1119</v>
      </c>
      <c r="D28" s="416"/>
      <c r="E28" s="417"/>
      <c r="F28" s="416"/>
      <c r="G28" s="417"/>
      <c r="H28" s="417"/>
      <c r="I28" s="416"/>
      <c r="J28" s="416"/>
      <c r="K28" s="411"/>
      <c r="L28" s="411"/>
      <c r="M28" s="411"/>
      <c r="N28" s="411"/>
      <c r="O28" s="411"/>
      <c r="P28" s="418"/>
      <c r="Q28" s="418"/>
      <c r="R28" s="411"/>
      <c r="S28" s="418"/>
      <c r="T28" s="416"/>
      <c r="U28" s="416"/>
      <c r="V28" s="416"/>
      <c r="W28" s="416"/>
      <c r="X28" s="416"/>
      <c r="Y28" s="419"/>
      <c r="Z28" s="410"/>
      <c r="AA28" s="410"/>
      <c r="AB28" s="410"/>
      <c r="AC28" s="410"/>
      <c r="AD28" s="410"/>
      <c r="AE28" s="420"/>
      <c r="AF28" s="420"/>
      <c r="AG28" s="421"/>
      <c r="AH28" s="416"/>
      <c r="AI28" s="419"/>
      <c r="AJ28" s="421"/>
      <c r="AK28" s="416"/>
      <c r="AL28" s="410"/>
      <c r="AM28" s="420"/>
      <c r="AN28" s="408" t="s">
        <v>1632</v>
      </c>
      <c r="AO28" s="410"/>
      <c r="AP28" s="411"/>
      <c r="AQ28" s="410"/>
      <c r="AR28" s="411"/>
      <c r="AS28" s="410"/>
      <c r="AT28" s="417"/>
      <c r="AU28" s="410"/>
      <c r="AV28" s="417"/>
      <c r="AW28" s="410"/>
      <c r="AX28" s="410"/>
      <c r="AY28" s="422"/>
      <c r="AZ28" s="423"/>
      <c r="BA28" s="424"/>
      <c r="BB28" s="410"/>
      <c r="BC28" s="410"/>
      <c r="BD28" s="410"/>
      <c r="BE28" s="420"/>
      <c r="BF28" s="418"/>
      <c r="BG28" s="420"/>
      <c r="BH28" s="411"/>
      <c r="BI28" s="410"/>
      <c r="BJ28" s="411"/>
      <c r="BK28" s="410"/>
      <c r="BL28" s="411"/>
      <c r="BM28" s="420"/>
      <c r="BN28" s="418"/>
      <c r="BO28" s="410"/>
      <c r="BP28" s="433"/>
      <c r="BQ28" s="420"/>
      <c r="BR28" s="418"/>
      <c r="BS28" s="420"/>
      <c r="BT28" s="434" t="s">
        <v>1632</v>
      </c>
      <c r="BU28" s="420"/>
      <c r="BV28" s="418"/>
      <c r="BW28" s="420"/>
      <c r="BX28" s="418"/>
      <c r="BY28" s="418"/>
      <c r="BZ28" s="418"/>
    </row>
    <row r="29" ht="13.5" customHeight="1">
      <c r="A29" s="413" t="s">
        <v>1120</v>
      </c>
      <c r="B29" s="414"/>
      <c r="C29" s="415" t="s">
        <v>1121</v>
      </c>
      <c r="D29" s="416"/>
      <c r="E29" s="417"/>
      <c r="F29" s="416"/>
      <c r="G29" s="417"/>
      <c r="H29" s="417"/>
      <c r="I29" s="416"/>
      <c r="J29" s="416"/>
      <c r="K29" s="411"/>
      <c r="L29" s="411"/>
      <c r="M29" s="411"/>
      <c r="N29" s="411"/>
      <c r="O29" s="411"/>
      <c r="P29" s="418"/>
      <c r="Q29" s="418"/>
      <c r="R29" s="411"/>
      <c r="S29" s="418"/>
      <c r="T29" s="416"/>
      <c r="U29" s="416"/>
      <c r="V29" s="416"/>
      <c r="W29" s="416"/>
      <c r="X29" s="416"/>
      <c r="Y29" s="419"/>
      <c r="Z29" s="410"/>
      <c r="AA29" s="410"/>
      <c r="AB29" s="410"/>
      <c r="AC29" s="410"/>
      <c r="AD29" s="410"/>
      <c r="AE29" s="420"/>
      <c r="AF29" s="420"/>
      <c r="AG29" s="421"/>
      <c r="AH29" s="416"/>
      <c r="AI29" s="419"/>
      <c r="AJ29" s="421"/>
      <c r="AK29" s="416"/>
      <c r="AL29" s="410"/>
      <c r="AM29" s="420"/>
      <c r="AN29" s="408" t="s">
        <v>1632</v>
      </c>
      <c r="AO29" s="410"/>
      <c r="AP29" s="411"/>
      <c r="AQ29" s="410"/>
      <c r="AR29" s="411"/>
      <c r="AS29" s="410"/>
      <c r="AT29" s="417"/>
      <c r="AU29" s="410"/>
      <c r="AV29" s="417"/>
      <c r="AW29" s="410"/>
      <c r="AX29" s="410"/>
      <c r="AY29" s="422"/>
      <c r="AZ29" s="423"/>
      <c r="BA29" s="424"/>
      <c r="BB29" s="410"/>
      <c r="BC29" s="410"/>
      <c r="BD29" s="410"/>
      <c r="BE29" s="420"/>
      <c r="BF29" s="418"/>
      <c r="BG29" s="420"/>
      <c r="BH29" s="411"/>
      <c r="BI29" s="410"/>
      <c r="BJ29" s="411"/>
      <c r="BK29" s="410"/>
      <c r="BL29" s="411"/>
      <c r="BM29" s="420"/>
      <c r="BN29" s="418"/>
      <c r="BO29" s="410"/>
      <c r="BP29" s="420"/>
      <c r="BQ29" s="420"/>
      <c r="BR29" s="418"/>
      <c r="BS29" s="420"/>
      <c r="BT29" s="418"/>
      <c r="BU29" s="425" t="s">
        <v>1632</v>
      </c>
      <c r="BV29" s="418"/>
      <c r="BW29" s="420"/>
      <c r="BX29" s="418"/>
      <c r="BY29" s="418"/>
      <c r="BZ29" s="418"/>
    </row>
    <row r="30" ht="13.5" customHeight="1">
      <c r="A30" s="408" t="s">
        <v>1122</v>
      </c>
      <c r="B30" s="430" t="s">
        <v>1123</v>
      </c>
      <c r="C30" s="409" t="s">
        <v>1124</v>
      </c>
      <c r="D30" s="416"/>
      <c r="E30" s="417"/>
      <c r="F30" s="416"/>
      <c r="G30" s="417"/>
      <c r="H30" s="417"/>
      <c r="I30" s="416"/>
      <c r="J30" s="416"/>
      <c r="K30" s="411"/>
      <c r="L30" s="411"/>
      <c r="M30" s="411"/>
      <c r="N30" s="411"/>
      <c r="O30" s="411"/>
      <c r="P30" s="418"/>
      <c r="Q30" s="418"/>
      <c r="R30" s="411"/>
      <c r="S30" s="418"/>
      <c r="T30" s="416"/>
      <c r="U30" s="416"/>
      <c r="V30" s="416"/>
      <c r="W30" s="416"/>
      <c r="X30" s="416"/>
      <c r="Y30" s="412"/>
      <c r="Z30" s="410"/>
      <c r="AA30" s="410"/>
      <c r="AB30" s="410"/>
      <c r="AC30" s="410"/>
      <c r="AD30" s="410"/>
      <c r="AE30" s="420"/>
      <c r="AF30" s="420"/>
      <c r="AG30" s="421"/>
      <c r="AH30" s="416"/>
      <c r="AI30" s="412"/>
      <c r="AJ30" s="421"/>
      <c r="AK30" s="416"/>
      <c r="AL30" s="410"/>
      <c r="AM30" s="420"/>
      <c r="AN30" s="428"/>
      <c r="AO30" s="410"/>
      <c r="AP30" s="411"/>
      <c r="AQ30" s="431" t="s">
        <v>1632</v>
      </c>
      <c r="AR30" s="411"/>
      <c r="AS30" s="410"/>
      <c r="AT30" s="417"/>
      <c r="AU30" s="410"/>
      <c r="AV30" s="417"/>
      <c r="AW30" s="410"/>
      <c r="AX30" s="410"/>
      <c r="AY30" s="422"/>
      <c r="AZ30" s="423"/>
      <c r="BA30" s="424"/>
      <c r="BB30" s="410"/>
      <c r="BC30" s="410"/>
      <c r="BD30" s="410"/>
      <c r="BE30" s="420"/>
      <c r="BF30" s="418"/>
      <c r="BG30" s="420"/>
      <c r="BH30" s="411"/>
      <c r="BI30" s="410"/>
      <c r="BJ30" s="411"/>
      <c r="BK30" s="410"/>
      <c r="BL30" s="411"/>
      <c r="BM30" s="420"/>
      <c r="BN30" s="418"/>
      <c r="BO30" s="410"/>
      <c r="BP30" s="420"/>
      <c r="BQ30" s="420"/>
      <c r="BR30" s="418"/>
      <c r="BS30" s="420"/>
      <c r="BT30" s="418"/>
      <c r="BU30" s="420"/>
      <c r="BV30" s="418"/>
      <c r="BW30" s="420"/>
      <c r="BX30" s="418"/>
      <c r="BY30" s="418"/>
      <c r="BZ30" s="418"/>
    </row>
    <row r="31" ht="13.5" customHeight="1">
      <c r="A31" s="408" t="s">
        <v>1125</v>
      </c>
      <c r="B31" s="430" t="s">
        <v>1126</v>
      </c>
      <c r="C31" s="415" t="s">
        <v>1128</v>
      </c>
      <c r="D31" s="416"/>
      <c r="E31" s="417"/>
      <c r="F31" s="416"/>
      <c r="G31" s="417"/>
      <c r="H31" s="417"/>
      <c r="I31" s="416"/>
      <c r="J31" s="416"/>
      <c r="K31" s="411"/>
      <c r="L31" s="411"/>
      <c r="M31" s="411"/>
      <c r="N31" s="432" t="s">
        <v>1632</v>
      </c>
      <c r="O31" s="432" t="s">
        <v>1632</v>
      </c>
      <c r="P31" s="434" t="s">
        <v>1632</v>
      </c>
      <c r="Q31" s="434" t="s">
        <v>1632</v>
      </c>
      <c r="R31" s="432" t="s">
        <v>1632</v>
      </c>
      <c r="S31" s="434" t="s">
        <v>1632</v>
      </c>
      <c r="T31" s="416"/>
      <c r="U31" s="416"/>
      <c r="V31" s="416"/>
      <c r="W31" s="416"/>
      <c r="X31" s="416"/>
      <c r="Y31" s="419"/>
      <c r="Z31" s="410"/>
      <c r="AA31" s="410"/>
      <c r="AB31" s="410"/>
      <c r="AC31" s="410"/>
      <c r="AD31" s="410"/>
      <c r="AE31" s="420"/>
      <c r="AF31" s="420"/>
      <c r="AG31" s="421"/>
      <c r="AH31" s="416"/>
      <c r="AI31" s="419"/>
      <c r="AJ31" s="421"/>
      <c r="AK31" s="416"/>
      <c r="AL31" s="431" t="s">
        <v>1632</v>
      </c>
      <c r="AM31" s="425" t="s">
        <v>1632</v>
      </c>
      <c r="AN31" s="408" t="s">
        <v>1632</v>
      </c>
      <c r="AO31" s="410"/>
      <c r="AP31" s="411"/>
      <c r="AQ31" s="410"/>
      <c r="AR31" s="411"/>
      <c r="AS31" s="410"/>
      <c r="AT31" s="417"/>
      <c r="AU31" s="410"/>
      <c r="AV31" s="417"/>
      <c r="AW31" s="410"/>
      <c r="AX31" s="410"/>
      <c r="AY31" s="422"/>
      <c r="AZ31" s="423"/>
      <c r="BA31" s="424"/>
      <c r="BB31" s="410"/>
      <c r="BC31" s="410"/>
      <c r="BD31" s="410"/>
      <c r="BE31" s="420"/>
      <c r="BF31" s="418"/>
      <c r="BG31" s="420"/>
      <c r="BH31" s="411"/>
      <c r="BI31" s="431" t="s">
        <v>1632</v>
      </c>
      <c r="BJ31" s="411"/>
      <c r="BK31" s="431" t="s">
        <v>1632</v>
      </c>
      <c r="BL31" s="411"/>
      <c r="BM31" s="420"/>
      <c r="BN31" s="418"/>
      <c r="BO31" s="410"/>
      <c r="BP31" s="433"/>
      <c r="BQ31" s="420"/>
      <c r="BR31" s="418"/>
      <c r="BS31" s="420"/>
      <c r="BT31" s="418"/>
      <c r="BU31" s="420"/>
      <c r="BV31" s="418"/>
      <c r="BW31" s="410"/>
      <c r="BX31" s="411"/>
      <c r="BY31" s="411"/>
      <c r="BZ31" s="411"/>
    </row>
    <row r="32" ht="13.5" customHeight="1">
      <c r="A32" s="408" t="s">
        <v>1129</v>
      </c>
      <c r="B32" s="414"/>
      <c r="C32" s="415" t="s">
        <v>1130</v>
      </c>
      <c r="D32" s="416"/>
      <c r="E32" s="417"/>
      <c r="F32" s="416"/>
      <c r="G32" s="417"/>
      <c r="H32" s="417"/>
      <c r="I32" s="416"/>
      <c r="J32" s="416"/>
      <c r="K32" s="411"/>
      <c r="L32" s="411"/>
      <c r="M32" s="411"/>
      <c r="N32" s="411"/>
      <c r="O32" s="411"/>
      <c r="P32" s="418"/>
      <c r="Q32" s="418"/>
      <c r="R32" s="411"/>
      <c r="S32" s="418"/>
      <c r="T32" s="416"/>
      <c r="U32" s="416"/>
      <c r="V32" s="416"/>
      <c r="W32" s="416"/>
      <c r="X32" s="416"/>
      <c r="Y32" s="419"/>
      <c r="Z32" s="410"/>
      <c r="AA32" s="410"/>
      <c r="AB32" s="410"/>
      <c r="AC32" s="410"/>
      <c r="AD32" s="410"/>
      <c r="AE32" s="420"/>
      <c r="AF32" s="420"/>
      <c r="AG32" s="421"/>
      <c r="AH32" s="416"/>
      <c r="AI32" s="419"/>
      <c r="AJ32" s="421"/>
      <c r="AK32" s="416"/>
      <c r="AL32" s="410"/>
      <c r="AM32" s="420"/>
      <c r="AN32" s="408" t="s">
        <v>1632</v>
      </c>
      <c r="AO32" s="410"/>
      <c r="AP32" s="411"/>
      <c r="AQ32" s="410"/>
      <c r="AR32" s="411"/>
      <c r="AS32" s="410"/>
      <c r="AT32" s="417"/>
      <c r="AU32" s="410"/>
      <c r="AV32" s="417"/>
      <c r="AW32" s="410"/>
      <c r="AX32" s="410"/>
      <c r="AY32" s="422"/>
      <c r="AZ32" s="423"/>
      <c r="BA32" s="424"/>
      <c r="BB32" s="410"/>
      <c r="BC32" s="410"/>
      <c r="BD32" s="410"/>
      <c r="BE32" s="420"/>
      <c r="BF32" s="418"/>
      <c r="BG32" s="420"/>
      <c r="BH32" s="411"/>
      <c r="BI32" s="410"/>
      <c r="BJ32" s="411"/>
      <c r="BK32" s="410"/>
      <c r="BL32" s="411"/>
      <c r="BM32" s="420"/>
      <c r="BN32" s="418"/>
      <c r="BO32" s="410"/>
      <c r="BP32" s="433"/>
      <c r="BQ32" s="420"/>
      <c r="BR32" s="418"/>
      <c r="BS32" s="420"/>
      <c r="BT32" s="418"/>
      <c r="BU32" s="420"/>
      <c r="BV32" s="418"/>
      <c r="BW32" s="410"/>
      <c r="BX32" s="411"/>
      <c r="BY32" s="411"/>
      <c r="BZ32" s="411"/>
    </row>
    <row r="33" ht="13.5" customHeight="1">
      <c r="A33" s="408" t="s">
        <v>1131</v>
      </c>
      <c r="B33" s="430" t="s">
        <v>1132</v>
      </c>
      <c r="C33" s="409" t="s">
        <v>1134</v>
      </c>
      <c r="D33" s="436"/>
      <c r="E33" s="426"/>
      <c r="F33" s="436"/>
      <c r="G33" s="426"/>
      <c r="H33" s="426"/>
      <c r="I33" s="436"/>
      <c r="J33" s="436"/>
      <c r="K33" s="411"/>
      <c r="L33" s="411"/>
      <c r="M33" s="411"/>
      <c r="N33" s="411"/>
      <c r="O33" s="411"/>
      <c r="P33" s="411"/>
      <c r="Q33" s="411"/>
      <c r="R33" s="411"/>
      <c r="S33" s="411"/>
      <c r="T33" s="436"/>
      <c r="U33" s="436"/>
      <c r="V33" s="436"/>
      <c r="W33" s="436"/>
      <c r="X33" s="436"/>
      <c r="Y33" s="412"/>
      <c r="Z33" s="410"/>
      <c r="AA33" s="410"/>
      <c r="AB33" s="410"/>
      <c r="AC33" s="410"/>
      <c r="AD33" s="410"/>
      <c r="AE33" s="410"/>
      <c r="AF33" s="410"/>
      <c r="AG33" s="411"/>
      <c r="AH33" s="436"/>
      <c r="AI33" s="412"/>
      <c r="AJ33" s="411"/>
      <c r="AK33" s="436"/>
      <c r="AL33" s="431" t="s">
        <v>1632</v>
      </c>
      <c r="AM33" s="410"/>
      <c r="AN33" s="408" t="s">
        <v>1632</v>
      </c>
      <c r="AO33" s="410"/>
      <c r="AP33" s="411"/>
      <c r="AQ33" s="410"/>
      <c r="AR33" s="411"/>
      <c r="AS33" s="410"/>
      <c r="AT33" s="426"/>
      <c r="AU33" s="410"/>
      <c r="AV33" s="426"/>
      <c r="AW33" s="410"/>
      <c r="AX33" s="410"/>
      <c r="AY33" s="429"/>
      <c r="AZ33" s="438"/>
      <c r="BA33" s="439"/>
      <c r="BB33" s="410"/>
      <c r="BC33" s="410"/>
      <c r="BD33" s="410"/>
      <c r="BE33" s="410"/>
      <c r="BF33" s="411"/>
      <c r="BG33" s="410"/>
      <c r="BH33" s="411"/>
      <c r="BI33" s="431" t="s">
        <v>1632</v>
      </c>
      <c r="BJ33" s="411"/>
      <c r="BK33" s="410"/>
      <c r="BL33" s="411"/>
      <c r="BM33" s="410"/>
      <c r="BN33" s="411"/>
      <c r="BO33" s="410"/>
      <c r="BP33" s="410"/>
      <c r="BQ33" s="410"/>
      <c r="BR33" s="411"/>
      <c r="BS33" s="410"/>
      <c r="BT33" s="411"/>
      <c r="BU33" s="410"/>
      <c r="BV33" s="411"/>
      <c r="BW33" s="420"/>
      <c r="BX33" s="418"/>
      <c r="BY33" s="418"/>
      <c r="BZ33" s="418"/>
    </row>
    <row r="34" ht="13.5" customHeight="1">
      <c r="A34" s="413" t="s">
        <v>1135</v>
      </c>
      <c r="B34" s="414"/>
      <c r="C34" s="415" t="s">
        <v>1137</v>
      </c>
      <c r="D34" s="416"/>
      <c r="E34" s="417"/>
      <c r="F34" s="416"/>
      <c r="G34" s="417"/>
      <c r="H34" s="417"/>
      <c r="I34" s="416"/>
      <c r="J34" s="416"/>
      <c r="K34" s="411"/>
      <c r="L34" s="411"/>
      <c r="M34" s="411"/>
      <c r="N34" s="411"/>
      <c r="O34" s="411"/>
      <c r="P34" s="418"/>
      <c r="Q34" s="418"/>
      <c r="R34" s="411"/>
      <c r="S34" s="418"/>
      <c r="T34" s="416"/>
      <c r="U34" s="416"/>
      <c r="V34" s="416"/>
      <c r="W34" s="416"/>
      <c r="X34" s="416"/>
      <c r="Y34" s="419"/>
      <c r="Z34" s="410"/>
      <c r="AA34" s="410"/>
      <c r="AB34" s="410"/>
      <c r="AC34" s="410"/>
      <c r="AD34" s="410"/>
      <c r="AE34" s="420"/>
      <c r="AF34" s="420"/>
      <c r="AG34" s="421"/>
      <c r="AH34" s="416"/>
      <c r="AI34" s="419"/>
      <c r="AJ34" s="421"/>
      <c r="AK34" s="416"/>
      <c r="AL34" s="410"/>
      <c r="AM34" s="420"/>
      <c r="AN34" s="408" t="s">
        <v>1632</v>
      </c>
      <c r="AO34" s="410"/>
      <c r="AP34" s="411"/>
      <c r="AQ34" s="410"/>
      <c r="AR34" s="411"/>
      <c r="AS34" s="410"/>
      <c r="AT34" s="417"/>
      <c r="AU34" s="410"/>
      <c r="AV34" s="417"/>
      <c r="AW34" s="410"/>
      <c r="AX34" s="410"/>
      <c r="AY34" s="422"/>
      <c r="AZ34" s="423"/>
      <c r="BA34" s="424"/>
      <c r="BB34" s="410"/>
      <c r="BC34" s="410"/>
      <c r="BD34" s="410"/>
      <c r="BE34" s="420"/>
      <c r="BF34" s="418"/>
      <c r="BG34" s="444" t="s">
        <v>1632</v>
      </c>
      <c r="BH34" s="411"/>
      <c r="BI34" s="410"/>
      <c r="BJ34" s="411"/>
      <c r="BK34" s="410"/>
      <c r="BL34" s="411"/>
      <c r="BM34" s="420"/>
      <c r="BN34" s="418"/>
      <c r="BO34" s="410"/>
      <c r="BP34" s="420"/>
      <c r="BQ34" s="420"/>
      <c r="BR34" s="418"/>
      <c r="BS34" s="420"/>
      <c r="BT34" s="418"/>
      <c r="BU34" s="425" t="s">
        <v>1632</v>
      </c>
      <c r="BV34" s="418"/>
      <c r="BW34" s="420"/>
      <c r="BX34" s="418"/>
      <c r="BY34" s="418"/>
      <c r="BZ34" s="418"/>
    </row>
    <row r="35" ht="13.5" customHeight="1">
      <c r="A35" s="413" t="s">
        <v>1138</v>
      </c>
      <c r="B35" s="414"/>
      <c r="C35" s="415" t="s">
        <v>1139</v>
      </c>
      <c r="D35" s="416"/>
      <c r="E35" s="417"/>
      <c r="F35" s="416"/>
      <c r="G35" s="417"/>
      <c r="H35" s="417"/>
      <c r="I35" s="416"/>
      <c r="J35" s="416"/>
      <c r="K35" s="411"/>
      <c r="L35" s="411"/>
      <c r="M35" s="411"/>
      <c r="N35" s="411"/>
      <c r="O35" s="411"/>
      <c r="P35" s="418"/>
      <c r="Q35" s="418"/>
      <c r="R35" s="411"/>
      <c r="S35" s="418"/>
      <c r="T35" s="416"/>
      <c r="U35" s="416"/>
      <c r="V35" s="416"/>
      <c r="W35" s="416"/>
      <c r="X35" s="416"/>
      <c r="Y35" s="419"/>
      <c r="Z35" s="410"/>
      <c r="AA35" s="410"/>
      <c r="AB35" s="410"/>
      <c r="AC35" s="410"/>
      <c r="AD35" s="410"/>
      <c r="AE35" s="420"/>
      <c r="AF35" s="420"/>
      <c r="AG35" s="421"/>
      <c r="AH35" s="416"/>
      <c r="AI35" s="419"/>
      <c r="AJ35" s="421"/>
      <c r="AK35" s="416"/>
      <c r="AL35" s="410"/>
      <c r="AM35" s="420"/>
      <c r="AN35" s="408" t="s">
        <v>1632</v>
      </c>
      <c r="AO35" s="410"/>
      <c r="AP35" s="411"/>
      <c r="AQ35" s="410"/>
      <c r="AR35" s="411"/>
      <c r="AS35" s="410"/>
      <c r="AT35" s="417"/>
      <c r="AU35" s="410"/>
      <c r="AV35" s="417"/>
      <c r="AW35" s="410"/>
      <c r="AX35" s="410"/>
      <c r="AY35" s="422"/>
      <c r="AZ35" s="423"/>
      <c r="BA35" s="424"/>
      <c r="BB35" s="410"/>
      <c r="BC35" s="410"/>
      <c r="BD35" s="410"/>
      <c r="BE35" s="420"/>
      <c r="BF35" s="418"/>
      <c r="BG35" s="420"/>
      <c r="BH35" s="411"/>
      <c r="BI35" s="410"/>
      <c r="BJ35" s="411"/>
      <c r="BK35" s="410"/>
      <c r="BL35" s="411"/>
      <c r="BM35" s="420"/>
      <c r="BN35" s="418"/>
      <c r="BO35" s="410"/>
      <c r="BP35" s="433"/>
      <c r="BQ35" s="420"/>
      <c r="BR35" s="418"/>
      <c r="BS35" s="420"/>
      <c r="BT35" s="418"/>
      <c r="BU35" s="425" t="s">
        <v>1632</v>
      </c>
      <c r="BV35" s="418"/>
      <c r="BW35" s="420"/>
      <c r="BX35" s="418"/>
      <c r="BY35" s="418"/>
      <c r="BZ35" s="418"/>
    </row>
    <row r="36" ht="13.5" customHeight="1">
      <c r="A36" s="413" t="s">
        <v>1140</v>
      </c>
      <c r="B36" s="430" t="s">
        <v>1141</v>
      </c>
      <c r="C36" s="415" t="s">
        <v>1142</v>
      </c>
      <c r="D36" s="416"/>
      <c r="E36" s="417"/>
      <c r="F36" s="416"/>
      <c r="G36" s="417"/>
      <c r="H36" s="417"/>
      <c r="I36" s="416"/>
      <c r="J36" s="416"/>
      <c r="K36" s="411"/>
      <c r="L36" s="411"/>
      <c r="M36" s="411"/>
      <c r="N36" s="411"/>
      <c r="O36" s="411"/>
      <c r="P36" s="418"/>
      <c r="Q36" s="418"/>
      <c r="R36" s="411"/>
      <c r="S36" s="418"/>
      <c r="T36" s="416"/>
      <c r="U36" s="416"/>
      <c r="V36" s="416"/>
      <c r="W36" s="416"/>
      <c r="X36" s="416"/>
      <c r="Y36" s="419"/>
      <c r="Z36" s="410"/>
      <c r="AA36" s="410"/>
      <c r="AB36" s="410"/>
      <c r="AC36" s="410"/>
      <c r="AD36" s="410"/>
      <c r="AE36" s="420"/>
      <c r="AF36" s="420"/>
      <c r="AG36" s="421"/>
      <c r="AH36" s="416"/>
      <c r="AI36" s="419"/>
      <c r="AJ36" s="421"/>
      <c r="AK36" s="416"/>
      <c r="AL36" s="410"/>
      <c r="AM36" s="420"/>
      <c r="AN36" s="408" t="s">
        <v>1632</v>
      </c>
      <c r="AO36" s="410"/>
      <c r="AP36" s="411"/>
      <c r="AQ36" s="410"/>
      <c r="AR36" s="411"/>
      <c r="AS36" s="410"/>
      <c r="AT36" s="417"/>
      <c r="AU36" s="410"/>
      <c r="AV36" s="417"/>
      <c r="AW36" s="410"/>
      <c r="AX36" s="410"/>
      <c r="AY36" s="422"/>
      <c r="AZ36" s="423"/>
      <c r="BA36" s="424"/>
      <c r="BB36" s="410"/>
      <c r="BC36" s="410"/>
      <c r="BD36" s="410"/>
      <c r="BE36" s="420"/>
      <c r="BF36" s="418"/>
      <c r="BG36" s="420"/>
      <c r="BH36" s="411"/>
      <c r="BI36" s="410"/>
      <c r="BJ36" s="411"/>
      <c r="BK36" s="410"/>
      <c r="BL36" s="411"/>
      <c r="BM36" s="420"/>
      <c r="BN36" s="418"/>
      <c r="BO36" s="410"/>
      <c r="BP36" s="420"/>
      <c r="BQ36" s="420"/>
      <c r="BR36" s="418"/>
      <c r="BS36" s="420"/>
      <c r="BT36" s="418"/>
      <c r="BU36" s="425" t="s">
        <v>1632</v>
      </c>
      <c r="BV36" s="418"/>
      <c r="BW36" s="420"/>
      <c r="BX36" s="418"/>
      <c r="BY36" s="418"/>
      <c r="BZ36" s="418"/>
    </row>
    <row r="37" ht="13.5" customHeight="1">
      <c r="A37" s="413" t="s">
        <v>1143</v>
      </c>
      <c r="B37" s="414"/>
      <c r="C37" s="415" t="s">
        <v>1145</v>
      </c>
      <c r="D37" s="416"/>
      <c r="E37" s="417"/>
      <c r="F37" s="416"/>
      <c r="G37" s="417"/>
      <c r="H37" s="417"/>
      <c r="I37" s="416"/>
      <c r="J37" s="416"/>
      <c r="K37" s="411"/>
      <c r="L37" s="411"/>
      <c r="M37" s="411"/>
      <c r="N37" s="411"/>
      <c r="O37" s="411"/>
      <c r="P37" s="418"/>
      <c r="Q37" s="418"/>
      <c r="R37" s="411"/>
      <c r="S37" s="418"/>
      <c r="T37" s="416"/>
      <c r="U37" s="416"/>
      <c r="V37" s="416"/>
      <c r="W37" s="416"/>
      <c r="X37" s="416"/>
      <c r="Y37" s="419"/>
      <c r="Z37" s="410"/>
      <c r="AA37" s="410"/>
      <c r="AB37" s="410"/>
      <c r="AC37" s="410"/>
      <c r="AD37" s="410"/>
      <c r="AE37" s="420"/>
      <c r="AF37" s="420"/>
      <c r="AG37" s="421"/>
      <c r="AH37" s="416"/>
      <c r="AI37" s="419"/>
      <c r="AJ37" s="421"/>
      <c r="AK37" s="416"/>
      <c r="AL37" s="410"/>
      <c r="AM37" s="420"/>
      <c r="AN37" s="408" t="s">
        <v>1632</v>
      </c>
      <c r="AO37" s="410"/>
      <c r="AP37" s="411"/>
      <c r="AQ37" s="410"/>
      <c r="AR37" s="411"/>
      <c r="AS37" s="410"/>
      <c r="AT37" s="417"/>
      <c r="AU37" s="410"/>
      <c r="AV37" s="417"/>
      <c r="AW37" s="410"/>
      <c r="AX37" s="410"/>
      <c r="AY37" s="422"/>
      <c r="AZ37" s="423"/>
      <c r="BA37" s="424"/>
      <c r="BB37" s="410"/>
      <c r="BC37" s="410"/>
      <c r="BD37" s="410"/>
      <c r="BE37" s="420"/>
      <c r="BF37" s="418"/>
      <c r="BG37" s="420"/>
      <c r="BH37" s="411"/>
      <c r="BI37" s="410"/>
      <c r="BJ37" s="411"/>
      <c r="BK37" s="410"/>
      <c r="BL37" s="411"/>
      <c r="BM37" s="420"/>
      <c r="BN37" s="418"/>
      <c r="BO37" s="410"/>
      <c r="BP37" s="433"/>
      <c r="BQ37" s="420"/>
      <c r="BR37" s="418"/>
      <c r="BS37" s="420"/>
      <c r="BT37" s="434" t="s">
        <v>1632</v>
      </c>
      <c r="BU37" s="420"/>
      <c r="BV37" s="418"/>
      <c r="BW37" s="420"/>
      <c r="BX37" s="418"/>
      <c r="BY37" s="418"/>
      <c r="BZ37" s="418"/>
    </row>
    <row r="38" ht="13.5" customHeight="1">
      <c r="A38" s="413" t="s">
        <v>1146</v>
      </c>
      <c r="B38" s="430" t="s">
        <v>572</v>
      </c>
      <c r="C38" s="415" t="s">
        <v>1148</v>
      </c>
      <c r="D38" s="410"/>
      <c r="E38" s="447" t="s">
        <v>1632</v>
      </c>
      <c r="F38" s="410"/>
      <c r="G38" s="409" t="s">
        <v>898</v>
      </c>
      <c r="H38" s="409" t="s">
        <v>1632</v>
      </c>
      <c r="I38" s="431" t="s">
        <v>1632</v>
      </c>
      <c r="J38" s="431" t="s">
        <v>1632</v>
      </c>
      <c r="K38" s="432" t="s">
        <v>1632</v>
      </c>
      <c r="L38" s="411"/>
      <c r="M38" s="432" t="s">
        <v>1632</v>
      </c>
      <c r="N38" s="432" t="s">
        <v>1632</v>
      </c>
      <c r="O38" s="432" t="s">
        <v>1632</v>
      </c>
      <c r="P38" s="434" t="s">
        <v>1632</v>
      </c>
      <c r="Q38" s="434" t="s">
        <v>1632</v>
      </c>
      <c r="R38" s="432" t="s">
        <v>1632</v>
      </c>
      <c r="S38" s="434" t="s">
        <v>1632</v>
      </c>
      <c r="T38" s="431" t="s">
        <v>1632</v>
      </c>
      <c r="U38" s="431" t="s">
        <v>1632</v>
      </c>
      <c r="V38" s="431" t="s">
        <v>1632</v>
      </c>
      <c r="W38" s="431" t="s">
        <v>1632</v>
      </c>
      <c r="X38" s="431" t="s">
        <v>1632</v>
      </c>
      <c r="Y38" s="419"/>
      <c r="Z38" s="410"/>
      <c r="AA38" s="410"/>
      <c r="AB38" s="431" t="s">
        <v>1632</v>
      </c>
      <c r="AC38" s="431" t="s">
        <v>1632</v>
      </c>
      <c r="AD38" s="431" t="s">
        <v>1632</v>
      </c>
      <c r="AE38" s="431" t="s">
        <v>1632</v>
      </c>
      <c r="AF38" s="425" t="s">
        <v>1632</v>
      </c>
      <c r="AG38" s="421"/>
      <c r="AH38" s="410"/>
      <c r="AI38" s="432" t="s">
        <v>1632</v>
      </c>
      <c r="AJ38" s="441" t="s">
        <v>1632</v>
      </c>
      <c r="AK38" s="410"/>
      <c r="AL38" s="431" t="s">
        <v>1632</v>
      </c>
      <c r="AM38" s="425" t="s">
        <v>1632</v>
      </c>
      <c r="AN38" s="408" t="s">
        <v>1632</v>
      </c>
      <c r="AO38" s="431" t="s">
        <v>1632</v>
      </c>
      <c r="AP38" s="411"/>
      <c r="AQ38" s="410"/>
      <c r="AR38" s="411"/>
      <c r="AS38" s="410"/>
      <c r="AT38" s="409" t="s">
        <v>1632</v>
      </c>
      <c r="AU38" s="431" t="s">
        <v>1632</v>
      </c>
      <c r="AV38" s="409" t="s">
        <v>1632</v>
      </c>
      <c r="AW38" s="431" t="s">
        <v>1632</v>
      </c>
      <c r="AX38" s="410"/>
      <c r="AY38" s="429"/>
      <c r="AZ38" s="423"/>
      <c r="BA38" s="424"/>
      <c r="BB38" s="431" t="s">
        <v>1632</v>
      </c>
      <c r="BC38" s="431" t="s">
        <v>1632</v>
      </c>
      <c r="BD38" s="431" t="s">
        <v>1632</v>
      </c>
      <c r="BE38" s="425" t="s">
        <v>1632</v>
      </c>
      <c r="BF38" s="441" t="s">
        <v>1632</v>
      </c>
      <c r="BG38" s="420"/>
      <c r="BH38" s="411"/>
      <c r="BI38" s="431" t="s">
        <v>1632</v>
      </c>
      <c r="BJ38" s="432" t="s">
        <v>1632</v>
      </c>
      <c r="BK38" s="410"/>
      <c r="BL38" s="432" t="s">
        <v>1632</v>
      </c>
      <c r="BM38" s="420"/>
      <c r="BN38" s="434" t="s">
        <v>1632</v>
      </c>
      <c r="BO38" s="431" t="s">
        <v>1632</v>
      </c>
      <c r="BP38" s="448" t="s">
        <v>1632</v>
      </c>
      <c r="BQ38" s="420"/>
      <c r="BR38" s="441" t="s">
        <v>1632</v>
      </c>
      <c r="BS38" s="444" t="s">
        <v>1632</v>
      </c>
      <c r="BT38" s="434" t="s">
        <v>1632</v>
      </c>
      <c r="BU38" s="420"/>
      <c r="BV38" s="418"/>
      <c r="BW38" s="420"/>
      <c r="BX38" s="418"/>
      <c r="BY38" s="418"/>
      <c r="BZ38" s="418"/>
    </row>
    <row r="39" ht="13.5" customHeight="1">
      <c r="A39" s="413" t="s">
        <v>1149</v>
      </c>
      <c r="B39" s="430" t="s">
        <v>1061</v>
      </c>
      <c r="C39" s="415" t="s">
        <v>1150</v>
      </c>
      <c r="D39" s="416"/>
      <c r="E39" s="417"/>
      <c r="F39" s="416"/>
      <c r="G39" s="417"/>
      <c r="H39" s="417"/>
      <c r="I39" s="416"/>
      <c r="J39" s="416"/>
      <c r="K39" s="411"/>
      <c r="L39" s="411"/>
      <c r="M39" s="411"/>
      <c r="N39" s="411"/>
      <c r="O39" s="411"/>
      <c r="P39" s="418"/>
      <c r="Q39" s="418"/>
      <c r="R39" s="411"/>
      <c r="S39" s="418"/>
      <c r="T39" s="416"/>
      <c r="U39" s="416"/>
      <c r="V39" s="416"/>
      <c r="W39" s="416"/>
      <c r="X39" s="416"/>
      <c r="Y39" s="419"/>
      <c r="Z39" s="410"/>
      <c r="AA39" s="410"/>
      <c r="AB39" s="410"/>
      <c r="AC39" s="410"/>
      <c r="AD39" s="410"/>
      <c r="AE39" s="420"/>
      <c r="AF39" s="420"/>
      <c r="AG39" s="421"/>
      <c r="AH39" s="416"/>
      <c r="AI39" s="419"/>
      <c r="AJ39" s="421"/>
      <c r="AK39" s="416"/>
      <c r="AL39" s="410"/>
      <c r="AM39" s="420"/>
      <c r="AN39" s="408" t="s">
        <v>1632</v>
      </c>
      <c r="AO39" s="410"/>
      <c r="AP39" s="411"/>
      <c r="AQ39" s="410"/>
      <c r="AR39" s="411"/>
      <c r="AS39" s="410"/>
      <c r="AT39" s="230"/>
      <c r="AU39" s="410"/>
      <c r="AV39" s="230"/>
      <c r="AW39" s="410"/>
      <c r="AX39" s="410"/>
      <c r="AY39" s="422"/>
      <c r="AZ39" s="423"/>
      <c r="BA39" s="424"/>
      <c r="BB39" s="431" t="s">
        <v>1632</v>
      </c>
      <c r="BC39" s="431" t="s">
        <v>1632</v>
      </c>
      <c r="BD39" s="431" t="s">
        <v>1632</v>
      </c>
      <c r="BE39" s="425" t="s">
        <v>1632</v>
      </c>
      <c r="BF39" s="418"/>
      <c r="BG39" s="420"/>
      <c r="BH39" s="411"/>
      <c r="BI39" s="410"/>
      <c r="BJ39" s="411"/>
      <c r="BK39" s="410"/>
      <c r="BL39" s="411"/>
      <c r="BM39" s="420"/>
      <c r="BN39" s="432" t="s">
        <v>1644</v>
      </c>
      <c r="BO39" s="431" t="s">
        <v>1632</v>
      </c>
      <c r="BP39" s="431" t="s">
        <v>1632</v>
      </c>
      <c r="BQ39" s="420"/>
      <c r="BR39" s="418"/>
      <c r="BS39" s="420"/>
      <c r="BT39" s="418"/>
      <c r="BU39" s="420"/>
      <c r="BV39" s="418"/>
      <c r="BW39" s="420"/>
      <c r="BX39" s="418"/>
      <c r="BY39" s="418"/>
      <c r="BZ39" s="418"/>
    </row>
    <row r="40" ht="13.5" customHeight="1">
      <c r="A40" s="408" t="s">
        <v>1152</v>
      </c>
      <c r="B40" s="414"/>
      <c r="C40" s="415" t="s">
        <v>1154</v>
      </c>
      <c r="D40" s="416"/>
      <c r="E40" s="417"/>
      <c r="F40" s="416"/>
      <c r="G40" s="417"/>
      <c r="H40" s="417"/>
      <c r="I40" s="416"/>
      <c r="J40" s="416"/>
      <c r="K40" s="411"/>
      <c r="L40" s="411"/>
      <c r="M40" s="411"/>
      <c r="N40" s="411"/>
      <c r="O40" s="411"/>
      <c r="P40" s="418"/>
      <c r="Q40" s="418"/>
      <c r="R40" s="411"/>
      <c r="S40" s="418"/>
      <c r="T40" s="416"/>
      <c r="U40" s="416"/>
      <c r="V40" s="416"/>
      <c r="W40" s="416"/>
      <c r="X40" s="416"/>
      <c r="Y40" s="419"/>
      <c r="Z40" s="410"/>
      <c r="AA40" s="410"/>
      <c r="AB40" s="410"/>
      <c r="AC40" s="410"/>
      <c r="AD40" s="410"/>
      <c r="AE40" s="420"/>
      <c r="AF40" s="420"/>
      <c r="AG40" s="421"/>
      <c r="AH40" s="416"/>
      <c r="AI40" s="419"/>
      <c r="AJ40" s="421"/>
      <c r="AK40" s="416"/>
      <c r="AL40" s="410"/>
      <c r="AM40" s="420"/>
      <c r="AN40" s="408" t="s">
        <v>1632</v>
      </c>
      <c r="AO40" s="410"/>
      <c r="AP40" s="411"/>
      <c r="AQ40" s="410"/>
      <c r="AR40" s="411"/>
      <c r="AS40" s="410"/>
      <c r="AT40" s="449"/>
      <c r="AU40" s="410"/>
      <c r="AV40" s="449"/>
      <c r="AW40" s="410"/>
      <c r="AX40" s="410"/>
      <c r="AY40" s="422"/>
      <c r="AZ40" s="423"/>
      <c r="BA40" s="424"/>
      <c r="BB40" s="410"/>
      <c r="BC40" s="410"/>
      <c r="BD40" s="410"/>
      <c r="BE40" s="420"/>
      <c r="BF40" s="418"/>
      <c r="BG40" s="420"/>
      <c r="BH40" s="411"/>
      <c r="BI40" s="410"/>
      <c r="BJ40" s="411"/>
      <c r="BK40" s="410"/>
      <c r="BL40" s="411"/>
      <c r="BM40" s="420"/>
      <c r="BN40" s="411"/>
      <c r="BO40" s="410"/>
      <c r="BP40" s="410"/>
      <c r="BQ40" s="420"/>
      <c r="BR40" s="418"/>
      <c r="BS40" s="420"/>
      <c r="BT40" s="418"/>
      <c r="BU40" s="420"/>
      <c r="BV40" s="418"/>
      <c r="BW40" s="420"/>
      <c r="BX40" s="418"/>
      <c r="BY40" s="418"/>
      <c r="BZ40" s="418"/>
    </row>
    <row r="41" ht="13.5" customHeight="1">
      <c r="A41" s="413" t="s">
        <v>1155</v>
      </c>
      <c r="B41" s="414"/>
      <c r="C41" s="415" t="s">
        <v>1156</v>
      </c>
      <c r="D41" s="416"/>
      <c r="E41" s="417"/>
      <c r="F41" s="416"/>
      <c r="G41" s="417"/>
      <c r="H41" s="417"/>
      <c r="I41" s="416"/>
      <c r="J41" s="416"/>
      <c r="K41" s="411"/>
      <c r="L41" s="411"/>
      <c r="M41" s="411"/>
      <c r="N41" s="411"/>
      <c r="O41" s="411"/>
      <c r="P41" s="418"/>
      <c r="Q41" s="418"/>
      <c r="R41" s="411"/>
      <c r="S41" s="418"/>
      <c r="T41" s="416"/>
      <c r="U41" s="416"/>
      <c r="V41" s="416"/>
      <c r="W41" s="416"/>
      <c r="X41" s="416"/>
      <c r="Y41" s="419"/>
      <c r="Z41" s="410"/>
      <c r="AA41" s="410"/>
      <c r="AB41" s="410"/>
      <c r="AC41" s="410"/>
      <c r="AD41" s="410"/>
      <c r="AE41" s="420"/>
      <c r="AF41" s="420"/>
      <c r="AG41" s="421"/>
      <c r="AH41" s="416"/>
      <c r="AI41" s="419"/>
      <c r="AJ41" s="421"/>
      <c r="AK41" s="416"/>
      <c r="AL41" s="431" t="s">
        <v>1632</v>
      </c>
      <c r="AM41" s="425" t="s">
        <v>1632</v>
      </c>
      <c r="AN41" s="408" t="s">
        <v>1632</v>
      </c>
      <c r="AO41" s="410"/>
      <c r="AP41" s="411"/>
      <c r="AQ41" s="410"/>
      <c r="AR41" s="411"/>
      <c r="AS41" s="410"/>
      <c r="AT41" s="417"/>
      <c r="AU41" s="410"/>
      <c r="AV41" s="417"/>
      <c r="AW41" s="410"/>
      <c r="AX41" s="410"/>
      <c r="AY41" s="422"/>
      <c r="AZ41" s="423"/>
      <c r="BA41" s="424"/>
      <c r="BB41" s="410"/>
      <c r="BC41" s="410"/>
      <c r="BD41" s="410"/>
      <c r="BE41" s="420"/>
      <c r="BF41" s="418"/>
      <c r="BG41" s="420"/>
      <c r="BH41" s="411"/>
      <c r="BI41" s="410"/>
      <c r="BJ41" s="411"/>
      <c r="BK41" s="410"/>
      <c r="BL41" s="432" t="s">
        <v>1632</v>
      </c>
      <c r="BM41" s="420"/>
      <c r="BN41" s="418"/>
      <c r="BO41" s="410"/>
      <c r="BP41" s="420"/>
      <c r="BQ41" s="420"/>
      <c r="BR41" s="418"/>
      <c r="BS41" s="420"/>
      <c r="BT41" s="418"/>
      <c r="BU41" s="420"/>
      <c r="BV41" s="418"/>
      <c r="BW41" s="420"/>
      <c r="BX41" s="418"/>
      <c r="BY41" s="418"/>
      <c r="BZ41" s="418"/>
    </row>
    <row r="42" ht="13.5" customHeight="1">
      <c r="A42" s="413" t="s">
        <v>1157</v>
      </c>
      <c r="B42" s="430" t="s">
        <v>1158</v>
      </c>
      <c r="C42" s="415" t="s">
        <v>1159</v>
      </c>
      <c r="D42" s="416"/>
      <c r="E42" s="417"/>
      <c r="F42" s="416"/>
      <c r="G42" s="417"/>
      <c r="H42" s="417"/>
      <c r="I42" s="416"/>
      <c r="J42" s="416"/>
      <c r="K42" s="411"/>
      <c r="L42" s="411"/>
      <c r="M42" s="411"/>
      <c r="N42" s="411"/>
      <c r="O42" s="411"/>
      <c r="P42" s="418"/>
      <c r="Q42" s="418"/>
      <c r="R42" s="432" t="s">
        <v>1643</v>
      </c>
      <c r="S42" s="434" t="s">
        <v>1632</v>
      </c>
      <c r="T42" s="416"/>
      <c r="U42" s="416"/>
      <c r="V42" s="416"/>
      <c r="W42" s="416"/>
      <c r="X42" s="416"/>
      <c r="Y42" s="419"/>
      <c r="Z42" s="410"/>
      <c r="AA42" s="410"/>
      <c r="AB42" s="410"/>
      <c r="AC42" s="410"/>
      <c r="AD42" s="431" t="s">
        <v>1632</v>
      </c>
      <c r="AE42" s="420"/>
      <c r="AF42" s="425" t="s">
        <v>1632</v>
      </c>
      <c r="AG42" s="421"/>
      <c r="AH42" s="416"/>
      <c r="AI42" s="419"/>
      <c r="AJ42" s="421"/>
      <c r="AK42" s="416"/>
      <c r="AL42" s="431" t="s">
        <v>1632</v>
      </c>
      <c r="AM42" s="425" t="s">
        <v>1632</v>
      </c>
      <c r="AN42" s="408" t="s">
        <v>1632</v>
      </c>
      <c r="AO42" s="410"/>
      <c r="AP42" s="411"/>
      <c r="AQ42" s="410"/>
      <c r="AR42" s="411"/>
      <c r="AS42" s="410"/>
      <c r="AT42" s="417"/>
      <c r="AU42" s="410"/>
      <c r="AV42" s="417"/>
      <c r="AW42" s="410"/>
      <c r="AX42" s="410"/>
      <c r="AY42" s="422"/>
      <c r="AZ42" s="423"/>
      <c r="BA42" s="424"/>
      <c r="BB42" s="410"/>
      <c r="BC42" s="410"/>
      <c r="BD42" s="431" t="s">
        <v>1632</v>
      </c>
      <c r="BE42" s="431" t="s">
        <v>1632</v>
      </c>
      <c r="BF42" s="441" t="s">
        <v>1632</v>
      </c>
      <c r="BG42" s="420"/>
      <c r="BH42" s="411"/>
      <c r="BI42" s="410"/>
      <c r="BJ42" s="411"/>
      <c r="BK42" s="431" t="s">
        <v>1632</v>
      </c>
      <c r="BL42" s="432" t="s">
        <v>1632</v>
      </c>
      <c r="BM42" s="425" t="s">
        <v>1632</v>
      </c>
      <c r="BN42" s="432" t="s">
        <v>1632</v>
      </c>
      <c r="BO42" s="410"/>
      <c r="BP42" s="433"/>
      <c r="BQ42" s="420"/>
      <c r="BR42" s="418"/>
      <c r="BS42" s="420"/>
      <c r="BT42" s="418"/>
      <c r="BU42" s="420"/>
      <c r="BV42" s="418"/>
      <c r="BW42" s="420"/>
      <c r="BX42" s="418"/>
      <c r="BY42" s="418"/>
      <c r="BZ42" s="418"/>
    </row>
    <row r="43" ht="13.5" customHeight="1">
      <c r="A43" s="408" t="s">
        <v>1160</v>
      </c>
      <c r="B43" s="414"/>
      <c r="C43" s="415" t="s">
        <v>1161</v>
      </c>
      <c r="D43" s="416"/>
      <c r="E43" s="417"/>
      <c r="F43" s="416"/>
      <c r="G43" s="417"/>
      <c r="H43" s="417"/>
      <c r="I43" s="416"/>
      <c r="J43" s="416"/>
      <c r="K43" s="411"/>
      <c r="L43" s="411"/>
      <c r="M43" s="411"/>
      <c r="N43" s="411"/>
      <c r="O43" s="411"/>
      <c r="P43" s="418"/>
      <c r="Q43" s="418"/>
      <c r="R43" s="411"/>
      <c r="S43" s="418"/>
      <c r="T43" s="416"/>
      <c r="U43" s="416"/>
      <c r="V43" s="416"/>
      <c r="W43" s="416"/>
      <c r="X43" s="416"/>
      <c r="Y43" s="419"/>
      <c r="Z43" s="410"/>
      <c r="AA43" s="410"/>
      <c r="AB43" s="410"/>
      <c r="AC43" s="410"/>
      <c r="AD43" s="410"/>
      <c r="AE43" s="420"/>
      <c r="AF43" s="420"/>
      <c r="AG43" s="421"/>
      <c r="AH43" s="416"/>
      <c r="AI43" s="419"/>
      <c r="AJ43" s="421"/>
      <c r="AK43" s="416"/>
      <c r="AL43" s="410"/>
      <c r="AM43" s="420"/>
      <c r="AN43" s="408" t="s">
        <v>1632</v>
      </c>
      <c r="AO43" s="410"/>
      <c r="AP43" s="411"/>
      <c r="AQ43" s="410"/>
      <c r="AR43" s="411"/>
      <c r="AS43" s="410"/>
      <c r="AT43" s="417"/>
      <c r="AU43" s="410"/>
      <c r="AV43" s="417"/>
      <c r="AW43" s="410"/>
      <c r="AX43" s="410"/>
      <c r="AY43" s="422"/>
      <c r="AZ43" s="423"/>
      <c r="BA43" s="424"/>
      <c r="BB43" s="410"/>
      <c r="BC43" s="410"/>
      <c r="BD43" s="410"/>
      <c r="BE43" s="410"/>
      <c r="BF43" s="421"/>
      <c r="BG43" s="420"/>
      <c r="BH43" s="411"/>
      <c r="BI43" s="410"/>
      <c r="BJ43" s="411"/>
      <c r="BK43" s="410"/>
      <c r="BL43" s="411"/>
      <c r="BM43" s="420"/>
      <c r="BN43" s="411"/>
      <c r="BO43" s="410"/>
      <c r="BP43" s="433"/>
      <c r="BQ43" s="420"/>
      <c r="BR43" s="418"/>
      <c r="BS43" s="420"/>
      <c r="BT43" s="418"/>
      <c r="BU43" s="420"/>
      <c r="BV43" s="418"/>
      <c r="BW43" s="420"/>
      <c r="BX43" s="418"/>
      <c r="BY43" s="418"/>
      <c r="BZ43" s="418"/>
    </row>
    <row r="44" ht="15.75" customHeight="1">
      <c r="A44" s="413" t="s">
        <v>1162</v>
      </c>
      <c r="B44" s="414"/>
      <c r="C44" s="415" t="s">
        <v>1164</v>
      </c>
      <c r="D44" s="416"/>
      <c r="E44" s="417"/>
      <c r="F44" s="416"/>
      <c r="G44" s="417"/>
      <c r="H44" s="417"/>
      <c r="I44" s="416"/>
      <c r="J44" s="416"/>
      <c r="K44" s="411"/>
      <c r="L44" s="411"/>
      <c r="M44" s="411"/>
      <c r="N44" s="411"/>
      <c r="O44" s="411"/>
      <c r="P44" s="418"/>
      <c r="Q44" s="418"/>
      <c r="R44" s="411"/>
      <c r="S44" s="418"/>
      <c r="T44" s="416"/>
      <c r="U44" s="416"/>
      <c r="V44" s="416"/>
      <c r="W44" s="416"/>
      <c r="X44" s="416"/>
      <c r="Y44" s="419"/>
      <c r="Z44" s="410"/>
      <c r="AA44" s="410"/>
      <c r="AB44" s="410"/>
      <c r="AC44" s="410"/>
      <c r="AD44" s="410"/>
      <c r="AE44" s="420"/>
      <c r="AF44" s="420"/>
      <c r="AG44" s="421"/>
      <c r="AH44" s="416"/>
      <c r="AI44" s="419"/>
      <c r="AJ44" s="421"/>
      <c r="AK44" s="416"/>
      <c r="AL44" s="410"/>
      <c r="AM44" s="420"/>
      <c r="AN44" s="408" t="s">
        <v>1632</v>
      </c>
      <c r="AO44" s="410"/>
      <c r="AP44" s="411"/>
      <c r="AQ44" s="410"/>
      <c r="AR44" s="411"/>
      <c r="AS44" s="410"/>
      <c r="AT44" s="417"/>
      <c r="AU44" s="410"/>
      <c r="AV44" s="417"/>
      <c r="AW44" s="410"/>
      <c r="AX44" s="410"/>
      <c r="AY44" s="422"/>
      <c r="AZ44" s="423"/>
      <c r="BA44" s="424"/>
      <c r="BB44" s="410"/>
      <c r="BC44" s="410"/>
      <c r="BD44" s="410"/>
      <c r="BE44" s="420"/>
      <c r="BF44" s="418"/>
      <c r="BG44" s="420"/>
      <c r="BH44" s="411"/>
      <c r="BI44" s="410"/>
      <c r="BJ44" s="411"/>
      <c r="BK44" s="410"/>
      <c r="BL44" s="411"/>
      <c r="BM44" s="420"/>
      <c r="BN44" s="418"/>
      <c r="BO44" s="410"/>
      <c r="BP44" s="420"/>
      <c r="BQ44" s="420"/>
      <c r="BR44" s="418"/>
      <c r="BS44" s="420"/>
      <c r="BT44" s="434" t="s">
        <v>1632</v>
      </c>
      <c r="BU44" s="420"/>
      <c r="BV44" s="418"/>
      <c r="BW44" s="420"/>
      <c r="BX44" s="418"/>
      <c r="BY44" s="418"/>
      <c r="BZ44" s="418"/>
    </row>
    <row r="45" ht="15.75" customHeight="1">
      <c r="A45" s="408" t="s">
        <v>1165</v>
      </c>
      <c r="B45" s="414"/>
      <c r="C45" s="409" t="s">
        <v>1166</v>
      </c>
      <c r="D45" s="416"/>
      <c r="E45" s="417"/>
      <c r="F45" s="416"/>
      <c r="G45" s="417"/>
      <c r="H45" s="417"/>
      <c r="I45" s="416"/>
      <c r="J45" s="416"/>
      <c r="K45" s="411"/>
      <c r="L45" s="411"/>
      <c r="M45" s="411"/>
      <c r="N45" s="411"/>
      <c r="O45" s="411"/>
      <c r="P45" s="418"/>
      <c r="Q45" s="418"/>
      <c r="R45" s="411"/>
      <c r="S45" s="418"/>
      <c r="T45" s="416"/>
      <c r="U45" s="416"/>
      <c r="V45" s="416"/>
      <c r="W45" s="416"/>
      <c r="X45" s="416"/>
      <c r="Y45" s="412"/>
      <c r="Z45" s="410"/>
      <c r="AA45" s="410"/>
      <c r="AB45" s="410"/>
      <c r="AC45" s="410"/>
      <c r="AD45" s="410"/>
      <c r="AE45" s="420"/>
      <c r="AF45" s="420"/>
      <c r="AG45" s="421"/>
      <c r="AH45" s="416"/>
      <c r="AI45" s="412"/>
      <c r="AJ45" s="421"/>
      <c r="AK45" s="416"/>
      <c r="AL45" s="410"/>
      <c r="AM45" s="420"/>
      <c r="AN45" s="408" t="s">
        <v>1632</v>
      </c>
      <c r="AO45" s="410"/>
      <c r="AP45" s="411"/>
      <c r="AQ45" s="410"/>
      <c r="AR45" s="411"/>
      <c r="AS45" s="410"/>
      <c r="AT45" s="417"/>
      <c r="AU45" s="410"/>
      <c r="AV45" s="417"/>
      <c r="AW45" s="410"/>
      <c r="AX45" s="410"/>
      <c r="AY45" s="422"/>
      <c r="AZ45" s="423"/>
      <c r="BA45" s="424"/>
      <c r="BB45" s="410"/>
      <c r="BC45" s="410"/>
      <c r="BD45" s="410"/>
      <c r="BE45" s="420"/>
      <c r="BF45" s="418"/>
      <c r="BG45" s="420"/>
      <c r="BH45" s="411"/>
      <c r="BI45" s="410"/>
      <c r="BJ45" s="411"/>
      <c r="BK45" s="410"/>
      <c r="BL45" s="411"/>
      <c r="BM45" s="420"/>
      <c r="BN45" s="418"/>
      <c r="BO45" s="410"/>
      <c r="BP45" s="420"/>
      <c r="BQ45" s="420"/>
      <c r="BR45" s="418"/>
      <c r="BS45" s="420"/>
      <c r="BT45" s="418"/>
      <c r="BU45" s="420"/>
      <c r="BV45" s="418"/>
      <c r="BW45" s="420"/>
      <c r="BX45" s="418"/>
      <c r="BY45" s="418"/>
      <c r="BZ45" s="418"/>
    </row>
    <row r="46" ht="15.75" customHeight="1">
      <c r="A46" s="413" t="s">
        <v>576</v>
      </c>
      <c r="B46" s="430" t="s">
        <v>1167</v>
      </c>
      <c r="C46" s="415" t="s">
        <v>1169</v>
      </c>
      <c r="D46" s="416"/>
      <c r="E46" s="447" t="s">
        <v>1632</v>
      </c>
      <c r="F46" s="416"/>
      <c r="G46" s="409" t="s">
        <v>898</v>
      </c>
      <c r="H46" s="409" t="s">
        <v>1632</v>
      </c>
      <c r="I46" s="416"/>
      <c r="J46" s="416"/>
      <c r="K46" s="411"/>
      <c r="L46" s="411"/>
      <c r="M46" s="411"/>
      <c r="N46" s="411"/>
      <c r="O46" s="432" t="s">
        <v>1170</v>
      </c>
      <c r="P46" s="434" t="s">
        <v>1170</v>
      </c>
      <c r="Q46" s="434" t="s">
        <v>1632</v>
      </c>
      <c r="R46" s="432" t="s">
        <v>1632</v>
      </c>
      <c r="S46" s="432" t="s">
        <v>1645</v>
      </c>
      <c r="T46" s="416"/>
      <c r="U46" s="416"/>
      <c r="V46" s="416"/>
      <c r="W46" s="416"/>
      <c r="X46" s="416"/>
      <c r="Y46" s="419"/>
      <c r="Z46" s="431" t="s">
        <v>1632</v>
      </c>
      <c r="AA46" s="431" t="s">
        <v>1632</v>
      </c>
      <c r="AB46" s="431" t="s">
        <v>1632</v>
      </c>
      <c r="AC46" s="431" t="s">
        <v>1632</v>
      </c>
      <c r="AD46" s="431" t="s">
        <v>1632</v>
      </c>
      <c r="AE46" s="420"/>
      <c r="AF46" s="420"/>
      <c r="AG46" s="421"/>
      <c r="AH46" s="416"/>
      <c r="AI46" s="432" t="s">
        <v>1632</v>
      </c>
      <c r="AJ46" s="421"/>
      <c r="AK46" s="416"/>
      <c r="AL46" s="431" t="s">
        <v>1632</v>
      </c>
      <c r="AM46" s="425" t="s">
        <v>1632</v>
      </c>
      <c r="AN46" s="408" t="s">
        <v>1632</v>
      </c>
      <c r="AO46" s="431" t="s">
        <v>1632</v>
      </c>
      <c r="AP46" s="411"/>
      <c r="AQ46" s="431" t="s">
        <v>1632</v>
      </c>
      <c r="AR46" s="432" t="s">
        <v>1632</v>
      </c>
      <c r="AS46" s="410"/>
      <c r="AT46" s="409" t="s">
        <v>1632</v>
      </c>
      <c r="AU46" s="431" t="s">
        <v>1632</v>
      </c>
      <c r="AV46" s="409" t="s">
        <v>1632</v>
      </c>
      <c r="AW46" s="431" t="s">
        <v>1632</v>
      </c>
      <c r="AX46" s="410"/>
      <c r="AY46" s="442" t="s">
        <v>1632</v>
      </c>
      <c r="AZ46" s="423"/>
      <c r="BA46" s="424"/>
      <c r="BB46" s="431" t="s">
        <v>1646</v>
      </c>
      <c r="BC46" s="431" t="s">
        <v>1632</v>
      </c>
      <c r="BD46" s="431" t="s">
        <v>1632</v>
      </c>
      <c r="BE46" s="425" t="s">
        <v>1632</v>
      </c>
      <c r="BF46" s="441" t="s">
        <v>1632</v>
      </c>
      <c r="BG46" s="420"/>
      <c r="BH46" s="411"/>
      <c r="BI46" s="410"/>
      <c r="BJ46" s="432" t="s">
        <v>1632</v>
      </c>
      <c r="BK46" s="410"/>
      <c r="BL46" s="432" t="s">
        <v>1632</v>
      </c>
      <c r="BM46" s="420"/>
      <c r="BN46" s="434" t="s">
        <v>1632</v>
      </c>
      <c r="BO46" s="410"/>
      <c r="BP46" s="420"/>
      <c r="BQ46" s="420"/>
      <c r="BR46" s="418"/>
      <c r="BS46" s="420"/>
      <c r="BT46" s="434" t="s">
        <v>1632</v>
      </c>
      <c r="BU46" s="420"/>
      <c r="BV46" s="418"/>
      <c r="BW46" s="420"/>
      <c r="BX46" s="418"/>
      <c r="BY46" s="418"/>
      <c r="BZ46" s="418"/>
    </row>
    <row r="47" ht="13.5" customHeight="1">
      <c r="A47" s="413" t="s">
        <v>586</v>
      </c>
      <c r="B47" s="430" t="s">
        <v>587</v>
      </c>
      <c r="C47" s="415" t="s">
        <v>1172</v>
      </c>
      <c r="D47" s="410"/>
      <c r="E47" s="447" t="s">
        <v>1632</v>
      </c>
      <c r="F47" s="410"/>
      <c r="G47" s="409" t="s">
        <v>898</v>
      </c>
      <c r="H47" s="409" t="s">
        <v>1632</v>
      </c>
      <c r="I47" s="431" t="s">
        <v>1632</v>
      </c>
      <c r="J47" s="431" t="s">
        <v>1632</v>
      </c>
      <c r="K47" s="432" t="s">
        <v>1632</v>
      </c>
      <c r="L47" s="432" t="s">
        <v>1632</v>
      </c>
      <c r="M47" s="432" t="s">
        <v>1632</v>
      </c>
      <c r="N47" s="432" t="s">
        <v>1632</v>
      </c>
      <c r="O47" s="432" t="s">
        <v>1632</v>
      </c>
      <c r="P47" s="434" t="s">
        <v>1632</v>
      </c>
      <c r="Q47" s="434" t="s">
        <v>1632</v>
      </c>
      <c r="R47" s="432" t="s">
        <v>1632</v>
      </c>
      <c r="S47" s="434" t="s">
        <v>1632</v>
      </c>
      <c r="T47" s="431" t="s">
        <v>1632</v>
      </c>
      <c r="U47" s="431" t="s">
        <v>1632</v>
      </c>
      <c r="V47" s="431" t="s">
        <v>1632</v>
      </c>
      <c r="W47" s="431" t="s">
        <v>1632</v>
      </c>
      <c r="X47" s="431" t="s">
        <v>1632</v>
      </c>
      <c r="Y47" s="419"/>
      <c r="Z47" s="410"/>
      <c r="AA47" s="410"/>
      <c r="AB47" s="410"/>
      <c r="AC47" s="410"/>
      <c r="AD47" s="431" t="s">
        <v>1632</v>
      </c>
      <c r="AE47" s="420"/>
      <c r="AF47" s="425" t="s">
        <v>1632</v>
      </c>
      <c r="AG47" s="421"/>
      <c r="AH47" s="431" t="s">
        <v>1632</v>
      </c>
      <c r="AI47" s="432" t="s">
        <v>1632</v>
      </c>
      <c r="AJ47" s="441" t="s">
        <v>1632</v>
      </c>
      <c r="AK47" s="410"/>
      <c r="AL47" s="431" t="s">
        <v>1632</v>
      </c>
      <c r="AM47" s="425" t="s">
        <v>1632</v>
      </c>
      <c r="AN47" s="408" t="s">
        <v>1632</v>
      </c>
      <c r="AO47" s="431" t="s">
        <v>1632</v>
      </c>
      <c r="AP47" s="411"/>
      <c r="AQ47" s="431" t="s">
        <v>1632</v>
      </c>
      <c r="AR47" s="411"/>
      <c r="AS47" s="410"/>
      <c r="AT47" s="409" t="s">
        <v>1632</v>
      </c>
      <c r="AU47" s="410"/>
      <c r="AV47" s="426"/>
      <c r="AW47" s="410"/>
      <c r="AX47" s="431" t="s">
        <v>1632</v>
      </c>
      <c r="AY47" s="442" t="s">
        <v>1632</v>
      </c>
      <c r="AZ47" s="443" t="s">
        <v>1632</v>
      </c>
      <c r="BA47" s="450" t="s">
        <v>1632</v>
      </c>
      <c r="BB47" s="431" t="s">
        <v>1632</v>
      </c>
      <c r="BC47" s="431" t="s">
        <v>1632</v>
      </c>
      <c r="BD47" s="431" t="s">
        <v>1632</v>
      </c>
      <c r="BE47" s="425" t="s">
        <v>1632</v>
      </c>
      <c r="BF47" s="441" t="s">
        <v>1632</v>
      </c>
      <c r="BG47" s="420"/>
      <c r="BH47" s="432" t="s">
        <v>1632</v>
      </c>
      <c r="BI47" s="431" t="s">
        <v>1632</v>
      </c>
      <c r="BJ47" s="411"/>
      <c r="BK47" s="410"/>
      <c r="BL47" s="432" t="s">
        <v>1632</v>
      </c>
      <c r="BM47" s="420"/>
      <c r="BN47" s="434" t="s">
        <v>1632</v>
      </c>
      <c r="BO47" s="431" t="s">
        <v>1632</v>
      </c>
      <c r="BP47" s="444" t="s">
        <v>1632</v>
      </c>
      <c r="BQ47" s="444" t="s">
        <v>1632</v>
      </c>
      <c r="BR47" s="418"/>
      <c r="BS47" s="444" t="s">
        <v>1632</v>
      </c>
      <c r="BT47" s="418"/>
      <c r="BU47" s="420"/>
      <c r="BV47" s="418"/>
      <c r="BW47" s="420"/>
      <c r="BX47" s="418"/>
      <c r="BY47" s="418"/>
      <c r="BZ47" s="418"/>
    </row>
    <row r="48" ht="13.5" customHeight="1">
      <c r="A48" s="408" t="s">
        <v>1173</v>
      </c>
      <c r="B48" s="414"/>
      <c r="C48" s="409" t="s">
        <v>1174</v>
      </c>
      <c r="D48" s="410"/>
      <c r="E48" s="426"/>
      <c r="F48" s="410"/>
      <c r="G48" s="426"/>
      <c r="H48" s="426"/>
      <c r="I48" s="410"/>
      <c r="J48" s="410"/>
      <c r="K48" s="411"/>
      <c r="L48" s="411"/>
      <c r="M48" s="411"/>
      <c r="N48" s="411"/>
      <c r="O48" s="411"/>
      <c r="P48" s="418"/>
      <c r="Q48" s="418"/>
      <c r="R48" s="411"/>
      <c r="S48" s="418"/>
      <c r="T48" s="410"/>
      <c r="U48" s="410"/>
      <c r="V48" s="410"/>
      <c r="W48" s="410"/>
      <c r="X48" s="410"/>
      <c r="Y48" s="412"/>
      <c r="Z48" s="410"/>
      <c r="AA48" s="410"/>
      <c r="AB48" s="410"/>
      <c r="AC48" s="410"/>
      <c r="AD48" s="410"/>
      <c r="AE48" s="420"/>
      <c r="AF48" s="420"/>
      <c r="AG48" s="421"/>
      <c r="AH48" s="410"/>
      <c r="AI48" s="412"/>
      <c r="AJ48" s="421"/>
      <c r="AK48" s="410"/>
      <c r="AL48" s="410"/>
      <c r="AM48" s="420"/>
      <c r="AN48" s="408" t="s">
        <v>1632</v>
      </c>
      <c r="AO48" s="410"/>
      <c r="AP48" s="411"/>
      <c r="AQ48" s="410"/>
      <c r="AR48" s="411"/>
      <c r="AS48" s="410"/>
      <c r="AT48" s="426"/>
      <c r="AU48" s="410"/>
      <c r="AV48" s="426"/>
      <c r="AW48" s="410"/>
      <c r="AX48" s="410"/>
      <c r="AY48" s="429"/>
      <c r="AZ48" s="451"/>
      <c r="BA48" s="452"/>
      <c r="BB48" s="410"/>
      <c r="BC48" s="410"/>
      <c r="BD48" s="410"/>
      <c r="BE48" s="420"/>
      <c r="BF48" s="421"/>
      <c r="BG48" s="420"/>
      <c r="BH48" s="411"/>
      <c r="BI48" s="410"/>
      <c r="BJ48" s="411"/>
      <c r="BK48" s="410"/>
      <c r="BL48" s="411"/>
      <c r="BM48" s="420"/>
      <c r="BN48" s="418"/>
      <c r="BO48" s="410"/>
      <c r="BP48" s="445"/>
      <c r="BQ48" s="445"/>
      <c r="BR48" s="418"/>
      <c r="BS48" s="445"/>
      <c r="BT48" s="418"/>
      <c r="BU48" s="420"/>
      <c r="BV48" s="418"/>
      <c r="BW48" s="420"/>
      <c r="BX48" s="418"/>
      <c r="BY48" s="418"/>
      <c r="BZ48" s="418"/>
    </row>
    <row r="49" ht="13.5" customHeight="1">
      <c r="A49" s="413" t="s">
        <v>1175</v>
      </c>
      <c r="B49" s="430" t="s">
        <v>1176</v>
      </c>
      <c r="C49" s="415" t="s">
        <v>1177</v>
      </c>
      <c r="D49" s="416"/>
      <c r="E49" s="426"/>
      <c r="F49" s="416"/>
      <c r="G49" s="409" t="s">
        <v>898</v>
      </c>
      <c r="H49" s="409" t="s">
        <v>1632</v>
      </c>
      <c r="I49" s="416"/>
      <c r="J49" s="416"/>
      <c r="K49" s="411"/>
      <c r="L49" s="411"/>
      <c r="M49" s="411"/>
      <c r="N49" s="411"/>
      <c r="O49" s="411"/>
      <c r="P49" s="418"/>
      <c r="Q49" s="418"/>
      <c r="R49" s="411"/>
      <c r="S49" s="418"/>
      <c r="T49" s="416"/>
      <c r="U49" s="416"/>
      <c r="V49" s="416"/>
      <c r="W49" s="416"/>
      <c r="X49" s="416"/>
      <c r="Y49" s="419"/>
      <c r="Z49" s="410"/>
      <c r="AA49" s="410"/>
      <c r="AB49" s="410"/>
      <c r="AC49" s="410"/>
      <c r="AD49" s="410"/>
      <c r="AE49" s="420"/>
      <c r="AF49" s="420"/>
      <c r="AG49" s="421"/>
      <c r="AH49" s="416"/>
      <c r="AI49" s="419"/>
      <c r="AJ49" s="421"/>
      <c r="AK49" s="416"/>
      <c r="AL49" s="410"/>
      <c r="AM49" s="420"/>
      <c r="AN49" s="408" t="s">
        <v>1632</v>
      </c>
      <c r="AO49" s="410"/>
      <c r="AP49" s="411"/>
      <c r="AQ49" s="410"/>
      <c r="AR49" s="411"/>
      <c r="AS49" s="410"/>
      <c r="AT49" s="426"/>
      <c r="AU49" s="410"/>
      <c r="AV49" s="426"/>
      <c r="AW49" s="410"/>
      <c r="AX49" s="410"/>
      <c r="AY49" s="422"/>
      <c r="AZ49" s="423"/>
      <c r="BA49" s="424"/>
      <c r="BB49" s="431" t="s">
        <v>1632</v>
      </c>
      <c r="BC49" s="431" t="s">
        <v>1632</v>
      </c>
      <c r="BD49" s="431" t="s">
        <v>1632</v>
      </c>
      <c r="BE49" s="425" t="s">
        <v>1632</v>
      </c>
      <c r="BF49" s="418"/>
      <c r="BG49" s="420"/>
      <c r="BH49" s="411"/>
      <c r="BI49" s="410"/>
      <c r="BJ49" s="411"/>
      <c r="BK49" s="410"/>
      <c r="BL49" s="411"/>
      <c r="BM49" s="420"/>
      <c r="BN49" s="418"/>
      <c r="BO49" s="410"/>
      <c r="BP49" s="420"/>
      <c r="BQ49" s="420"/>
      <c r="BR49" s="418"/>
      <c r="BS49" s="420"/>
      <c r="BT49" s="418"/>
      <c r="BU49" s="420"/>
      <c r="BV49" s="418"/>
      <c r="BW49" s="420"/>
      <c r="BX49" s="418"/>
      <c r="BY49" s="418"/>
      <c r="BZ49" s="418"/>
    </row>
    <row r="50" ht="13.5" customHeight="1">
      <c r="A50" s="408" t="s">
        <v>1178</v>
      </c>
      <c r="B50" s="430" t="s">
        <v>1179</v>
      </c>
      <c r="C50" s="409" t="s">
        <v>1181</v>
      </c>
      <c r="D50" s="416"/>
      <c r="E50" s="426"/>
      <c r="F50" s="416"/>
      <c r="G50" s="426"/>
      <c r="H50" s="426"/>
      <c r="I50" s="416"/>
      <c r="J50" s="416"/>
      <c r="K50" s="411"/>
      <c r="L50" s="411"/>
      <c r="M50" s="411"/>
      <c r="N50" s="411"/>
      <c r="O50" s="411"/>
      <c r="P50" s="418"/>
      <c r="Q50" s="418"/>
      <c r="R50" s="411"/>
      <c r="S50" s="418"/>
      <c r="T50" s="416"/>
      <c r="U50" s="416"/>
      <c r="V50" s="416"/>
      <c r="W50" s="416"/>
      <c r="X50" s="416"/>
      <c r="Y50" s="412"/>
      <c r="Z50" s="410"/>
      <c r="AA50" s="410"/>
      <c r="AB50" s="410"/>
      <c r="AC50" s="410"/>
      <c r="AD50" s="410"/>
      <c r="AE50" s="420"/>
      <c r="AF50" s="420"/>
      <c r="AG50" s="421"/>
      <c r="AH50" s="416"/>
      <c r="AI50" s="412"/>
      <c r="AJ50" s="421"/>
      <c r="AK50" s="416"/>
      <c r="AL50" s="410"/>
      <c r="AM50" s="420"/>
      <c r="AN50" s="428"/>
      <c r="AO50" s="410"/>
      <c r="AP50" s="411"/>
      <c r="AQ50" s="410"/>
      <c r="AR50" s="411"/>
      <c r="AS50" s="410"/>
      <c r="AT50" s="426"/>
      <c r="AU50" s="410"/>
      <c r="AV50" s="426"/>
      <c r="AW50" s="410"/>
      <c r="AX50" s="410"/>
      <c r="AY50" s="422"/>
      <c r="AZ50" s="423"/>
      <c r="BA50" s="424"/>
      <c r="BB50" s="410"/>
      <c r="BC50" s="410"/>
      <c r="BD50" s="410"/>
      <c r="BE50" s="420"/>
      <c r="BF50" s="418"/>
      <c r="BG50" s="420"/>
      <c r="BH50" s="411"/>
      <c r="BI50" s="410"/>
      <c r="BJ50" s="411"/>
      <c r="BK50" s="410"/>
      <c r="BL50" s="411"/>
      <c r="BM50" s="425" t="s">
        <v>1632</v>
      </c>
      <c r="BN50" s="418"/>
      <c r="BO50" s="410"/>
      <c r="BP50" s="420"/>
      <c r="BQ50" s="420"/>
      <c r="BR50" s="418"/>
      <c r="BS50" s="420"/>
      <c r="BT50" s="418"/>
      <c r="BU50" s="420"/>
      <c r="BV50" s="418"/>
      <c r="BW50" s="420"/>
      <c r="BX50" s="418"/>
      <c r="BY50" s="418"/>
      <c r="BZ50" s="418"/>
    </row>
    <row r="51" ht="18.0" customHeight="1">
      <c r="A51" s="413" t="s">
        <v>591</v>
      </c>
      <c r="B51" s="430" t="s">
        <v>1182</v>
      </c>
      <c r="C51" s="415" t="s">
        <v>1183</v>
      </c>
      <c r="D51" s="416"/>
      <c r="E51" s="417"/>
      <c r="F51" s="416"/>
      <c r="G51" s="417"/>
      <c r="H51" s="417"/>
      <c r="I51" s="416"/>
      <c r="J51" s="416"/>
      <c r="K51" s="432" t="s">
        <v>1642</v>
      </c>
      <c r="L51" s="411"/>
      <c r="M51" s="432" t="s">
        <v>1642</v>
      </c>
      <c r="N51" s="411"/>
      <c r="O51" s="432" t="s">
        <v>1647</v>
      </c>
      <c r="P51" s="434" t="s">
        <v>1632</v>
      </c>
      <c r="Q51" s="434" t="s">
        <v>1632</v>
      </c>
      <c r="R51" s="432" t="s">
        <v>1632</v>
      </c>
      <c r="S51" s="434" t="s">
        <v>1632</v>
      </c>
      <c r="T51" s="416"/>
      <c r="U51" s="416"/>
      <c r="V51" s="416"/>
      <c r="W51" s="416"/>
      <c r="X51" s="416"/>
      <c r="Y51" s="419"/>
      <c r="Z51" s="410"/>
      <c r="AA51" s="410"/>
      <c r="AB51" s="410"/>
      <c r="AC51" s="410"/>
      <c r="AD51" s="431" t="s">
        <v>1632</v>
      </c>
      <c r="AE51" s="420"/>
      <c r="AF51" s="425" t="s">
        <v>1632</v>
      </c>
      <c r="AG51" s="421"/>
      <c r="AH51" s="416"/>
      <c r="AI51" s="419"/>
      <c r="AJ51" s="421"/>
      <c r="AK51" s="416"/>
      <c r="AL51" s="410"/>
      <c r="AM51" s="420"/>
      <c r="AN51" s="408" t="s">
        <v>1632</v>
      </c>
      <c r="AO51" s="410"/>
      <c r="AP51" s="411"/>
      <c r="AQ51" s="431" t="s">
        <v>1632</v>
      </c>
      <c r="AR51" s="411"/>
      <c r="AS51" s="410"/>
      <c r="AT51" s="417"/>
      <c r="AU51" s="410"/>
      <c r="AV51" s="417"/>
      <c r="AW51" s="431" t="s">
        <v>1632</v>
      </c>
      <c r="AX51" s="410"/>
      <c r="AY51" s="422"/>
      <c r="AZ51" s="423"/>
      <c r="BA51" s="424"/>
      <c r="BB51" s="431" t="s">
        <v>1632</v>
      </c>
      <c r="BC51" s="410"/>
      <c r="BD51" s="410"/>
      <c r="BE51" s="420"/>
      <c r="BF51" s="418"/>
      <c r="BG51" s="420"/>
      <c r="BH51" s="432" t="s">
        <v>1632</v>
      </c>
      <c r="BI51" s="410"/>
      <c r="BJ51" s="432" t="s">
        <v>1632</v>
      </c>
      <c r="BK51" s="431" t="s">
        <v>1632</v>
      </c>
      <c r="BL51" s="418"/>
      <c r="BM51" s="420"/>
      <c r="BN51" s="418"/>
      <c r="BO51" s="410"/>
      <c r="BP51" s="420"/>
      <c r="BQ51" s="444" t="s">
        <v>1632</v>
      </c>
      <c r="BR51" s="418"/>
      <c r="BS51" s="420"/>
      <c r="BT51" s="418"/>
      <c r="BU51" s="420"/>
      <c r="BV51" s="418"/>
      <c r="BW51" s="420"/>
      <c r="BX51" s="418"/>
      <c r="BY51" s="418"/>
      <c r="BZ51" s="418"/>
    </row>
    <row r="52" ht="26.25" customHeight="1">
      <c r="A52" s="413" t="s">
        <v>596</v>
      </c>
      <c r="B52" s="430" t="s">
        <v>1648</v>
      </c>
      <c r="C52" s="415" t="s">
        <v>1186</v>
      </c>
      <c r="D52" s="416"/>
      <c r="E52" s="426"/>
      <c r="F52" s="416"/>
      <c r="G52" s="409" t="s">
        <v>898</v>
      </c>
      <c r="H52" s="409" t="s">
        <v>1632</v>
      </c>
      <c r="I52" s="416"/>
      <c r="J52" s="416"/>
      <c r="K52" s="411"/>
      <c r="L52" s="411"/>
      <c r="M52" s="411"/>
      <c r="N52" s="411"/>
      <c r="O52" s="411"/>
      <c r="P52" s="418"/>
      <c r="Q52" s="418"/>
      <c r="R52" s="411"/>
      <c r="S52" s="432" t="s">
        <v>1632</v>
      </c>
      <c r="T52" s="416"/>
      <c r="U52" s="416"/>
      <c r="V52" s="416"/>
      <c r="W52" s="416"/>
      <c r="X52" s="416"/>
      <c r="Y52" s="419"/>
      <c r="Z52" s="410"/>
      <c r="AA52" s="410"/>
      <c r="AB52" s="410"/>
      <c r="AC52" s="410"/>
      <c r="AD52" s="431" t="s">
        <v>1632</v>
      </c>
      <c r="AE52" s="420"/>
      <c r="AF52" s="425" t="s">
        <v>1632</v>
      </c>
      <c r="AG52" s="421"/>
      <c r="AH52" s="416"/>
      <c r="AI52" s="432" t="s">
        <v>1632</v>
      </c>
      <c r="AJ52" s="421"/>
      <c r="AK52" s="416"/>
      <c r="AL52" s="431" t="s">
        <v>1632</v>
      </c>
      <c r="AM52" s="425" t="s">
        <v>1632</v>
      </c>
      <c r="AN52" s="453" t="s">
        <v>1649</v>
      </c>
      <c r="AO52" s="410"/>
      <c r="AP52" s="411"/>
      <c r="AQ52" s="410"/>
      <c r="AR52" s="411"/>
      <c r="AS52" s="410"/>
      <c r="AT52" s="426"/>
      <c r="AU52" s="410"/>
      <c r="AV52" s="426"/>
      <c r="AW52" s="410"/>
      <c r="AX52" s="410"/>
      <c r="AY52" s="422"/>
      <c r="AZ52" s="423"/>
      <c r="BA52" s="424"/>
      <c r="BB52" s="410"/>
      <c r="BC52" s="410"/>
      <c r="BD52" s="431" t="s">
        <v>1632</v>
      </c>
      <c r="BE52" s="431" t="s">
        <v>1632</v>
      </c>
      <c r="BF52" s="418"/>
      <c r="BG52" s="420"/>
      <c r="BH52" s="411"/>
      <c r="BI52" s="410"/>
      <c r="BJ52" s="411"/>
      <c r="BK52" s="431" t="s">
        <v>1632</v>
      </c>
      <c r="BL52" s="432" t="s">
        <v>1632</v>
      </c>
      <c r="BM52" s="420"/>
      <c r="BN52" s="434" t="s">
        <v>1632</v>
      </c>
      <c r="BO52" s="410"/>
      <c r="BP52" s="420"/>
      <c r="BQ52" s="420"/>
      <c r="BR52" s="418"/>
      <c r="BS52" s="420"/>
      <c r="BT52" s="418"/>
      <c r="BU52" s="420"/>
      <c r="BV52" s="418"/>
      <c r="BW52" s="420"/>
      <c r="BX52" s="418"/>
      <c r="BY52" s="418"/>
      <c r="BZ52" s="418"/>
    </row>
    <row r="53" ht="13.5" customHeight="1">
      <c r="A53" s="413" t="s">
        <v>1188</v>
      </c>
      <c r="B53" s="430" t="s">
        <v>1189</v>
      </c>
      <c r="C53" s="415" t="s">
        <v>1191</v>
      </c>
      <c r="D53" s="416"/>
      <c r="E53" s="417"/>
      <c r="F53" s="416"/>
      <c r="G53" s="417"/>
      <c r="H53" s="417"/>
      <c r="I53" s="416"/>
      <c r="J53" s="416"/>
      <c r="K53" s="411"/>
      <c r="L53" s="411"/>
      <c r="M53" s="411"/>
      <c r="N53" s="411"/>
      <c r="O53" s="411"/>
      <c r="P53" s="418"/>
      <c r="Q53" s="418"/>
      <c r="R53" s="411"/>
      <c r="S53" s="418"/>
      <c r="T53" s="416"/>
      <c r="U53" s="416"/>
      <c r="V53" s="416"/>
      <c r="W53" s="416"/>
      <c r="X53" s="416"/>
      <c r="Y53" s="419"/>
      <c r="Z53" s="410"/>
      <c r="AA53" s="410"/>
      <c r="AB53" s="410"/>
      <c r="AC53" s="410"/>
      <c r="AD53" s="410"/>
      <c r="AE53" s="420"/>
      <c r="AF53" s="420"/>
      <c r="AG53" s="421"/>
      <c r="AH53" s="416"/>
      <c r="AI53" s="419"/>
      <c r="AJ53" s="421"/>
      <c r="AK53" s="416"/>
      <c r="AL53" s="410"/>
      <c r="AM53" s="420"/>
      <c r="AN53" s="408" t="s">
        <v>1632</v>
      </c>
      <c r="AO53" s="410"/>
      <c r="AP53" s="411"/>
      <c r="AQ53" s="410"/>
      <c r="AR53" s="411"/>
      <c r="AS53" s="410"/>
      <c r="AT53" s="417"/>
      <c r="AU53" s="410"/>
      <c r="AV53" s="417"/>
      <c r="AW53" s="410"/>
      <c r="AX53" s="410"/>
      <c r="AY53" s="422"/>
      <c r="AZ53" s="423"/>
      <c r="BA53" s="424"/>
      <c r="BB53" s="431" t="s">
        <v>1632</v>
      </c>
      <c r="BC53" s="431" t="s">
        <v>1632</v>
      </c>
      <c r="BD53" s="431" t="s">
        <v>1632</v>
      </c>
      <c r="BE53" s="425" t="s">
        <v>1632</v>
      </c>
      <c r="BF53" s="418"/>
      <c r="BG53" s="420"/>
      <c r="BH53" s="411"/>
      <c r="BI53" s="410"/>
      <c r="BJ53" s="411"/>
      <c r="BK53" s="410"/>
      <c r="BL53" s="411"/>
      <c r="BM53" s="420"/>
      <c r="BN53" s="418"/>
      <c r="BO53" s="410"/>
      <c r="BP53" s="420"/>
      <c r="BQ53" s="420"/>
      <c r="BR53" s="418"/>
      <c r="BS53" s="420"/>
      <c r="BT53" s="418"/>
      <c r="BU53" s="420"/>
      <c r="BV53" s="418"/>
      <c r="BW53" s="420"/>
      <c r="BX53" s="418"/>
      <c r="BY53" s="418"/>
      <c r="BZ53" s="418"/>
    </row>
    <row r="54" ht="13.5" customHeight="1">
      <c r="A54" s="413" t="s">
        <v>1192</v>
      </c>
      <c r="B54" s="430" t="s">
        <v>645</v>
      </c>
      <c r="C54" s="415" t="s">
        <v>1194</v>
      </c>
      <c r="D54" s="416"/>
      <c r="E54" s="417"/>
      <c r="F54" s="416"/>
      <c r="G54" s="417"/>
      <c r="H54" s="417"/>
      <c r="I54" s="416"/>
      <c r="J54" s="416"/>
      <c r="K54" s="411"/>
      <c r="L54" s="411"/>
      <c r="M54" s="411"/>
      <c r="N54" s="432" t="s">
        <v>1632</v>
      </c>
      <c r="O54" s="432" t="s">
        <v>1632</v>
      </c>
      <c r="P54" s="434" t="s">
        <v>1632</v>
      </c>
      <c r="Q54" s="434" t="s">
        <v>1632</v>
      </c>
      <c r="R54" s="411"/>
      <c r="S54" s="411"/>
      <c r="T54" s="416"/>
      <c r="U54" s="416"/>
      <c r="V54" s="416"/>
      <c r="W54" s="416"/>
      <c r="X54" s="416"/>
      <c r="Y54" s="419"/>
      <c r="Z54" s="410"/>
      <c r="AA54" s="410"/>
      <c r="AB54" s="410"/>
      <c r="AC54" s="410"/>
      <c r="AD54" s="410"/>
      <c r="AE54" s="420"/>
      <c r="AF54" s="420"/>
      <c r="AG54" s="421"/>
      <c r="AH54" s="416"/>
      <c r="AI54" s="419"/>
      <c r="AJ54" s="421"/>
      <c r="AK54" s="416"/>
      <c r="AL54" s="410"/>
      <c r="AM54" s="420"/>
      <c r="AN54" s="428"/>
      <c r="AO54" s="431" t="s">
        <v>1632</v>
      </c>
      <c r="AP54" s="411"/>
      <c r="AQ54" s="410"/>
      <c r="AR54" s="411"/>
      <c r="AS54" s="410"/>
      <c r="AT54" s="417"/>
      <c r="AU54" s="410"/>
      <c r="AV54" s="417"/>
      <c r="AW54" s="410"/>
      <c r="AX54" s="410"/>
      <c r="AY54" s="422"/>
      <c r="AZ54" s="423"/>
      <c r="BA54" s="424"/>
      <c r="BB54" s="410"/>
      <c r="BC54" s="410"/>
      <c r="BD54" s="410"/>
      <c r="BE54" s="420"/>
      <c r="BF54" s="418"/>
      <c r="BG54" s="420"/>
      <c r="BH54" s="411"/>
      <c r="BI54" s="410"/>
      <c r="BJ54" s="411"/>
      <c r="BK54" s="410"/>
      <c r="BL54" s="411"/>
      <c r="BM54" s="420"/>
      <c r="BN54" s="418"/>
      <c r="BO54" s="410"/>
      <c r="BP54" s="420"/>
      <c r="BQ54" s="420"/>
      <c r="BR54" s="418"/>
      <c r="BS54" s="420"/>
      <c r="BT54" s="418"/>
      <c r="BU54" s="420"/>
      <c r="BV54" s="418"/>
      <c r="BW54" s="420"/>
      <c r="BX54" s="418"/>
      <c r="BY54" s="418"/>
      <c r="BZ54" s="418"/>
    </row>
    <row r="55" ht="13.5" customHeight="1">
      <c r="A55" s="413" t="s">
        <v>601</v>
      </c>
      <c r="B55" s="430" t="s">
        <v>602</v>
      </c>
      <c r="C55" s="415" t="s">
        <v>1195</v>
      </c>
      <c r="D55" s="410"/>
      <c r="E55" s="447" t="s">
        <v>1632</v>
      </c>
      <c r="F55" s="410"/>
      <c r="G55" s="409" t="s">
        <v>898</v>
      </c>
      <c r="H55" s="409" t="s">
        <v>1632</v>
      </c>
      <c r="I55" s="431" t="s">
        <v>1632</v>
      </c>
      <c r="J55" s="431" t="s">
        <v>1632</v>
      </c>
      <c r="K55" s="432" t="s">
        <v>1632</v>
      </c>
      <c r="L55" s="432" t="s">
        <v>1632</v>
      </c>
      <c r="M55" s="432" t="s">
        <v>1632</v>
      </c>
      <c r="N55" s="432" t="s">
        <v>1632</v>
      </c>
      <c r="O55" s="432" t="s">
        <v>1632</v>
      </c>
      <c r="P55" s="434" t="s">
        <v>1632</v>
      </c>
      <c r="Q55" s="434" t="s">
        <v>1632</v>
      </c>
      <c r="R55" s="432" t="s">
        <v>1632</v>
      </c>
      <c r="S55" s="434" t="s">
        <v>1632</v>
      </c>
      <c r="T55" s="431" t="s">
        <v>1632</v>
      </c>
      <c r="U55" s="431" t="s">
        <v>1632</v>
      </c>
      <c r="V55" s="431" t="s">
        <v>1632</v>
      </c>
      <c r="W55" s="431" t="s">
        <v>1632</v>
      </c>
      <c r="X55" s="431" t="s">
        <v>1632</v>
      </c>
      <c r="Y55" s="419"/>
      <c r="Z55" s="410"/>
      <c r="AA55" s="410"/>
      <c r="AB55" s="410"/>
      <c r="AC55" s="410"/>
      <c r="AD55" s="431" t="s">
        <v>1632</v>
      </c>
      <c r="AE55" s="431" t="s">
        <v>1632</v>
      </c>
      <c r="AF55" s="425" t="s">
        <v>1632</v>
      </c>
      <c r="AG55" s="421"/>
      <c r="AH55" s="410"/>
      <c r="AI55" s="432" t="s">
        <v>1632</v>
      </c>
      <c r="AJ55" s="441" t="s">
        <v>1632</v>
      </c>
      <c r="AK55" s="431" t="s">
        <v>1632</v>
      </c>
      <c r="AL55" s="431" t="s">
        <v>1632</v>
      </c>
      <c r="AM55" s="425" t="s">
        <v>1632</v>
      </c>
      <c r="AN55" s="408" t="s">
        <v>1632</v>
      </c>
      <c r="AO55" s="431" t="s">
        <v>1632</v>
      </c>
      <c r="AP55" s="411"/>
      <c r="AQ55" s="431" t="s">
        <v>1632</v>
      </c>
      <c r="AR55" s="411"/>
      <c r="AS55" s="410"/>
      <c r="AT55" s="409" t="s">
        <v>1632</v>
      </c>
      <c r="AU55" s="431" t="s">
        <v>1632</v>
      </c>
      <c r="AV55" s="409" t="s">
        <v>1632</v>
      </c>
      <c r="AW55" s="431" t="s">
        <v>1632</v>
      </c>
      <c r="AX55" s="431" t="s">
        <v>1632</v>
      </c>
      <c r="AY55" s="442" t="s">
        <v>1632</v>
      </c>
      <c r="AZ55" s="423"/>
      <c r="BA55" s="424"/>
      <c r="BB55" s="431" t="s">
        <v>1632</v>
      </c>
      <c r="BC55" s="431" t="s">
        <v>1632</v>
      </c>
      <c r="BD55" s="431" t="s">
        <v>1632</v>
      </c>
      <c r="BE55" s="425" t="s">
        <v>1632</v>
      </c>
      <c r="BF55" s="441" t="s">
        <v>1632</v>
      </c>
      <c r="BG55" s="420"/>
      <c r="BH55" s="432" t="s">
        <v>1642</v>
      </c>
      <c r="BI55" s="431" t="s">
        <v>1632</v>
      </c>
      <c r="BJ55" s="432" t="s">
        <v>1632</v>
      </c>
      <c r="BK55" s="410"/>
      <c r="BL55" s="432" t="s">
        <v>1632</v>
      </c>
      <c r="BM55" s="420"/>
      <c r="BN55" s="434" t="s">
        <v>1632</v>
      </c>
      <c r="BO55" s="431" t="s">
        <v>1632</v>
      </c>
      <c r="BP55" s="444" t="s">
        <v>1632</v>
      </c>
      <c r="BQ55" s="444" t="s">
        <v>1632</v>
      </c>
      <c r="BR55" s="418"/>
      <c r="BS55" s="444" t="s">
        <v>1632</v>
      </c>
      <c r="BT55" s="418"/>
      <c r="BU55" s="420"/>
      <c r="BV55" s="418"/>
      <c r="BW55" s="420"/>
      <c r="BX55" s="418"/>
      <c r="BY55" s="418"/>
      <c r="BZ55" s="418"/>
    </row>
    <row r="56" ht="13.5" customHeight="1">
      <c r="A56" s="413" t="s">
        <v>606</v>
      </c>
      <c r="B56" s="430" t="s">
        <v>607</v>
      </c>
      <c r="C56" s="415" t="s">
        <v>1196</v>
      </c>
      <c r="D56" s="416"/>
      <c r="E56" s="426"/>
      <c r="F56" s="416"/>
      <c r="G56" s="409" t="s">
        <v>898</v>
      </c>
      <c r="H56" s="409" t="s">
        <v>1632</v>
      </c>
      <c r="I56" s="416"/>
      <c r="J56" s="416"/>
      <c r="K56" s="411"/>
      <c r="L56" s="411"/>
      <c r="M56" s="411"/>
      <c r="N56" s="411"/>
      <c r="O56" s="411"/>
      <c r="P56" s="418"/>
      <c r="Q56" s="418"/>
      <c r="R56" s="411"/>
      <c r="S56" s="418"/>
      <c r="T56" s="416"/>
      <c r="U56" s="416"/>
      <c r="V56" s="416"/>
      <c r="W56" s="416"/>
      <c r="X56" s="416"/>
      <c r="Y56" s="419"/>
      <c r="Z56" s="410"/>
      <c r="AA56" s="410"/>
      <c r="AB56" s="410"/>
      <c r="AC56" s="410"/>
      <c r="AD56" s="410"/>
      <c r="AE56" s="420"/>
      <c r="AF56" s="420"/>
      <c r="AG56" s="421"/>
      <c r="AH56" s="416"/>
      <c r="AI56" s="419"/>
      <c r="AJ56" s="421"/>
      <c r="AK56" s="416"/>
      <c r="AL56" s="431" t="s">
        <v>1632</v>
      </c>
      <c r="AM56" s="425" t="s">
        <v>1632</v>
      </c>
      <c r="AN56" s="408" t="s">
        <v>1632</v>
      </c>
      <c r="AO56" s="410"/>
      <c r="AP56" s="411"/>
      <c r="AQ56" s="431" t="s">
        <v>1632</v>
      </c>
      <c r="AR56" s="411"/>
      <c r="AS56" s="410"/>
      <c r="AT56" s="426"/>
      <c r="AU56" s="431" t="s">
        <v>1632</v>
      </c>
      <c r="AV56" s="409" t="s">
        <v>1632</v>
      </c>
      <c r="AW56" s="410"/>
      <c r="AX56" s="410"/>
      <c r="AY56" s="422"/>
      <c r="AZ56" s="423"/>
      <c r="BA56" s="424"/>
      <c r="BB56" s="431" t="s">
        <v>1632</v>
      </c>
      <c r="BC56" s="431" t="s">
        <v>1632</v>
      </c>
      <c r="BD56" s="431" t="s">
        <v>1632</v>
      </c>
      <c r="BE56" s="425" t="s">
        <v>1632</v>
      </c>
      <c r="BF56" s="418"/>
      <c r="BG56" s="420"/>
      <c r="BH56" s="411"/>
      <c r="BI56" s="410"/>
      <c r="BJ56" s="411"/>
      <c r="BK56" s="431" t="s">
        <v>1632</v>
      </c>
      <c r="BL56" s="432" t="s">
        <v>1632</v>
      </c>
      <c r="BM56" s="420"/>
      <c r="BN56" s="432" t="s">
        <v>1632</v>
      </c>
      <c r="BO56" s="410"/>
      <c r="BP56" s="420"/>
      <c r="BQ56" s="420"/>
      <c r="BR56" s="418"/>
      <c r="BS56" s="420"/>
      <c r="BT56" s="418"/>
      <c r="BU56" s="420"/>
      <c r="BV56" s="418"/>
      <c r="BW56" s="420"/>
      <c r="BX56" s="418"/>
      <c r="BY56" s="418"/>
      <c r="BZ56" s="418"/>
    </row>
    <row r="57" ht="13.5" customHeight="1">
      <c r="A57" s="408" t="s">
        <v>1197</v>
      </c>
      <c r="B57" s="430" t="s">
        <v>1198</v>
      </c>
      <c r="C57" s="409" t="s">
        <v>1200</v>
      </c>
      <c r="D57" s="416"/>
      <c r="E57" s="426"/>
      <c r="F57" s="416"/>
      <c r="G57" s="426"/>
      <c r="H57" s="426"/>
      <c r="I57" s="416"/>
      <c r="J57" s="416"/>
      <c r="K57" s="411"/>
      <c r="L57" s="411"/>
      <c r="M57" s="411"/>
      <c r="N57" s="411"/>
      <c r="O57" s="411"/>
      <c r="P57" s="418"/>
      <c r="Q57" s="418"/>
      <c r="R57" s="411"/>
      <c r="S57" s="418"/>
      <c r="T57" s="416"/>
      <c r="U57" s="416"/>
      <c r="V57" s="416"/>
      <c r="W57" s="416"/>
      <c r="X57" s="416"/>
      <c r="Y57" s="412"/>
      <c r="Z57" s="410"/>
      <c r="AA57" s="410"/>
      <c r="AB57" s="410"/>
      <c r="AC57" s="410"/>
      <c r="AD57" s="410"/>
      <c r="AE57" s="420"/>
      <c r="AF57" s="420"/>
      <c r="AG57" s="421"/>
      <c r="AH57" s="416"/>
      <c r="AI57" s="412"/>
      <c r="AJ57" s="421"/>
      <c r="AK57" s="416"/>
      <c r="AL57" s="410"/>
      <c r="AM57" s="420"/>
      <c r="AN57" s="428"/>
      <c r="AO57" s="410"/>
      <c r="AP57" s="432" t="s">
        <v>1650</v>
      </c>
      <c r="AQ57" s="410"/>
      <c r="AR57" s="411"/>
      <c r="AS57" s="410"/>
      <c r="AT57" s="426"/>
      <c r="AU57" s="410"/>
      <c r="AV57" s="426"/>
      <c r="AW57" s="410"/>
      <c r="AX57" s="410"/>
      <c r="AY57" s="422"/>
      <c r="AZ57" s="423"/>
      <c r="BA57" s="424"/>
      <c r="BB57" s="410"/>
      <c r="BC57" s="410"/>
      <c r="BD57" s="410"/>
      <c r="BE57" s="420"/>
      <c r="BF57" s="418"/>
      <c r="BG57" s="420"/>
      <c r="BH57" s="411"/>
      <c r="BI57" s="410"/>
      <c r="BJ57" s="411"/>
      <c r="BK57" s="410"/>
      <c r="BL57" s="411"/>
      <c r="BM57" s="420"/>
      <c r="BN57" s="411"/>
      <c r="BO57" s="410"/>
      <c r="BP57" s="420"/>
      <c r="BQ57" s="420"/>
      <c r="BR57" s="418"/>
      <c r="BS57" s="420"/>
      <c r="BT57" s="418"/>
      <c r="BU57" s="420"/>
      <c r="BV57" s="418"/>
      <c r="BW57" s="420"/>
      <c r="BX57" s="418"/>
      <c r="BY57" s="418"/>
      <c r="BZ57" s="418"/>
    </row>
    <row r="58" ht="13.5" customHeight="1">
      <c r="A58" s="408" t="s">
        <v>1202</v>
      </c>
      <c r="B58" s="430" t="s">
        <v>1198</v>
      </c>
      <c r="C58" s="409" t="s">
        <v>1203</v>
      </c>
      <c r="D58" s="416"/>
      <c r="E58" s="426"/>
      <c r="F58" s="416"/>
      <c r="G58" s="426"/>
      <c r="H58" s="426"/>
      <c r="I58" s="416"/>
      <c r="J58" s="416"/>
      <c r="K58" s="411"/>
      <c r="L58" s="411"/>
      <c r="M58" s="411"/>
      <c r="N58" s="411"/>
      <c r="O58" s="411"/>
      <c r="P58" s="418"/>
      <c r="Q58" s="418"/>
      <c r="R58" s="411"/>
      <c r="S58" s="418"/>
      <c r="T58" s="416"/>
      <c r="U58" s="416"/>
      <c r="V58" s="416"/>
      <c r="W58" s="416"/>
      <c r="X58" s="416"/>
      <c r="Y58" s="412"/>
      <c r="Z58" s="410"/>
      <c r="AA58" s="410"/>
      <c r="AB58" s="410"/>
      <c r="AC58" s="410"/>
      <c r="AD58" s="410"/>
      <c r="AE58" s="420"/>
      <c r="AF58" s="420"/>
      <c r="AG58" s="421"/>
      <c r="AH58" s="416"/>
      <c r="AI58" s="412"/>
      <c r="AJ58" s="421"/>
      <c r="AK58" s="416"/>
      <c r="AL58" s="410"/>
      <c r="AM58" s="420"/>
      <c r="AN58" s="428"/>
      <c r="AO58" s="410"/>
      <c r="AP58" s="432" t="s">
        <v>1650</v>
      </c>
      <c r="AQ58" s="410"/>
      <c r="AR58" s="411"/>
      <c r="AS58" s="410"/>
      <c r="AT58" s="426"/>
      <c r="AU58" s="410"/>
      <c r="AV58" s="426"/>
      <c r="AW58" s="410"/>
      <c r="AX58" s="410"/>
      <c r="AY58" s="422"/>
      <c r="AZ58" s="423"/>
      <c r="BA58" s="424"/>
      <c r="BB58" s="410"/>
      <c r="BC58" s="410"/>
      <c r="BD58" s="410"/>
      <c r="BE58" s="420"/>
      <c r="BF58" s="418"/>
      <c r="BG58" s="420"/>
      <c r="BH58" s="411"/>
      <c r="BI58" s="410"/>
      <c r="BJ58" s="411"/>
      <c r="BK58" s="410"/>
      <c r="BL58" s="411"/>
      <c r="BM58" s="420"/>
      <c r="BN58" s="411"/>
      <c r="BO58" s="410"/>
      <c r="BP58" s="420"/>
      <c r="BQ58" s="420"/>
      <c r="BR58" s="418"/>
      <c r="BS58" s="420"/>
      <c r="BT58" s="418"/>
      <c r="BU58" s="420"/>
      <c r="BV58" s="418"/>
      <c r="BW58" s="420"/>
      <c r="BX58" s="418"/>
      <c r="BY58" s="418"/>
      <c r="BZ58" s="418"/>
    </row>
    <row r="59" ht="13.5" customHeight="1">
      <c r="A59" s="408" t="s">
        <v>1204</v>
      </c>
      <c r="B59" s="430" t="s">
        <v>1198</v>
      </c>
      <c r="C59" s="409" t="s">
        <v>1205</v>
      </c>
      <c r="D59" s="416"/>
      <c r="E59" s="426"/>
      <c r="F59" s="416"/>
      <c r="G59" s="426"/>
      <c r="H59" s="426"/>
      <c r="I59" s="416"/>
      <c r="J59" s="416"/>
      <c r="K59" s="411"/>
      <c r="L59" s="411"/>
      <c r="M59" s="411"/>
      <c r="N59" s="411"/>
      <c r="O59" s="411"/>
      <c r="P59" s="418"/>
      <c r="Q59" s="418"/>
      <c r="R59" s="411"/>
      <c r="S59" s="418"/>
      <c r="T59" s="416"/>
      <c r="U59" s="416"/>
      <c r="V59" s="416"/>
      <c r="W59" s="416"/>
      <c r="X59" s="416"/>
      <c r="Y59" s="412"/>
      <c r="Z59" s="410"/>
      <c r="AA59" s="410"/>
      <c r="AB59" s="410"/>
      <c r="AC59" s="410"/>
      <c r="AD59" s="410"/>
      <c r="AE59" s="420"/>
      <c r="AF59" s="420"/>
      <c r="AG59" s="421"/>
      <c r="AH59" s="416"/>
      <c r="AI59" s="412"/>
      <c r="AJ59" s="421"/>
      <c r="AK59" s="416"/>
      <c r="AL59" s="410"/>
      <c r="AM59" s="420"/>
      <c r="AN59" s="428"/>
      <c r="AO59" s="410"/>
      <c r="AP59" s="432" t="s">
        <v>1650</v>
      </c>
      <c r="AQ59" s="410"/>
      <c r="AR59" s="411"/>
      <c r="AS59" s="410"/>
      <c r="AT59" s="426"/>
      <c r="AU59" s="410"/>
      <c r="AV59" s="426"/>
      <c r="AW59" s="410"/>
      <c r="AX59" s="410"/>
      <c r="AY59" s="422"/>
      <c r="AZ59" s="423"/>
      <c r="BA59" s="424"/>
      <c r="BB59" s="410"/>
      <c r="BC59" s="410"/>
      <c r="BD59" s="410"/>
      <c r="BE59" s="420"/>
      <c r="BF59" s="418"/>
      <c r="BG59" s="420"/>
      <c r="BH59" s="411"/>
      <c r="BI59" s="410"/>
      <c r="BJ59" s="411"/>
      <c r="BK59" s="410"/>
      <c r="BL59" s="411"/>
      <c r="BM59" s="420"/>
      <c r="BN59" s="411"/>
      <c r="BO59" s="410"/>
      <c r="BP59" s="420"/>
      <c r="BQ59" s="420"/>
      <c r="BR59" s="418"/>
      <c r="BS59" s="420"/>
      <c r="BT59" s="418"/>
      <c r="BU59" s="420"/>
      <c r="BV59" s="418"/>
      <c r="BW59" s="420"/>
      <c r="BX59" s="418"/>
      <c r="BY59" s="418"/>
      <c r="BZ59" s="418"/>
    </row>
    <row r="60" ht="13.5" customHeight="1">
      <c r="A60" s="408" t="s">
        <v>1206</v>
      </c>
      <c r="B60" s="430" t="s">
        <v>1198</v>
      </c>
      <c r="C60" s="409" t="s">
        <v>1207</v>
      </c>
      <c r="D60" s="416"/>
      <c r="E60" s="426"/>
      <c r="F60" s="416"/>
      <c r="G60" s="426"/>
      <c r="H60" s="426"/>
      <c r="I60" s="416"/>
      <c r="J60" s="416"/>
      <c r="K60" s="411"/>
      <c r="L60" s="411"/>
      <c r="M60" s="411"/>
      <c r="N60" s="411"/>
      <c r="O60" s="411"/>
      <c r="P60" s="418"/>
      <c r="Q60" s="418"/>
      <c r="R60" s="411"/>
      <c r="S60" s="418"/>
      <c r="T60" s="416"/>
      <c r="U60" s="416"/>
      <c r="V60" s="416"/>
      <c r="W60" s="416"/>
      <c r="X60" s="416"/>
      <c r="Y60" s="412"/>
      <c r="Z60" s="410"/>
      <c r="AA60" s="410"/>
      <c r="AB60" s="410"/>
      <c r="AC60" s="410"/>
      <c r="AD60" s="410"/>
      <c r="AE60" s="420"/>
      <c r="AF60" s="420"/>
      <c r="AG60" s="421"/>
      <c r="AH60" s="416"/>
      <c r="AI60" s="412"/>
      <c r="AJ60" s="421"/>
      <c r="AK60" s="416"/>
      <c r="AL60" s="410"/>
      <c r="AM60" s="420"/>
      <c r="AN60" s="428"/>
      <c r="AO60" s="410"/>
      <c r="AP60" s="432" t="s">
        <v>1632</v>
      </c>
      <c r="AQ60" s="410"/>
      <c r="AR60" s="411"/>
      <c r="AS60" s="410"/>
      <c r="AT60" s="426"/>
      <c r="AU60" s="410"/>
      <c r="AV60" s="426"/>
      <c r="AW60" s="410"/>
      <c r="AX60" s="410"/>
      <c r="AY60" s="422"/>
      <c r="AZ60" s="423"/>
      <c r="BA60" s="424"/>
      <c r="BB60" s="410"/>
      <c r="BC60" s="410"/>
      <c r="BD60" s="410"/>
      <c r="BE60" s="420"/>
      <c r="BF60" s="418"/>
      <c r="BG60" s="420"/>
      <c r="BH60" s="411"/>
      <c r="BI60" s="410"/>
      <c r="BJ60" s="411"/>
      <c r="BK60" s="410"/>
      <c r="BL60" s="411"/>
      <c r="BM60" s="420"/>
      <c r="BN60" s="411"/>
      <c r="BO60" s="410"/>
      <c r="BP60" s="420"/>
      <c r="BQ60" s="420"/>
      <c r="BR60" s="418"/>
      <c r="BS60" s="420"/>
      <c r="BT60" s="418"/>
      <c r="BU60" s="420"/>
      <c r="BV60" s="418"/>
      <c r="BW60" s="420"/>
      <c r="BX60" s="418"/>
      <c r="BY60" s="418"/>
      <c r="BZ60" s="418"/>
    </row>
    <row r="61" ht="13.5" customHeight="1">
      <c r="A61" s="454" t="s">
        <v>1208</v>
      </c>
      <c r="B61" s="414"/>
      <c r="C61" s="455" t="s">
        <v>1209</v>
      </c>
      <c r="D61" s="416"/>
      <c r="E61" s="456"/>
      <c r="F61" s="416"/>
      <c r="G61" s="456"/>
      <c r="H61" s="456"/>
      <c r="I61" s="416"/>
      <c r="J61" s="416"/>
      <c r="K61" s="411"/>
      <c r="L61" s="411"/>
      <c r="M61" s="411"/>
      <c r="N61" s="411"/>
      <c r="O61" s="411"/>
      <c r="P61" s="421"/>
      <c r="Q61" s="421"/>
      <c r="R61" s="411"/>
      <c r="S61" s="418"/>
      <c r="T61" s="416"/>
      <c r="U61" s="416"/>
      <c r="V61" s="416"/>
      <c r="W61" s="416"/>
      <c r="X61" s="416"/>
      <c r="Y61" s="457"/>
      <c r="Z61" s="410"/>
      <c r="AA61" s="410"/>
      <c r="AB61" s="410"/>
      <c r="AC61" s="410"/>
      <c r="AD61" s="410"/>
      <c r="AE61" s="420"/>
      <c r="AF61" s="420"/>
      <c r="AG61" s="421"/>
      <c r="AH61" s="416"/>
      <c r="AI61" s="457"/>
      <c r="AJ61" s="421"/>
      <c r="AK61" s="416"/>
      <c r="AL61" s="410"/>
      <c r="AM61" s="420"/>
      <c r="AN61" s="408" t="s">
        <v>1632</v>
      </c>
      <c r="AO61" s="410"/>
      <c r="AP61" s="411"/>
      <c r="AQ61" s="410"/>
      <c r="AR61" s="411"/>
      <c r="AS61" s="410"/>
      <c r="AT61" s="456"/>
      <c r="AU61" s="410"/>
      <c r="AV61" s="456"/>
      <c r="AW61" s="410"/>
      <c r="AX61" s="410"/>
      <c r="AY61" s="458"/>
      <c r="AZ61" s="423"/>
      <c r="BA61" s="424"/>
      <c r="BB61" s="410"/>
      <c r="BC61" s="410"/>
      <c r="BD61" s="410"/>
      <c r="BE61" s="420"/>
      <c r="BF61" s="418"/>
      <c r="BG61" s="420"/>
      <c r="BH61" s="411"/>
      <c r="BI61" s="410"/>
      <c r="BJ61" s="411"/>
      <c r="BK61" s="410"/>
      <c r="BL61" s="411"/>
      <c r="BM61" s="420"/>
      <c r="BN61" s="411"/>
      <c r="BO61" s="431" t="s">
        <v>1632</v>
      </c>
      <c r="BP61" s="444" t="s">
        <v>1632</v>
      </c>
      <c r="BQ61" s="420"/>
      <c r="BR61" s="418"/>
      <c r="BS61" s="420"/>
      <c r="BT61" s="418"/>
      <c r="BU61" s="420"/>
      <c r="BV61" s="418"/>
      <c r="BW61" s="420"/>
      <c r="BX61" s="418"/>
      <c r="BY61" s="418"/>
      <c r="BZ61" s="418"/>
    </row>
    <row r="62" ht="13.5" customHeight="1">
      <c r="A62" s="408" t="s">
        <v>1210</v>
      </c>
      <c r="B62" s="459"/>
      <c r="C62" s="460" t="s">
        <v>1211</v>
      </c>
      <c r="D62" s="436"/>
      <c r="E62" s="426"/>
      <c r="F62" s="436"/>
      <c r="G62" s="426"/>
      <c r="H62" s="426"/>
      <c r="I62" s="436"/>
      <c r="J62" s="436"/>
      <c r="K62" s="461"/>
      <c r="L62" s="438"/>
      <c r="M62" s="438"/>
      <c r="N62" s="438"/>
      <c r="O62" s="438"/>
      <c r="P62" s="451"/>
      <c r="Q62" s="452"/>
      <c r="R62" s="411"/>
      <c r="S62" s="418"/>
      <c r="T62" s="436"/>
      <c r="U62" s="436"/>
      <c r="V62" s="436"/>
      <c r="W62" s="436"/>
      <c r="X62" s="462" t="s">
        <v>1632</v>
      </c>
      <c r="Y62" s="412"/>
      <c r="Z62" s="410"/>
      <c r="AA62" s="410"/>
      <c r="AB62" s="410"/>
      <c r="AC62" s="410"/>
      <c r="AD62" s="410"/>
      <c r="AE62" s="420"/>
      <c r="AF62" s="420"/>
      <c r="AG62" s="421"/>
      <c r="AH62" s="436"/>
      <c r="AI62" s="412"/>
      <c r="AJ62" s="421"/>
      <c r="AK62" s="436"/>
      <c r="AL62" s="410"/>
      <c r="AM62" s="420"/>
      <c r="AN62" s="428"/>
      <c r="AO62" s="410"/>
      <c r="AP62" s="411"/>
      <c r="AQ62" s="410"/>
      <c r="AR62" s="411"/>
      <c r="AS62" s="410"/>
      <c r="AT62" s="426"/>
      <c r="AU62" s="410"/>
      <c r="AV62" s="426"/>
      <c r="AW62" s="410"/>
      <c r="AX62" s="410"/>
      <c r="AY62" s="429"/>
      <c r="AZ62" s="423"/>
      <c r="BA62" s="424"/>
      <c r="BB62" s="410"/>
      <c r="BC62" s="410"/>
      <c r="BD62" s="410"/>
      <c r="BE62" s="420"/>
      <c r="BF62" s="418"/>
      <c r="BG62" s="420"/>
      <c r="BH62" s="411"/>
      <c r="BI62" s="410"/>
      <c r="BJ62" s="411"/>
      <c r="BK62" s="410"/>
      <c r="BL62" s="411"/>
      <c r="BM62" s="420"/>
      <c r="BN62" s="411"/>
      <c r="BO62" s="410"/>
      <c r="BP62" s="445"/>
      <c r="BQ62" s="420"/>
      <c r="BR62" s="418"/>
      <c r="BS62" s="420"/>
      <c r="BT62" s="418"/>
      <c r="BU62" s="420"/>
      <c r="BV62" s="418"/>
      <c r="BW62" s="420"/>
      <c r="BX62" s="418"/>
      <c r="BY62" s="418"/>
      <c r="BZ62" s="418"/>
    </row>
    <row r="63" ht="13.5" customHeight="1">
      <c r="A63" s="408" t="s">
        <v>1212</v>
      </c>
      <c r="B63" s="459"/>
      <c r="C63" s="460" t="s">
        <v>1213</v>
      </c>
      <c r="D63" s="416"/>
      <c r="E63" s="426"/>
      <c r="F63" s="416"/>
      <c r="G63" s="426"/>
      <c r="H63" s="426"/>
      <c r="I63" s="416"/>
      <c r="J63" s="416"/>
      <c r="K63" s="461"/>
      <c r="L63" s="438"/>
      <c r="M63" s="438"/>
      <c r="N63" s="438"/>
      <c r="O63" s="438"/>
      <c r="P63" s="438"/>
      <c r="Q63" s="439"/>
      <c r="R63" s="411"/>
      <c r="S63" s="411"/>
      <c r="T63" s="416"/>
      <c r="U63" s="416"/>
      <c r="V63" s="416"/>
      <c r="W63" s="416"/>
      <c r="X63" s="416"/>
      <c r="Y63" s="412"/>
      <c r="Z63" s="410"/>
      <c r="AA63" s="410"/>
      <c r="AB63" s="410"/>
      <c r="AC63" s="410"/>
      <c r="AD63" s="410"/>
      <c r="AE63" s="410"/>
      <c r="AF63" s="410"/>
      <c r="AG63" s="411"/>
      <c r="AH63" s="416"/>
      <c r="AI63" s="412"/>
      <c r="AJ63" s="411"/>
      <c r="AK63" s="416"/>
      <c r="AL63" s="410"/>
      <c r="AM63" s="410"/>
      <c r="AN63" s="408" t="s">
        <v>1632</v>
      </c>
      <c r="AO63" s="410"/>
      <c r="AP63" s="411"/>
      <c r="AQ63" s="410"/>
      <c r="AR63" s="411"/>
      <c r="AS63" s="410"/>
      <c r="AT63" s="426"/>
      <c r="AU63" s="410"/>
      <c r="AV63" s="426"/>
      <c r="AW63" s="410"/>
      <c r="AX63" s="410"/>
      <c r="AY63" s="429"/>
      <c r="AZ63" s="438"/>
      <c r="BA63" s="450" t="s">
        <v>1632</v>
      </c>
      <c r="BB63" s="410"/>
      <c r="BC63" s="410"/>
      <c r="BD63" s="410"/>
      <c r="BE63" s="410"/>
      <c r="BF63" s="411"/>
      <c r="BG63" s="410"/>
      <c r="BH63" s="411"/>
      <c r="BI63" s="431" t="s">
        <v>1632</v>
      </c>
      <c r="BJ63" s="411"/>
      <c r="BK63" s="410"/>
      <c r="BL63" s="411"/>
      <c r="BM63" s="410"/>
      <c r="BN63" s="411"/>
      <c r="BO63" s="410"/>
      <c r="BP63" s="410"/>
      <c r="BQ63" s="410"/>
      <c r="BR63" s="411"/>
      <c r="BS63" s="410"/>
      <c r="BT63" s="411"/>
      <c r="BU63" s="410"/>
      <c r="BV63" s="411"/>
      <c r="BW63" s="420"/>
      <c r="BX63" s="418"/>
      <c r="BY63" s="418"/>
      <c r="BZ63" s="418"/>
    </row>
    <row r="64" ht="13.5" customHeight="1">
      <c r="A64" s="413" t="s">
        <v>1214</v>
      </c>
      <c r="B64" s="430" t="s">
        <v>712</v>
      </c>
      <c r="C64" s="415" t="s">
        <v>1215</v>
      </c>
      <c r="D64" s="416"/>
      <c r="E64" s="426"/>
      <c r="F64" s="416"/>
      <c r="G64" s="426"/>
      <c r="H64" s="426"/>
      <c r="I64" s="416"/>
      <c r="J64" s="416"/>
      <c r="K64" s="411"/>
      <c r="L64" s="411"/>
      <c r="M64" s="411"/>
      <c r="N64" s="432" t="s">
        <v>1632</v>
      </c>
      <c r="O64" s="432" t="s">
        <v>1632</v>
      </c>
      <c r="P64" s="434" t="s">
        <v>1632</v>
      </c>
      <c r="Q64" s="434" t="s">
        <v>1632</v>
      </c>
      <c r="R64" s="432" t="s">
        <v>1632</v>
      </c>
      <c r="S64" s="434" t="s">
        <v>1632</v>
      </c>
      <c r="T64" s="416"/>
      <c r="U64" s="416"/>
      <c r="V64" s="416"/>
      <c r="W64" s="416"/>
      <c r="X64" s="416"/>
      <c r="Y64" s="419"/>
      <c r="Z64" s="410"/>
      <c r="AA64" s="410"/>
      <c r="AB64" s="410"/>
      <c r="AC64" s="410"/>
      <c r="AD64" s="410"/>
      <c r="AE64" s="420"/>
      <c r="AF64" s="420"/>
      <c r="AG64" s="421"/>
      <c r="AH64" s="416"/>
      <c r="AI64" s="419"/>
      <c r="AJ64" s="421"/>
      <c r="AK64" s="416"/>
      <c r="AL64" s="410"/>
      <c r="AM64" s="420"/>
      <c r="AN64" s="408" t="s">
        <v>1632</v>
      </c>
      <c r="AO64" s="431" t="s">
        <v>1632</v>
      </c>
      <c r="AP64" s="411"/>
      <c r="AQ64" s="410"/>
      <c r="AR64" s="411"/>
      <c r="AS64" s="410"/>
      <c r="AT64" s="426"/>
      <c r="AU64" s="410"/>
      <c r="AV64" s="426"/>
      <c r="AW64" s="410"/>
      <c r="AX64" s="410"/>
      <c r="AY64" s="442" t="s">
        <v>1632</v>
      </c>
      <c r="AZ64" s="443" t="s">
        <v>1632</v>
      </c>
      <c r="BA64" s="424"/>
      <c r="BB64" s="410"/>
      <c r="BC64" s="410"/>
      <c r="BD64" s="410"/>
      <c r="BE64" s="420"/>
      <c r="BF64" s="418"/>
      <c r="BG64" s="420"/>
      <c r="BH64" s="432" t="s">
        <v>1642</v>
      </c>
      <c r="BI64" s="410"/>
      <c r="BJ64" s="411"/>
      <c r="BK64" s="431" t="s">
        <v>1632</v>
      </c>
      <c r="BL64" s="411"/>
      <c r="BM64" s="420"/>
      <c r="BN64" s="418"/>
      <c r="BO64" s="410"/>
      <c r="BP64" s="420"/>
      <c r="BQ64" s="420"/>
      <c r="BR64" s="418"/>
      <c r="BS64" s="420"/>
      <c r="BT64" s="418"/>
      <c r="BU64" s="420"/>
      <c r="BV64" s="418"/>
      <c r="BW64" s="420"/>
      <c r="BX64" s="418"/>
      <c r="BY64" s="418"/>
      <c r="BZ64" s="418"/>
    </row>
    <row r="65" ht="13.5" customHeight="1">
      <c r="A65" s="408" t="s">
        <v>581</v>
      </c>
      <c r="B65" s="430" t="s">
        <v>1216</v>
      </c>
      <c r="C65" s="415" t="s">
        <v>1217</v>
      </c>
      <c r="D65" s="416"/>
      <c r="E65" s="417"/>
      <c r="F65" s="416"/>
      <c r="G65" s="417"/>
      <c r="H65" s="417"/>
      <c r="I65" s="416"/>
      <c r="J65" s="416"/>
      <c r="K65" s="411"/>
      <c r="L65" s="411"/>
      <c r="M65" s="411"/>
      <c r="N65" s="411"/>
      <c r="O65" s="411"/>
      <c r="P65" s="418"/>
      <c r="Q65" s="418"/>
      <c r="R65" s="411"/>
      <c r="S65" s="418"/>
      <c r="T65" s="416"/>
      <c r="U65" s="416"/>
      <c r="V65" s="416"/>
      <c r="W65" s="416"/>
      <c r="X65" s="416"/>
      <c r="Y65" s="419"/>
      <c r="Z65" s="410"/>
      <c r="AA65" s="410"/>
      <c r="AB65" s="410"/>
      <c r="AC65" s="410"/>
      <c r="AD65" s="431" t="s">
        <v>1632</v>
      </c>
      <c r="AE65" s="420"/>
      <c r="AF65" s="425" t="s">
        <v>1632</v>
      </c>
      <c r="AG65" s="421"/>
      <c r="AH65" s="416"/>
      <c r="AI65" s="419"/>
      <c r="AJ65" s="421"/>
      <c r="AK65" s="416"/>
      <c r="AL65" s="410"/>
      <c r="AM65" s="420"/>
      <c r="AN65" s="408" t="s">
        <v>1632</v>
      </c>
      <c r="AO65" s="410"/>
      <c r="AP65" s="411"/>
      <c r="AQ65" s="431" t="s">
        <v>1632</v>
      </c>
      <c r="AR65" s="411"/>
      <c r="AS65" s="410"/>
      <c r="AT65" s="417"/>
      <c r="AU65" s="410"/>
      <c r="AV65" s="417"/>
      <c r="AW65" s="410"/>
      <c r="AX65" s="410"/>
      <c r="AY65" s="422"/>
      <c r="AZ65" s="423"/>
      <c r="BA65" s="424"/>
      <c r="BB65" s="410"/>
      <c r="BC65" s="410"/>
      <c r="BD65" s="410"/>
      <c r="BE65" s="420"/>
      <c r="BF65" s="418"/>
      <c r="BG65" s="420"/>
      <c r="BH65" s="411"/>
      <c r="BI65" s="410"/>
      <c r="BJ65" s="411"/>
      <c r="BK65" s="431" t="s">
        <v>1651</v>
      </c>
      <c r="BL65" s="432" t="s">
        <v>1632</v>
      </c>
      <c r="BM65" s="420"/>
      <c r="BN65" s="418"/>
      <c r="BO65" s="410"/>
      <c r="BP65" s="433"/>
      <c r="BQ65" s="420"/>
      <c r="BR65" s="418"/>
      <c r="BS65" s="420"/>
      <c r="BT65" s="418"/>
      <c r="BU65" s="420"/>
      <c r="BV65" s="418"/>
      <c r="BW65" s="420"/>
      <c r="BX65" s="418"/>
      <c r="BY65" s="418"/>
      <c r="BZ65" s="418"/>
    </row>
    <row r="66" ht="13.5" customHeight="1">
      <c r="A66" s="413" t="s">
        <v>1219</v>
      </c>
      <c r="B66" s="430" t="s">
        <v>1220</v>
      </c>
      <c r="C66" s="415" t="s">
        <v>1221</v>
      </c>
      <c r="D66" s="416"/>
      <c r="E66" s="417"/>
      <c r="F66" s="416"/>
      <c r="G66" s="417"/>
      <c r="H66" s="417"/>
      <c r="I66" s="416"/>
      <c r="J66" s="416"/>
      <c r="K66" s="411"/>
      <c r="L66" s="411"/>
      <c r="M66" s="411"/>
      <c r="N66" s="411"/>
      <c r="O66" s="411"/>
      <c r="P66" s="418"/>
      <c r="Q66" s="418"/>
      <c r="R66" s="411"/>
      <c r="S66" s="418"/>
      <c r="T66" s="416"/>
      <c r="U66" s="416"/>
      <c r="V66" s="416"/>
      <c r="W66" s="416"/>
      <c r="X66" s="416"/>
      <c r="Y66" s="419"/>
      <c r="Z66" s="410"/>
      <c r="AA66" s="410"/>
      <c r="AB66" s="410"/>
      <c r="AC66" s="410"/>
      <c r="AD66" s="431" t="s">
        <v>1632</v>
      </c>
      <c r="AE66" s="420"/>
      <c r="AF66" s="420"/>
      <c r="AG66" s="421"/>
      <c r="AH66" s="416"/>
      <c r="AI66" s="419"/>
      <c r="AJ66" s="421"/>
      <c r="AK66" s="416"/>
      <c r="AL66" s="410"/>
      <c r="AM66" s="420"/>
      <c r="AN66" s="408" t="s">
        <v>1632</v>
      </c>
      <c r="AO66" s="410"/>
      <c r="AP66" s="411"/>
      <c r="AQ66" s="410"/>
      <c r="AR66" s="411"/>
      <c r="AS66" s="410"/>
      <c r="AT66" s="417"/>
      <c r="AU66" s="410"/>
      <c r="AV66" s="417"/>
      <c r="AW66" s="410"/>
      <c r="AX66" s="410"/>
      <c r="AY66" s="422"/>
      <c r="AZ66" s="423"/>
      <c r="BA66" s="424"/>
      <c r="BB66" s="431" t="s">
        <v>1632</v>
      </c>
      <c r="BC66" s="431" t="s">
        <v>1632</v>
      </c>
      <c r="BD66" s="431" t="s">
        <v>1632</v>
      </c>
      <c r="BE66" s="425" t="s">
        <v>1632</v>
      </c>
      <c r="BF66" s="418"/>
      <c r="BG66" s="444" t="s">
        <v>1632</v>
      </c>
      <c r="BH66" s="411"/>
      <c r="BI66" s="410"/>
      <c r="BJ66" s="432" t="s">
        <v>1632</v>
      </c>
      <c r="BK66" s="410"/>
      <c r="BL66" s="432" t="s">
        <v>1632</v>
      </c>
      <c r="BM66" s="420"/>
      <c r="BN66" s="432" t="s">
        <v>1652</v>
      </c>
      <c r="BO66" s="410"/>
      <c r="BP66" s="420"/>
      <c r="BQ66" s="420"/>
      <c r="BR66" s="418"/>
      <c r="BS66" s="420"/>
      <c r="BT66" s="418"/>
      <c r="BU66" s="420"/>
      <c r="BV66" s="418"/>
      <c r="BW66" s="420"/>
      <c r="BX66" s="418"/>
      <c r="BY66" s="418"/>
      <c r="BZ66" s="418"/>
    </row>
    <row r="67" ht="13.5" customHeight="1">
      <c r="A67" s="413" t="s">
        <v>610</v>
      </c>
      <c r="B67" s="430" t="s">
        <v>611</v>
      </c>
      <c r="C67" s="415" t="s">
        <v>1223</v>
      </c>
      <c r="D67" s="416"/>
      <c r="E67" s="417"/>
      <c r="F67" s="416"/>
      <c r="G67" s="417"/>
      <c r="H67" s="417"/>
      <c r="I67" s="416"/>
      <c r="J67" s="416"/>
      <c r="K67" s="432" t="s">
        <v>1642</v>
      </c>
      <c r="L67" s="411"/>
      <c r="M67" s="432" t="s">
        <v>1642</v>
      </c>
      <c r="N67" s="411"/>
      <c r="O67" s="432" t="s">
        <v>1647</v>
      </c>
      <c r="P67" s="434" t="s">
        <v>1632</v>
      </c>
      <c r="Q67" s="434" t="s">
        <v>1632</v>
      </c>
      <c r="R67" s="432" t="s">
        <v>1632</v>
      </c>
      <c r="S67" s="434" t="s">
        <v>1632</v>
      </c>
      <c r="T67" s="416"/>
      <c r="U67" s="416"/>
      <c r="V67" s="416"/>
      <c r="W67" s="416"/>
      <c r="X67" s="416"/>
      <c r="Y67" s="419"/>
      <c r="Z67" s="410"/>
      <c r="AA67" s="410"/>
      <c r="AB67" s="410"/>
      <c r="AC67" s="410"/>
      <c r="AD67" s="431" t="s">
        <v>1632</v>
      </c>
      <c r="AE67" s="425" t="s">
        <v>1632</v>
      </c>
      <c r="AF67" s="420"/>
      <c r="AG67" s="411"/>
      <c r="AH67" s="416"/>
      <c r="AI67" s="432" t="s">
        <v>1632</v>
      </c>
      <c r="AJ67" s="432" t="s">
        <v>1632</v>
      </c>
      <c r="AK67" s="416"/>
      <c r="AL67" s="410"/>
      <c r="AM67" s="420"/>
      <c r="AN67" s="408" t="s">
        <v>1632</v>
      </c>
      <c r="AO67" s="431" t="s">
        <v>1632</v>
      </c>
      <c r="AP67" s="411"/>
      <c r="AQ67" s="410"/>
      <c r="AR67" s="411"/>
      <c r="AS67" s="410"/>
      <c r="AT67" s="417"/>
      <c r="AU67" s="410"/>
      <c r="AV67" s="417"/>
      <c r="AW67" s="431" t="s">
        <v>1632</v>
      </c>
      <c r="AX67" s="410"/>
      <c r="AY67" s="422"/>
      <c r="AZ67" s="423"/>
      <c r="BA67" s="424"/>
      <c r="BB67" s="431" t="s">
        <v>1646</v>
      </c>
      <c r="BC67" s="431" t="s">
        <v>1632</v>
      </c>
      <c r="BD67" s="431" t="s">
        <v>1632</v>
      </c>
      <c r="BE67" s="425" t="s">
        <v>1632</v>
      </c>
      <c r="BF67" s="418"/>
      <c r="BG67" s="420"/>
      <c r="BH67" s="432" t="s">
        <v>1632</v>
      </c>
      <c r="BI67" s="410"/>
      <c r="BJ67" s="432" t="s">
        <v>1632</v>
      </c>
      <c r="BK67" s="410"/>
      <c r="BL67" s="411"/>
      <c r="BM67" s="420"/>
      <c r="BN67" s="418"/>
      <c r="BO67" s="431" t="s">
        <v>1632</v>
      </c>
      <c r="BP67" s="431" t="s">
        <v>1632</v>
      </c>
      <c r="BQ67" s="420"/>
      <c r="BR67" s="418"/>
      <c r="BS67" s="420"/>
      <c r="BT67" s="418"/>
      <c r="BU67" s="420"/>
      <c r="BV67" s="418"/>
      <c r="BW67" s="420"/>
      <c r="BX67" s="418"/>
      <c r="BY67" s="418"/>
      <c r="BZ67" s="418"/>
    </row>
    <row r="68" ht="13.5" customHeight="1">
      <c r="A68" s="408" t="s">
        <v>1224</v>
      </c>
      <c r="B68" s="430" t="s">
        <v>1225</v>
      </c>
      <c r="C68" s="409" t="s">
        <v>1225</v>
      </c>
      <c r="D68" s="416"/>
      <c r="E68" s="417"/>
      <c r="F68" s="416"/>
      <c r="G68" s="417"/>
      <c r="H68" s="417"/>
      <c r="I68" s="416"/>
      <c r="J68" s="416"/>
      <c r="K68" s="411"/>
      <c r="L68" s="411"/>
      <c r="M68" s="411"/>
      <c r="N68" s="411"/>
      <c r="O68" s="411"/>
      <c r="P68" s="418"/>
      <c r="Q68" s="418"/>
      <c r="R68" s="411"/>
      <c r="S68" s="418"/>
      <c r="T68" s="416"/>
      <c r="U68" s="416"/>
      <c r="V68" s="416"/>
      <c r="W68" s="416"/>
      <c r="X68" s="416"/>
      <c r="Y68" s="412"/>
      <c r="Z68" s="410"/>
      <c r="AA68" s="410"/>
      <c r="AB68" s="410"/>
      <c r="AC68" s="410"/>
      <c r="AD68" s="410"/>
      <c r="AE68" s="420"/>
      <c r="AF68" s="420"/>
      <c r="AG68" s="411"/>
      <c r="AH68" s="416"/>
      <c r="AI68" s="412"/>
      <c r="AJ68" s="411"/>
      <c r="AK68" s="416"/>
      <c r="AL68" s="410"/>
      <c r="AM68" s="420"/>
      <c r="AN68" s="428"/>
      <c r="AO68" s="410"/>
      <c r="AP68" s="411"/>
      <c r="AQ68" s="431" t="s">
        <v>1632</v>
      </c>
      <c r="AR68" s="411"/>
      <c r="AS68" s="410"/>
      <c r="AT68" s="417"/>
      <c r="AU68" s="410"/>
      <c r="AV68" s="417"/>
      <c r="AW68" s="410"/>
      <c r="AX68" s="410"/>
      <c r="AY68" s="422"/>
      <c r="AZ68" s="423"/>
      <c r="BA68" s="424"/>
      <c r="BB68" s="410"/>
      <c r="BC68" s="410"/>
      <c r="BD68" s="410"/>
      <c r="BE68" s="420"/>
      <c r="BF68" s="418"/>
      <c r="BG68" s="420"/>
      <c r="BH68" s="411"/>
      <c r="BI68" s="410"/>
      <c r="BJ68" s="411"/>
      <c r="BK68" s="410"/>
      <c r="BL68" s="411"/>
      <c r="BM68" s="420"/>
      <c r="BN68" s="418"/>
      <c r="BO68" s="410"/>
      <c r="BP68" s="410"/>
      <c r="BQ68" s="420"/>
      <c r="BR68" s="418"/>
      <c r="BS68" s="420"/>
      <c r="BT68" s="418"/>
      <c r="BU68" s="420"/>
      <c r="BV68" s="418"/>
      <c r="BW68" s="420"/>
      <c r="BX68" s="418"/>
      <c r="BY68" s="418"/>
      <c r="BZ68" s="418"/>
    </row>
    <row r="69" ht="13.5" customHeight="1">
      <c r="A69" s="408" t="s">
        <v>1226</v>
      </c>
      <c r="B69" s="430" t="s">
        <v>1227</v>
      </c>
      <c r="C69" s="409" t="s">
        <v>1229</v>
      </c>
      <c r="D69" s="436"/>
      <c r="E69" s="426"/>
      <c r="F69" s="436"/>
      <c r="G69" s="426"/>
      <c r="H69" s="426"/>
      <c r="I69" s="436"/>
      <c r="J69" s="436"/>
      <c r="K69" s="411"/>
      <c r="L69" s="411"/>
      <c r="M69" s="411"/>
      <c r="N69" s="411"/>
      <c r="O69" s="411"/>
      <c r="P69" s="411"/>
      <c r="Q69" s="411"/>
      <c r="R69" s="411"/>
      <c r="S69" s="411"/>
      <c r="T69" s="436"/>
      <c r="U69" s="436"/>
      <c r="V69" s="436"/>
      <c r="W69" s="436"/>
      <c r="X69" s="436"/>
      <c r="Y69" s="412"/>
      <c r="Z69" s="410"/>
      <c r="AA69" s="410"/>
      <c r="AB69" s="410"/>
      <c r="AC69" s="410"/>
      <c r="AD69" s="410"/>
      <c r="AE69" s="410"/>
      <c r="AF69" s="410"/>
      <c r="AG69" s="411"/>
      <c r="AH69" s="436"/>
      <c r="AI69" s="412"/>
      <c r="AJ69" s="411"/>
      <c r="AK69" s="436"/>
      <c r="AL69" s="410"/>
      <c r="AM69" s="410"/>
      <c r="AN69" s="428"/>
      <c r="AO69" s="410"/>
      <c r="AP69" s="411"/>
      <c r="AQ69" s="410"/>
      <c r="AR69" s="411"/>
      <c r="AS69" s="410"/>
      <c r="AT69" s="409" t="s">
        <v>1632</v>
      </c>
      <c r="AU69" s="410"/>
      <c r="AV69" s="426"/>
      <c r="AW69" s="410"/>
      <c r="AX69" s="410"/>
      <c r="AY69" s="429"/>
      <c r="AZ69" s="438"/>
      <c r="BA69" s="439"/>
      <c r="BB69" s="410"/>
      <c r="BC69" s="410"/>
      <c r="BD69" s="410"/>
      <c r="BE69" s="410"/>
      <c r="BF69" s="411"/>
      <c r="BG69" s="410"/>
      <c r="BH69" s="411"/>
      <c r="BI69" s="410"/>
      <c r="BJ69" s="411"/>
      <c r="BK69" s="410"/>
      <c r="BL69" s="411"/>
      <c r="BM69" s="410"/>
      <c r="BN69" s="411"/>
      <c r="BO69" s="410"/>
      <c r="BP69" s="410"/>
      <c r="BQ69" s="410"/>
      <c r="BR69" s="411"/>
      <c r="BS69" s="410"/>
      <c r="BT69" s="411"/>
      <c r="BU69" s="410"/>
      <c r="BV69" s="411"/>
      <c r="BW69" s="410"/>
      <c r="BX69" s="411"/>
      <c r="BY69" s="411"/>
      <c r="BZ69" s="411"/>
    </row>
    <row r="70" ht="12.0" customHeight="1">
      <c r="A70" s="413" t="s">
        <v>615</v>
      </c>
      <c r="B70" s="430" t="s">
        <v>616</v>
      </c>
      <c r="C70" s="415" t="s">
        <v>1230</v>
      </c>
      <c r="D70" s="416"/>
      <c r="E70" s="447" t="s">
        <v>1632</v>
      </c>
      <c r="F70" s="416"/>
      <c r="G70" s="426"/>
      <c r="H70" s="426"/>
      <c r="I70" s="427" t="s">
        <v>1632</v>
      </c>
      <c r="J70" s="427" t="s">
        <v>1632</v>
      </c>
      <c r="K70" s="432" t="s">
        <v>1632</v>
      </c>
      <c r="L70" s="411"/>
      <c r="M70" s="432" t="s">
        <v>1632</v>
      </c>
      <c r="N70" s="411"/>
      <c r="O70" s="432" t="s">
        <v>1632</v>
      </c>
      <c r="P70" s="434" t="s">
        <v>1632</v>
      </c>
      <c r="Q70" s="434" t="s">
        <v>1632</v>
      </c>
      <c r="R70" s="432" t="s">
        <v>1632</v>
      </c>
      <c r="S70" s="434" t="s">
        <v>1632</v>
      </c>
      <c r="T70" s="416"/>
      <c r="U70" s="416"/>
      <c r="V70" s="416"/>
      <c r="W70" s="416"/>
      <c r="X70" s="416"/>
      <c r="Y70" s="419"/>
      <c r="Z70" s="410"/>
      <c r="AA70" s="410"/>
      <c r="AB70" s="410"/>
      <c r="AC70" s="410"/>
      <c r="AD70" s="431" t="s">
        <v>1632</v>
      </c>
      <c r="AE70" s="431" t="s">
        <v>1632</v>
      </c>
      <c r="AF70" s="425" t="s">
        <v>1632</v>
      </c>
      <c r="AG70" s="421"/>
      <c r="AH70" s="416"/>
      <c r="AI70" s="432" t="s">
        <v>1632</v>
      </c>
      <c r="AJ70" s="421"/>
      <c r="AK70" s="416"/>
      <c r="AL70" s="410"/>
      <c r="AM70" s="420"/>
      <c r="AN70" s="408" t="s">
        <v>1632</v>
      </c>
      <c r="AO70" s="431" t="s">
        <v>1632</v>
      </c>
      <c r="AP70" s="411"/>
      <c r="AQ70" s="431" t="s">
        <v>1632</v>
      </c>
      <c r="AR70" s="411"/>
      <c r="AS70" s="410"/>
      <c r="AT70" s="426"/>
      <c r="AU70" s="410"/>
      <c r="AV70" s="426"/>
      <c r="AW70" s="431" t="s">
        <v>1632</v>
      </c>
      <c r="AX70" s="431" t="s">
        <v>1632</v>
      </c>
      <c r="AY70" s="442" t="s">
        <v>1632</v>
      </c>
      <c r="AZ70" s="423"/>
      <c r="BA70" s="424"/>
      <c r="BB70" s="410"/>
      <c r="BC70" s="410"/>
      <c r="BD70" s="410"/>
      <c r="BE70" s="420"/>
      <c r="BF70" s="418"/>
      <c r="BG70" s="420"/>
      <c r="BH70" s="432" t="s">
        <v>1642</v>
      </c>
      <c r="BI70" s="431" t="s">
        <v>1632</v>
      </c>
      <c r="BJ70" s="411"/>
      <c r="BK70" s="431" t="s">
        <v>1632</v>
      </c>
      <c r="BL70" s="411"/>
      <c r="BM70" s="420"/>
      <c r="BN70" s="432" t="s">
        <v>1632</v>
      </c>
      <c r="BO70" s="410"/>
      <c r="BP70" s="420"/>
      <c r="BQ70" s="420"/>
      <c r="BR70" s="418"/>
      <c r="BS70" s="420"/>
      <c r="BT70" s="418"/>
      <c r="BU70" s="420"/>
      <c r="BV70" s="418"/>
      <c r="BW70" s="410"/>
      <c r="BX70" s="411"/>
      <c r="BY70" s="411"/>
      <c r="BZ70" s="411"/>
    </row>
    <row r="71" ht="13.5" customHeight="1">
      <c r="A71" s="413" t="s">
        <v>29</v>
      </c>
      <c r="B71" s="430" t="s">
        <v>30</v>
      </c>
      <c r="C71" s="415" t="s">
        <v>1231</v>
      </c>
      <c r="D71" s="410"/>
      <c r="E71" s="426"/>
      <c r="F71" s="410"/>
      <c r="G71" s="463" t="s">
        <v>1632</v>
      </c>
      <c r="H71" s="426"/>
      <c r="I71" s="410"/>
      <c r="J71" s="410"/>
      <c r="K71" s="432" t="s">
        <v>1632</v>
      </c>
      <c r="L71" s="432" t="s">
        <v>1632</v>
      </c>
      <c r="M71" s="432" t="s">
        <v>1632</v>
      </c>
      <c r="N71" s="432" t="s">
        <v>1632</v>
      </c>
      <c r="O71" s="432" t="s">
        <v>1632</v>
      </c>
      <c r="P71" s="434" t="s">
        <v>1632</v>
      </c>
      <c r="Q71" s="418"/>
      <c r="R71" s="432" t="s">
        <v>1643</v>
      </c>
      <c r="S71" s="434" t="s">
        <v>1632</v>
      </c>
      <c r="T71" s="431" t="s">
        <v>1632</v>
      </c>
      <c r="U71" s="431" t="s">
        <v>1632</v>
      </c>
      <c r="V71" s="431" t="s">
        <v>1632</v>
      </c>
      <c r="W71" s="431" t="s">
        <v>1632</v>
      </c>
      <c r="X71" s="416"/>
      <c r="Y71" s="464"/>
      <c r="Z71" s="465" t="s">
        <v>1632</v>
      </c>
      <c r="AA71" s="431" t="s">
        <v>1632</v>
      </c>
      <c r="AB71" s="410"/>
      <c r="AC71" s="410"/>
      <c r="AD71" s="410"/>
      <c r="AE71" s="420"/>
      <c r="AF71" s="420"/>
      <c r="AG71" s="421"/>
      <c r="AH71" s="431" t="s">
        <v>1632</v>
      </c>
      <c r="AI71" s="419"/>
      <c r="AJ71" s="421"/>
      <c r="AK71" s="431" t="s">
        <v>1632</v>
      </c>
      <c r="AL71" s="410"/>
      <c r="AM71" s="420"/>
      <c r="AN71" s="408" t="s">
        <v>1632</v>
      </c>
      <c r="AO71" s="431" t="s">
        <v>1632</v>
      </c>
      <c r="AP71" s="411"/>
      <c r="AQ71" s="431" t="s">
        <v>1632</v>
      </c>
      <c r="AR71" s="432" t="s">
        <v>1632</v>
      </c>
      <c r="AS71" s="431" t="s">
        <v>1632</v>
      </c>
      <c r="AT71" s="426"/>
      <c r="AU71" s="431" t="s">
        <v>1632</v>
      </c>
      <c r="AV71" s="409" t="s">
        <v>1632</v>
      </c>
      <c r="AW71" s="410"/>
      <c r="AX71" s="431" t="s">
        <v>1632</v>
      </c>
      <c r="AY71" s="442" t="s">
        <v>1632</v>
      </c>
      <c r="AZ71" s="443" t="s">
        <v>1632</v>
      </c>
      <c r="BA71" s="450" t="s">
        <v>1632</v>
      </c>
      <c r="BB71" s="431" t="s">
        <v>1646</v>
      </c>
      <c r="BC71" s="431" t="s">
        <v>1632</v>
      </c>
      <c r="BD71" s="431" t="s">
        <v>1632</v>
      </c>
      <c r="BE71" s="425" t="s">
        <v>1632</v>
      </c>
      <c r="BF71" s="418"/>
      <c r="BG71" s="420"/>
      <c r="BH71" s="411"/>
      <c r="BI71" s="410"/>
      <c r="BJ71" s="411"/>
      <c r="BK71" s="431" t="s">
        <v>1632</v>
      </c>
      <c r="BL71" s="411"/>
      <c r="BM71" s="420"/>
      <c r="BN71" s="418"/>
      <c r="BO71" s="437"/>
      <c r="BP71" s="433"/>
      <c r="BQ71" s="420"/>
      <c r="BR71" s="418"/>
      <c r="BS71" s="420"/>
      <c r="BT71" s="418"/>
      <c r="BU71" s="420"/>
      <c r="BV71" s="418"/>
      <c r="BW71" s="420"/>
      <c r="BX71" s="418"/>
      <c r="BY71" s="418"/>
      <c r="BZ71" s="418"/>
    </row>
    <row r="72" ht="15.75" customHeight="1">
      <c r="A72" s="408" t="s">
        <v>1232</v>
      </c>
      <c r="B72" s="430" t="s">
        <v>1233</v>
      </c>
      <c r="C72" s="415" t="s">
        <v>1234</v>
      </c>
      <c r="D72" s="410"/>
      <c r="E72" s="426"/>
      <c r="F72" s="410"/>
      <c r="G72" s="426"/>
      <c r="H72" s="426"/>
      <c r="I72" s="410"/>
      <c r="J72" s="410"/>
      <c r="K72" s="411"/>
      <c r="L72" s="411"/>
      <c r="M72" s="411"/>
      <c r="N72" s="411"/>
      <c r="O72" s="411"/>
      <c r="P72" s="418"/>
      <c r="Q72" s="418"/>
      <c r="R72" s="411"/>
      <c r="S72" s="418"/>
      <c r="T72" s="410"/>
      <c r="U72" s="410"/>
      <c r="V72" s="410"/>
      <c r="W72" s="410"/>
      <c r="X72" s="416"/>
      <c r="Y72" s="419"/>
      <c r="Z72" s="410"/>
      <c r="AA72" s="410"/>
      <c r="AB72" s="410"/>
      <c r="AC72" s="410"/>
      <c r="AD72" s="410"/>
      <c r="AE72" s="420"/>
      <c r="AF72" s="420"/>
      <c r="AG72" s="421"/>
      <c r="AH72" s="410"/>
      <c r="AI72" s="419"/>
      <c r="AJ72" s="421"/>
      <c r="AK72" s="410"/>
      <c r="AL72" s="410"/>
      <c r="AM72" s="420"/>
      <c r="AN72" s="408" t="s">
        <v>1235</v>
      </c>
      <c r="AO72" s="410"/>
      <c r="AP72" s="411"/>
      <c r="AQ72" s="431" t="s">
        <v>1632</v>
      </c>
      <c r="AR72" s="411"/>
      <c r="AS72" s="410"/>
      <c r="AT72" s="426"/>
      <c r="AU72" s="431" t="s">
        <v>1632</v>
      </c>
      <c r="AV72" s="409" t="s">
        <v>1632</v>
      </c>
      <c r="AW72" s="410"/>
      <c r="AX72" s="410"/>
      <c r="AY72" s="429"/>
      <c r="AZ72" s="451"/>
      <c r="BA72" s="452"/>
      <c r="BB72" s="410"/>
      <c r="BC72" s="410"/>
      <c r="BD72" s="410"/>
      <c r="BE72" s="420"/>
      <c r="BF72" s="418"/>
      <c r="BG72" s="420"/>
      <c r="BH72" s="411"/>
      <c r="BI72" s="410"/>
      <c r="BJ72" s="411"/>
      <c r="BK72" s="410"/>
      <c r="BL72" s="411"/>
      <c r="BM72" s="420"/>
      <c r="BN72" s="418"/>
      <c r="BO72" s="437"/>
      <c r="BP72" s="433"/>
      <c r="BQ72" s="420"/>
      <c r="BR72" s="418"/>
      <c r="BS72" s="420"/>
      <c r="BT72" s="418"/>
      <c r="BU72" s="420"/>
      <c r="BV72" s="418"/>
      <c r="BW72" s="420"/>
      <c r="BX72" s="418"/>
      <c r="BY72" s="418"/>
      <c r="BZ72" s="418"/>
    </row>
    <row r="73" ht="13.5" customHeight="1">
      <c r="A73" s="408" t="s">
        <v>621</v>
      </c>
      <c r="B73" s="430" t="s">
        <v>622</v>
      </c>
      <c r="C73" s="415" t="s">
        <v>1236</v>
      </c>
      <c r="D73" s="410"/>
      <c r="E73" s="426"/>
      <c r="F73" s="410"/>
      <c r="G73" s="426"/>
      <c r="H73" s="426"/>
      <c r="I73" s="410"/>
      <c r="J73" s="410"/>
      <c r="K73" s="411"/>
      <c r="L73" s="411"/>
      <c r="M73" s="411"/>
      <c r="N73" s="411"/>
      <c r="O73" s="411"/>
      <c r="P73" s="418"/>
      <c r="Q73" s="418"/>
      <c r="R73" s="411"/>
      <c r="S73" s="418"/>
      <c r="T73" s="416"/>
      <c r="U73" s="416"/>
      <c r="V73" s="416"/>
      <c r="W73" s="416"/>
      <c r="X73" s="416"/>
      <c r="Y73" s="419"/>
      <c r="Z73" s="410"/>
      <c r="AA73" s="410"/>
      <c r="AB73" s="410"/>
      <c r="AC73" s="410"/>
      <c r="AD73" s="410"/>
      <c r="AE73" s="420"/>
      <c r="AF73" s="420"/>
      <c r="AG73" s="421"/>
      <c r="AH73" s="410"/>
      <c r="AI73" s="419"/>
      <c r="AJ73" s="421"/>
      <c r="AK73" s="431" t="s">
        <v>1632</v>
      </c>
      <c r="AL73" s="410"/>
      <c r="AM73" s="420"/>
      <c r="AN73" s="428"/>
      <c r="AO73" s="410"/>
      <c r="AP73" s="411"/>
      <c r="AQ73" s="431" t="s">
        <v>1632</v>
      </c>
      <c r="AR73" s="411"/>
      <c r="AS73" s="410"/>
      <c r="AT73" s="426"/>
      <c r="AU73" s="410"/>
      <c r="AV73" s="426"/>
      <c r="AW73" s="410"/>
      <c r="AX73" s="431" t="s">
        <v>1632</v>
      </c>
      <c r="AY73" s="429"/>
      <c r="AZ73" s="443" t="s">
        <v>1632</v>
      </c>
      <c r="BA73" s="452"/>
      <c r="BB73" s="410"/>
      <c r="BC73" s="410"/>
      <c r="BD73" s="410"/>
      <c r="BE73" s="420"/>
      <c r="BF73" s="418"/>
      <c r="BG73" s="420"/>
      <c r="BH73" s="411"/>
      <c r="BI73" s="410"/>
      <c r="BJ73" s="411"/>
      <c r="BK73" s="410"/>
      <c r="BL73" s="411"/>
      <c r="BM73" s="420"/>
      <c r="BN73" s="418"/>
      <c r="BO73" s="437"/>
      <c r="BP73" s="433"/>
      <c r="BQ73" s="420"/>
      <c r="BR73" s="418"/>
      <c r="BS73" s="420"/>
      <c r="BT73" s="418"/>
      <c r="BU73" s="420"/>
      <c r="BV73" s="418"/>
      <c r="BW73" s="420"/>
      <c r="BX73" s="418"/>
      <c r="BY73" s="418"/>
      <c r="BZ73" s="418"/>
    </row>
    <row r="74" ht="13.5" customHeight="1">
      <c r="A74" s="408" t="s">
        <v>1237</v>
      </c>
      <c r="B74" s="430" t="s">
        <v>1238</v>
      </c>
      <c r="C74" s="409" t="s">
        <v>1239</v>
      </c>
      <c r="D74" s="416"/>
      <c r="E74" s="426"/>
      <c r="F74" s="416"/>
      <c r="G74" s="426"/>
      <c r="H74" s="426"/>
      <c r="I74" s="416"/>
      <c r="J74" s="416"/>
      <c r="K74" s="411"/>
      <c r="L74" s="411"/>
      <c r="M74" s="411"/>
      <c r="N74" s="411"/>
      <c r="O74" s="411"/>
      <c r="P74" s="418"/>
      <c r="Q74" s="418"/>
      <c r="R74" s="411"/>
      <c r="S74" s="418"/>
      <c r="T74" s="416"/>
      <c r="U74" s="416"/>
      <c r="V74" s="416"/>
      <c r="W74" s="416"/>
      <c r="X74" s="416"/>
      <c r="Y74" s="412"/>
      <c r="Z74" s="410"/>
      <c r="AA74" s="410"/>
      <c r="AB74" s="410"/>
      <c r="AC74" s="410"/>
      <c r="AD74" s="410"/>
      <c r="AE74" s="420"/>
      <c r="AF74" s="420"/>
      <c r="AG74" s="421"/>
      <c r="AH74" s="416"/>
      <c r="AI74" s="412"/>
      <c r="AJ74" s="421"/>
      <c r="AK74" s="416"/>
      <c r="AL74" s="410"/>
      <c r="AM74" s="420"/>
      <c r="AN74" s="428"/>
      <c r="AO74" s="410"/>
      <c r="AP74" s="411"/>
      <c r="AQ74" s="431" t="s">
        <v>1632</v>
      </c>
      <c r="AR74" s="411"/>
      <c r="AS74" s="410"/>
      <c r="AT74" s="426"/>
      <c r="AU74" s="410"/>
      <c r="AV74" s="426"/>
      <c r="AW74" s="410"/>
      <c r="AX74" s="410"/>
      <c r="AY74" s="429"/>
      <c r="AZ74" s="451"/>
      <c r="BA74" s="452"/>
      <c r="BB74" s="410"/>
      <c r="BC74" s="410"/>
      <c r="BD74" s="410"/>
      <c r="BE74" s="420"/>
      <c r="BF74" s="418"/>
      <c r="BG74" s="420"/>
      <c r="BH74" s="411"/>
      <c r="BI74" s="410"/>
      <c r="BJ74" s="411"/>
      <c r="BK74" s="410"/>
      <c r="BL74" s="411"/>
      <c r="BM74" s="420"/>
      <c r="BN74" s="418"/>
      <c r="BO74" s="437"/>
      <c r="BP74" s="433"/>
      <c r="BQ74" s="420"/>
      <c r="BR74" s="418"/>
      <c r="BS74" s="420"/>
      <c r="BT74" s="418"/>
      <c r="BU74" s="420"/>
      <c r="BV74" s="418"/>
      <c r="BW74" s="420"/>
      <c r="BX74" s="418"/>
      <c r="BY74" s="418"/>
      <c r="BZ74" s="418"/>
    </row>
    <row r="75" ht="13.5" customHeight="1">
      <c r="A75" s="413" t="s">
        <v>626</v>
      </c>
      <c r="B75" s="430" t="s">
        <v>627</v>
      </c>
      <c r="C75" s="415" t="s">
        <v>1240</v>
      </c>
      <c r="D75" s="410"/>
      <c r="E75" s="447" t="s">
        <v>1632</v>
      </c>
      <c r="F75" s="466" t="s">
        <v>1632</v>
      </c>
      <c r="G75" s="417"/>
      <c r="H75" s="417"/>
      <c r="I75" s="410"/>
      <c r="J75" s="410"/>
      <c r="K75" s="411"/>
      <c r="L75" s="411"/>
      <c r="M75" s="411"/>
      <c r="N75" s="411"/>
      <c r="O75" s="432" t="s">
        <v>1632</v>
      </c>
      <c r="P75" s="434" t="s">
        <v>1632</v>
      </c>
      <c r="Q75" s="418"/>
      <c r="R75" s="418"/>
      <c r="S75" s="434" t="s">
        <v>1632</v>
      </c>
      <c r="T75" s="416"/>
      <c r="U75" s="416"/>
      <c r="V75" s="416"/>
      <c r="W75" s="416"/>
      <c r="X75" s="416"/>
      <c r="Y75" s="432" t="s">
        <v>1632</v>
      </c>
      <c r="Z75" s="431" t="s">
        <v>1632</v>
      </c>
      <c r="AA75" s="431" t="s">
        <v>1632</v>
      </c>
      <c r="AB75" s="431" t="s">
        <v>1632</v>
      </c>
      <c r="AC75" s="431" t="s">
        <v>1632</v>
      </c>
      <c r="AD75" s="410"/>
      <c r="AE75" s="425" t="s">
        <v>1632</v>
      </c>
      <c r="AF75" s="420"/>
      <c r="AG75" s="432" t="s">
        <v>1632</v>
      </c>
      <c r="AH75" s="410"/>
      <c r="AI75" s="432" t="s">
        <v>1632</v>
      </c>
      <c r="AJ75" s="418"/>
      <c r="AK75" s="431" t="s">
        <v>1632</v>
      </c>
      <c r="AL75" s="410"/>
      <c r="AM75" s="420"/>
      <c r="AN75" s="408" t="s">
        <v>1632</v>
      </c>
      <c r="AO75" s="431" t="s">
        <v>1632</v>
      </c>
      <c r="AP75" s="411"/>
      <c r="AQ75" s="431" t="s">
        <v>1632</v>
      </c>
      <c r="AR75" s="411"/>
      <c r="AS75" s="410"/>
      <c r="AT75" s="426"/>
      <c r="AU75" s="431" t="s">
        <v>1632</v>
      </c>
      <c r="AV75" s="409" t="s">
        <v>1632</v>
      </c>
      <c r="AW75" s="410"/>
      <c r="AX75" s="410"/>
      <c r="AY75" s="422"/>
      <c r="AZ75" s="438"/>
      <c r="BA75" s="450" t="s">
        <v>1632</v>
      </c>
      <c r="BB75" s="431" t="s">
        <v>1632</v>
      </c>
      <c r="BC75" s="431" t="s">
        <v>1632</v>
      </c>
      <c r="BD75" s="431" t="s">
        <v>1632</v>
      </c>
      <c r="BE75" s="425" t="s">
        <v>1632</v>
      </c>
      <c r="BF75" s="418"/>
      <c r="BG75" s="420"/>
      <c r="BH75" s="411"/>
      <c r="BI75" s="420"/>
      <c r="BJ75" s="418"/>
      <c r="BK75" s="425" t="s">
        <v>1632</v>
      </c>
      <c r="BL75" s="418"/>
      <c r="BM75" s="420"/>
      <c r="BN75" s="418"/>
      <c r="BO75" s="420"/>
      <c r="BP75" s="420"/>
      <c r="BQ75" s="420"/>
      <c r="BR75" s="418"/>
      <c r="BS75" s="420"/>
      <c r="BT75" s="418"/>
      <c r="BU75" s="420"/>
      <c r="BV75" s="418"/>
      <c r="BW75" s="420"/>
      <c r="BX75" s="418"/>
      <c r="BY75" s="418"/>
      <c r="BZ75" s="418"/>
    </row>
    <row r="76" ht="13.5" customHeight="1">
      <c r="A76" s="408" t="s">
        <v>1241</v>
      </c>
      <c r="B76" s="430" t="s">
        <v>1242</v>
      </c>
      <c r="C76" s="409" t="s">
        <v>1243</v>
      </c>
      <c r="D76" s="416"/>
      <c r="E76" s="417"/>
      <c r="F76" s="416"/>
      <c r="G76" s="417"/>
      <c r="H76" s="417"/>
      <c r="I76" s="416"/>
      <c r="J76" s="416"/>
      <c r="K76" s="411"/>
      <c r="L76" s="411"/>
      <c r="M76" s="411"/>
      <c r="N76" s="411"/>
      <c r="O76" s="411"/>
      <c r="P76" s="418"/>
      <c r="Q76" s="418"/>
      <c r="R76" s="418"/>
      <c r="S76" s="418"/>
      <c r="T76" s="416"/>
      <c r="U76" s="416"/>
      <c r="V76" s="416"/>
      <c r="W76" s="416"/>
      <c r="X76" s="416"/>
      <c r="Y76" s="412"/>
      <c r="Z76" s="410"/>
      <c r="AA76" s="410"/>
      <c r="AB76" s="410"/>
      <c r="AC76" s="410"/>
      <c r="AD76" s="410"/>
      <c r="AE76" s="420"/>
      <c r="AF76" s="420"/>
      <c r="AG76" s="418"/>
      <c r="AH76" s="416"/>
      <c r="AI76" s="412"/>
      <c r="AJ76" s="418"/>
      <c r="AK76" s="416"/>
      <c r="AL76" s="410"/>
      <c r="AM76" s="420"/>
      <c r="AN76" s="428"/>
      <c r="AO76" s="410"/>
      <c r="AP76" s="411"/>
      <c r="AQ76" s="431" t="s">
        <v>1632</v>
      </c>
      <c r="AR76" s="411"/>
      <c r="AS76" s="410"/>
      <c r="AT76" s="426"/>
      <c r="AU76" s="410"/>
      <c r="AV76" s="426"/>
      <c r="AW76" s="410"/>
      <c r="AX76" s="410"/>
      <c r="AY76" s="422"/>
      <c r="AZ76" s="451"/>
      <c r="BA76" s="452"/>
      <c r="BB76" s="410"/>
      <c r="BC76" s="410"/>
      <c r="BD76" s="410"/>
      <c r="BE76" s="420"/>
      <c r="BF76" s="418"/>
      <c r="BG76" s="420"/>
      <c r="BH76" s="411"/>
      <c r="BI76" s="420"/>
      <c r="BJ76" s="418"/>
      <c r="BK76" s="420"/>
      <c r="BL76" s="418"/>
      <c r="BM76" s="420"/>
      <c r="BN76" s="418"/>
      <c r="BO76" s="420"/>
      <c r="BP76" s="420"/>
      <c r="BQ76" s="420"/>
      <c r="BR76" s="418"/>
      <c r="BS76" s="420"/>
      <c r="BT76" s="418"/>
      <c r="BU76" s="420"/>
      <c r="BV76" s="418"/>
      <c r="BW76" s="420"/>
      <c r="BX76" s="418"/>
      <c r="BY76" s="418"/>
      <c r="BZ76" s="418"/>
    </row>
    <row r="77">
      <c r="A77" s="408" t="s">
        <v>631</v>
      </c>
      <c r="B77" s="430" t="s">
        <v>632</v>
      </c>
      <c r="C77" s="409" t="s">
        <v>1244</v>
      </c>
      <c r="D77" s="410"/>
      <c r="E77" s="447" t="s">
        <v>1632</v>
      </c>
      <c r="F77" s="410"/>
      <c r="G77" s="463" t="s">
        <v>1632</v>
      </c>
      <c r="H77" s="426"/>
      <c r="I77" s="410"/>
      <c r="J77" s="410"/>
      <c r="K77" s="432" t="s">
        <v>1653</v>
      </c>
      <c r="L77" s="432" t="s">
        <v>1632</v>
      </c>
      <c r="M77" s="432" t="s">
        <v>1632</v>
      </c>
      <c r="N77" s="432" t="s">
        <v>1632</v>
      </c>
      <c r="O77" s="432" t="s">
        <v>1654</v>
      </c>
      <c r="P77" s="411"/>
      <c r="Q77" s="411"/>
      <c r="R77" s="411"/>
      <c r="S77" s="411"/>
      <c r="T77" s="467" t="s">
        <v>1643</v>
      </c>
      <c r="U77" s="467" t="s">
        <v>1643</v>
      </c>
      <c r="V77" s="431" t="s">
        <v>1632</v>
      </c>
      <c r="W77" s="431" t="s">
        <v>1632</v>
      </c>
      <c r="X77" s="431" t="s">
        <v>1632</v>
      </c>
      <c r="Y77" s="412"/>
      <c r="Z77" s="431" t="s">
        <v>1632</v>
      </c>
      <c r="AA77" s="431" t="s">
        <v>1632</v>
      </c>
      <c r="AB77" s="431" t="s">
        <v>1632</v>
      </c>
      <c r="AC77" s="431" t="s">
        <v>1632</v>
      </c>
      <c r="AD77" s="410"/>
      <c r="AE77" s="420"/>
      <c r="AF77" s="410"/>
      <c r="AG77" s="421"/>
      <c r="AH77" s="410"/>
      <c r="AI77" s="412"/>
      <c r="AJ77" s="421"/>
      <c r="AK77" s="431" t="s">
        <v>1632</v>
      </c>
      <c r="AL77" s="410"/>
      <c r="AM77" s="410"/>
      <c r="AN77" s="428"/>
      <c r="AO77" s="410"/>
      <c r="AP77" s="411"/>
      <c r="AQ77" s="431" t="s">
        <v>1632</v>
      </c>
      <c r="AR77" s="432" t="s">
        <v>1632</v>
      </c>
      <c r="AS77" s="431" t="s">
        <v>1632</v>
      </c>
      <c r="AT77" s="426"/>
      <c r="AU77" s="410"/>
      <c r="AV77" s="426"/>
      <c r="AW77" s="431" t="s">
        <v>1632</v>
      </c>
      <c r="AX77" s="431" t="s">
        <v>1632</v>
      </c>
      <c r="AY77" s="429"/>
      <c r="AZ77" s="443" t="s">
        <v>1632</v>
      </c>
      <c r="BA77" s="439"/>
      <c r="BB77" s="431" t="s">
        <v>1632</v>
      </c>
      <c r="BC77" s="410"/>
      <c r="BD77" s="410"/>
      <c r="BE77" s="410"/>
      <c r="BF77" s="411"/>
      <c r="BG77" s="410"/>
      <c r="BH77" s="411"/>
      <c r="BI77" s="410"/>
      <c r="BJ77" s="411"/>
      <c r="BK77" s="410"/>
      <c r="BL77" s="411"/>
      <c r="BM77" s="410"/>
      <c r="BN77" s="411"/>
      <c r="BO77" s="437"/>
      <c r="BP77" s="410"/>
      <c r="BQ77" s="410"/>
      <c r="BR77" s="411"/>
      <c r="BS77" s="410"/>
      <c r="BT77" s="411"/>
      <c r="BU77" s="410"/>
      <c r="BV77" s="411"/>
      <c r="BW77" s="420"/>
      <c r="BX77" s="418"/>
      <c r="BY77" s="418"/>
      <c r="BZ77" s="418"/>
    </row>
    <row r="78" ht="13.5" customHeight="1">
      <c r="A78" s="454" t="s">
        <v>635</v>
      </c>
      <c r="B78" s="430" t="s">
        <v>636</v>
      </c>
      <c r="C78" s="455" t="s">
        <v>1246</v>
      </c>
      <c r="D78" s="410"/>
      <c r="E78" s="426"/>
      <c r="F78" s="410"/>
      <c r="G78" s="426"/>
      <c r="H78" s="426"/>
      <c r="I78" s="431" t="s">
        <v>1632</v>
      </c>
      <c r="J78" s="431" t="s">
        <v>1632</v>
      </c>
      <c r="K78" s="411"/>
      <c r="L78" s="411"/>
      <c r="M78" s="411"/>
      <c r="N78" s="432" t="s">
        <v>1632</v>
      </c>
      <c r="O78" s="411"/>
      <c r="P78" s="411"/>
      <c r="Q78" s="411"/>
      <c r="R78" s="411"/>
      <c r="S78" s="411"/>
      <c r="T78" s="431" t="s">
        <v>1632</v>
      </c>
      <c r="U78" s="431" t="s">
        <v>1632</v>
      </c>
      <c r="V78" s="431" t="s">
        <v>1632</v>
      </c>
      <c r="W78" s="431" t="s">
        <v>1632</v>
      </c>
      <c r="X78" s="431" t="s">
        <v>1632</v>
      </c>
      <c r="Y78" s="432" t="s">
        <v>1632</v>
      </c>
      <c r="Z78" s="410"/>
      <c r="AA78" s="410"/>
      <c r="AB78" s="410"/>
      <c r="AC78" s="410"/>
      <c r="AD78" s="410"/>
      <c r="AE78" s="420"/>
      <c r="AF78" s="410"/>
      <c r="AG78" s="421"/>
      <c r="AH78" s="431" t="s">
        <v>1632</v>
      </c>
      <c r="AI78" s="457"/>
      <c r="AJ78" s="421"/>
      <c r="AK78" s="410"/>
      <c r="AL78" s="410"/>
      <c r="AM78" s="410"/>
      <c r="AN78" s="408" t="s">
        <v>1632</v>
      </c>
      <c r="AO78" s="410"/>
      <c r="AP78" s="411"/>
      <c r="AQ78" s="410"/>
      <c r="AR78" s="432" t="s">
        <v>1632</v>
      </c>
      <c r="AS78" s="431" t="s">
        <v>1632</v>
      </c>
      <c r="AT78" s="426"/>
      <c r="AU78" s="410"/>
      <c r="AV78" s="426"/>
      <c r="AW78" s="410"/>
      <c r="AX78" s="410"/>
      <c r="AY78" s="429"/>
      <c r="AZ78" s="443" t="s">
        <v>1632</v>
      </c>
      <c r="BA78" s="450" t="s">
        <v>1632</v>
      </c>
      <c r="BB78" s="410"/>
      <c r="BC78" s="410"/>
      <c r="BD78" s="410"/>
      <c r="BE78" s="410"/>
      <c r="BF78" s="411"/>
      <c r="BG78" s="410"/>
      <c r="BH78" s="411"/>
      <c r="BI78" s="410"/>
      <c r="BJ78" s="411"/>
      <c r="BK78" s="410"/>
      <c r="BL78" s="411"/>
      <c r="BM78" s="410"/>
      <c r="BN78" s="411"/>
      <c r="BO78" s="437"/>
      <c r="BP78" s="410"/>
      <c r="BQ78" s="410"/>
      <c r="BR78" s="411"/>
      <c r="BS78" s="410"/>
      <c r="BT78" s="411"/>
      <c r="BU78" s="410"/>
      <c r="BV78" s="411"/>
      <c r="BW78" s="410"/>
      <c r="BX78" s="411"/>
      <c r="BY78" s="411"/>
      <c r="BZ78" s="411"/>
    </row>
    <row r="79" ht="13.5" customHeight="1">
      <c r="A79" s="408" t="s">
        <v>639</v>
      </c>
      <c r="B79" s="430" t="s">
        <v>640</v>
      </c>
      <c r="C79" s="415" t="s">
        <v>1247</v>
      </c>
      <c r="D79" s="437"/>
      <c r="E79" s="447" t="s">
        <v>1632</v>
      </c>
      <c r="F79" s="437"/>
      <c r="G79" s="426"/>
      <c r="H79" s="426"/>
      <c r="I79" s="467" t="s">
        <v>1632</v>
      </c>
      <c r="J79" s="467" t="s">
        <v>1632</v>
      </c>
      <c r="K79" s="432" t="s">
        <v>1632</v>
      </c>
      <c r="L79" s="432" t="s">
        <v>1632</v>
      </c>
      <c r="M79" s="432" t="s">
        <v>1632</v>
      </c>
      <c r="N79" s="411"/>
      <c r="O79" s="432" t="s">
        <v>1632</v>
      </c>
      <c r="P79" s="434" t="s">
        <v>1632</v>
      </c>
      <c r="Q79" s="434" t="s">
        <v>1632</v>
      </c>
      <c r="R79" s="411"/>
      <c r="S79" s="418"/>
      <c r="T79" s="467" t="s">
        <v>1643</v>
      </c>
      <c r="U79" s="467" t="s">
        <v>1643</v>
      </c>
      <c r="V79" s="431" t="s">
        <v>1632</v>
      </c>
      <c r="W79" s="431" t="s">
        <v>1632</v>
      </c>
      <c r="X79" s="431" t="s">
        <v>1632</v>
      </c>
      <c r="Y79" s="419"/>
      <c r="Z79" s="410"/>
      <c r="AA79" s="410"/>
      <c r="AB79" s="431" t="s">
        <v>1632</v>
      </c>
      <c r="AC79" s="431" t="s">
        <v>1632</v>
      </c>
      <c r="AD79" s="410"/>
      <c r="AE79" s="420"/>
      <c r="AF79" s="420"/>
      <c r="AG79" s="421"/>
      <c r="AH79" s="437"/>
      <c r="AI79" s="419"/>
      <c r="AJ79" s="421"/>
      <c r="AK79" s="437"/>
      <c r="AL79" s="410"/>
      <c r="AM79" s="420"/>
      <c r="AN79" s="408" t="s">
        <v>1632</v>
      </c>
      <c r="AO79" s="431" t="s">
        <v>1632</v>
      </c>
      <c r="AP79" s="411"/>
      <c r="AQ79" s="431" t="s">
        <v>1632</v>
      </c>
      <c r="AR79" s="432" t="s">
        <v>1632</v>
      </c>
      <c r="AS79" s="410"/>
      <c r="AT79" s="426"/>
      <c r="AU79" s="431" t="s">
        <v>1632</v>
      </c>
      <c r="AV79" s="426"/>
      <c r="AW79" s="431" t="s">
        <v>1632</v>
      </c>
      <c r="AX79" s="431" t="s">
        <v>1632</v>
      </c>
      <c r="AY79" s="442" t="s">
        <v>1632</v>
      </c>
      <c r="AZ79" s="423"/>
      <c r="BA79" s="424"/>
      <c r="BB79" s="410"/>
      <c r="BC79" s="410"/>
      <c r="BD79" s="410"/>
      <c r="BE79" s="420"/>
      <c r="BF79" s="418"/>
      <c r="BG79" s="420"/>
      <c r="BH79" s="432" t="s">
        <v>1632</v>
      </c>
      <c r="BI79" s="431" t="s">
        <v>1632</v>
      </c>
      <c r="BJ79" s="411"/>
      <c r="BK79" s="410"/>
      <c r="BL79" s="411"/>
      <c r="BM79" s="420"/>
      <c r="BN79" s="418"/>
      <c r="BO79" s="437"/>
      <c r="BP79" s="433"/>
      <c r="BQ79" s="420"/>
      <c r="BR79" s="418"/>
      <c r="BS79" s="420"/>
      <c r="BT79" s="418"/>
      <c r="BU79" s="420"/>
      <c r="BV79" s="418"/>
      <c r="BW79" s="410"/>
      <c r="BX79" s="411"/>
      <c r="BY79" s="411"/>
      <c r="BZ79" s="411"/>
    </row>
    <row r="80" ht="13.5" customHeight="1">
      <c r="A80" s="408" t="s">
        <v>644</v>
      </c>
      <c r="B80" s="430" t="s">
        <v>645</v>
      </c>
      <c r="C80" s="409" t="s">
        <v>1248</v>
      </c>
      <c r="D80" s="436"/>
      <c r="E80" s="426"/>
      <c r="F80" s="436"/>
      <c r="G80" s="426"/>
      <c r="H80" s="426"/>
      <c r="I80" s="436"/>
      <c r="J80" s="436"/>
      <c r="K80" s="432" t="s">
        <v>1632</v>
      </c>
      <c r="L80" s="411"/>
      <c r="M80" s="432" t="s">
        <v>1632</v>
      </c>
      <c r="N80" s="411"/>
      <c r="O80" s="411"/>
      <c r="P80" s="418"/>
      <c r="Q80" s="434" t="s">
        <v>1632</v>
      </c>
      <c r="R80" s="411"/>
      <c r="S80" s="411"/>
      <c r="T80" s="436"/>
      <c r="U80" s="436"/>
      <c r="V80" s="436"/>
      <c r="W80" s="436"/>
      <c r="X80" s="436"/>
      <c r="Y80" s="412"/>
      <c r="Z80" s="410"/>
      <c r="AA80" s="410"/>
      <c r="AB80" s="410"/>
      <c r="AC80" s="410"/>
      <c r="AD80" s="410"/>
      <c r="AE80" s="420"/>
      <c r="AF80" s="410"/>
      <c r="AG80" s="421"/>
      <c r="AH80" s="436"/>
      <c r="AI80" s="412"/>
      <c r="AJ80" s="421"/>
      <c r="AK80" s="436"/>
      <c r="AL80" s="410"/>
      <c r="AM80" s="410"/>
      <c r="AN80" s="428"/>
      <c r="AO80" s="410"/>
      <c r="AP80" s="411"/>
      <c r="AQ80" s="410"/>
      <c r="AR80" s="411"/>
      <c r="AS80" s="410"/>
      <c r="AT80" s="426"/>
      <c r="AU80" s="410"/>
      <c r="AV80" s="426"/>
      <c r="AW80" s="410"/>
      <c r="AX80" s="410"/>
      <c r="AY80" s="429"/>
      <c r="AZ80" s="438"/>
      <c r="BA80" s="439"/>
      <c r="BB80" s="410"/>
      <c r="BC80" s="410"/>
      <c r="BD80" s="410"/>
      <c r="BE80" s="410"/>
      <c r="BF80" s="411"/>
      <c r="BG80" s="410"/>
      <c r="BH80" s="411"/>
      <c r="BI80" s="410"/>
      <c r="BJ80" s="411"/>
      <c r="BK80" s="410"/>
      <c r="BL80" s="411"/>
      <c r="BM80" s="410"/>
      <c r="BN80" s="411"/>
      <c r="BO80" s="437"/>
      <c r="BP80" s="410"/>
      <c r="BQ80" s="410"/>
      <c r="BR80" s="411"/>
      <c r="BS80" s="410"/>
      <c r="BT80" s="411"/>
      <c r="BU80" s="410"/>
      <c r="BV80" s="411"/>
      <c r="BW80" s="410"/>
      <c r="BX80" s="411"/>
      <c r="BY80" s="411"/>
      <c r="BZ80" s="411"/>
    </row>
    <row r="81" ht="13.5" customHeight="1">
      <c r="A81" s="413" t="s">
        <v>649</v>
      </c>
      <c r="B81" s="430" t="s">
        <v>650</v>
      </c>
      <c r="C81" s="415" t="s">
        <v>1249</v>
      </c>
      <c r="D81" s="410"/>
      <c r="E81" s="417"/>
      <c r="F81" s="410"/>
      <c r="G81" s="417"/>
      <c r="H81" s="417"/>
      <c r="I81" s="410"/>
      <c r="J81" s="410"/>
      <c r="K81" s="432" t="s">
        <v>1632</v>
      </c>
      <c r="L81" s="411"/>
      <c r="M81" s="432" t="s">
        <v>1632</v>
      </c>
      <c r="N81" s="432" t="s">
        <v>1632</v>
      </c>
      <c r="O81" s="432" t="s">
        <v>1632</v>
      </c>
      <c r="P81" s="434" t="s">
        <v>1632</v>
      </c>
      <c r="Q81" s="434" t="s">
        <v>1632</v>
      </c>
      <c r="R81" s="411"/>
      <c r="S81" s="411"/>
      <c r="T81" s="416"/>
      <c r="U81" s="416"/>
      <c r="V81" s="416"/>
      <c r="W81" s="416"/>
      <c r="X81" s="416"/>
      <c r="Y81" s="419"/>
      <c r="Z81" s="410"/>
      <c r="AA81" s="410"/>
      <c r="AB81" s="410"/>
      <c r="AC81" s="410"/>
      <c r="AD81" s="410"/>
      <c r="AE81" s="420"/>
      <c r="AF81" s="410"/>
      <c r="AG81" s="421"/>
      <c r="AH81" s="431" t="s">
        <v>1632</v>
      </c>
      <c r="AI81" s="419"/>
      <c r="AJ81" s="421"/>
      <c r="AK81" s="431" t="s">
        <v>1632</v>
      </c>
      <c r="AL81" s="410"/>
      <c r="AM81" s="410"/>
      <c r="AN81" s="408" t="s">
        <v>1632</v>
      </c>
      <c r="AO81" s="431" t="s">
        <v>1632</v>
      </c>
      <c r="AP81" s="411"/>
      <c r="AQ81" s="410"/>
      <c r="AR81" s="411"/>
      <c r="AS81" s="410"/>
      <c r="AT81" s="417"/>
      <c r="AU81" s="410"/>
      <c r="AV81" s="417"/>
      <c r="AW81" s="410"/>
      <c r="AX81" s="410"/>
      <c r="AY81" s="422"/>
      <c r="AZ81" s="438"/>
      <c r="BA81" s="450" t="s">
        <v>1632</v>
      </c>
      <c r="BB81" s="410"/>
      <c r="BC81" s="410"/>
      <c r="BD81" s="410"/>
      <c r="BE81" s="410"/>
      <c r="BF81" s="411"/>
      <c r="BG81" s="410"/>
      <c r="BH81" s="411"/>
      <c r="BI81" s="410"/>
      <c r="BJ81" s="411"/>
      <c r="BK81" s="410"/>
      <c r="BL81" s="411"/>
      <c r="BM81" s="410"/>
      <c r="BN81" s="411"/>
      <c r="BO81" s="437"/>
      <c r="BP81" s="410"/>
      <c r="BQ81" s="410"/>
      <c r="BR81" s="411"/>
      <c r="BS81" s="410"/>
      <c r="BT81" s="411"/>
      <c r="BU81" s="410"/>
      <c r="BV81" s="411"/>
      <c r="BW81" s="410"/>
      <c r="BX81" s="411"/>
      <c r="BY81" s="411"/>
      <c r="BZ81" s="411"/>
    </row>
    <row r="82">
      <c r="A82" s="408" t="s">
        <v>654</v>
      </c>
      <c r="B82" s="430" t="s">
        <v>655</v>
      </c>
      <c r="C82" s="409" t="s">
        <v>657</v>
      </c>
      <c r="D82" s="410"/>
      <c r="E82" s="426"/>
      <c r="F82" s="410"/>
      <c r="G82" s="426"/>
      <c r="H82" s="426"/>
      <c r="I82" s="410"/>
      <c r="J82" s="410"/>
      <c r="K82" s="411"/>
      <c r="L82" s="411"/>
      <c r="M82" s="411"/>
      <c r="N82" s="411"/>
      <c r="O82" s="411"/>
      <c r="P82" s="411"/>
      <c r="Q82" s="411"/>
      <c r="R82" s="411"/>
      <c r="S82" s="411"/>
      <c r="T82" s="410"/>
      <c r="U82" s="410"/>
      <c r="V82" s="410"/>
      <c r="W82" s="410"/>
      <c r="X82" s="431" t="s">
        <v>1632</v>
      </c>
      <c r="Y82" s="412"/>
      <c r="Z82" s="410"/>
      <c r="AA82" s="410"/>
      <c r="AB82" s="431" t="s">
        <v>1632</v>
      </c>
      <c r="AC82" s="431" t="s">
        <v>1632</v>
      </c>
      <c r="AD82" s="410"/>
      <c r="AE82" s="420"/>
      <c r="AF82" s="410"/>
      <c r="AG82" s="421"/>
      <c r="AH82" s="410"/>
      <c r="AI82" s="412"/>
      <c r="AJ82" s="421"/>
      <c r="AK82" s="410"/>
      <c r="AL82" s="410"/>
      <c r="AM82" s="410"/>
      <c r="AN82" s="428"/>
      <c r="AO82" s="410"/>
      <c r="AP82" s="411"/>
      <c r="AQ82" s="410"/>
      <c r="AR82" s="411"/>
      <c r="AS82" s="410"/>
      <c r="AT82" s="426"/>
      <c r="AU82" s="410"/>
      <c r="AV82" s="426"/>
      <c r="AW82" s="410"/>
      <c r="AX82" s="410"/>
      <c r="AY82" s="429"/>
      <c r="AZ82" s="438"/>
      <c r="BA82" s="439"/>
      <c r="BB82" s="431" t="s">
        <v>1632</v>
      </c>
      <c r="BC82" s="410"/>
      <c r="BD82" s="410"/>
      <c r="BE82" s="410"/>
      <c r="BF82" s="411"/>
      <c r="BG82" s="410"/>
      <c r="BH82" s="411"/>
      <c r="BI82" s="410"/>
      <c r="BJ82" s="411"/>
      <c r="BK82" s="410"/>
      <c r="BL82" s="411"/>
      <c r="BM82" s="410"/>
      <c r="BN82" s="411"/>
      <c r="BO82" s="437"/>
      <c r="BP82" s="410"/>
      <c r="BQ82" s="410"/>
      <c r="BR82" s="411"/>
      <c r="BS82" s="410"/>
      <c r="BT82" s="411"/>
      <c r="BU82" s="410"/>
      <c r="BV82" s="411"/>
      <c r="BW82" s="410"/>
      <c r="BX82" s="411"/>
      <c r="BY82" s="411"/>
      <c r="BZ82" s="411"/>
    </row>
    <row r="83" ht="13.5" customHeight="1">
      <c r="A83" s="408" t="s">
        <v>1250</v>
      </c>
      <c r="B83" s="430" t="s">
        <v>1251</v>
      </c>
      <c r="C83" s="409" t="s">
        <v>1252</v>
      </c>
      <c r="D83" s="436"/>
      <c r="E83" s="426"/>
      <c r="F83" s="436"/>
      <c r="G83" s="426"/>
      <c r="H83" s="426"/>
      <c r="I83" s="436"/>
      <c r="J83" s="436"/>
      <c r="K83" s="411"/>
      <c r="L83" s="411"/>
      <c r="M83" s="411"/>
      <c r="N83" s="432" t="s">
        <v>1632</v>
      </c>
      <c r="O83" s="432" t="s">
        <v>1632</v>
      </c>
      <c r="P83" s="411"/>
      <c r="Q83" s="411"/>
      <c r="R83" s="411"/>
      <c r="S83" s="411"/>
      <c r="T83" s="436"/>
      <c r="U83" s="436"/>
      <c r="V83" s="436"/>
      <c r="W83" s="436"/>
      <c r="X83" s="436"/>
      <c r="Y83" s="412"/>
      <c r="Z83" s="410"/>
      <c r="AA83" s="410"/>
      <c r="AB83" s="410"/>
      <c r="AC83" s="410"/>
      <c r="AD83" s="410"/>
      <c r="AE83" s="420"/>
      <c r="AF83" s="410"/>
      <c r="AG83" s="421"/>
      <c r="AH83" s="436"/>
      <c r="AI83" s="412"/>
      <c r="AJ83" s="421"/>
      <c r="AK83" s="436"/>
      <c r="AL83" s="410"/>
      <c r="AM83" s="410"/>
      <c r="AN83" s="428"/>
      <c r="AO83" s="410"/>
      <c r="AP83" s="411"/>
      <c r="AQ83" s="410"/>
      <c r="AR83" s="411"/>
      <c r="AS83" s="410"/>
      <c r="AT83" s="426"/>
      <c r="AU83" s="410"/>
      <c r="AV83" s="426"/>
      <c r="AW83" s="410"/>
      <c r="AX83" s="410"/>
      <c r="AY83" s="429"/>
      <c r="AZ83" s="438"/>
      <c r="BA83" s="439"/>
      <c r="BB83" s="410"/>
      <c r="BC83" s="410"/>
      <c r="BD83" s="410"/>
      <c r="BE83" s="410"/>
      <c r="BF83" s="411"/>
      <c r="BG83" s="410"/>
      <c r="BH83" s="411"/>
      <c r="BI83" s="410"/>
      <c r="BJ83" s="411"/>
      <c r="BK83" s="410"/>
      <c r="BL83" s="411"/>
      <c r="BM83" s="410"/>
      <c r="BN83" s="411"/>
      <c r="BO83" s="437"/>
      <c r="BP83" s="410"/>
      <c r="BQ83" s="410"/>
      <c r="BR83" s="411"/>
      <c r="BS83" s="410"/>
      <c r="BT83" s="411"/>
      <c r="BU83" s="410"/>
      <c r="BV83" s="411"/>
      <c r="BW83" s="410"/>
      <c r="BX83" s="411"/>
      <c r="BY83" s="411"/>
      <c r="BZ83" s="411"/>
    </row>
    <row r="84" ht="13.5" customHeight="1">
      <c r="A84" s="408" t="s">
        <v>659</v>
      </c>
      <c r="B84" s="430" t="s">
        <v>660</v>
      </c>
      <c r="C84" s="409" t="s">
        <v>1254</v>
      </c>
      <c r="D84" s="410"/>
      <c r="E84" s="426"/>
      <c r="F84" s="410"/>
      <c r="G84" s="409" t="s">
        <v>898</v>
      </c>
      <c r="H84" s="409" t="s">
        <v>1642</v>
      </c>
      <c r="I84" s="431" t="s">
        <v>1632</v>
      </c>
      <c r="J84" s="431" t="s">
        <v>1632</v>
      </c>
      <c r="K84" s="411"/>
      <c r="L84" s="411"/>
      <c r="M84" s="411"/>
      <c r="N84" s="432" t="s">
        <v>1632</v>
      </c>
      <c r="O84" s="432" t="s">
        <v>1632</v>
      </c>
      <c r="P84" s="434" t="s">
        <v>1632</v>
      </c>
      <c r="Q84" s="434" t="s">
        <v>1632</v>
      </c>
      <c r="R84" s="411"/>
      <c r="S84" s="411"/>
      <c r="T84" s="431" t="s">
        <v>1632</v>
      </c>
      <c r="U84" s="431" t="s">
        <v>1632</v>
      </c>
      <c r="V84" s="431" t="s">
        <v>1632</v>
      </c>
      <c r="W84" s="431" t="s">
        <v>1632</v>
      </c>
      <c r="X84" s="431" t="s">
        <v>1632</v>
      </c>
      <c r="Y84" s="412"/>
      <c r="Z84" s="431" t="s">
        <v>1632</v>
      </c>
      <c r="AA84" s="431" t="s">
        <v>1632</v>
      </c>
      <c r="AB84" s="431" t="s">
        <v>1632</v>
      </c>
      <c r="AC84" s="431" t="s">
        <v>1632</v>
      </c>
      <c r="AD84" s="410"/>
      <c r="AE84" s="420"/>
      <c r="AF84" s="410"/>
      <c r="AG84" s="421"/>
      <c r="AH84" s="410"/>
      <c r="AI84" s="412"/>
      <c r="AJ84" s="421"/>
      <c r="AK84" s="431" t="s">
        <v>1632</v>
      </c>
      <c r="AL84" s="410"/>
      <c r="AM84" s="410"/>
      <c r="AN84" s="408" t="s">
        <v>1632</v>
      </c>
      <c r="AO84" s="431" t="s">
        <v>1632</v>
      </c>
      <c r="AP84" s="411"/>
      <c r="AQ84" s="431" t="s">
        <v>1632</v>
      </c>
      <c r="AR84" s="411"/>
      <c r="AS84" s="431" t="s">
        <v>1632</v>
      </c>
      <c r="AT84" s="426"/>
      <c r="AU84" s="410"/>
      <c r="AV84" s="426"/>
      <c r="AW84" s="410"/>
      <c r="AX84" s="410"/>
      <c r="AY84" s="442" t="s">
        <v>1632</v>
      </c>
      <c r="AZ84" s="438"/>
      <c r="BA84" s="439"/>
      <c r="BB84" s="431" t="s">
        <v>1632</v>
      </c>
      <c r="BC84" s="410"/>
      <c r="BD84" s="410"/>
      <c r="BE84" s="410"/>
      <c r="BF84" s="411"/>
      <c r="BG84" s="410"/>
      <c r="BH84" s="432" t="s">
        <v>1632</v>
      </c>
      <c r="BI84" s="431" t="s">
        <v>1632</v>
      </c>
      <c r="BJ84" s="411"/>
      <c r="BK84" s="410"/>
      <c r="BL84" s="411"/>
      <c r="BM84" s="410"/>
      <c r="BN84" s="411"/>
      <c r="BO84" s="437"/>
      <c r="BP84" s="410"/>
      <c r="BQ84" s="410"/>
      <c r="BR84" s="411"/>
      <c r="BS84" s="410"/>
      <c r="BT84" s="411"/>
      <c r="BU84" s="410"/>
      <c r="BV84" s="411"/>
      <c r="BW84" s="410"/>
      <c r="BX84" s="411"/>
      <c r="BY84" s="411"/>
      <c r="BZ84" s="411"/>
    </row>
    <row r="85" ht="13.5" customHeight="1">
      <c r="A85" s="408" t="s">
        <v>669</v>
      </c>
      <c r="B85" s="430" t="s">
        <v>670</v>
      </c>
      <c r="C85" s="409" t="s">
        <v>672</v>
      </c>
      <c r="D85" s="436"/>
      <c r="E85" s="426"/>
      <c r="F85" s="436"/>
      <c r="G85" s="426"/>
      <c r="H85" s="426"/>
      <c r="I85" s="436"/>
      <c r="J85" s="436"/>
      <c r="K85" s="411"/>
      <c r="L85" s="411"/>
      <c r="M85" s="411"/>
      <c r="N85" s="432" t="s">
        <v>1632</v>
      </c>
      <c r="O85" s="432" t="s">
        <v>1632</v>
      </c>
      <c r="P85" s="411"/>
      <c r="Q85" s="411"/>
      <c r="R85" s="411"/>
      <c r="S85" s="411"/>
      <c r="T85" s="436"/>
      <c r="U85" s="436"/>
      <c r="V85" s="416"/>
      <c r="W85" s="436"/>
      <c r="X85" s="436"/>
      <c r="Y85" s="412"/>
      <c r="Z85" s="410"/>
      <c r="AA85" s="410"/>
      <c r="AB85" s="431" t="s">
        <v>1632</v>
      </c>
      <c r="AC85" s="431" t="s">
        <v>1632</v>
      </c>
      <c r="AD85" s="410"/>
      <c r="AE85" s="420"/>
      <c r="AF85" s="410"/>
      <c r="AG85" s="421"/>
      <c r="AH85" s="436"/>
      <c r="AI85" s="412"/>
      <c r="AJ85" s="421"/>
      <c r="AK85" s="436"/>
      <c r="AL85" s="410"/>
      <c r="AM85" s="410"/>
      <c r="AN85" s="428"/>
      <c r="AO85" s="410"/>
      <c r="AP85" s="411"/>
      <c r="AQ85" s="410"/>
      <c r="AR85" s="411"/>
      <c r="AS85" s="410"/>
      <c r="AT85" s="426"/>
      <c r="AU85" s="410"/>
      <c r="AV85" s="426"/>
      <c r="AW85" s="410"/>
      <c r="AX85" s="410"/>
      <c r="AY85" s="429"/>
      <c r="AZ85" s="438"/>
      <c r="BA85" s="439"/>
      <c r="BB85" s="410"/>
      <c r="BC85" s="410"/>
      <c r="BD85" s="410"/>
      <c r="BE85" s="410"/>
      <c r="BF85" s="411"/>
      <c r="BG85" s="410"/>
      <c r="BH85" s="411"/>
      <c r="BI85" s="410"/>
      <c r="BJ85" s="411"/>
      <c r="BK85" s="410"/>
      <c r="BL85" s="411"/>
      <c r="BM85" s="410"/>
      <c r="BN85" s="411"/>
      <c r="BO85" s="437"/>
      <c r="BP85" s="410"/>
      <c r="BQ85" s="410"/>
      <c r="BR85" s="411"/>
      <c r="BS85" s="410"/>
      <c r="BT85" s="411"/>
      <c r="BU85" s="410"/>
      <c r="BV85" s="411"/>
      <c r="BW85" s="410"/>
      <c r="BX85" s="411"/>
      <c r="BY85" s="411"/>
      <c r="BZ85" s="411"/>
    </row>
    <row r="86" ht="13.5" customHeight="1">
      <c r="A86" s="454" t="s">
        <v>674</v>
      </c>
      <c r="B86" s="414"/>
      <c r="C86" s="455" t="s">
        <v>1255</v>
      </c>
      <c r="D86" s="410"/>
      <c r="E86" s="456"/>
      <c r="F86" s="410"/>
      <c r="G86" s="456"/>
      <c r="H86" s="456"/>
      <c r="I86" s="410"/>
      <c r="J86" s="410"/>
      <c r="K86" s="411"/>
      <c r="L86" s="411"/>
      <c r="M86" s="411"/>
      <c r="N86" s="411"/>
      <c r="O86" s="411"/>
      <c r="P86" s="411"/>
      <c r="Q86" s="411"/>
      <c r="R86" s="411"/>
      <c r="S86" s="411"/>
      <c r="T86" s="468"/>
      <c r="U86" s="468"/>
      <c r="V86" s="416"/>
      <c r="W86" s="468"/>
      <c r="X86" s="468"/>
      <c r="Y86" s="457"/>
      <c r="Z86" s="410"/>
      <c r="AA86" s="410"/>
      <c r="AB86" s="410"/>
      <c r="AC86" s="410"/>
      <c r="AD86" s="410"/>
      <c r="AE86" s="420"/>
      <c r="AF86" s="410"/>
      <c r="AG86" s="421"/>
      <c r="AH86" s="431" t="s">
        <v>1632</v>
      </c>
      <c r="AI86" s="457"/>
      <c r="AJ86" s="421"/>
      <c r="AK86" s="468"/>
      <c r="AL86" s="410"/>
      <c r="AM86" s="410"/>
      <c r="AN86" s="408" t="s">
        <v>1632</v>
      </c>
      <c r="AO86" s="431" t="s">
        <v>1632</v>
      </c>
      <c r="AP86" s="411"/>
      <c r="AQ86" s="410"/>
      <c r="AR86" s="411"/>
      <c r="AS86" s="410"/>
      <c r="AT86" s="456"/>
      <c r="AU86" s="410"/>
      <c r="AV86" s="456"/>
      <c r="AW86" s="410"/>
      <c r="AX86" s="410"/>
      <c r="AY86" s="458"/>
      <c r="AZ86" s="438"/>
      <c r="BA86" s="450" t="s">
        <v>1632</v>
      </c>
      <c r="BB86" s="410"/>
      <c r="BC86" s="410"/>
      <c r="BD86" s="410"/>
      <c r="BE86" s="410"/>
      <c r="BF86" s="411"/>
      <c r="BG86" s="410"/>
      <c r="BH86" s="411"/>
      <c r="BI86" s="410"/>
      <c r="BJ86" s="411"/>
      <c r="BK86" s="410"/>
      <c r="BL86" s="411"/>
      <c r="BM86" s="410"/>
      <c r="BN86" s="411"/>
      <c r="BO86" s="437"/>
      <c r="BP86" s="410"/>
      <c r="BQ86" s="410"/>
      <c r="BR86" s="411"/>
      <c r="BS86" s="410"/>
      <c r="BT86" s="411"/>
      <c r="BU86" s="410"/>
      <c r="BV86" s="411"/>
      <c r="BW86" s="410"/>
      <c r="BX86" s="411"/>
      <c r="BY86" s="411"/>
      <c r="BZ86" s="411"/>
    </row>
    <row r="87" ht="13.5" customHeight="1">
      <c r="A87" s="454" t="s">
        <v>679</v>
      </c>
      <c r="B87" s="430" t="s">
        <v>1256</v>
      </c>
      <c r="C87" s="455" t="s">
        <v>1257</v>
      </c>
      <c r="D87" s="410"/>
      <c r="E87" s="426"/>
      <c r="F87" s="410"/>
      <c r="G87" s="426"/>
      <c r="H87" s="426"/>
      <c r="I87" s="410"/>
      <c r="J87" s="410"/>
      <c r="K87" s="411"/>
      <c r="L87" s="432" t="s">
        <v>1632</v>
      </c>
      <c r="M87" s="411"/>
      <c r="N87" s="432" t="s">
        <v>1642</v>
      </c>
      <c r="O87" s="411"/>
      <c r="P87" s="411"/>
      <c r="Q87" s="411"/>
      <c r="R87" s="411"/>
      <c r="S87" s="411"/>
      <c r="T87" s="467" t="s">
        <v>1643</v>
      </c>
      <c r="U87" s="467" t="s">
        <v>1643</v>
      </c>
      <c r="V87" s="427" t="s">
        <v>1632</v>
      </c>
      <c r="W87" s="468"/>
      <c r="X87" s="468"/>
      <c r="Y87" s="457"/>
      <c r="Z87" s="410"/>
      <c r="AA87" s="410"/>
      <c r="AB87" s="410"/>
      <c r="AC87" s="410"/>
      <c r="AD87" s="410"/>
      <c r="AE87" s="420"/>
      <c r="AF87" s="410"/>
      <c r="AG87" s="421"/>
      <c r="AH87" s="431" t="s">
        <v>1632</v>
      </c>
      <c r="AI87" s="457"/>
      <c r="AJ87" s="421"/>
      <c r="AK87" s="437"/>
      <c r="AL87" s="410"/>
      <c r="AM87" s="410"/>
      <c r="AN87" s="408" t="s">
        <v>1632</v>
      </c>
      <c r="AO87" s="410"/>
      <c r="AP87" s="411"/>
      <c r="AQ87" s="410"/>
      <c r="AR87" s="432" t="s">
        <v>1632</v>
      </c>
      <c r="AS87" s="431" t="s">
        <v>1632</v>
      </c>
      <c r="AT87" s="426"/>
      <c r="AU87" s="410"/>
      <c r="AV87" s="426"/>
      <c r="AW87" s="410"/>
      <c r="AX87" s="410"/>
      <c r="AY87" s="442" t="s">
        <v>1632</v>
      </c>
      <c r="AZ87" s="443" t="s">
        <v>1632</v>
      </c>
      <c r="BA87" s="450" t="s">
        <v>1632</v>
      </c>
      <c r="BB87" s="410"/>
      <c r="BC87" s="410"/>
      <c r="BD87" s="410"/>
      <c r="BE87" s="410"/>
      <c r="BF87" s="411"/>
      <c r="BG87" s="410"/>
      <c r="BH87" s="411"/>
      <c r="BI87" s="410"/>
      <c r="BJ87" s="411"/>
      <c r="BK87" s="410"/>
      <c r="BL87" s="411"/>
      <c r="BM87" s="410"/>
      <c r="BN87" s="411"/>
      <c r="BO87" s="437"/>
      <c r="BP87" s="410"/>
      <c r="BQ87" s="410"/>
      <c r="BR87" s="411"/>
      <c r="BS87" s="410"/>
      <c r="BT87" s="411"/>
      <c r="BU87" s="410"/>
      <c r="BV87" s="411"/>
      <c r="BW87" s="410"/>
      <c r="BX87" s="411"/>
      <c r="BY87" s="411"/>
      <c r="BZ87" s="411"/>
    </row>
    <row r="88" ht="13.5" customHeight="1">
      <c r="A88" s="408" t="s">
        <v>1258</v>
      </c>
      <c r="B88" s="414"/>
      <c r="C88" s="409" t="s">
        <v>1260</v>
      </c>
      <c r="D88" s="468"/>
      <c r="E88" s="426"/>
      <c r="F88" s="468"/>
      <c r="G88" s="426"/>
      <c r="H88" s="426"/>
      <c r="I88" s="468"/>
      <c r="J88" s="468"/>
      <c r="K88" s="411"/>
      <c r="L88" s="411"/>
      <c r="M88" s="411"/>
      <c r="N88" s="411"/>
      <c r="O88" s="411"/>
      <c r="P88" s="411"/>
      <c r="Q88" s="411"/>
      <c r="R88" s="411"/>
      <c r="S88" s="411"/>
      <c r="T88" s="468"/>
      <c r="U88" s="468"/>
      <c r="V88" s="416"/>
      <c r="W88" s="468"/>
      <c r="X88" s="468"/>
      <c r="Y88" s="412"/>
      <c r="Z88" s="410"/>
      <c r="AA88" s="410"/>
      <c r="AB88" s="410"/>
      <c r="AC88" s="410"/>
      <c r="AD88" s="410"/>
      <c r="AE88" s="420"/>
      <c r="AF88" s="410"/>
      <c r="AG88" s="421"/>
      <c r="AH88" s="468"/>
      <c r="AI88" s="412"/>
      <c r="AJ88" s="421"/>
      <c r="AK88" s="468"/>
      <c r="AL88" s="410"/>
      <c r="AM88" s="410"/>
      <c r="AN88" s="428"/>
      <c r="AO88" s="410"/>
      <c r="AP88" s="411"/>
      <c r="AQ88" s="431" t="s">
        <v>1650</v>
      </c>
      <c r="AR88" s="411"/>
      <c r="AS88" s="410"/>
      <c r="AT88" s="426"/>
      <c r="AU88" s="431" t="s">
        <v>1632</v>
      </c>
      <c r="AV88" s="409" t="s">
        <v>1640</v>
      </c>
      <c r="AW88" s="410"/>
      <c r="AX88" s="410"/>
      <c r="AY88" s="429"/>
      <c r="AZ88" s="451"/>
      <c r="BA88" s="452"/>
      <c r="BB88" s="410"/>
      <c r="BC88" s="410"/>
      <c r="BD88" s="410"/>
      <c r="BE88" s="410"/>
      <c r="BF88" s="411"/>
      <c r="BG88" s="410"/>
      <c r="BH88" s="411"/>
      <c r="BI88" s="410"/>
      <c r="BJ88" s="411"/>
      <c r="BK88" s="410"/>
      <c r="BL88" s="411"/>
      <c r="BM88" s="410"/>
      <c r="BN88" s="411"/>
      <c r="BO88" s="437"/>
      <c r="BP88" s="410"/>
      <c r="BQ88" s="410"/>
      <c r="BR88" s="411"/>
      <c r="BS88" s="410"/>
      <c r="BT88" s="411"/>
      <c r="BU88" s="410"/>
      <c r="BV88" s="411"/>
      <c r="BW88" s="410"/>
      <c r="BX88" s="411"/>
      <c r="BY88" s="411"/>
      <c r="BZ88" s="411"/>
    </row>
    <row r="89" ht="13.5" customHeight="1">
      <c r="A89" s="408" t="s">
        <v>684</v>
      </c>
      <c r="B89" s="430" t="s">
        <v>685</v>
      </c>
      <c r="C89" s="409" t="s">
        <v>1261</v>
      </c>
      <c r="D89" s="410"/>
      <c r="E89" s="426"/>
      <c r="F89" s="410"/>
      <c r="G89" s="426"/>
      <c r="H89" s="426"/>
      <c r="I89" s="410"/>
      <c r="J89" s="410"/>
      <c r="K89" s="411"/>
      <c r="L89" s="411"/>
      <c r="M89" s="411"/>
      <c r="N89" s="411"/>
      <c r="O89" s="411"/>
      <c r="P89" s="411"/>
      <c r="Q89" s="411"/>
      <c r="R89" s="411"/>
      <c r="S89" s="411"/>
      <c r="T89" s="468"/>
      <c r="U89" s="468"/>
      <c r="V89" s="416"/>
      <c r="W89" s="468"/>
      <c r="X89" s="468"/>
      <c r="Y89" s="412"/>
      <c r="Z89" s="410"/>
      <c r="AA89" s="410"/>
      <c r="AB89" s="410"/>
      <c r="AC89" s="410"/>
      <c r="AD89" s="410"/>
      <c r="AE89" s="420"/>
      <c r="AF89" s="410"/>
      <c r="AG89" s="421"/>
      <c r="AH89" s="431" t="s">
        <v>1632</v>
      </c>
      <c r="AI89" s="412"/>
      <c r="AJ89" s="421"/>
      <c r="AK89" s="468"/>
      <c r="AL89" s="410"/>
      <c r="AM89" s="410"/>
      <c r="AN89" s="428"/>
      <c r="AO89" s="431" t="s">
        <v>1632</v>
      </c>
      <c r="AP89" s="411"/>
      <c r="AQ89" s="410"/>
      <c r="AR89" s="411"/>
      <c r="AS89" s="410"/>
      <c r="AT89" s="426"/>
      <c r="AU89" s="410"/>
      <c r="AV89" s="426"/>
      <c r="AW89" s="410"/>
      <c r="AX89" s="410"/>
      <c r="AY89" s="429"/>
      <c r="AZ89" s="451"/>
      <c r="BA89" s="452"/>
      <c r="BB89" s="410"/>
      <c r="BC89" s="410"/>
      <c r="BD89" s="410"/>
      <c r="BE89" s="410"/>
      <c r="BF89" s="411"/>
      <c r="BG89" s="410"/>
      <c r="BH89" s="411"/>
      <c r="BI89" s="410"/>
      <c r="BJ89" s="411"/>
      <c r="BK89" s="410"/>
      <c r="BL89" s="411"/>
      <c r="BM89" s="410"/>
      <c r="BN89" s="411"/>
      <c r="BO89" s="437"/>
      <c r="BP89" s="410"/>
      <c r="BQ89" s="410"/>
      <c r="BR89" s="411"/>
      <c r="BS89" s="410"/>
      <c r="BT89" s="411"/>
      <c r="BU89" s="410"/>
      <c r="BV89" s="411"/>
      <c r="BW89" s="410"/>
      <c r="BX89" s="411"/>
      <c r="BY89" s="411"/>
      <c r="BZ89" s="411"/>
    </row>
    <row r="90" ht="13.5" customHeight="1">
      <c r="A90" s="408" t="s">
        <v>689</v>
      </c>
      <c r="B90" s="430" t="s">
        <v>1262</v>
      </c>
      <c r="C90" s="409" t="s">
        <v>1263</v>
      </c>
      <c r="D90" s="468"/>
      <c r="E90" s="426"/>
      <c r="F90" s="468"/>
      <c r="G90" s="426"/>
      <c r="H90" s="426"/>
      <c r="I90" s="468"/>
      <c r="J90" s="468"/>
      <c r="K90" s="411"/>
      <c r="L90" s="411"/>
      <c r="M90" s="411"/>
      <c r="N90" s="411"/>
      <c r="O90" s="411"/>
      <c r="P90" s="411"/>
      <c r="Q90" s="411"/>
      <c r="R90" s="411"/>
      <c r="S90" s="411"/>
      <c r="T90" s="468"/>
      <c r="U90" s="468"/>
      <c r="V90" s="416"/>
      <c r="W90" s="468"/>
      <c r="X90" s="468"/>
      <c r="Y90" s="412"/>
      <c r="Z90" s="410"/>
      <c r="AA90" s="410"/>
      <c r="AB90" s="410"/>
      <c r="AC90" s="410"/>
      <c r="AD90" s="410"/>
      <c r="AE90" s="420"/>
      <c r="AF90" s="410"/>
      <c r="AG90" s="421"/>
      <c r="AH90" s="468"/>
      <c r="AI90" s="412"/>
      <c r="AJ90" s="421"/>
      <c r="AK90" s="468"/>
      <c r="AL90" s="410"/>
      <c r="AM90" s="410"/>
      <c r="AN90" s="428"/>
      <c r="AO90" s="410"/>
      <c r="AP90" s="411"/>
      <c r="AQ90" s="431" t="s">
        <v>1632</v>
      </c>
      <c r="AR90" s="411"/>
      <c r="AS90" s="410"/>
      <c r="AT90" s="426"/>
      <c r="AU90" s="431" t="s">
        <v>1632</v>
      </c>
      <c r="AV90" s="409" t="s">
        <v>1632</v>
      </c>
      <c r="AW90" s="410"/>
      <c r="AX90" s="410"/>
      <c r="AY90" s="429"/>
      <c r="AZ90" s="451"/>
      <c r="BA90" s="452"/>
      <c r="BB90" s="410"/>
      <c r="BC90" s="410"/>
      <c r="BD90" s="410"/>
      <c r="BE90" s="410"/>
      <c r="BF90" s="411"/>
      <c r="BG90" s="410"/>
      <c r="BH90" s="411"/>
      <c r="BI90" s="410"/>
      <c r="BJ90" s="411"/>
      <c r="BK90" s="410"/>
      <c r="BL90" s="411"/>
      <c r="BM90" s="410"/>
      <c r="BN90" s="411"/>
      <c r="BO90" s="437"/>
      <c r="BP90" s="410"/>
      <c r="BQ90" s="410"/>
      <c r="BR90" s="411"/>
      <c r="BS90" s="410"/>
      <c r="BT90" s="411"/>
      <c r="BU90" s="410"/>
      <c r="BV90" s="411"/>
      <c r="BW90" s="410"/>
      <c r="BX90" s="411"/>
      <c r="BY90" s="411"/>
      <c r="BZ90" s="411"/>
    </row>
    <row r="91" ht="13.5" customHeight="1">
      <c r="A91" s="408" t="s">
        <v>1264</v>
      </c>
      <c r="B91" s="430" t="s">
        <v>1265</v>
      </c>
      <c r="C91" s="409" t="s">
        <v>1266</v>
      </c>
      <c r="D91" s="416"/>
      <c r="E91" s="417"/>
      <c r="F91" s="416"/>
      <c r="G91" s="417"/>
      <c r="H91" s="417"/>
      <c r="I91" s="416"/>
      <c r="J91" s="416"/>
      <c r="K91" s="411"/>
      <c r="L91" s="411"/>
      <c r="M91" s="411"/>
      <c r="N91" s="411"/>
      <c r="O91" s="411"/>
      <c r="P91" s="418"/>
      <c r="Q91" s="418"/>
      <c r="R91" s="411"/>
      <c r="S91" s="418"/>
      <c r="T91" s="416"/>
      <c r="U91" s="416"/>
      <c r="V91" s="416"/>
      <c r="W91" s="416"/>
      <c r="X91" s="416"/>
      <c r="Y91" s="412"/>
      <c r="Z91" s="410"/>
      <c r="AA91" s="410"/>
      <c r="AB91" s="410"/>
      <c r="AC91" s="431" t="s">
        <v>1632</v>
      </c>
      <c r="AD91" s="410"/>
      <c r="AE91" s="420"/>
      <c r="AF91" s="420"/>
      <c r="AG91" s="421"/>
      <c r="AH91" s="416"/>
      <c r="AI91" s="412"/>
      <c r="AJ91" s="421"/>
      <c r="AK91" s="416"/>
      <c r="AL91" s="410"/>
      <c r="AM91" s="420"/>
      <c r="AN91" s="428"/>
      <c r="AO91" s="410"/>
      <c r="AP91" s="411"/>
      <c r="AQ91" s="410"/>
      <c r="AR91" s="411"/>
      <c r="AS91" s="410"/>
      <c r="AT91" s="230"/>
      <c r="AU91" s="410"/>
      <c r="AV91" s="230"/>
      <c r="AW91" s="410"/>
      <c r="AX91" s="410"/>
      <c r="AY91" s="422"/>
      <c r="AZ91" s="423"/>
      <c r="BA91" s="424"/>
      <c r="BB91" s="410"/>
      <c r="BC91" s="410"/>
      <c r="BD91" s="410"/>
      <c r="BE91" s="410"/>
      <c r="BF91" s="418"/>
      <c r="BG91" s="420"/>
      <c r="BH91" s="411"/>
      <c r="BI91" s="410"/>
      <c r="BJ91" s="411"/>
      <c r="BK91" s="410"/>
      <c r="BL91" s="411"/>
      <c r="BM91" s="420"/>
      <c r="BN91" s="418"/>
      <c r="BO91" s="437"/>
      <c r="BP91" s="433"/>
      <c r="BQ91" s="420"/>
      <c r="BR91" s="418"/>
      <c r="BS91" s="420"/>
      <c r="BT91" s="418"/>
      <c r="BU91" s="420"/>
      <c r="BV91" s="418"/>
      <c r="BW91" s="410"/>
      <c r="BX91" s="411"/>
      <c r="BY91" s="411"/>
      <c r="BZ91" s="411"/>
    </row>
    <row r="92" ht="13.5" customHeight="1">
      <c r="A92" s="408" t="s">
        <v>693</v>
      </c>
      <c r="B92" s="430" t="s">
        <v>694</v>
      </c>
      <c r="C92" s="409" t="s">
        <v>1267</v>
      </c>
      <c r="D92" s="416"/>
      <c r="E92" s="426"/>
      <c r="F92" s="416"/>
      <c r="G92" s="426"/>
      <c r="H92" s="426"/>
      <c r="I92" s="416"/>
      <c r="J92" s="416"/>
      <c r="K92" s="411"/>
      <c r="L92" s="411"/>
      <c r="M92" s="411"/>
      <c r="N92" s="411"/>
      <c r="O92" s="411"/>
      <c r="P92" s="418"/>
      <c r="Q92" s="418"/>
      <c r="R92" s="411"/>
      <c r="S92" s="418"/>
      <c r="T92" s="416"/>
      <c r="U92" s="416"/>
      <c r="V92" s="416"/>
      <c r="W92" s="416"/>
      <c r="X92" s="416"/>
      <c r="Y92" s="412"/>
      <c r="Z92" s="431" t="s">
        <v>1632</v>
      </c>
      <c r="AA92" s="431" t="s">
        <v>1632</v>
      </c>
      <c r="AB92" s="410"/>
      <c r="AC92" s="410"/>
      <c r="AD92" s="410"/>
      <c r="AE92" s="420"/>
      <c r="AF92" s="420"/>
      <c r="AG92" s="421"/>
      <c r="AH92" s="416"/>
      <c r="AI92" s="412"/>
      <c r="AJ92" s="421"/>
      <c r="AK92" s="416"/>
      <c r="AL92" s="410"/>
      <c r="AM92" s="420"/>
      <c r="AN92" s="428"/>
      <c r="AO92" s="410"/>
      <c r="AP92" s="411"/>
      <c r="AQ92" s="410"/>
      <c r="AR92" s="411"/>
      <c r="AS92" s="410"/>
      <c r="AT92" s="426"/>
      <c r="AU92" s="410"/>
      <c r="AV92" s="426"/>
      <c r="AW92" s="410"/>
      <c r="AX92" s="410"/>
      <c r="AY92" s="442" t="s">
        <v>1632</v>
      </c>
      <c r="AZ92" s="443" t="s">
        <v>1632</v>
      </c>
      <c r="BA92" s="424"/>
      <c r="BB92" s="416"/>
      <c r="BC92" s="416"/>
      <c r="BD92" s="416"/>
      <c r="BE92" s="416"/>
      <c r="BF92" s="418"/>
      <c r="BG92" s="420"/>
      <c r="BH92" s="411"/>
      <c r="BI92" s="410"/>
      <c r="BJ92" s="411"/>
      <c r="BK92" s="410"/>
      <c r="BL92" s="411"/>
      <c r="BM92" s="420"/>
      <c r="BN92" s="418"/>
      <c r="BO92" s="437"/>
      <c r="BP92" s="433"/>
      <c r="BQ92" s="420"/>
      <c r="BR92" s="418"/>
      <c r="BS92" s="420"/>
      <c r="BT92" s="418"/>
      <c r="BU92" s="420"/>
      <c r="BV92" s="418"/>
      <c r="BW92" s="410"/>
      <c r="BX92" s="411"/>
      <c r="BY92" s="411"/>
      <c r="BZ92" s="411"/>
    </row>
    <row r="93" ht="13.5" customHeight="1">
      <c r="A93" s="408" t="s">
        <v>1268</v>
      </c>
      <c r="B93" s="430" t="s">
        <v>1061</v>
      </c>
      <c r="C93" s="409" t="s">
        <v>1269</v>
      </c>
      <c r="D93" s="416"/>
      <c r="E93" s="426"/>
      <c r="F93" s="416"/>
      <c r="G93" s="426"/>
      <c r="H93" s="426"/>
      <c r="I93" s="416"/>
      <c r="J93" s="416"/>
      <c r="K93" s="411"/>
      <c r="L93" s="411"/>
      <c r="M93" s="411"/>
      <c r="N93" s="411"/>
      <c r="O93" s="411"/>
      <c r="P93" s="418"/>
      <c r="Q93" s="418"/>
      <c r="R93" s="411"/>
      <c r="S93" s="418"/>
      <c r="T93" s="416"/>
      <c r="U93" s="416"/>
      <c r="V93" s="416"/>
      <c r="W93" s="416"/>
      <c r="X93" s="416"/>
      <c r="Y93" s="412"/>
      <c r="Z93" s="410"/>
      <c r="AA93" s="410"/>
      <c r="AB93" s="410"/>
      <c r="AC93" s="410"/>
      <c r="AD93" s="410"/>
      <c r="AE93" s="420"/>
      <c r="AF93" s="420"/>
      <c r="AG93" s="421"/>
      <c r="AH93" s="416"/>
      <c r="AI93" s="412"/>
      <c r="AJ93" s="421"/>
      <c r="AK93" s="416"/>
      <c r="AL93" s="410"/>
      <c r="AM93" s="420"/>
      <c r="AN93" s="428"/>
      <c r="AO93" s="410"/>
      <c r="AP93" s="411"/>
      <c r="AQ93" s="410"/>
      <c r="AR93" s="411"/>
      <c r="AS93" s="410"/>
      <c r="AT93" s="426"/>
      <c r="AU93" s="431" t="s">
        <v>1632</v>
      </c>
      <c r="AV93" s="409" t="s">
        <v>1640</v>
      </c>
      <c r="AW93" s="410"/>
      <c r="AX93" s="410"/>
      <c r="AY93" s="429"/>
      <c r="AZ93" s="423"/>
      <c r="BA93" s="424"/>
      <c r="BB93" s="416"/>
      <c r="BC93" s="416"/>
      <c r="BD93" s="416"/>
      <c r="BE93" s="416"/>
      <c r="BF93" s="418"/>
      <c r="BG93" s="420"/>
      <c r="BH93" s="411"/>
      <c r="BI93" s="410"/>
      <c r="BJ93" s="411"/>
      <c r="BK93" s="410"/>
      <c r="BL93" s="411"/>
      <c r="BM93" s="420"/>
      <c r="BN93" s="418"/>
      <c r="BO93" s="437"/>
      <c r="BP93" s="433"/>
      <c r="BQ93" s="420"/>
      <c r="BR93" s="418"/>
      <c r="BS93" s="420"/>
      <c r="BT93" s="418"/>
      <c r="BU93" s="420"/>
      <c r="BV93" s="418"/>
      <c r="BW93" s="410"/>
      <c r="BX93" s="411"/>
      <c r="BY93" s="411"/>
      <c r="BZ93" s="411"/>
    </row>
    <row r="94" ht="13.5" customHeight="1">
      <c r="A94" s="408" t="s">
        <v>1270</v>
      </c>
      <c r="B94" s="414"/>
      <c r="C94" s="409" t="s">
        <v>1271</v>
      </c>
      <c r="D94" s="416"/>
      <c r="E94" s="426"/>
      <c r="F94" s="416"/>
      <c r="G94" s="426"/>
      <c r="H94" s="426"/>
      <c r="I94" s="416"/>
      <c r="J94" s="416"/>
      <c r="K94" s="411"/>
      <c r="L94" s="411"/>
      <c r="M94" s="411"/>
      <c r="N94" s="411"/>
      <c r="O94" s="411"/>
      <c r="P94" s="418"/>
      <c r="Q94" s="418"/>
      <c r="R94" s="411"/>
      <c r="S94" s="418"/>
      <c r="T94" s="416"/>
      <c r="U94" s="416"/>
      <c r="V94" s="416"/>
      <c r="W94" s="416"/>
      <c r="X94" s="416"/>
      <c r="Y94" s="412"/>
      <c r="Z94" s="410"/>
      <c r="AA94" s="410"/>
      <c r="AB94" s="410"/>
      <c r="AC94" s="410"/>
      <c r="AD94" s="410"/>
      <c r="AE94" s="420"/>
      <c r="AF94" s="420"/>
      <c r="AG94" s="421"/>
      <c r="AH94" s="416"/>
      <c r="AI94" s="412"/>
      <c r="AJ94" s="421"/>
      <c r="AK94" s="416"/>
      <c r="AL94" s="410"/>
      <c r="AM94" s="420"/>
      <c r="AN94" s="428"/>
      <c r="AO94" s="410"/>
      <c r="AP94" s="411"/>
      <c r="AQ94" s="410"/>
      <c r="AR94" s="411"/>
      <c r="AS94" s="410"/>
      <c r="AT94" s="409" t="s">
        <v>1632</v>
      </c>
      <c r="AU94" s="410"/>
      <c r="AV94" s="426"/>
      <c r="AW94" s="410"/>
      <c r="AX94" s="410"/>
      <c r="AY94" s="429"/>
      <c r="AZ94" s="423"/>
      <c r="BA94" s="424"/>
      <c r="BB94" s="416"/>
      <c r="BC94" s="416"/>
      <c r="BD94" s="416"/>
      <c r="BE94" s="416"/>
      <c r="BF94" s="418"/>
      <c r="BG94" s="420"/>
      <c r="BH94" s="411"/>
      <c r="BI94" s="410"/>
      <c r="BJ94" s="411"/>
      <c r="BK94" s="410"/>
      <c r="BL94" s="411"/>
      <c r="BM94" s="420"/>
      <c r="BN94" s="418"/>
      <c r="BO94" s="437"/>
      <c r="BP94" s="433"/>
      <c r="BQ94" s="420"/>
      <c r="BR94" s="418"/>
      <c r="BS94" s="420"/>
      <c r="BT94" s="418"/>
      <c r="BU94" s="420"/>
      <c r="BV94" s="418"/>
      <c r="BW94" s="410"/>
      <c r="BX94" s="411"/>
      <c r="BY94" s="411"/>
      <c r="BZ94" s="411"/>
    </row>
    <row r="95" ht="13.5" customHeight="1">
      <c r="A95" s="408" t="s">
        <v>1272</v>
      </c>
      <c r="B95" s="430" t="s">
        <v>1273</v>
      </c>
      <c r="C95" s="469" t="str">
        <f>HYPERLINK("http://www.metasploit.com/modules/exploit/multi/browser/java_signed_applet","www.metasploit.com/modules/exploit/multi/browser/java_signed_applet")</f>
        <v>www.metasploit.com/modules/exploit/multi/browser/java_signed_applet</v>
      </c>
      <c r="D95" s="410"/>
      <c r="E95" s="426"/>
      <c r="F95" s="410"/>
      <c r="G95" s="426"/>
      <c r="H95" s="426"/>
      <c r="I95" s="410"/>
      <c r="J95" s="410"/>
      <c r="K95" s="411"/>
      <c r="L95" s="411"/>
      <c r="M95" s="411"/>
      <c r="N95" s="411"/>
      <c r="O95" s="411"/>
      <c r="P95" s="418"/>
      <c r="Q95" s="418"/>
      <c r="R95" s="411"/>
      <c r="S95" s="418"/>
      <c r="T95" s="416"/>
      <c r="U95" s="416"/>
      <c r="V95" s="416"/>
      <c r="W95" s="416"/>
      <c r="X95" s="416"/>
      <c r="Y95" s="412"/>
      <c r="Z95" s="410"/>
      <c r="AA95" s="410"/>
      <c r="AB95" s="410"/>
      <c r="AC95" s="410"/>
      <c r="AD95" s="410"/>
      <c r="AE95" s="420"/>
      <c r="AF95" s="420"/>
      <c r="AG95" s="421"/>
      <c r="AH95" s="431" t="s">
        <v>1632</v>
      </c>
      <c r="AI95" s="412"/>
      <c r="AJ95" s="421"/>
      <c r="AK95" s="431" t="s">
        <v>1632</v>
      </c>
      <c r="AL95" s="410"/>
      <c r="AM95" s="420"/>
      <c r="AN95" s="428"/>
      <c r="AO95" s="410"/>
      <c r="AP95" s="411"/>
      <c r="AQ95" s="431" t="s">
        <v>1632</v>
      </c>
      <c r="AR95" s="411"/>
      <c r="AS95" s="431" t="s">
        <v>1632</v>
      </c>
      <c r="AT95" s="426"/>
      <c r="AU95" s="410"/>
      <c r="AV95" s="426"/>
      <c r="AW95" s="410"/>
      <c r="AX95" s="410"/>
      <c r="AY95" s="429"/>
      <c r="AZ95" s="443" t="s">
        <v>1632</v>
      </c>
      <c r="BA95" s="424"/>
      <c r="BB95" s="416"/>
      <c r="BC95" s="416"/>
      <c r="BD95" s="416"/>
      <c r="BE95" s="416"/>
      <c r="BF95" s="418"/>
      <c r="BG95" s="420"/>
      <c r="BH95" s="411"/>
      <c r="BI95" s="410"/>
      <c r="BJ95" s="411"/>
      <c r="BK95" s="410"/>
      <c r="BL95" s="411"/>
      <c r="BM95" s="420"/>
      <c r="BN95" s="418"/>
      <c r="BO95" s="437"/>
      <c r="BP95" s="433"/>
      <c r="BQ95" s="420"/>
      <c r="BR95" s="418"/>
      <c r="BS95" s="420"/>
      <c r="BT95" s="418"/>
      <c r="BU95" s="420"/>
      <c r="BV95" s="418"/>
      <c r="BW95" s="410"/>
      <c r="BX95" s="411"/>
      <c r="BY95" s="411"/>
      <c r="BZ95" s="411"/>
    </row>
    <row r="96" ht="13.5" customHeight="1">
      <c r="A96" s="408" t="s">
        <v>702</v>
      </c>
      <c r="B96" s="430" t="s">
        <v>703</v>
      </c>
      <c r="C96" s="430" t="s">
        <v>1274</v>
      </c>
      <c r="D96" s="416"/>
      <c r="E96" s="426"/>
      <c r="F96" s="416"/>
      <c r="G96" s="426"/>
      <c r="H96" s="426"/>
      <c r="I96" s="416"/>
      <c r="J96" s="416"/>
      <c r="K96" s="411"/>
      <c r="L96" s="411"/>
      <c r="M96" s="411"/>
      <c r="N96" s="411"/>
      <c r="O96" s="411"/>
      <c r="P96" s="418"/>
      <c r="Q96" s="418"/>
      <c r="R96" s="411"/>
      <c r="S96" s="418"/>
      <c r="T96" s="416"/>
      <c r="U96" s="416"/>
      <c r="V96" s="416"/>
      <c r="W96" s="416"/>
      <c r="X96" s="416"/>
      <c r="Y96" s="446"/>
      <c r="Z96" s="431" t="s">
        <v>1632</v>
      </c>
      <c r="AA96" s="431" t="s">
        <v>1632</v>
      </c>
      <c r="AB96" s="410"/>
      <c r="AC96" s="410"/>
      <c r="AD96" s="410"/>
      <c r="AE96" s="420"/>
      <c r="AF96" s="420"/>
      <c r="AG96" s="421"/>
      <c r="AH96" s="416"/>
      <c r="AI96" s="446"/>
      <c r="AJ96" s="421"/>
      <c r="AK96" s="416"/>
      <c r="AL96" s="410"/>
      <c r="AM96" s="420"/>
      <c r="AN96" s="428"/>
      <c r="AO96" s="410"/>
      <c r="AP96" s="411"/>
      <c r="AQ96" s="410"/>
      <c r="AR96" s="411"/>
      <c r="AS96" s="410"/>
      <c r="AT96" s="426"/>
      <c r="AU96" s="410"/>
      <c r="AV96" s="426"/>
      <c r="AW96" s="410"/>
      <c r="AX96" s="410"/>
      <c r="AY96" s="429"/>
      <c r="AZ96" s="423"/>
      <c r="BA96" s="424"/>
      <c r="BB96" s="416"/>
      <c r="BC96" s="416"/>
      <c r="BD96" s="416"/>
      <c r="BE96" s="416"/>
      <c r="BF96" s="418"/>
      <c r="BG96" s="420"/>
      <c r="BH96" s="411"/>
      <c r="BI96" s="410"/>
      <c r="BJ96" s="411"/>
      <c r="BK96" s="410"/>
      <c r="BL96" s="411"/>
      <c r="BM96" s="420"/>
      <c r="BN96" s="418"/>
      <c r="BO96" s="437"/>
      <c r="BP96" s="433"/>
      <c r="BQ96" s="420"/>
      <c r="BR96" s="418"/>
      <c r="BS96" s="420"/>
      <c r="BT96" s="418"/>
      <c r="BU96" s="420"/>
      <c r="BV96" s="418"/>
      <c r="BW96" s="410"/>
      <c r="BX96" s="411"/>
      <c r="BY96" s="411"/>
      <c r="BZ96" s="411"/>
    </row>
    <row r="97" ht="13.5" customHeight="1">
      <c r="A97" s="408" t="s">
        <v>707</v>
      </c>
      <c r="B97" s="430" t="s">
        <v>708</v>
      </c>
      <c r="C97" s="430" t="s">
        <v>1655</v>
      </c>
      <c r="D97" s="416"/>
      <c r="E97" s="426"/>
      <c r="F97" s="416"/>
      <c r="G97" s="426"/>
      <c r="H97" s="426"/>
      <c r="I97" s="416"/>
      <c r="J97" s="416"/>
      <c r="K97" s="411"/>
      <c r="L97" s="411"/>
      <c r="M97" s="411"/>
      <c r="N97" s="411"/>
      <c r="O97" s="411"/>
      <c r="P97" s="418"/>
      <c r="Q97" s="418"/>
      <c r="R97" s="411"/>
      <c r="S97" s="418"/>
      <c r="T97" s="466" t="s">
        <v>1632</v>
      </c>
      <c r="U97" s="416"/>
      <c r="V97" s="416"/>
      <c r="W97" s="416"/>
      <c r="X97" s="416"/>
      <c r="Y97" s="446"/>
      <c r="Z97" s="431" t="s">
        <v>1632</v>
      </c>
      <c r="AA97" s="431" t="s">
        <v>1632</v>
      </c>
      <c r="AB97" s="410"/>
      <c r="AC97" s="410"/>
      <c r="AD97" s="410"/>
      <c r="AE97" s="420"/>
      <c r="AF97" s="420"/>
      <c r="AG97" s="421"/>
      <c r="AH97" s="416"/>
      <c r="AI97" s="446"/>
      <c r="AJ97" s="421"/>
      <c r="AK97" s="416"/>
      <c r="AL97" s="410"/>
      <c r="AM97" s="420"/>
      <c r="AN97" s="428"/>
      <c r="AO97" s="410"/>
      <c r="AP97" s="411"/>
      <c r="AQ97" s="410"/>
      <c r="AR97" s="411"/>
      <c r="AS97" s="410"/>
      <c r="AT97" s="426"/>
      <c r="AU97" s="410"/>
      <c r="AV97" s="426"/>
      <c r="AW97" s="410"/>
      <c r="AX97" s="410"/>
      <c r="AY97" s="429"/>
      <c r="AZ97" s="423"/>
      <c r="BA97" s="424"/>
      <c r="BB97" s="416"/>
      <c r="BC97" s="416"/>
      <c r="BD97" s="416"/>
      <c r="BE97" s="416"/>
      <c r="BF97" s="418"/>
      <c r="BG97" s="420"/>
      <c r="BH97" s="411"/>
      <c r="BI97" s="410"/>
      <c r="BJ97" s="411"/>
      <c r="BK97" s="410"/>
      <c r="BL97" s="411"/>
      <c r="BM97" s="420"/>
      <c r="BN97" s="418"/>
      <c r="BO97" s="437"/>
      <c r="BP97" s="433"/>
      <c r="BQ97" s="420"/>
      <c r="BR97" s="418"/>
      <c r="BS97" s="420"/>
      <c r="BT97" s="418"/>
      <c r="BU97" s="420"/>
      <c r="BV97" s="418"/>
      <c r="BW97" s="410"/>
      <c r="BX97" s="411"/>
      <c r="BY97" s="411"/>
      <c r="BZ97" s="411"/>
    </row>
    <row r="98" ht="15.0" customHeight="1">
      <c r="A98" s="408" t="s">
        <v>711</v>
      </c>
      <c r="B98" s="430" t="s">
        <v>712</v>
      </c>
      <c r="C98" s="430" t="s">
        <v>1277</v>
      </c>
      <c r="D98" s="410"/>
      <c r="E98" s="426"/>
      <c r="F98" s="410"/>
      <c r="G98" s="426"/>
      <c r="H98" s="426"/>
      <c r="I98" s="410"/>
      <c r="J98" s="410"/>
      <c r="K98" s="411"/>
      <c r="L98" s="411"/>
      <c r="M98" s="411"/>
      <c r="N98" s="411"/>
      <c r="O98" s="411"/>
      <c r="P98" s="418"/>
      <c r="Q98" s="418"/>
      <c r="R98" s="411"/>
      <c r="S98" s="418"/>
      <c r="T98" s="416"/>
      <c r="U98" s="416"/>
      <c r="V98" s="416"/>
      <c r="W98" s="416"/>
      <c r="X98" s="416"/>
      <c r="Y98" s="446"/>
      <c r="Z98" s="431" t="s">
        <v>1632</v>
      </c>
      <c r="AA98" s="431" t="s">
        <v>1632</v>
      </c>
      <c r="AB98" s="410"/>
      <c r="AC98" s="410"/>
      <c r="AD98" s="410"/>
      <c r="AE98" s="420"/>
      <c r="AF98" s="420"/>
      <c r="AG98" s="421"/>
      <c r="AH98" s="410"/>
      <c r="AI98" s="446"/>
      <c r="AJ98" s="421"/>
      <c r="AK98" s="431" t="s">
        <v>1632</v>
      </c>
      <c r="AL98" s="410"/>
      <c r="AM98" s="420"/>
      <c r="AN98" s="428"/>
      <c r="AO98" s="410"/>
      <c r="AP98" s="411"/>
      <c r="AQ98" s="410"/>
      <c r="AR98" s="432" t="s">
        <v>1632</v>
      </c>
      <c r="AS98" s="410"/>
      <c r="AT98" s="426"/>
      <c r="AU98" s="410"/>
      <c r="AV98" s="426"/>
      <c r="AW98" s="410"/>
      <c r="AX98" s="410"/>
      <c r="AY98" s="429"/>
      <c r="AZ98" s="443" t="s">
        <v>1656</v>
      </c>
      <c r="BA98" s="424"/>
      <c r="BB98" s="416"/>
      <c r="BC98" s="416"/>
      <c r="BD98" s="416"/>
      <c r="BE98" s="416"/>
      <c r="BF98" s="418"/>
      <c r="BG98" s="420"/>
      <c r="BH98" s="411"/>
      <c r="BI98" s="410"/>
      <c r="BJ98" s="411"/>
      <c r="BK98" s="410"/>
      <c r="BL98" s="411"/>
      <c r="BM98" s="420"/>
      <c r="BN98" s="418"/>
      <c r="BO98" s="437"/>
      <c r="BP98" s="433"/>
      <c r="BQ98" s="420"/>
      <c r="BR98" s="418"/>
      <c r="BS98" s="420"/>
      <c r="BT98" s="418"/>
      <c r="BU98" s="420"/>
      <c r="BV98" s="418"/>
      <c r="BW98" s="410"/>
      <c r="BX98" s="411"/>
      <c r="BY98" s="411"/>
      <c r="BZ98" s="411"/>
    </row>
    <row r="99" ht="15.0" customHeight="1">
      <c r="A99" s="408" t="s">
        <v>716</v>
      </c>
      <c r="B99" s="430" t="s">
        <v>717</v>
      </c>
      <c r="C99" s="430" t="s">
        <v>1279</v>
      </c>
      <c r="D99" s="410"/>
      <c r="E99" s="426"/>
      <c r="F99" s="466" t="s">
        <v>1632</v>
      </c>
      <c r="G99" s="426"/>
      <c r="H99" s="426"/>
      <c r="I99" s="410"/>
      <c r="J99" s="410"/>
      <c r="K99" s="411"/>
      <c r="L99" s="411"/>
      <c r="M99" s="411"/>
      <c r="N99" s="411"/>
      <c r="O99" s="411"/>
      <c r="P99" s="418"/>
      <c r="Q99" s="418"/>
      <c r="R99" s="411"/>
      <c r="S99" s="418"/>
      <c r="T99" s="416"/>
      <c r="U99" s="416"/>
      <c r="V99" s="416"/>
      <c r="W99" s="416"/>
      <c r="X99" s="416"/>
      <c r="Y99" s="446"/>
      <c r="Z99" s="410"/>
      <c r="AA99" s="410"/>
      <c r="AB99" s="410"/>
      <c r="AC99" s="410"/>
      <c r="AD99" s="410"/>
      <c r="AE99" s="420"/>
      <c r="AF99" s="420"/>
      <c r="AG99" s="421"/>
      <c r="AH99" s="410"/>
      <c r="AI99" s="446"/>
      <c r="AJ99" s="421"/>
      <c r="AK99" s="410"/>
      <c r="AL99" s="410"/>
      <c r="AM99" s="420"/>
      <c r="AN99" s="428"/>
      <c r="AO99" s="410"/>
      <c r="AP99" s="411"/>
      <c r="AQ99" s="410"/>
      <c r="AR99" s="411"/>
      <c r="AS99" s="410"/>
      <c r="AT99" s="426"/>
      <c r="AU99" s="410"/>
      <c r="AV99" s="426"/>
      <c r="AW99" s="410"/>
      <c r="AX99" s="410"/>
      <c r="AY99" s="429"/>
      <c r="AZ99" s="438"/>
      <c r="BA99" s="424"/>
      <c r="BB99" s="416"/>
      <c r="BC99" s="416"/>
      <c r="BD99" s="416"/>
      <c r="BE99" s="470"/>
      <c r="BF99" s="424"/>
      <c r="BG99" s="420"/>
      <c r="BH99" s="411"/>
      <c r="BI99" s="410"/>
      <c r="BJ99" s="411"/>
      <c r="BK99" s="410"/>
      <c r="BL99" s="411"/>
      <c r="BM99" s="420"/>
      <c r="BN99" s="418"/>
      <c r="BO99" s="437"/>
      <c r="BP99" s="433"/>
      <c r="BQ99" s="420"/>
      <c r="BR99" s="418"/>
      <c r="BS99" s="420"/>
      <c r="BT99" s="418"/>
      <c r="BU99" s="420"/>
      <c r="BV99" s="418"/>
      <c r="BW99" s="410"/>
      <c r="BX99" s="411"/>
      <c r="BY99" s="411"/>
      <c r="BZ99" s="411"/>
    </row>
    <row r="100" ht="13.5" customHeight="1">
      <c r="A100" s="408" t="s">
        <v>720</v>
      </c>
      <c r="B100" s="414"/>
      <c r="C100" s="430" t="s">
        <v>1280</v>
      </c>
      <c r="D100" s="410"/>
      <c r="E100" s="426"/>
      <c r="F100" s="466" t="s">
        <v>1632</v>
      </c>
      <c r="G100" s="426"/>
      <c r="H100" s="426"/>
      <c r="I100" s="410"/>
      <c r="J100" s="410"/>
      <c r="K100" s="411"/>
      <c r="L100" s="411"/>
      <c r="M100" s="411"/>
      <c r="N100" s="411"/>
      <c r="O100" s="411"/>
      <c r="P100" s="418"/>
      <c r="Q100" s="418"/>
      <c r="R100" s="411"/>
      <c r="S100" s="418"/>
      <c r="T100" s="410"/>
      <c r="U100" s="410"/>
      <c r="V100" s="416"/>
      <c r="W100" s="416"/>
      <c r="X100" s="416"/>
      <c r="Y100" s="411"/>
      <c r="Z100" s="410"/>
      <c r="AA100" s="410"/>
      <c r="AB100" s="410"/>
      <c r="AC100" s="410"/>
      <c r="AD100" s="410"/>
      <c r="AE100" s="420"/>
      <c r="AF100" s="420"/>
      <c r="AG100" s="432" t="s">
        <v>1632</v>
      </c>
      <c r="AH100" s="410"/>
      <c r="AI100" s="446"/>
      <c r="AJ100" s="421"/>
      <c r="AK100" s="410"/>
      <c r="AL100" s="410"/>
      <c r="AM100" s="420"/>
      <c r="AN100" s="428"/>
      <c r="AO100" s="410"/>
      <c r="AP100" s="411"/>
      <c r="AQ100" s="410"/>
      <c r="AR100" s="411"/>
      <c r="AS100" s="410"/>
      <c r="AT100" s="426"/>
      <c r="AU100" s="410"/>
      <c r="AV100" s="426"/>
      <c r="AW100" s="410"/>
      <c r="AX100" s="410"/>
      <c r="AY100" s="429"/>
      <c r="AZ100" s="423"/>
      <c r="BA100" s="424"/>
      <c r="BB100" s="416"/>
      <c r="BC100" s="416"/>
      <c r="BD100" s="416"/>
      <c r="BE100" s="470"/>
      <c r="BF100" s="424"/>
      <c r="BG100" s="420"/>
      <c r="BH100" s="411"/>
      <c r="BI100" s="410"/>
      <c r="BJ100" s="411"/>
      <c r="BK100" s="410"/>
      <c r="BL100" s="411"/>
      <c r="BM100" s="420"/>
      <c r="BN100" s="418"/>
      <c r="BO100" s="437"/>
      <c r="BP100" s="433"/>
      <c r="BQ100" s="420"/>
      <c r="BR100" s="418"/>
      <c r="BS100" s="420"/>
      <c r="BT100" s="418"/>
      <c r="BU100" s="420"/>
      <c r="BV100" s="418"/>
      <c r="BW100" s="410"/>
      <c r="BX100" s="411"/>
      <c r="BY100" s="411"/>
      <c r="BZ100" s="411"/>
    </row>
    <row r="101" ht="13.5" customHeight="1">
      <c r="A101" s="408" t="s">
        <v>724</v>
      </c>
      <c r="B101" s="414"/>
      <c r="C101" s="430" t="s">
        <v>1281</v>
      </c>
      <c r="D101" s="466" t="s">
        <v>1632</v>
      </c>
      <c r="E101" s="426"/>
      <c r="F101" s="466" t="s">
        <v>1632</v>
      </c>
      <c r="G101" s="426"/>
      <c r="H101" s="426"/>
      <c r="I101" s="410"/>
      <c r="J101" s="410"/>
      <c r="K101" s="411"/>
      <c r="L101" s="411"/>
      <c r="M101" s="411"/>
      <c r="N101" s="411"/>
      <c r="O101" s="411"/>
      <c r="P101" s="418"/>
      <c r="Q101" s="418"/>
      <c r="R101" s="411"/>
      <c r="S101" s="418"/>
      <c r="T101" s="410"/>
      <c r="U101" s="410"/>
      <c r="V101" s="416"/>
      <c r="W101" s="416"/>
      <c r="X101" s="416"/>
      <c r="Y101" s="411"/>
      <c r="Z101" s="410"/>
      <c r="AA101" s="410"/>
      <c r="AB101" s="410"/>
      <c r="AC101" s="410"/>
      <c r="AD101" s="410"/>
      <c r="AE101" s="420"/>
      <c r="AF101" s="420"/>
      <c r="AG101" s="432" t="s">
        <v>1632</v>
      </c>
      <c r="AH101" s="410"/>
      <c r="AI101" s="446"/>
      <c r="AJ101" s="421"/>
      <c r="AK101" s="410"/>
      <c r="AL101" s="410"/>
      <c r="AM101" s="420"/>
      <c r="AN101" s="428"/>
      <c r="AO101" s="410"/>
      <c r="AP101" s="411"/>
      <c r="AQ101" s="410"/>
      <c r="AR101" s="411"/>
      <c r="AS101" s="410"/>
      <c r="AT101" s="426"/>
      <c r="AU101" s="410"/>
      <c r="AV101" s="426"/>
      <c r="AW101" s="410"/>
      <c r="AX101" s="410"/>
      <c r="AY101" s="429"/>
      <c r="AZ101" s="423"/>
      <c r="BA101" s="424"/>
      <c r="BB101" s="416"/>
      <c r="BC101" s="416"/>
      <c r="BD101" s="416"/>
      <c r="BE101" s="470"/>
      <c r="BF101" s="424"/>
      <c r="BG101" s="420"/>
      <c r="BH101" s="411"/>
      <c r="BI101" s="410"/>
      <c r="BJ101" s="411"/>
      <c r="BK101" s="410"/>
      <c r="BL101" s="411"/>
      <c r="BM101" s="420"/>
      <c r="BN101" s="418"/>
      <c r="BO101" s="437"/>
      <c r="BP101" s="433"/>
      <c r="BQ101" s="420"/>
      <c r="BR101" s="418"/>
      <c r="BS101" s="420"/>
      <c r="BT101" s="418"/>
      <c r="BU101" s="420"/>
      <c r="BV101" s="418"/>
      <c r="BW101" s="410"/>
      <c r="BX101" s="411"/>
      <c r="BY101" s="411"/>
      <c r="BZ101" s="411"/>
    </row>
    <row r="102" ht="13.5" customHeight="1">
      <c r="A102" s="408" t="s">
        <v>735</v>
      </c>
      <c r="B102" s="430" t="s">
        <v>736</v>
      </c>
      <c r="C102" s="430" t="s">
        <v>1282</v>
      </c>
      <c r="D102" s="410"/>
      <c r="E102" s="426"/>
      <c r="F102" s="410"/>
      <c r="G102" s="426"/>
      <c r="H102" s="426"/>
      <c r="I102" s="410"/>
      <c r="J102" s="410"/>
      <c r="K102" s="411"/>
      <c r="L102" s="411"/>
      <c r="M102" s="411"/>
      <c r="N102" s="411"/>
      <c r="O102" s="411"/>
      <c r="P102" s="418"/>
      <c r="Q102" s="418"/>
      <c r="R102" s="411"/>
      <c r="S102" s="418"/>
      <c r="T102" s="410"/>
      <c r="U102" s="410"/>
      <c r="V102" s="416"/>
      <c r="W102" s="416"/>
      <c r="X102" s="416"/>
      <c r="Y102" s="411"/>
      <c r="Z102" s="466" t="s">
        <v>1632</v>
      </c>
      <c r="AA102" s="410"/>
      <c r="AB102" s="410"/>
      <c r="AC102" s="410"/>
      <c r="AD102" s="410"/>
      <c r="AE102" s="420"/>
      <c r="AF102" s="420"/>
      <c r="AG102" s="411"/>
      <c r="AH102" s="410"/>
      <c r="AI102" s="446"/>
      <c r="AJ102" s="421"/>
      <c r="AK102" s="410"/>
      <c r="AL102" s="410"/>
      <c r="AM102" s="420"/>
      <c r="AN102" s="428"/>
      <c r="AO102" s="410"/>
      <c r="AP102" s="411"/>
      <c r="AQ102" s="410"/>
      <c r="AR102" s="411"/>
      <c r="AS102" s="410"/>
      <c r="AT102" s="426"/>
      <c r="AU102" s="410"/>
      <c r="AV102" s="426"/>
      <c r="AW102" s="410"/>
      <c r="AX102" s="410"/>
      <c r="AY102" s="429"/>
      <c r="AZ102" s="423"/>
      <c r="BA102" s="424"/>
      <c r="BB102" s="416"/>
      <c r="BC102" s="416"/>
      <c r="BD102" s="416"/>
      <c r="BE102" s="470"/>
      <c r="BF102" s="424"/>
      <c r="BG102" s="420"/>
      <c r="BH102" s="411"/>
      <c r="BI102" s="410"/>
      <c r="BJ102" s="411"/>
      <c r="BK102" s="410"/>
      <c r="BL102" s="411"/>
      <c r="BM102" s="420"/>
      <c r="BN102" s="418"/>
      <c r="BO102" s="437"/>
      <c r="BP102" s="433"/>
      <c r="BQ102" s="420"/>
      <c r="BR102" s="418"/>
      <c r="BS102" s="420"/>
      <c r="BT102" s="418"/>
      <c r="BU102" s="420"/>
      <c r="BV102" s="418"/>
      <c r="BW102" s="410"/>
      <c r="BX102" s="411"/>
      <c r="BY102" s="411"/>
      <c r="BZ102" s="411"/>
    </row>
    <row r="103" ht="13.5" customHeight="1">
      <c r="A103" s="408" t="s">
        <v>745</v>
      </c>
      <c r="B103" s="414"/>
      <c r="C103" s="430" t="s">
        <v>1283</v>
      </c>
      <c r="D103" s="410"/>
      <c r="E103" s="426"/>
      <c r="F103" s="410"/>
      <c r="G103" s="426"/>
      <c r="H103" s="426"/>
      <c r="I103" s="410"/>
      <c r="J103" s="410"/>
      <c r="K103" s="411"/>
      <c r="L103" s="411"/>
      <c r="M103" s="411"/>
      <c r="N103" s="411"/>
      <c r="O103" s="411"/>
      <c r="P103" s="418"/>
      <c r="Q103" s="418"/>
      <c r="R103" s="411"/>
      <c r="S103" s="418"/>
      <c r="T103" s="410"/>
      <c r="U103" s="410"/>
      <c r="V103" s="416"/>
      <c r="W103" s="416"/>
      <c r="X103" s="416"/>
      <c r="Y103" s="411"/>
      <c r="Z103" s="466" t="s">
        <v>1632</v>
      </c>
      <c r="AA103" s="410"/>
      <c r="AB103" s="410"/>
      <c r="AC103" s="410"/>
      <c r="AD103" s="410"/>
      <c r="AE103" s="420"/>
      <c r="AF103" s="420"/>
      <c r="AG103" s="411"/>
      <c r="AH103" s="410"/>
      <c r="AI103" s="446"/>
      <c r="AJ103" s="421"/>
      <c r="AK103" s="410"/>
      <c r="AL103" s="410"/>
      <c r="AM103" s="420"/>
      <c r="AN103" s="428"/>
      <c r="AO103" s="410"/>
      <c r="AP103" s="411"/>
      <c r="AQ103" s="410"/>
      <c r="AR103" s="411"/>
      <c r="AS103" s="410"/>
      <c r="AT103" s="426"/>
      <c r="AU103" s="410"/>
      <c r="AV103" s="426"/>
      <c r="AW103" s="410"/>
      <c r="AX103" s="410"/>
      <c r="AY103" s="429"/>
      <c r="AZ103" s="423"/>
      <c r="BA103" s="424"/>
      <c r="BB103" s="416"/>
      <c r="BC103" s="416"/>
      <c r="BD103" s="416"/>
      <c r="BE103" s="470"/>
      <c r="BF103" s="424"/>
      <c r="BG103" s="420"/>
      <c r="BH103" s="411"/>
      <c r="BI103" s="410"/>
      <c r="BJ103" s="411"/>
      <c r="BK103" s="410"/>
      <c r="BL103" s="411"/>
      <c r="BM103" s="420"/>
      <c r="BN103" s="418"/>
      <c r="BO103" s="437"/>
      <c r="BP103" s="433"/>
      <c r="BQ103" s="420"/>
      <c r="BR103" s="418"/>
      <c r="BS103" s="420"/>
      <c r="BT103" s="418"/>
      <c r="BU103" s="420"/>
      <c r="BV103" s="418"/>
      <c r="BW103" s="410"/>
      <c r="BX103" s="411"/>
      <c r="BY103" s="411"/>
      <c r="BZ103" s="411"/>
    </row>
    <row r="104" ht="13.5" customHeight="1">
      <c r="A104" s="408" t="s">
        <v>42</v>
      </c>
      <c r="B104" s="430" t="s">
        <v>43</v>
      </c>
      <c r="C104" s="430" t="s">
        <v>1284</v>
      </c>
      <c r="D104" s="466" t="s">
        <v>1632</v>
      </c>
      <c r="E104" s="426"/>
      <c r="F104" s="410"/>
      <c r="G104" s="466" t="s">
        <v>1632</v>
      </c>
      <c r="H104" s="426"/>
      <c r="I104" s="410"/>
      <c r="J104" s="410"/>
      <c r="K104" s="466" t="s">
        <v>1632</v>
      </c>
      <c r="L104" s="411"/>
      <c r="M104" s="411"/>
      <c r="N104" s="411"/>
      <c r="O104" s="411"/>
      <c r="P104" s="418"/>
      <c r="Q104" s="418"/>
      <c r="R104" s="411"/>
      <c r="S104" s="418"/>
      <c r="T104" s="431" t="s">
        <v>1632</v>
      </c>
      <c r="U104" s="431" t="s">
        <v>1632</v>
      </c>
      <c r="V104" s="416"/>
      <c r="W104" s="416"/>
      <c r="X104" s="416"/>
      <c r="Y104" s="432" t="s">
        <v>1632</v>
      </c>
      <c r="Z104" s="466" t="s">
        <v>1632</v>
      </c>
      <c r="AA104" s="410"/>
      <c r="AB104" s="410"/>
      <c r="AC104" s="410"/>
      <c r="AD104" s="410"/>
      <c r="AE104" s="420"/>
      <c r="AF104" s="420"/>
      <c r="AG104" s="432" t="s">
        <v>1632</v>
      </c>
      <c r="AH104" s="410"/>
      <c r="AI104" s="446"/>
      <c r="AJ104" s="421"/>
      <c r="AK104" s="410"/>
      <c r="AL104" s="410"/>
      <c r="AM104" s="420"/>
      <c r="AN104" s="428"/>
      <c r="AO104" s="410"/>
      <c r="AP104" s="411"/>
      <c r="AQ104" s="410"/>
      <c r="AR104" s="411"/>
      <c r="AS104" s="410"/>
      <c r="AT104" s="426"/>
      <c r="AU104" s="410"/>
      <c r="AV104" s="426"/>
      <c r="AW104" s="410"/>
      <c r="AX104" s="410"/>
      <c r="AY104" s="429"/>
      <c r="AZ104" s="423"/>
      <c r="BA104" s="424"/>
      <c r="BB104" s="416"/>
      <c r="BC104" s="416"/>
      <c r="BD104" s="416"/>
      <c r="BE104" s="470"/>
      <c r="BF104" s="424"/>
      <c r="BG104" s="420"/>
      <c r="BH104" s="411"/>
      <c r="BI104" s="410"/>
      <c r="BJ104" s="411"/>
      <c r="BK104" s="410"/>
      <c r="BL104" s="411"/>
      <c r="BM104" s="420"/>
      <c r="BN104" s="418"/>
      <c r="BO104" s="437"/>
      <c r="BP104" s="433"/>
      <c r="BQ104" s="420"/>
      <c r="BR104" s="418"/>
      <c r="BS104" s="420"/>
      <c r="BT104" s="418"/>
      <c r="BU104" s="420"/>
      <c r="BV104" s="418"/>
      <c r="BW104" s="410"/>
      <c r="BX104" s="411"/>
      <c r="BY104" s="411"/>
      <c r="BZ104" s="411"/>
    </row>
    <row r="105" ht="13.5" customHeight="1">
      <c r="A105" s="408" t="s">
        <v>764</v>
      </c>
      <c r="B105" s="430" t="s">
        <v>765</v>
      </c>
      <c r="C105" s="430" t="s">
        <v>1285</v>
      </c>
      <c r="D105" s="466" t="s">
        <v>1632</v>
      </c>
      <c r="E105" s="426"/>
      <c r="F105" s="466" t="s">
        <v>1632</v>
      </c>
      <c r="G105" s="471"/>
      <c r="H105" s="426"/>
      <c r="I105" s="410"/>
      <c r="J105" s="410"/>
      <c r="K105" s="471"/>
      <c r="L105" s="411"/>
      <c r="M105" s="411"/>
      <c r="N105" s="411"/>
      <c r="O105" s="411"/>
      <c r="P105" s="418"/>
      <c r="Q105" s="418"/>
      <c r="R105" s="411"/>
      <c r="S105" s="418"/>
      <c r="T105" s="410"/>
      <c r="U105" s="410"/>
      <c r="V105" s="416"/>
      <c r="W105" s="416"/>
      <c r="X105" s="416"/>
      <c r="Y105" s="411"/>
      <c r="Z105" s="471"/>
      <c r="AA105" s="410"/>
      <c r="AB105" s="410"/>
      <c r="AC105" s="410"/>
      <c r="AD105" s="410"/>
      <c r="AE105" s="420"/>
      <c r="AF105" s="420"/>
      <c r="AG105" s="411"/>
      <c r="AH105" s="410"/>
      <c r="AI105" s="446"/>
      <c r="AJ105" s="421"/>
      <c r="AK105" s="410"/>
      <c r="AL105" s="410"/>
      <c r="AM105" s="420"/>
      <c r="AN105" s="428"/>
      <c r="AO105" s="410"/>
      <c r="AP105" s="411"/>
      <c r="AQ105" s="410"/>
      <c r="AR105" s="411"/>
      <c r="AS105" s="410"/>
      <c r="AT105" s="426"/>
      <c r="AU105" s="410"/>
      <c r="AV105" s="426"/>
      <c r="AW105" s="410"/>
      <c r="AX105" s="410"/>
      <c r="AY105" s="429"/>
      <c r="AZ105" s="423"/>
      <c r="BA105" s="424"/>
      <c r="BB105" s="416"/>
      <c r="BC105" s="416"/>
      <c r="BD105" s="416"/>
      <c r="BE105" s="470"/>
      <c r="BF105" s="424"/>
      <c r="BG105" s="420"/>
      <c r="BH105" s="411"/>
      <c r="BI105" s="410"/>
      <c r="BJ105" s="411"/>
      <c r="BK105" s="410"/>
      <c r="BL105" s="411"/>
      <c r="BM105" s="420"/>
      <c r="BN105" s="418"/>
      <c r="BO105" s="437"/>
      <c r="BP105" s="433"/>
      <c r="BQ105" s="420"/>
      <c r="BR105" s="418"/>
      <c r="BS105" s="420"/>
      <c r="BT105" s="418"/>
      <c r="BU105" s="420"/>
      <c r="BV105" s="418"/>
      <c r="BW105" s="410"/>
      <c r="BX105" s="411"/>
      <c r="BY105" s="411"/>
      <c r="BZ105" s="411"/>
    </row>
    <row r="106" ht="13.5" customHeight="1">
      <c r="A106" s="408" t="s">
        <v>48</v>
      </c>
      <c r="B106" s="430" t="s">
        <v>49</v>
      </c>
      <c r="C106" s="414"/>
      <c r="D106" s="416"/>
      <c r="E106" s="426"/>
      <c r="F106" s="416"/>
      <c r="G106" s="426"/>
      <c r="H106" s="426"/>
      <c r="I106" s="466" t="s">
        <v>1632</v>
      </c>
      <c r="J106" s="410"/>
      <c r="K106" s="466" t="s">
        <v>1632</v>
      </c>
      <c r="L106" s="411"/>
      <c r="M106" s="411"/>
      <c r="N106" s="411"/>
      <c r="O106" s="411"/>
      <c r="P106" s="418"/>
      <c r="Q106" s="418"/>
      <c r="R106" s="411"/>
      <c r="S106" s="418"/>
      <c r="T106" s="466" t="s">
        <v>1632</v>
      </c>
      <c r="U106" s="410"/>
      <c r="V106" s="416"/>
      <c r="W106" s="416"/>
      <c r="X106" s="416"/>
      <c r="Y106" s="411"/>
      <c r="Z106" s="410"/>
      <c r="AA106" s="410"/>
      <c r="AB106" s="410"/>
      <c r="AC106" s="410"/>
      <c r="AD106" s="410"/>
      <c r="AE106" s="420"/>
      <c r="AF106" s="420"/>
      <c r="AG106" s="411"/>
      <c r="AH106" s="410"/>
      <c r="AI106" s="446"/>
      <c r="AJ106" s="421"/>
      <c r="AK106" s="410"/>
      <c r="AL106" s="410"/>
      <c r="AM106" s="420"/>
      <c r="AN106" s="428"/>
      <c r="AO106" s="410"/>
      <c r="AP106" s="411"/>
      <c r="AQ106" s="410"/>
      <c r="AR106" s="411"/>
      <c r="AS106" s="410"/>
      <c r="AT106" s="426"/>
      <c r="AU106" s="410"/>
      <c r="AV106" s="426"/>
      <c r="AW106" s="410"/>
      <c r="AX106" s="410"/>
      <c r="AY106" s="429"/>
      <c r="AZ106" s="423"/>
      <c r="BA106" s="424"/>
      <c r="BB106" s="416"/>
      <c r="BC106" s="416"/>
      <c r="BD106" s="416"/>
      <c r="BE106" s="470"/>
      <c r="BF106" s="424"/>
      <c r="BG106" s="420"/>
      <c r="BH106" s="411"/>
      <c r="BI106" s="410"/>
      <c r="BJ106" s="411"/>
      <c r="BK106" s="410"/>
      <c r="BL106" s="411"/>
      <c r="BM106" s="420"/>
      <c r="BN106" s="418"/>
      <c r="BO106" s="437"/>
      <c r="BP106" s="433"/>
      <c r="BQ106" s="420"/>
      <c r="BR106" s="418"/>
      <c r="BS106" s="420"/>
      <c r="BT106" s="418"/>
      <c r="BU106" s="420"/>
      <c r="BV106" s="418"/>
      <c r="BW106" s="410"/>
      <c r="BX106" s="411"/>
      <c r="BY106" s="411"/>
      <c r="BZ106" s="411"/>
    </row>
    <row r="107" ht="13.5" customHeight="1">
      <c r="A107" s="8"/>
      <c r="B107" s="430" t="s">
        <v>1286</v>
      </c>
      <c r="C107" s="472" t="s">
        <v>1287</v>
      </c>
      <c r="D107" s="416"/>
      <c r="E107" s="426"/>
      <c r="F107" s="416"/>
      <c r="G107" s="426"/>
      <c r="H107" s="426"/>
      <c r="I107" s="416"/>
      <c r="J107" s="416"/>
      <c r="K107" s="411"/>
      <c r="L107" s="411"/>
      <c r="M107" s="411"/>
      <c r="N107" s="411"/>
      <c r="O107" s="411"/>
      <c r="P107" s="418"/>
      <c r="Q107" s="418"/>
      <c r="R107" s="411"/>
      <c r="S107" s="418"/>
      <c r="T107" s="416"/>
      <c r="U107" s="416"/>
      <c r="V107" s="416"/>
      <c r="W107" s="416"/>
      <c r="X107" s="416"/>
      <c r="Y107" s="473"/>
      <c r="Z107" s="410"/>
      <c r="AA107" s="410"/>
      <c r="AB107" s="410"/>
      <c r="AC107" s="410"/>
      <c r="AD107" s="410"/>
      <c r="AE107" s="420"/>
      <c r="AF107" s="420"/>
      <c r="AG107" s="421"/>
      <c r="AH107" s="416"/>
      <c r="AI107" s="473"/>
      <c r="AJ107" s="421"/>
      <c r="AK107" s="416"/>
      <c r="AL107" s="410"/>
      <c r="AM107" s="420"/>
      <c r="AN107" s="428"/>
      <c r="AO107" s="410"/>
      <c r="AP107" s="411"/>
      <c r="AQ107" s="410"/>
      <c r="AR107" s="411"/>
      <c r="AS107" s="410"/>
      <c r="AT107" s="426"/>
      <c r="AU107" s="410"/>
      <c r="AV107" s="426"/>
      <c r="AW107" s="410"/>
      <c r="AX107" s="410"/>
      <c r="AY107" s="442" t="s">
        <v>1632</v>
      </c>
      <c r="AZ107" s="423"/>
      <c r="BA107" s="424"/>
      <c r="BB107" s="416"/>
      <c r="BC107" s="416"/>
      <c r="BD107" s="416"/>
      <c r="BE107" s="416"/>
      <c r="BF107" s="418"/>
      <c r="BG107" s="420"/>
      <c r="BH107" s="411"/>
      <c r="BI107" s="410"/>
      <c r="BJ107" s="411"/>
      <c r="BK107" s="410"/>
      <c r="BL107" s="411"/>
      <c r="BM107" s="420"/>
      <c r="BN107" s="418"/>
      <c r="BO107" s="437"/>
      <c r="BP107" s="433"/>
      <c r="BQ107" s="420"/>
      <c r="BR107" s="418"/>
      <c r="BS107" s="420"/>
      <c r="BT107" s="418"/>
      <c r="BU107" s="420"/>
      <c r="BV107" s="418"/>
      <c r="BW107" s="410"/>
      <c r="BX107" s="411"/>
      <c r="BY107" s="411"/>
      <c r="BZ107" s="411"/>
    </row>
    <row r="108" ht="13.5" customHeight="1">
      <c r="A108" s="8"/>
      <c r="B108" s="414"/>
      <c r="C108" s="472" t="s">
        <v>1289</v>
      </c>
      <c r="D108" s="416"/>
      <c r="E108" s="426"/>
      <c r="F108" s="416"/>
      <c r="G108" s="426"/>
      <c r="H108" s="426"/>
      <c r="I108" s="416"/>
      <c r="J108" s="416"/>
      <c r="K108" s="411"/>
      <c r="L108" s="411"/>
      <c r="M108" s="411"/>
      <c r="N108" s="411"/>
      <c r="O108" s="411"/>
      <c r="P108" s="418"/>
      <c r="Q108" s="418"/>
      <c r="R108" s="411"/>
      <c r="S108" s="418"/>
      <c r="T108" s="416"/>
      <c r="U108" s="416"/>
      <c r="V108" s="416"/>
      <c r="W108" s="416"/>
      <c r="X108" s="416"/>
      <c r="Y108" s="473"/>
      <c r="Z108" s="410"/>
      <c r="AA108" s="410"/>
      <c r="AB108" s="410"/>
      <c r="AC108" s="410"/>
      <c r="AD108" s="410"/>
      <c r="AE108" s="420"/>
      <c r="AF108" s="420"/>
      <c r="AG108" s="421"/>
      <c r="AH108" s="416"/>
      <c r="AI108" s="473"/>
      <c r="AJ108" s="421"/>
      <c r="AK108" s="416"/>
      <c r="AL108" s="410"/>
      <c r="AM108" s="420"/>
      <c r="AN108" s="428"/>
      <c r="AO108" s="410"/>
      <c r="AP108" s="411"/>
      <c r="AQ108" s="410"/>
      <c r="AR108" s="411"/>
      <c r="AS108" s="410"/>
      <c r="AT108" s="426"/>
      <c r="AU108" s="410"/>
      <c r="AV108" s="409" t="s">
        <v>898</v>
      </c>
      <c r="AW108" s="410"/>
      <c r="AX108" s="410"/>
      <c r="AY108" s="429"/>
      <c r="AZ108" s="423"/>
      <c r="BA108" s="424"/>
      <c r="BB108" s="416"/>
      <c r="BC108" s="416"/>
      <c r="BD108" s="416"/>
      <c r="BE108" s="416"/>
      <c r="BF108" s="418"/>
      <c r="BG108" s="420"/>
      <c r="BH108" s="411"/>
      <c r="BI108" s="410"/>
      <c r="BJ108" s="411"/>
      <c r="BK108" s="410"/>
      <c r="BL108" s="411"/>
      <c r="BM108" s="420"/>
      <c r="BN108" s="418"/>
      <c r="BO108" s="437"/>
      <c r="BP108" s="433"/>
      <c r="BQ108" s="420"/>
      <c r="BR108" s="418"/>
      <c r="BS108" s="420"/>
      <c r="BT108" s="418"/>
      <c r="BU108" s="420"/>
      <c r="BV108" s="418"/>
      <c r="BW108" s="410"/>
      <c r="BX108" s="411"/>
      <c r="BY108" s="411"/>
      <c r="BZ108" s="411"/>
    </row>
    <row r="109" ht="13.5" customHeight="1">
      <c r="A109" s="8"/>
      <c r="B109" s="414"/>
      <c r="C109" s="472" t="s">
        <v>1290</v>
      </c>
      <c r="D109" s="416"/>
      <c r="E109" s="426"/>
      <c r="F109" s="416"/>
      <c r="G109" s="426"/>
      <c r="H109" s="426"/>
      <c r="I109" s="416"/>
      <c r="J109" s="416"/>
      <c r="K109" s="411"/>
      <c r="L109" s="411"/>
      <c r="M109" s="411"/>
      <c r="N109" s="411"/>
      <c r="O109" s="411"/>
      <c r="P109" s="418"/>
      <c r="Q109" s="418"/>
      <c r="R109" s="411"/>
      <c r="S109" s="418"/>
      <c r="T109" s="416"/>
      <c r="U109" s="416"/>
      <c r="V109" s="416"/>
      <c r="W109" s="416"/>
      <c r="X109" s="416"/>
      <c r="Y109" s="473"/>
      <c r="Z109" s="410"/>
      <c r="AA109" s="410"/>
      <c r="AB109" s="410"/>
      <c r="AC109" s="410"/>
      <c r="AD109" s="410"/>
      <c r="AE109" s="420"/>
      <c r="AF109" s="420"/>
      <c r="AG109" s="421"/>
      <c r="AH109" s="416"/>
      <c r="AI109" s="473"/>
      <c r="AJ109" s="421"/>
      <c r="AK109" s="416"/>
      <c r="AL109" s="410"/>
      <c r="AM109" s="420"/>
      <c r="AN109" s="408" t="s">
        <v>1291</v>
      </c>
      <c r="AO109" s="410"/>
      <c r="AP109" s="411"/>
      <c r="AQ109" s="410"/>
      <c r="AR109" s="411"/>
      <c r="AS109" s="410"/>
      <c r="AT109" s="426"/>
      <c r="AU109" s="410"/>
      <c r="AV109" s="426"/>
      <c r="AW109" s="410"/>
      <c r="AX109" s="410"/>
      <c r="AY109" s="429"/>
      <c r="AZ109" s="423"/>
      <c r="BA109" s="424"/>
      <c r="BB109" s="416"/>
      <c r="BC109" s="416"/>
      <c r="BD109" s="416"/>
      <c r="BE109" s="416"/>
      <c r="BF109" s="418"/>
      <c r="BG109" s="420"/>
      <c r="BH109" s="411"/>
      <c r="BI109" s="410"/>
      <c r="BJ109" s="411"/>
      <c r="BK109" s="410"/>
      <c r="BL109" s="411"/>
      <c r="BM109" s="420"/>
      <c r="BN109" s="418"/>
      <c r="BO109" s="437"/>
      <c r="BP109" s="433"/>
      <c r="BQ109" s="420"/>
      <c r="BR109" s="418"/>
      <c r="BS109" s="420"/>
      <c r="BT109" s="418"/>
      <c r="BU109" s="420"/>
      <c r="BV109" s="418"/>
      <c r="BW109" s="410"/>
      <c r="BX109" s="411"/>
      <c r="BY109" s="411"/>
      <c r="BZ109" s="411"/>
    </row>
    <row r="110" ht="13.5" customHeight="1">
      <c r="A110" s="8"/>
      <c r="B110" s="414"/>
      <c r="C110" s="472" t="s">
        <v>1292</v>
      </c>
      <c r="D110" s="416"/>
      <c r="E110" s="426"/>
      <c r="F110" s="416"/>
      <c r="G110" s="426"/>
      <c r="H110" s="426"/>
      <c r="I110" s="416"/>
      <c r="J110" s="416"/>
      <c r="K110" s="411"/>
      <c r="L110" s="411"/>
      <c r="M110" s="411"/>
      <c r="N110" s="411"/>
      <c r="O110" s="411"/>
      <c r="P110" s="418"/>
      <c r="Q110" s="418"/>
      <c r="R110" s="411"/>
      <c r="S110" s="418"/>
      <c r="T110" s="416"/>
      <c r="U110" s="416"/>
      <c r="V110" s="416"/>
      <c r="W110" s="416"/>
      <c r="X110" s="416"/>
      <c r="Y110" s="473"/>
      <c r="Z110" s="410"/>
      <c r="AA110" s="410"/>
      <c r="AB110" s="410"/>
      <c r="AC110" s="410"/>
      <c r="AD110" s="410"/>
      <c r="AE110" s="420"/>
      <c r="AF110" s="420"/>
      <c r="AG110" s="421"/>
      <c r="AH110" s="416"/>
      <c r="AI110" s="473"/>
      <c r="AJ110" s="421"/>
      <c r="AK110" s="416"/>
      <c r="AL110" s="410"/>
      <c r="AM110" s="420"/>
      <c r="AN110" s="428"/>
      <c r="AO110" s="410"/>
      <c r="AP110" s="411"/>
      <c r="AQ110" s="410"/>
      <c r="AR110" s="411"/>
      <c r="AS110" s="410"/>
      <c r="AT110" s="426"/>
      <c r="AU110" s="410"/>
      <c r="AV110" s="426"/>
      <c r="AW110" s="410"/>
      <c r="AX110" s="410"/>
      <c r="AY110" s="429"/>
      <c r="AZ110" s="423"/>
      <c r="BA110" s="424"/>
      <c r="BB110" s="416"/>
      <c r="BC110" s="416"/>
      <c r="BD110" s="416"/>
      <c r="BE110" s="416"/>
      <c r="BF110" s="418"/>
      <c r="BG110" s="420"/>
      <c r="BH110" s="411"/>
      <c r="BI110" s="410"/>
      <c r="BJ110" s="411"/>
      <c r="BK110" s="410"/>
      <c r="BL110" s="411"/>
      <c r="BM110" s="425" t="s">
        <v>903</v>
      </c>
      <c r="BN110" s="418"/>
      <c r="BO110" s="437"/>
      <c r="BP110" s="433"/>
      <c r="BQ110" s="420"/>
      <c r="BR110" s="418"/>
      <c r="BS110" s="420"/>
      <c r="BT110" s="418"/>
      <c r="BU110" s="420"/>
      <c r="BV110" s="418"/>
      <c r="BW110" s="410"/>
      <c r="BX110" s="411"/>
      <c r="BY110" s="411"/>
      <c r="BZ110" s="411"/>
    </row>
    <row r="111" ht="13.5" customHeight="1">
      <c r="A111" s="8"/>
      <c r="B111" s="414"/>
      <c r="C111" s="472" t="s">
        <v>1293</v>
      </c>
      <c r="D111" s="474"/>
      <c r="E111" s="426"/>
      <c r="F111" s="474"/>
      <c r="G111" s="426"/>
      <c r="H111" s="426"/>
      <c r="I111" s="474"/>
      <c r="J111" s="474"/>
      <c r="K111" s="411"/>
      <c r="L111" s="411"/>
      <c r="M111" s="411"/>
      <c r="N111" s="411"/>
      <c r="O111" s="411"/>
      <c r="P111" s="418"/>
      <c r="Q111" s="418"/>
      <c r="R111" s="411"/>
      <c r="S111" s="418"/>
      <c r="T111" s="474"/>
      <c r="U111" s="474"/>
      <c r="V111" s="416"/>
      <c r="W111" s="416"/>
      <c r="X111" s="416"/>
      <c r="Y111" s="473"/>
      <c r="Z111" s="410"/>
      <c r="AA111" s="410"/>
      <c r="AB111" s="410"/>
      <c r="AC111" s="410"/>
      <c r="AD111" s="410"/>
      <c r="AE111" s="420"/>
      <c r="AF111" s="420"/>
      <c r="AG111" s="421"/>
      <c r="AH111" s="474"/>
      <c r="AI111" s="473"/>
      <c r="AJ111" s="421"/>
      <c r="AK111" s="474"/>
      <c r="AL111" s="410"/>
      <c r="AM111" s="420"/>
      <c r="AN111" s="428"/>
      <c r="AO111" s="410"/>
      <c r="AP111" s="411"/>
      <c r="AQ111" s="431" t="s">
        <v>1632</v>
      </c>
      <c r="AR111" s="411"/>
      <c r="AS111" s="410"/>
      <c r="AT111" s="426"/>
      <c r="AU111" s="410"/>
      <c r="AV111" s="426"/>
      <c r="AW111" s="410"/>
      <c r="AX111" s="410"/>
      <c r="AY111" s="429"/>
      <c r="AZ111" s="423"/>
      <c r="BA111" s="424"/>
      <c r="BB111" s="416"/>
      <c r="BC111" s="416"/>
      <c r="BD111" s="416"/>
      <c r="BE111" s="416"/>
      <c r="BF111" s="418"/>
      <c r="BG111" s="420"/>
      <c r="BH111" s="411"/>
      <c r="BI111" s="410"/>
      <c r="BJ111" s="411"/>
      <c r="BK111" s="410"/>
      <c r="BL111" s="411"/>
      <c r="BM111" s="420"/>
      <c r="BN111" s="418"/>
      <c r="BO111" s="437"/>
      <c r="BP111" s="433"/>
      <c r="BQ111" s="420"/>
      <c r="BR111" s="418"/>
      <c r="BS111" s="420"/>
      <c r="BT111" s="418"/>
      <c r="BU111" s="420"/>
      <c r="BV111" s="418"/>
      <c r="BW111" s="410"/>
      <c r="BX111" s="411"/>
      <c r="BY111" s="411"/>
      <c r="BZ111" s="411"/>
    </row>
    <row r="112" ht="13.5" customHeight="1">
      <c r="A112" s="243"/>
      <c r="B112" s="243"/>
      <c r="C112" s="244"/>
      <c r="D112" s="475"/>
      <c r="E112" s="259"/>
      <c r="F112" s="475"/>
      <c r="G112" s="248"/>
      <c r="H112" s="244"/>
      <c r="I112" s="475"/>
      <c r="J112" s="475"/>
      <c r="K112" s="248"/>
      <c r="L112" s="243"/>
      <c r="M112" s="243"/>
      <c r="N112" s="243"/>
      <c r="O112" s="243"/>
      <c r="P112" s="243"/>
      <c r="Q112" s="243"/>
      <c r="R112" s="243"/>
      <c r="S112" s="244"/>
      <c r="T112" s="475"/>
      <c r="U112" s="475"/>
      <c r="V112" s="474"/>
      <c r="W112" s="474"/>
      <c r="X112" s="474"/>
      <c r="Y112" s="248"/>
      <c r="Z112" s="243"/>
      <c r="AA112" s="243"/>
      <c r="AB112" s="243"/>
      <c r="AC112" s="243"/>
      <c r="AD112" s="243"/>
      <c r="AE112" s="243"/>
      <c r="AF112" s="243"/>
      <c r="AG112" s="244"/>
      <c r="AH112" s="475"/>
      <c r="AI112" s="248"/>
      <c r="AJ112" s="244"/>
      <c r="AK112" s="475"/>
      <c r="AL112" s="476"/>
      <c r="AM112" s="248"/>
      <c r="AN112" s="243"/>
      <c r="AR112" s="243"/>
      <c r="AS112" s="243"/>
      <c r="AT112" s="243"/>
      <c r="AU112" s="243"/>
      <c r="AV112" s="243"/>
      <c r="AW112" s="243"/>
      <c r="AX112" s="243"/>
      <c r="AY112" s="243"/>
      <c r="AZ112" s="243"/>
      <c r="BA112" s="243"/>
      <c r="BB112" s="243"/>
      <c r="BC112" s="243"/>
      <c r="BD112" s="243"/>
      <c r="BE112" s="243"/>
      <c r="BF112" s="243"/>
      <c r="BG112" s="243"/>
      <c r="BH112" s="243"/>
      <c r="BI112" s="243"/>
      <c r="BJ112" s="243"/>
      <c r="BK112" s="243"/>
      <c r="BL112" s="243"/>
      <c r="BM112" s="243"/>
      <c r="BN112" s="243"/>
      <c r="BO112" s="243"/>
      <c r="BP112" s="243"/>
      <c r="BQ112" s="243"/>
      <c r="BR112" s="243"/>
      <c r="BS112" s="243"/>
      <c r="BT112" s="243"/>
      <c r="BU112" s="243"/>
      <c r="BV112" s="243"/>
      <c r="BW112" s="243"/>
      <c r="BX112" s="243"/>
    </row>
    <row r="113" ht="13.5" customHeight="1">
      <c r="A113" s="477" t="s">
        <v>896</v>
      </c>
      <c r="B113" s="478"/>
      <c r="C113" s="479"/>
      <c r="D113" s="480">
        <v>3.0</v>
      </c>
      <c r="E113" s="481">
        <v>8.0</v>
      </c>
      <c r="F113" s="482" t="s">
        <v>910</v>
      </c>
      <c r="G113" s="481" t="s">
        <v>903</v>
      </c>
      <c r="H113" s="481">
        <v>9.0</v>
      </c>
      <c r="I113" s="482" t="s">
        <v>911</v>
      </c>
      <c r="J113" s="482" t="s">
        <v>912</v>
      </c>
      <c r="K113" s="477">
        <v>14.0</v>
      </c>
      <c r="L113" s="477">
        <v>7.0</v>
      </c>
      <c r="M113" s="477">
        <v>12.0</v>
      </c>
      <c r="N113" s="477">
        <v>15.0</v>
      </c>
      <c r="O113" s="483" t="s">
        <v>1295</v>
      </c>
      <c r="P113" s="484" t="s">
        <v>1295</v>
      </c>
      <c r="Q113" s="485">
        <v>14.0</v>
      </c>
      <c r="R113" s="477">
        <v>10.0</v>
      </c>
      <c r="S113" s="477">
        <v>14.0</v>
      </c>
      <c r="T113" s="482" t="s">
        <v>904</v>
      </c>
      <c r="U113" s="482" t="s">
        <v>1294</v>
      </c>
      <c r="V113" s="486">
        <v>10.0</v>
      </c>
      <c r="W113" s="486">
        <v>9.0</v>
      </c>
      <c r="X113" s="486">
        <v>10.0</v>
      </c>
      <c r="Y113" s="487">
        <v>4.0</v>
      </c>
      <c r="Z113" s="488">
        <v>14.0</v>
      </c>
      <c r="AA113" s="488">
        <v>11.0</v>
      </c>
      <c r="AB113" s="488">
        <v>9.0</v>
      </c>
      <c r="AC113" s="488">
        <v>10.0</v>
      </c>
      <c r="AD113" s="488" t="s">
        <v>1295</v>
      </c>
      <c r="AE113" s="488">
        <v>6.0</v>
      </c>
      <c r="AF113" s="488">
        <v>12.0</v>
      </c>
      <c r="AG113" s="477">
        <v>4.0</v>
      </c>
      <c r="AH113" s="482" t="s">
        <v>912</v>
      </c>
      <c r="AI113" s="487">
        <v>10.0</v>
      </c>
      <c r="AJ113" s="477">
        <v>6.0</v>
      </c>
      <c r="AK113" s="482" t="s">
        <v>904</v>
      </c>
      <c r="AL113" s="488">
        <v>14.0</v>
      </c>
      <c r="AM113" s="488">
        <v>10.0</v>
      </c>
      <c r="AN113" s="477">
        <v>62.0</v>
      </c>
      <c r="AO113" s="489">
        <v>16.0</v>
      </c>
      <c r="AP113" s="490">
        <v>4.0</v>
      </c>
      <c r="AQ113" s="489" t="s">
        <v>1296</v>
      </c>
      <c r="AR113" s="477">
        <v>8.0</v>
      </c>
      <c r="AS113" s="491"/>
      <c r="AT113" s="481">
        <v>8.0</v>
      </c>
      <c r="AU113" s="488">
        <v>12.0</v>
      </c>
      <c r="AV113" s="481">
        <v>12.0</v>
      </c>
      <c r="AW113" s="488">
        <v>9.0</v>
      </c>
      <c r="AX113" s="488">
        <v>8.0</v>
      </c>
      <c r="AY113" s="492">
        <v>12.0</v>
      </c>
      <c r="AZ113" s="493">
        <v>10.0</v>
      </c>
      <c r="BA113" s="477">
        <v>8.0</v>
      </c>
      <c r="BB113" s="488">
        <v>15.0</v>
      </c>
      <c r="BC113" s="488">
        <v>14.0</v>
      </c>
      <c r="BD113" s="488">
        <v>16.0</v>
      </c>
      <c r="BE113" s="488">
        <v>16.0</v>
      </c>
      <c r="BF113" s="494"/>
      <c r="BG113" s="491"/>
      <c r="BH113" s="477">
        <v>7.0</v>
      </c>
      <c r="BI113" s="488">
        <v>10.0</v>
      </c>
      <c r="BJ113" s="477">
        <v>7.0</v>
      </c>
      <c r="BK113" s="488">
        <v>11.0</v>
      </c>
      <c r="BL113" s="477">
        <v>12.0</v>
      </c>
      <c r="BM113" s="488">
        <v>6.0</v>
      </c>
      <c r="BN113" s="477">
        <v>10.0</v>
      </c>
      <c r="BO113" s="488">
        <v>7.0</v>
      </c>
      <c r="BP113" s="488">
        <v>7.0</v>
      </c>
      <c r="BQ113" s="488">
        <v>4.0</v>
      </c>
      <c r="BR113" s="494"/>
      <c r="BS113" s="488">
        <v>4.0</v>
      </c>
      <c r="BT113" s="477">
        <v>12.0</v>
      </c>
      <c r="BU113" s="488">
        <v>9.0</v>
      </c>
      <c r="BV113" s="477">
        <v>6.0</v>
      </c>
      <c r="BW113" s="488">
        <v>7.0</v>
      </c>
      <c r="BX113" s="494"/>
      <c r="BY113" s="116"/>
    </row>
    <row r="114" ht="13.5" customHeight="1">
      <c r="A114" s="495" t="s">
        <v>1657</v>
      </c>
      <c r="B114" s="496"/>
      <c r="C114" s="497"/>
      <c r="D114" s="498" t="s">
        <v>1658</v>
      </c>
      <c r="E114" s="499" t="s">
        <v>1043</v>
      </c>
      <c r="F114" s="498" t="s">
        <v>1659</v>
      </c>
      <c r="G114" s="499" t="s">
        <v>1658</v>
      </c>
      <c r="H114" s="499" t="s">
        <v>1043</v>
      </c>
      <c r="I114" s="498" t="s">
        <v>1660</v>
      </c>
      <c r="J114" s="498" t="s">
        <v>1661</v>
      </c>
      <c r="K114" s="495" t="s">
        <v>1662</v>
      </c>
      <c r="L114" s="500"/>
      <c r="M114" s="500"/>
      <c r="N114" s="500"/>
      <c r="O114" s="499" t="s">
        <v>1663</v>
      </c>
      <c r="P114" s="501" t="s">
        <v>1664</v>
      </c>
      <c r="Q114" s="224"/>
      <c r="R114" s="499" t="s">
        <v>1665</v>
      </c>
      <c r="S114" s="500"/>
      <c r="T114" s="498" t="s">
        <v>1666</v>
      </c>
      <c r="U114" s="498" t="s">
        <v>1666</v>
      </c>
      <c r="V114" s="482" t="s">
        <v>1667</v>
      </c>
      <c r="W114" s="482" t="s">
        <v>1668</v>
      </c>
      <c r="X114" s="482" t="s">
        <v>1669</v>
      </c>
      <c r="Y114" s="502" t="s">
        <v>1670</v>
      </c>
      <c r="Z114" s="503"/>
      <c r="AA114" s="482" t="s">
        <v>1671</v>
      </c>
      <c r="AB114" s="482" t="s">
        <v>1672</v>
      </c>
      <c r="AC114" s="482" t="s">
        <v>1672</v>
      </c>
      <c r="AD114" s="503"/>
      <c r="AE114" s="482" t="s">
        <v>1673</v>
      </c>
      <c r="AF114" s="499" t="s">
        <v>1674</v>
      </c>
      <c r="AG114" s="498" t="s">
        <v>1670</v>
      </c>
      <c r="AH114" s="498" t="s">
        <v>1670</v>
      </c>
      <c r="AI114" s="498" t="s">
        <v>1670</v>
      </c>
      <c r="AJ114" s="504" t="s">
        <v>1039</v>
      </c>
      <c r="AK114" s="498" t="s">
        <v>1670</v>
      </c>
      <c r="AL114" s="505" t="s">
        <v>1034</v>
      </c>
      <c r="AM114" s="505" t="s">
        <v>1675</v>
      </c>
      <c r="AN114" s="495" t="s">
        <v>1676</v>
      </c>
      <c r="AO114" s="499" t="s">
        <v>1677</v>
      </c>
      <c r="AP114" s="499" t="s">
        <v>1037</v>
      </c>
      <c r="AQ114" s="499" t="s">
        <v>1037</v>
      </c>
      <c r="AR114" s="499" t="s">
        <v>1678</v>
      </c>
      <c r="AS114" s="506"/>
      <c r="AT114" s="506"/>
      <c r="AU114" s="499" t="s">
        <v>1679</v>
      </c>
      <c r="AV114" s="499" t="s">
        <v>1679</v>
      </c>
      <c r="AW114" s="505" t="s">
        <v>1680</v>
      </c>
      <c r="AX114" s="482" t="s">
        <v>1681</v>
      </c>
      <c r="AY114" s="507" t="s">
        <v>1682</v>
      </c>
      <c r="AZ114" s="508"/>
      <c r="BA114" s="497"/>
      <c r="BB114" s="482" t="s">
        <v>1664</v>
      </c>
      <c r="BC114" s="482" t="s">
        <v>1683</v>
      </c>
      <c r="BD114" s="482" t="s">
        <v>1684</v>
      </c>
      <c r="BE114" s="505" t="s">
        <v>1685</v>
      </c>
      <c r="BF114" s="497"/>
      <c r="BG114" s="509"/>
      <c r="BH114" s="495" t="s">
        <v>898</v>
      </c>
      <c r="BI114" s="482" t="s">
        <v>1686</v>
      </c>
      <c r="BJ114" s="499" t="s">
        <v>1687</v>
      </c>
      <c r="BK114" s="505" t="s">
        <v>1687</v>
      </c>
      <c r="BL114" s="499" t="s">
        <v>1688</v>
      </c>
      <c r="BM114" s="505" t="s">
        <v>1689</v>
      </c>
      <c r="BN114" s="499" t="s">
        <v>1675</v>
      </c>
      <c r="BO114" s="505" t="s">
        <v>1690</v>
      </c>
      <c r="BP114" s="505" t="s">
        <v>1688</v>
      </c>
      <c r="BQ114" s="509"/>
      <c r="BR114" s="497"/>
      <c r="BS114" s="509"/>
      <c r="BT114" s="497"/>
      <c r="BU114" s="509"/>
      <c r="BV114" s="497"/>
      <c r="BW114" s="509"/>
      <c r="BX114" s="497"/>
      <c r="BY114" s="116"/>
    </row>
    <row r="115" ht="26.25" customHeight="1">
      <c r="A115" s="510" t="s">
        <v>1297</v>
      </c>
      <c r="B115" s="511"/>
      <c r="C115" s="512"/>
      <c r="D115" s="512"/>
      <c r="E115" s="512"/>
      <c r="F115" s="512"/>
      <c r="G115" s="513">
        <v>900.0</v>
      </c>
      <c r="H115" s="513">
        <v>900.0</v>
      </c>
      <c r="I115" s="512"/>
      <c r="J115" s="512"/>
      <c r="K115" s="113"/>
      <c r="L115" s="114"/>
      <c r="M115" s="114"/>
      <c r="N115" s="114"/>
      <c r="O115" s="228"/>
      <c r="P115" s="513">
        <v>2200.0</v>
      </c>
      <c r="Q115" s="116"/>
      <c r="R115" s="228"/>
      <c r="S115" s="512"/>
      <c r="T115" s="512"/>
      <c r="U115" s="512"/>
      <c r="V115" s="224"/>
      <c r="W115" s="513" t="s">
        <v>1298</v>
      </c>
      <c r="X115" s="512"/>
      <c r="Y115" s="514" t="s">
        <v>922</v>
      </c>
      <c r="Z115" s="512"/>
      <c r="AA115" s="512"/>
      <c r="AB115" s="513">
        <v>2000.0</v>
      </c>
      <c r="AC115" s="513">
        <v>2000.0</v>
      </c>
      <c r="AD115" s="113"/>
      <c r="AE115" s="114"/>
      <c r="AF115" s="114"/>
      <c r="AG115" s="515"/>
      <c r="AH115" s="512"/>
      <c r="AI115" s="516"/>
      <c r="AJ115" s="512"/>
      <c r="AK115" s="512"/>
      <c r="AL115" s="113"/>
      <c r="AM115" s="114"/>
      <c r="AN115" s="515"/>
      <c r="AO115" s="512"/>
      <c r="AP115" s="512"/>
      <c r="AQ115" s="512"/>
      <c r="AR115" s="512"/>
      <c r="AS115" s="512"/>
      <c r="AT115" s="512"/>
      <c r="AU115" s="512"/>
      <c r="AV115" s="512"/>
      <c r="AW115" s="513" t="s">
        <v>1299</v>
      </c>
      <c r="AX115" s="513" t="s">
        <v>1300</v>
      </c>
      <c r="AY115" s="513" t="s">
        <v>1301</v>
      </c>
      <c r="AZ115" s="513">
        <v>1000.0</v>
      </c>
      <c r="BA115" s="113"/>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row>
    <row r="116" ht="43.5" customHeight="1">
      <c r="A116" s="103" t="s">
        <v>458</v>
      </c>
      <c r="B116" s="517" t="s">
        <v>1691</v>
      </c>
      <c r="C116" s="518" t="s">
        <v>1692</v>
      </c>
      <c r="D116" s="403" t="s">
        <v>1693</v>
      </c>
      <c r="E116" s="405" t="s">
        <v>1002</v>
      </c>
      <c r="F116" s="403" t="s">
        <v>1693</v>
      </c>
      <c r="G116" s="403" t="s">
        <v>1694</v>
      </c>
      <c r="H116" s="405" t="s">
        <v>1695</v>
      </c>
      <c r="I116" s="403" t="s">
        <v>1696</v>
      </c>
      <c r="J116" s="405" t="s">
        <v>1324</v>
      </c>
      <c r="K116" s="403" t="s">
        <v>524</v>
      </c>
      <c r="L116" s="405" t="s">
        <v>1360</v>
      </c>
      <c r="M116" s="405" t="s">
        <v>978</v>
      </c>
      <c r="N116" s="405" t="s">
        <v>979</v>
      </c>
      <c r="O116" s="405" t="s">
        <v>980</v>
      </c>
      <c r="P116" s="405" t="s">
        <v>981</v>
      </c>
      <c r="Q116" s="405" t="s">
        <v>982</v>
      </c>
      <c r="R116" s="405" t="s">
        <v>983</v>
      </c>
      <c r="S116" s="405" t="s">
        <v>984</v>
      </c>
      <c r="T116" s="403" t="s">
        <v>1613</v>
      </c>
      <c r="U116" s="405" t="s">
        <v>1614</v>
      </c>
      <c r="V116" s="405" t="s">
        <v>1615</v>
      </c>
      <c r="W116" s="405" t="s">
        <v>1616</v>
      </c>
      <c r="X116" s="405" t="s">
        <v>1617</v>
      </c>
      <c r="Y116" s="405" t="s">
        <v>1697</v>
      </c>
      <c r="Z116" s="403" t="s">
        <v>1698</v>
      </c>
      <c r="AA116" s="405" t="s">
        <v>971</v>
      </c>
      <c r="AB116" s="405" t="s">
        <v>973</v>
      </c>
      <c r="AC116" s="405" t="s">
        <v>973</v>
      </c>
      <c r="AD116" s="405" t="s">
        <v>1619</v>
      </c>
      <c r="AE116" s="405" t="s">
        <v>1620</v>
      </c>
      <c r="AF116" s="405" t="s">
        <v>1621</v>
      </c>
      <c r="AG116" s="405" t="s">
        <v>526</v>
      </c>
      <c r="AH116" s="405" t="s">
        <v>527</v>
      </c>
      <c r="AI116" s="519" t="s">
        <v>528</v>
      </c>
      <c r="AJ116" s="405" t="s">
        <v>1699</v>
      </c>
      <c r="AK116" s="405" t="s">
        <v>1622</v>
      </c>
      <c r="AL116" s="405" t="s">
        <v>1700</v>
      </c>
      <c r="AM116" s="405" t="s">
        <v>986</v>
      </c>
      <c r="AN116" s="405" t="s">
        <v>1701</v>
      </c>
      <c r="AO116" s="405" t="s">
        <v>988</v>
      </c>
      <c r="AP116" s="405" t="s">
        <v>989</v>
      </c>
      <c r="AQ116" s="405" t="s">
        <v>990</v>
      </c>
      <c r="AR116" s="405" t="s">
        <v>991</v>
      </c>
      <c r="AS116" s="405" t="s">
        <v>993</v>
      </c>
      <c r="AT116" s="405" t="s">
        <v>1702</v>
      </c>
      <c r="AU116" s="405" t="s">
        <v>1703</v>
      </c>
      <c r="AV116" s="405" t="s">
        <v>1624</v>
      </c>
      <c r="AW116" s="405" t="s">
        <v>997</v>
      </c>
      <c r="AX116" s="405" t="s">
        <v>1704</v>
      </c>
      <c r="AY116" s="405" t="s">
        <v>999</v>
      </c>
      <c r="AZ116" s="405" t="s">
        <v>1000</v>
      </c>
      <c r="BA116" s="405" t="s">
        <v>1001</v>
      </c>
      <c r="BB116" s="405" t="s">
        <v>1626</v>
      </c>
      <c r="BC116" s="405" t="s">
        <v>1627</v>
      </c>
      <c r="BD116" s="405" t="s">
        <v>1628</v>
      </c>
      <c r="BE116" s="405" t="s">
        <v>1629</v>
      </c>
      <c r="BF116" s="405" t="s">
        <v>1007</v>
      </c>
      <c r="BG116" s="405" t="s">
        <v>1008</v>
      </c>
      <c r="BH116" s="518" t="s">
        <v>1009</v>
      </c>
      <c r="BI116" s="405" t="s">
        <v>1010</v>
      </c>
      <c r="BJ116" s="405" t="s">
        <v>1011</v>
      </c>
      <c r="BK116" s="405" t="s">
        <v>1012</v>
      </c>
      <c r="BL116" s="405" t="s">
        <v>1013</v>
      </c>
      <c r="BM116" s="405" t="s">
        <v>1014</v>
      </c>
      <c r="BN116" s="405" t="s">
        <v>1630</v>
      </c>
      <c r="BO116" s="405" t="s">
        <v>1016</v>
      </c>
      <c r="BP116" s="405" t="s">
        <v>1705</v>
      </c>
      <c r="BQ116" s="405" t="s">
        <v>1706</v>
      </c>
      <c r="BR116" s="405" t="s">
        <v>1707</v>
      </c>
      <c r="BS116" s="405" t="s">
        <v>1708</v>
      </c>
      <c r="BT116" s="405" t="s">
        <v>1709</v>
      </c>
      <c r="BU116" s="405" t="s">
        <v>1710</v>
      </c>
      <c r="BV116" s="405" t="s">
        <v>1711</v>
      </c>
      <c r="BW116" s="405" t="s">
        <v>1712</v>
      </c>
      <c r="BX116" s="116"/>
    </row>
    <row r="117" ht="54.75" customHeight="1">
      <c r="AO117" s="8"/>
      <c r="AP117" s="520" t="s">
        <v>1303</v>
      </c>
      <c r="AQ117" s="116"/>
    </row>
    <row r="118" ht="12.0" customHeight="1">
      <c r="B118" s="8"/>
      <c r="C118" s="412"/>
      <c r="D118" s="412"/>
      <c r="E118" s="412"/>
      <c r="F118" s="412"/>
      <c r="G118" s="412"/>
      <c r="H118" s="412"/>
      <c r="I118" s="412"/>
      <c r="J118" s="412"/>
      <c r="K118" s="116"/>
      <c r="O118" s="8"/>
      <c r="P118" s="411"/>
      <c r="Q118" s="411"/>
      <c r="R118" s="116"/>
      <c r="S118" s="8"/>
      <c r="T118" s="412"/>
      <c r="U118" s="412"/>
      <c r="V118" s="412"/>
      <c r="W118" s="412"/>
      <c r="X118" s="412"/>
      <c r="Y118" s="521"/>
      <c r="AG118" s="8"/>
      <c r="AH118" s="412"/>
      <c r="AI118" s="412"/>
      <c r="AJ118" s="230"/>
      <c r="AK118" s="412"/>
      <c r="AL118" s="116"/>
      <c r="AN118" s="522"/>
      <c r="AO118" s="412"/>
      <c r="AP118" s="412"/>
      <c r="AQ118" s="412"/>
      <c r="AR118" s="116"/>
      <c r="AS118" s="8"/>
      <c r="AT118" s="412"/>
      <c r="AU118" s="230"/>
      <c r="AV118" s="412"/>
      <c r="AW118" s="116"/>
      <c r="BH118" s="8"/>
      <c r="BI118" s="411"/>
      <c r="BJ118" s="116"/>
    </row>
  </sheetData>
  <drawing r:id="rId1"/>
</worksheet>
</file>